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tccox/Dropbox (Gaston Group)/Nighttime ecology/Manuscripts/Submitted/Mammal trait/Supplementary information/"/>
    </mc:Choice>
  </mc:AlternateContent>
  <xr:revisionPtr revIDLastSave="0" documentId="13_ncr:1_{8C6CEBAE-F92A-BB4F-B111-519C49C0C1E1}" xr6:coauthVersionLast="45" xr6:coauthVersionMax="45" xr10:uidLastSave="{00000000-0000-0000-0000-000000000000}"/>
  <bookViews>
    <workbookView xWindow="51260" yWindow="560" windowWidth="51140" windowHeight="25800" xr2:uid="{00000000-000D-0000-FFFF-FFFF00000000}"/>
  </bookViews>
  <sheets>
    <sheet name="Trait_source_200527" sheetId="1" r:id="rId1"/>
    <sheet name="References" sheetId="2" r:id="rId2"/>
  </sheets>
  <definedNames>
    <definedName name="_xlnm._FilterDatabase" localSheetId="0" hidden="1">Trait_source_200527!$A$1:$AK$5105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2574" i="1" l="1"/>
  <c r="N4868" i="1" l="1"/>
  <c r="M4868" i="1"/>
  <c r="N1056" i="1"/>
  <c r="M1056" i="1"/>
  <c r="N2828" i="1" l="1"/>
  <c r="M2828" i="1"/>
  <c r="N2386" i="1"/>
  <c r="M2386" i="1"/>
  <c r="N1684" i="1"/>
  <c r="M1684" i="1"/>
  <c r="N1361" i="1"/>
  <c r="M1361" i="1"/>
  <c r="N4413" i="1"/>
  <c r="M4413" i="1"/>
  <c r="N5029" i="1"/>
  <c r="M5029" i="1"/>
  <c r="N4633" i="1"/>
  <c r="M4633" i="1"/>
  <c r="N2165" i="1"/>
  <c r="M2165" i="1"/>
  <c r="N3986" i="1"/>
  <c r="M3986" i="1"/>
  <c r="N3981" i="1"/>
  <c r="M3981" i="1"/>
  <c r="N3546" i="1"/>
  <c r="M3546" i="1"/>
  <c r="Q4515" i="1" l="1"/>
  <c r="P4515" i="1"/>
  <c r="N2844" i="1" l="1"/>
  <c r="M2844" i="1"/>
  <c r="N852" i="1"/>
  <c r="M852" i="1"/>
  <c r="N853" i="1"/>
  <c r="M853" i="1"/>
  <c r="N825" i="1"/>
  <c r="M825" i="1"/>
  <c r="N4720" i="1"/>
  <c r="M4720" i="1"/>
  <c r="N4656" i="1"/>
  <c r="M4656" i="1"/>
  <c r="M2247" i="1"/>
  <c r="N2247" i="1"/>
  <c r="Q3284" i="1" l="1"/>
  <c r="P3284" i="1"/>
  <c r="N3457" i="1"/>
  <c r="M3457" i="1"/>
  <c r="N4097" i="1"/>
  <c r="M4097" i="1"/>
  <c r="N4070" i="1"/>
  <c r="M4070" i="1"/>
  <c r="N4621" i="1"/>
  <c r="M4621" i="1"/>
  <c r="N3963" i="1"/>
  <c r="M3963" i="1"/>
  <c r="N3942" i="1"/>
  <c r="M3942" i="1"/>
  <c r="N3938" i="1"/>
  <c r="M3938" i="1"/>
  <c r="N4804" i="1"/>
  <c r="M4804" i="1"/>
  <c r="N4801" i="1"/>
  <c r="M4801" i="1"/>
  <c r="N88" i="1"/>
  <c r="M88" i="1"/>
  <c r="N3374" i="1" l="1"/>
  <c r="M3374" i="1"/>
  <c r="N3283" i="1"/>
  <c r="M3283" i="1"/>
  <c r="N3531" i="1"/>
  <c r="M3531" i="1"/>
  <c r="N2574" i="1"/>
  <c r="M2574" i="1"/>
  <c r="N3605" i="1"/>
  <c r="M3605" i="1"/>
  <c r="N3017" i="1"/>
  <c r="M3017" i="1"/>
  <c r="N1306" i="1"/>
  <c r="M1306" i="1"/>
  <c r="N1328" i="1"/>
  <c r="M1328" i="1"/>
  <c r="N1325" i="1"/>
  <c r="M1325" i="1"/>
  <c r="N2027" i="1"/>
  <c r="M2027" i="1"/>
  <c r="Q3241" i="1" l="1"/>
  <c r="P3241" i="1"/>
  <c r="N3241" i="1"/>
  <c r="M3241" i="1"/>
  <c r="N3233" i="1"/>
  <c r="M3233" i="1"/>
  <c r="Q3227" i="1"/>
  <c r="P3227" i="1"/>
  <c r="M3239" i="1"/>
  <c r="N3239" i="1"/>
  <c r="Q3239" i="1"/>
  <c r="P3239" i="1"/>
  <c r="N3248" i="1"/>
  <c r="N1482" i="1"/>
  <c r="M1482" i="1"/>
  <c r="N1480" i="1"/>
  <c r="M1480" i="1"/>
  <c r="N570" i="1"/>
  <c r="M570" i="1"/>
  <c r="N659" i="1"/>
  <c r="M659" i="1"/>
  <c r="M672" i="1"/>
  <c r="N435" i="1"/>
  <c r="M435" i="1"/>
  <c r="Q2050" i="1" l="1"/>
  <c r="P2050" i="1"/>
  <c r="N1427" i="1"/>
  <c r="N1426" i="1"/>
  <c r="M1427" i="1"/>
  <c r="M1426" i="1"/>
  <c r="Q793" i="1"/>
  <c r="P793" i="1"/>
  <c r="N2980" i="1"/>
  <c r="M2980" i="1"/>
  <c r="N2051" i="1"/>
  <c r="M2051" i="1"/>
  <c r="N2527" i="1" l="1"/>
  <c r="M2527" i="1"/>
  <c r="N1295" i="1"/>
  <c r="M1295" i="1"/>
  <c r="N1147" i="1"/>
  <c r="N1184" i="1"/>
  <c r="M1184" i="1"/>
  <c r="M1147" i="1"/>
  <c r="M1091" i="1"/>
  <c r="M281" i="1"/>
  <c r="N279" i="1" l="1"/>
  <c r="M279" i="1"/>
  <c r="N260" i="1"/>
  <c r="M260" i="1"/>
  <c r="M225" i="1"/>
  <c r="N225" i="1"/>
  <c r="M160" i="1" l="1"/>
  <c r="M155" i="1"/>
</calcChain>
</file>

<file path=xl/sharedStrings.xml><?xml version="1.0" encoding="utf-8"?>
<sst xmlns="http://schemas.openxmlformats.org/spreadsheetml/2006/main" count="44113" uniqueCount="15131">
  <si>
    <t>Binomial_iucn</t>
  </si>
  <si>
    <t>Abditomys latidens</t>
  </si>
  <si>
    <t>NA</t>
  </si>
  <si>
    <t>Abeomelomys sevia</t>
  </si>
  <si>
    <t>Abrawayaomys ruschii</t>
  </si>
  <si>
    <t>Abrocoma bennettii</t>
  </si>
  <si>
    <t>Abrocoma boliviensis</t>
  </si>
  <si>
    <t>Abrocoma budini</t>
  </si>
  <si>
    <t>Abrocoma cinerea</t>
  </si>
  <si>
    <t>Abrocoma famatina</t>
  </si>
  <si>
    <t>Abrocoma shistacea</t>
  </si>
  <si>
    <t>Abrocoma uspallata</t>
  </si>
  <si>
    <t>Abrocoma vaccarum</t>
  </si>
  <si>
    <t>Abrothrix andinus</t>
  </si>
  <si>
    <t>Abrothrix illutea</t>
  </si>
  <si>
    <t>Abrothrix jelskii</t>
  </si>
  <si>
    <t>Abrothrix lanosus</t>
  </si>
  <si>
    <t>Abrothrix longipilis</t>
  </si>
  <si>
    <t>Abrothrix olivaceus</t>
  </si>
  <si>
    <t>Abrothrix sanborni</t>
  </si>
  <si>
    <t>Acerodon celebensis</t>
  </si>
  <si>
    <t>Acerodon humilis</t>
  </si>
  <si>
    <t>Acerodon jubatus</t>
  </si>
  <si>
    <t>Acerodon leucotis</t>
  </si>
  <si>
    <t>Acerodon mackloti</t>
  </si>
  <si>
    <t>Acinonyx jubatus</t>
  </si>
  <si>
    <t>Acomys airensis</t>
  </si>
  <si>
    <t>Acomys cahirinus</t>
  </si>
  <si>
    <t>Acomys cilicicus</t>
  </si>
  <si>
    <t>Acomys cineraceus</t>
  </si>
  <si>
    <t>Acomys dimidiatus</t>
  </si>
  <si>
    <t>Acomys ignitus</t>
  </si>
  <si>
    <t>Acomys johannis</t>
  </si>
  <si>
    <t>Acomys kempi</t>
  </si>
  <si>
    <t>Acomys louisae</t>
  </si>
  <si>
    <t>Acomys minous</t>
  </si>
  <si>
    <t>Acomys mullah</t>
  </si>
  <si>
    <t>Acomys nesiotes</t>
  </si>
  <si>
    <t>Acomys percivali</t>
  </si>
  <si>
    <t>Acomys russatus</t>
  </si>
  <si>
    <t>Acomys seurati</t>
  </si>
  <si>
    <t>Acomys spinosissimus</t>
  </si>
  <si>
    <t>Acomys subspinosus</t>
  </si>
  <si>
    <t>Acomys wilsoni</t>
  </si>
  <si>
    <t>Aconaemys fuscus</t>
  </si>
  <si>
    <t>Aconaemys porteri</t>
  </si>
  <si>
    <t>Acrobates pygmaeus</t>
  </si>
  <si>
    <t>Addax nasomaculatus</t>
  </si>
  <si>
    <t>Aegialomys galapagoensis</t>
  </si>
  <si>
    <t>Aegialomys xanthaeolus</t>
  </si>
  <si>
    <t>Aepeomys lugens</t>
  </si>
  <si>
    <t>Aepeomys reigi</t>
  </si>
  <si>
    <t>Aepyceros melampus</t>
  </si>
  <si>
    <t>Aepyprymnus rufescens</t>
  </si>
  <si>
    <t>Aeretes melanopterus</t>
  </si>
  <si>
    <t>Aeromys tephromelas</t>
  </si>
  <si>
    <t>Aeromys thomasi</t>
  </si>
  <si>
    <t>Aethalops aequalis</t>
  </si>
  <si>
    <t>Aethalops alecto</t>
  </si>
  <si>
    <t>Aethomys bocagei</t>
  </si>
  <si>
    <t>Aethomys chrysophilus</t>
  </si>
  <si>
    <t>Aethomys granti</t>
  </si>
  <si>
    <t>Aethomys hindei</t>
  </si>
  <si>
    <t>Aethomys ineptus</t>
  </si>
  <si>
    <t>Aethomys kaiseri</t>
  </si>
  <si>
    <t>Aethomys namaquensis</t>
  </si>
  <si>
    <t>Aethomys nyikae</t>
  </si>
  <si>
    <t>Aethomys silindensis</t>
  </si>
  <si>
    <t>Aethomys stannarius</t>
  </si>
  <si>
    <t>Aethomys thomasi</t>
  </si>
  <si>
    <t>Ailuropoda melanoleuca</t>
  </si>
  <si>
    <t>Ailurops melanotis</t>
  </si>
  <si>
    <t>Ailurops ursinus</t>
  </si>
  <si>
    <t>Ailurus fulgens</t>
  </si>
  <si>
    <t>Akodon aerosus</t>
  </si>
  <si>
    <t>Akodon affinis</t>
  </si>
  <si>
    <t>Akodon albiventer</t>
  </si>
  <si>
    <t>Akodon aliquantulus</t>
  </si>
  <si>
    <t>Akodon azarae</t>
  </si>
  <si>
    <t>Akodon boliviensis</t>
  </si>
  <si>
    <t>Akodon budini</t>
  </si>
  <si>
    <t>Akodon cursor</t>
  </si>
  <si>
    <t>Akodon dayi</t>
  </si>
  <si>
    <t>Akodon dolores</t>
  </si>
  <si>
    <t>Akodon fumeus</t>
  </si>
  <si>
    <t>Akodon iniscatus</t>
  </si>
  <si>
    <t>Akodon juninensis</t>
  </si>
  <si>
    <t>Akodon kofordi</t>
  </si>
  <si>
    <t>Akodon leucolimnaeus</t>
  </si>
  <si>
    <t>Akodon lindberghi</t>
  </si>
  <si>
    <t>Akodon lutescens</t>
  </si>
  <si>
    <t>Akodon mimus</t>
  </si>
  <si>
    <t>Akodon molinae</t>
  </si>
  <si>
    <t>Akodon mollis</t>
  </si>
  <si>
    <t>Akodon montensis</t>
  </si>
  <si>
    <t>Akodon mystax</t>
  </si>
  <si>
    <t>Akodon neocenus</t>
  </si>
  <si>
    <t>Akodon oenos</t>
  </si>
  <si>
    <t>Akodon orophilus</t>
  </si>
  <si>
    <t>Akodon paranaensis</t>
  </si>
  <si>
    <t>Akodon pervalens</t>
  </si>
  <si>
    <t>Akodon philipmyersi</t>
  </si>
  <si>
    <t>Akodon reigi</t>
  </si>
  <si>
    <t>Akodon sanctipaulensis</t>
  </si>
  <si>
    <t>Akodon serrensis</t>
  </si>
  <si>
    <t>Akodon siberiae</t>
  </si>
  <si>
    <t>Akodon simulator</t>
  </si>
  <si>
    <t>Akodon spegazzinii</t>
  </si>
  <si>
    <t>Akodon subfuscus</t>
  </si>
  <si>
    <t>Akodon surdus</t>
  </si>
  <si>
    <t>Akodon sylvanus</t>
  </si>
  <si>
    <t>Akodon toba</t>
  </si>
  <si>
    <t>Akodon torques</t>
  </si>
  <si>
    <t>Akodon varius</t>
  </si>
  <si>
    <t>Alcelaphus buselaphus</t>
  </si>
  <si>
    <t>Alces alces</t>
  </si>
  <si>
    <t>Alionycteris paucidentata</t>
  </si>
  <si>
    <t>Allactaga balikunica</t>
  </si>
  <si>
    <t>Allactaga bullata</t>
  </si>
  <si>
    <t>Allactaga elater</t>
  </si>
  <si>
    <t>Allactaga euphratica</t>
  </si>
  <si>
    <t>Allactaga firouzi</t>
  </si>
  <si>
    <t>Allactaga hotsoni</t>
  </si>
  <si>
    <t>Allactaga major</t>
  </si>
  <si>
    <t>Allactaga severtzovi</t>
  </si>
  <si>
    <t>Allactaga sibirica</t>
  </si>
  <si>
    <t>Allactaga tetradactyla</t>
  </si>
  <si>
    <t>Allactaga vinogradovi</t>
  </si>
  <si>
    <t>Allactaga williamsi</t>
  </si>
  <si>
    <t>Allactodipus bobrinskii</t>
  </si>
  <si>
    <t>Allenopithecus nigroviridis</t>
  </si>
  <si>
    <t>Allocebus trichotis</t>
  </si>
  <si>
    <t>Allochrocebus lhoesti</t>
  </si>
  <si>
    <t>Allochrocebus preussi</t>
  </si>
  <si>
    <t>Allochrocebus solatus</t>
  </si>
  <si>
    <t>Allocricetulus curtatus</t>
  </si>
  <si>
    <t>Allocricetulus eversmanni</t>
  </si>
  <si>
    <t>Alouatta arctoidea</t>
  </si>
  <si>
    <t>Alouatta belzebul</t>
  </si>
  <si>
    <t>Alouatta caraya</t>
  </si>
  <si>
    <t>Alouatta discolor</t>
  </si>
  <si>
    <t>Alouatta guariba</t>
  </si>
  <si>
    <t>Alouatta macconnelli</t>
  </si>
  <si>
    <t>Alouatta nigerrima</t>
  </si>
  <si>
    <t>Alouatta palliata</t>
  </si>
  <si>
    <t>Alouatta pigra</t>
  </si>
  <si>
    <t>Alouatta sara</t>
  </si>
  <si>
    <t>Alouatta seniculus</t>
  </si>
  <si>
    <t>Alouatta ululata</t>
  </si>
  <si>
    <t>Alticola albicaudus</t>
  </si>
  <si>
    <t>Alticola argentatus</t>
  </si>
  <si>
    <t>Alticola barakshin</t>
  </si>
  <si>
    <t>Alticola lemminus</t>
  </si>
  <si>
    <t>Alticola macrotis</t>
  </si>
  <si>
    <t>Alticola montosa</t>
  </si>
  <si>
    <t>Alticola olchonensis</t>
  </si>
  <si>
    <t>Alticola roylei</t>
  </si>
  <si>
    <t>Alticola semicanus</t>
  </si>
  <si>
    <t>Alticola stoliczkanus</t>
  </si>
  <si>
    <t>Alticola strelzowi</t>
  </si>
  <si>
    <t>Alticola tuvinicus</t>
  </si>
  <si>
    <t>Ametrida centurio</t>
  </si>
  <si>
    <t>Ammodillus imbellis</t>
  </si>
  <si>
    <t>Ammodorcas clarkei</t>
  </si>
  <si>
    <t>Ammospermophilus harrisii</t>
  </si>
  <si>
    <t>Ammospermophilus interpres</t>
  </si>
  <si>
    <t>Ammospermophilus leucurus</t>
  </si>
  <si>
    <t>Ammospermophilus nelsoni</t>
  </si>
  <si>
    <t>Ammotragus lervia</t>
  </si>
  <si>
    <t>Amorphochilus schnablii</t>
  </si>
  <si>
    <t>Amphinectomys savamis</t>
  </si>
  <si>
    <t>Anathana ellioti</t>
  </si>
  <si>
    <t>Andalgalomys olrogi</t>
  </si>
  <si>
    <t>Andalgalomys pearsoni</t>
  </si>
  <si>
    <t>Andinomys edax</t>
  </si>
  <si>
    <t>Anisomys imitator</t>
  </si>
  <si>
    <t>Anomalurus beecrofti</t>
  </si>
  <si>
    <t>Anomalurus derbianus</t>
  </si>
  <si>
    <t>Anomalurus pelii</t>
  </si>
  <si>
    <t>Anomalurus pusillus</t>
  </si>
  <si>
    <t>Anonymomys mindorensis</t>
  </si>
  <si>
    <t>Anotomys leander</t>
  </si>
  <si>
    <t>Anoura caudifer</t>
  </si>
  <si>
    <t>Anoura cultrata</t>
  </si>
  <si>
    <t>Anoura fistulata</t>
  </si>
  <si>
    <t>Anoura geoffroyi</t>
  </si>
  <si>
    <t>Anoura latidens</t>
  </si>
  <si>
    <t>Anoura luismanueli</t>
  </si>
  <si>
    <t>Anourosorex assamensis</t>
  </si>
  <si>
    <t>Anourosorex schmidi</t>
  </si>
  <si>
    <t>Anourosorex squamipes</t>
  </si>
  <si>
    <t>Anourosorex yamashinai</t>
  </si>
  <si>
    <t>Antechinomys laniger</t>
  </si>
  <si>
    <t>Antechinus adustus</t>
  </si>
  <si>
    <t>Antechinus agilis</t>
  </si>
  <si>
    <t>Antechinus bellus</t>
  </si>
  <si>
    <t>Antechinus flavipes</t>
  </si>
  <si>
    <t>Antechinus godmani</t>
  </si>
  <si>
    <t>Antechinus leo</t>
  </si>
  <si>
    <t>Antechinus minimus</t>
  </si>
  <si>
    <t>Antechinus stuartii</t>
  </si>
  <si>
    <t>Antechinus subtropicus</t>
  </si>
  <si>
    <t>Antechinus swainsonii</t>
  </si>
  <si>
    <t>Anthops ornatus</t>
  </si>
  <si>
    <t>Antidorcas marsupialis</t>
  </si>
  <si>
    <t>Antilocapra americana</t>
  </si>
  <si>
    <t>Antilope cervicapra</t>
  </si>
  <si>
    <t>Antrozous pallidus</t>
  </si>
  <si>
    <t>Aonyx capensis</t>
  </si>
  <si>
    <t>Aonyx cinereus</t>
  </si>
  <si>
    <t>Aonyx congicus</t>
  </si>
  <si>
    <t>Aotus azarae</t>
  </si>
  <si>
    <t>Aotus brumbacki</t>
  </si>
  <si>
    <t>Aotus griseimembra</t>
  </si>
  <si>
    <t>Aotus jorgehernandezi</t>
  </si>
  <si>
    <t>Aotus lemurinus</t>
  </si>
  <si>
    <t>Aotus miconax</t>
  </si>
  <si>
    <t>Aotus nancymaae</t>
  </si>
  <si>
    <t>Aotus nigriceps</t>
  </si>
  <si>
    <t>Aotus trivirgatus</t>
  </si>
  <si>
    <t>Aotus vociferans</t>
  </si>
  <si>
    <t>Aotus zonalis</t>
  </si>
  <si>
    <t>Aplodontia rufa</t>
  </si>
  <si>
    <t>Apodemus agrarius</t>
  </si>
  <si>
    <t>Apodemus argenteus</t>
  </si>
  <si>
    <t>Apodemus avicennicus</t>
  </si>
  <si>
    <t>Apodemus chevrieri</t>
  </si>
  <si>
    <t>Apodemus draco</t>
  </si>
  <si>
    <t>Apodemus epimelas</t>
  </si>
  <si>
    <t>Apodemus hyrcanicus</t>
  </si>
  <si>
    <t>Apodemus latronum</t>
  </si>
  <si>
    <t>Apodemus mystacinus</t>
  </si>
  <si>
    <t>Apodemus pallipes</t>
  </si>
  <si>
    <t>Apodemus peninsulae</t>
  </si>
  <si>
    <t>Apodemus ponticus</t>
  </si>
  <si>
    <t>Apodemus rusiges</t>
  </si>
  <si>
    <t>Apodemus semotus</t>
  </si>
  <si>
    <t>Apodemus speciosus</t>
  </si>
  <si>
    <t>Apodemus witherbyi</t>
  </si>
  <si>
    <t>Apomys abrae</t>
  </si>
  <si>
    <t>Apomys camiguinensis</t>
  </si>
  <si>
    <t>Apomys datae</t>
  </si>
  <si>
    <t>Apomys gracilirostris</t>
  </si>
  <si>
    <t>Apomys hylocetes</t>
  </si>
  <si>
    <t>Apomys insignis</t>
  </si>
  <si>
    <t>Apomys littoralis</t>
  </si>
  <si>
    <t>Apomys microdon</t>
  </si>
  <si>
    <t>Apomys musculus</t>
  </si>
  <si>
    <t>Apomys sacobianus</t>
  </si>
  <si>
    <t>Aproteles bulmerae</t>
  </si>
  <si>
    <t>Arabitragus jayakari</t>
  </si>
  <si>
    <t>Arborimus albipes</t>
  </si>
  <si>
    <t>Arborimus longicaudus</t>
  </si>
  <si>
    <t>Arborimus pomo</t>
  </si>
  <si>
    <t>Archboldomys luzonensis</t>
  </si>
  <si>
    <t>Arctictis binturong</t>
  </si>
  <si>
    <t>Arctocebus aureus</t>
  </si>
  <si>
    <t>Arctocebus calabarensis</t>
  </si>
  <si>
    <t>Arctogalidia trivirgata</t>
  </si>
  <si>
    <t>Arctonyx albogularis</t>
  </si>
  <si>
    <t>Arctonyx collaris</t>
  </si>
  <si>
    <t>Arctonyx hoevenii</t>
  </si>
  <si>
    <t>Ardops nichollsi</t>
  </si>
  <si>
    <t>Arielulus aureocollaris</t>
  </si>
  <si>
    <t>Arielulus circumdatus</t>
  </si>
  <si>
    <t>Arielulus cuprosus</t>
  </si>
  <si>
    <t>Arielulus societatis</t>
  </si>
  <si>
    <t>Arielulus torquatus</t>
  </si>
  <si>
    <t>Ariteus flavescens</t>
  </si>
  <si>
    <t>Artibeus amplus</t>
  </si>
  <si>
    <t>Artibeus concolor</t>
  </si>
  <si>
    <t>Artibeus fimbriatus</t>
  </si>
  <si>
    <t>Artibeus fraterculus</t>
  </si>
  <si>
    <t>Artibeus hirsutus</t>
  </si>
  <si>
    <t>Artibeus inopinatus</t>
  </si>
  <si>
    <t>Artibeus jamaicensis</t>
  </si>
  <si>
    <t>Artibeus lituratus</t>
  </si>
  <si>
    <t>Artibeus obscurus</t>
  </si>
  <si>
    <t>Artibeus planirostris</t>
  </si>
  <si>
    <t>Artibeus schwartzi</t>
  </si>
  <si>
    <t>Arvicanthis abyssinicus</t>
  </si>
  <si>
    <t>Arvicanthis ansorgei</t>
  </si>
  <si>
    <t>Arvicanthis blicki</t>
  </si>
  <si>
    <t>Arvicanthis nairobae</t>
  </si>
  <si>
    <t>Arvicanthis neumanni</t>
  </si>
  <si>
    <t>Arvicanthis niloticus</t>
  </si>
  <si>
    <t>Arvicanthis rufinus</t>
  </si>
  <si>
    <t>Arvicola amphibius</t>
  </si>
  <si>
    <t>Arvicola sapidus</t>
  </si>
  <si>
    <t>Arvicola scherman</t>
  </si>
  <si>
    <t>Asellia patrizii</t>
  </si>
  <si>
    <t>Asellia tridens</t>
  </si>
  <si>
    <t>Aselliscus stoliczkanus</t>
  </si>
  <si>
    <t>Aselliscus tricuspidatus</t>
  </si>
  <si>
    <t>Atelerix albiventris</t>
  </si>
  <si>
    <t>Atelerix algirus</t>
  </si>
  <si>
    <t>Atelerix frontalis</t>
  </si>
  <si>
    <t>Atelerix sclateri</t>
  </si>
  <si>
    <t>Ateles belzebuth</t>
  </si>
  <si>
    <t>Ateles chamek</t>
  </si>
  <si>
    <t>Ateles fusciceps</t>
  </si>
  <si>
    <t>Ateles geoffroyi</t>
  </si>
  <si>
    <t>Ateles hybridus</t>
  </si>
  <si>
    <t>Ateles marginatus</t>
  </si>
  <si>
    <t>Ateles paniscus</t>
  </si>
  <si>
    <t>Atelocynus microtis</t>
  </si>
  <si>
    <t>Atherurus africanus</t>
  </si>
  <si>
    <t>Atherurus macrourus</t>
  </si>
  <si>
    <t>Atilax paludinosus</t>
  </si>
  <si>
    <t>Atlantoxerus getulus</t>
  </si>
  <si>
    <t>Auliscomys boliviensis</t>
  </si>
  <si>
    <t>Auliscomys pictus</t>
  </si>
  <si>
    <t>Auliscomys sublimis</t>
  </si>
  <si>
    <t>Austronomus australis</t>
  </si>
  <si>
    <t>Austronomus kuboriensis</t>
  </si>
  <si>
    <t>Avahi betsileo</t>
  </si>
  <si>
    <t>Avahi cleesei</t>
  </si>
  <si>
    <t>Avahi laniger</t>
  </si>
  <si>
    <t>Avahi meridionalis</t>
  </si>
  <si>
    <t>Avahi mooreorum</t>
  </si>
  <si>
    <t>Avahi occidentalis</t>
  </si>
  <si>
    <t>Avahi peyrierasi</t>
  </si>
  <si>
    <t>Avahi ramanantsoavanai</t>
  </si>
  <si>
    <t>Avahi unicolor</t>
  </si>
  <si>
    <t>Axis axis</t>
  </si>
  <si>
    <t>Axis calamianensis</t>
  </si>
  <si>
    <t>Axis kuhlii</t>
  </si>
  <si>
    <t>Axis porcinus</t>
  </si>
  <si>
    <t>Babyrousa babyrussa</t>
  </si>
  <si>
    <t>Babyrousa celebensis</t>
  </si>
  <si>
    <t>Babyrousa togeanensis</t>
  </si>
  <si>
    <t>Baiomys musculus</t>
  </si>
  <si>
    <t>Baiomys taylori</t>
  </si>
  <si>
    <t>Baiyankamys habbema</t>
  </si>
  <si>
    <t>Baiyankamys shawmayeri</t>
  </si>
  <si>
    <t>Balantiopteryx infusca</t>
  </si>
  <si>
    <t>Balantiopteryx io</t>
  </si>
  <si>
    <t>Balantiopteryx plicata</t>
  </si>
  <si>
    <t>Balionycteris maculata</t>
  </si>
  <si>
    <t>Bandicota bengalensis</t>
  </si>
  <si>
    <t>Barbastella barbastellus</t>
  </si>
  <si>
    <t>Barbastella leucomelas</t>
  </si>
  <si>
    <t>Bassaricyon alleni</t>
  </si>
  <si>
    <t>Bassaricyon gabbii</t>
  </si>
  <si>
    <t>Bassaricyon medius</t>
  </si>
  <si>
    <t>Bassaricyon neblina</t>
  </si>
  <si>
    <t>Bassariscus astutus</t>
  </si>
  <si>
    <t>Bassariscus sumichrasti</t>
  </si>
  <si>
    <t>Batomys dentatus</t>
  </si>
  <si>
    <t>Batomys granti</t>
  </si>
  <si>
    <t>Batomys russatus</t>
  </si>
  <si>
    <t>Batomys salomonseni</t>
  </si>
  <si>
    <t>Bauerus dubiaquercus</t>
  </si>
  <si>
    <t>Bdeogale crassicauda</t>
  </si>
  <si>
    <t>Bdeogale jacksoni</t>
  </si>
  <si>
    <t>Bdeogale nigripes</t>
  </si>
  <si>
    <t>Bdeogale omnivora</t>
  </si>
  <si>
    <t>Beamys hindei</t>
  </si>
  <si>
    <t>Beatragus hunteri</t>
  </si>
  <si>
    <t>Belomys pearsonii</t>
  </si>
  <si>
    <t>Berylmys berdmorei</t>
  </si>
  <si>
    <t>Berylmys bowersi</t>
  </si>
  <si>
    <t>Berylmys manipulus</t>
  </si>
  <si>
    <t>Bettongia gaimardi</t>
  </si>
  <si>
    <t>Bettongia lesueur</t>
  </si>
  <si>
    <t>Bettongia penicillata</t>
  </si>
  <si>
    <t>Bettongia tropica</t>
  </si>
  <si>
    <t>Bibimys chacoensis</t>
  </si>
  <si>
    <t>Bibimys labiosus</t>
  </si>
  <si>
    <t>Bibimys torresi</t>
  </si>
  <si>
    <t>Bison bison</t>
  </si>
  <si>
    <t>Bison bonasus</t>
  </si>
  <si>
    <t>Biswamoyopterus biswasi</t>
  </si>
  <si>
    <t>Blanfordimys afghanus</t>
  </si>
  <si>
    <t>Blanfordimys bucharensis</t>
  </si>
  <si>
    <t>Blarina brevicauda</t>
  </si>
  <si>
    <t>Blarina carolinensis</t>
  </si>
  <si>
    <t>Blarina hylophaga</t>
  </si>
  <si>
    <t>Blarinella griselda</t>
  </si>
  <si>
    <t>Blarinella quadraticauda</t>
  </si>
  <si>
    <t>Blarinella wardi</t>
  </si>
  <si>
    <t>Blastocerus dichotomus</t>
  </si>
  <si>
    <t>Bos gaurus</t>
  </si>
  <si>
    <t>Bos javanicus</t>
  </si>
  <si>
    <t>Bos mutus</t>
  </si>
  <si>
    <t>Bos sauveli</t>
  </si>
  <si>
    <t>Boselaphus tragocamelus</t>
  </si>
  <si>
    <t>Brachiones przewalskii</t>
  </si>
  <si>
    <t>Brachylagus idahoensis</t>
  </si>
  <si>
    <t>Brachyphylla cavernarum</t>
  </si>
  <si>
    <t>Brachyphylla nana</t>
  </si>
  <si>
    <t>Brachytarsomys albicauda</t>
  </si>
  <si>
    <t>Brachytarsomys villosa</t>
  </si>
  <si>
    <t>Brachyteles arachnoides</t>
  </si>
  <si>
    <t>Brachyteles hypoxanthus</t>
  </si>
  <si>
    <t>Brachyuromys betsileoensis</t>
  </si>
  <si>
    <t>Brachyuromys ramirohitra</t>
  </si>
  <si>
    <t>Bradypus pygmaeus</t>
  </si>
  <si>
    <t>Bradypus torquatus</t>
  </si>
  <si>
    <t>Bradypus tridactylus</t>
  </si>
  <si>
    <t>Bradypus variegatus</t>
  </si>
  <si>
    <t>Brucepattersonius albinasus</t>
  </si>
  <si>
    <t>Brucepattersonius griserufescens</t>
  </si>
  <si>
    <t>Brucepattersonius guarani</t>
  </si>
  <si>
    <t>Brucepattersonius igniventris</t>
  </si>
  <si>
    <t>Brucepattersonius iheringi</t>
  </si>
  <si>
    <t>Brucepattersonius misionensis</t>
  </si>
  <si>
    <t>Brucepattersonius paradisus</t>
  </si>
  <si>
    <t>Brucepattersonius soricinus</t>
  </si>
  <si>
    <t>Bubalus arnee</t>
  </si>
  <si>
    <t>Bubalus depressicornis</t>
  </si>
  <si>
    <t>Bubalus mindorensis</t>
  </si>
  <si>
    <t>Bubalus quarlesi</t>
  </si>
  <si>
    <t>Budorcas taxicolor</t>
  </si>
  <si>
    <t>Bullimus bagobus</t>
  </si>
  <si>
    <t>Bullimus gamay</t>
  </si>
  <si>
    <t>Bullimus luzonicus</t>
  </si>
  <si>
    <t>Bunolagus monticularis</t>
  </si>
  <si>
    <t>Bunomys andrewsi</t>
  </si>
  <si>
    <t>Bunomys chrysocomus</t>
  </si>
  <si>
    <t>Bunomys coelestis</t>
  </si>
  <si>
    <t>Bunomys fratrorum</t>
  </si>
  <si>
    <t>Bunomys penitus</t>
  </si>
  <si>
    <t>Bunomys prolatus</t>
  </si>
  <si>
    <t>Burramys parvus</t>
  </si>
  <si>
    <t>Cabassous centralis</t>
  </si>
  <si>
    <t>Cabassous chacoensis</t>
  </si>
  <si>
    <t>Cabassous tatouay</t>
  </si>
  <si>
    <t>Cabassous unicinctus</t>
  </si>
  <si>
    <t>Cacajao calvus</t>
  </si>
  <si>
    <t>Cacajao hosomi</t>
  </si>
  <si>
    <t>Caenolestes caniventer</t>
  </si>
  <si>
    <t>Caenolestes condorensis</t>
  </si>
  <si>
    <t>Caenolestes convelatus</t>
  </si>
  <si>
    <t>Caenolestes fuliginosus</t>
  </si>
  <si>
    <t>Caenolestes sangay</t>
  </si>
  <si>
    <t>Callicebus aureipalatii</t>
  </si>
  <si>
    <t>Callicebus baptista</t>
  </si>
  <si>
    <t>Callicebus barbarabrownae</t>
  </si>
  <si>
    <t>Callicebus bernhardi</t>
  </si>
  <si>
    <t>Callicebus brunneus</t>
  </si>
  <si>
    <t>Callicebus caligatus</t>
  </si>
  <si>
    <t>Callicebus caquetensis</t>
  </si>
  <si>
    <t>Callicebus cinerascens</t>
  </si>
  <si>
    <t>Callicebus coimbrai</t>
  </si>
  <si>
    <t>Callicebus cupreus</t>
  </si>
  <si>
    <t>Callicebus discolor</t>
  </si>
  <si>
    <t>Callicebus donacophilus</t>
  </si>
  <si>
    <t>Callicebus dubius</t>
  </si>
  <si>
    <t>Callicebus hoffmannsi</t>
  </si>
  <si>
    <t>Callicebus lucifer</t>
  </si>
  <si>
    <t>Callicebus lugens</t>
  </si>
  <si>
    <t>Callicebus medemi</t>
  </si>
  <si>
    <t>Callicebus melanochir</t>
  </si>
  <si>
    <t>Callicebus modestus</t>
  </si>
  <si>
    <t>Callicebus moloch</t>
  </si>
  <si>
    <t>Callicebus nigrifrons</t>
  </si>
  <si>
    <t>Callicebus oenanthe</t>
  </si>
  <si>
    <t>Callicebus olallae</t>
  </si>
  <si>
    <t>Callicebus ornatus</t>
  </si>
  <si>
    <t>Callicebus pallescens</t>
  </si>
  <si>
    <t>Callicebus personatus</t>
  </si>
  <si>
    <t>Callicebus purinus</t>
  </si>
  <si>
    <t>Callicebus regulus</t>
  </si>
  <si>
    <t>Callicebus stephennashi</t>
  </si>
  <si>
    <t>Callicebus torquatus</t>
  </si>
  <si>
    <t>Callimico goeldii</t>
  </si>
  <si>
    <t>Callistomys pictus</t>
  </si>
  <si>
    <t>Callithrix aurita</t>
  </si>
  <si>
    <t>Callithrix flaviceps</t>
  </si>
  <si>
    <t>Callithrix geoffroyi</t>
  </si>
  <si>
    <t>Callithrix jacchus</t>
  </si>
  <si>
    <t>Callithrix kuhlii</t>
  </si>
  <si>
    <t>Callithrix penicillata</t>
  </si>
  <si>
    <t>Callosciurus adamsi</t>
  </si>
  <si>
    <t>Callosciurus albescens</t>
  </si>
  <si>
    <t>Callosciurus baluensis</t>
  </si>
  <si>
    <t>Callosciurus caniceps</t>
  </si>
  <si>
    <t>Callosciurus erythraeus</t>
  </si>
  <si>
    <t>Callosciurus finlaysonii</t>
  </si>
  <si>
    <t>Callosciurus inornatus</t>
  </si>
  <si>
    <t>Callosciurus melanogaster</t>
  </si>
  <si>
    <t>Callosciurus nigrovittatus</t>
  </si>
  <si>
    <t>Callosciurus notatus</t>
  </si>
  <si>
    <t>Callosciurus orestes</t>
  </si>
  <si>
    <t>Callosciurus phayrei</t>
  </si>
  <si>
    <t>Callosciurus prevostii</t>
  </si>
  <si>
    <t>Callosciurus pygerythrus</t>
  </si>
  <si>
    <t>Callosciurus quinquestriatus</t>
  </si>
  <si>
    <t>Callospermophilus lateralis</t>
  </si>
  <si>
    <t>Callospermophilus madrensis</t>
  </si>
  <si>
    <t>Callospermophilus saturatus</t>
  </si>
  <si>
    <t>Calomys boliviae</t>
  </si>
  <si>
    <t>Calomys callidus</t>
  </si>
  <si>
    <t>Calomys callosus</t>
  </si>
  <si>
    <t>Calomys expulsus</t>
  </si>
  <si>
    <t>Calomys fecundus</t>
  </si>
  <si>
    <t>Calomys hummelincki</t>
  </si>
  <si>
    <t>Calomys laucha</t>
  </si>
  <si>
    <t>Calomys lepidus</t>
  </si>
  <si>
    <t>Calomys musculinus</t>
  </si>
  <si>
    <t>Calomys sorellus</t>
  </si>
  <si>
    <t>Calomys tener</t>
  </si>
  <si>
    <t>Calomys tocantinsi</t>
  </si>
  <si>
    <t>Calomys venustus</t>
  </si>
  <si>
    <t>Calomyscus bailwardi</t>
  </si>
  <si>
    <t>Calomyscus baluchi</t>
  </si>
  <si>
    <t>Calomyscus elburzensis</t>
  </si>
  <si>
    <t>Calomyscus grandis</t>
  </si>
  <si>
    <t>Calomyscus hotsoni</t>
  </si>
  <si>
    <t>Calomyscus mystax</t>
  </si>
  <si>
    <t>Calomyscus tsolovi</t>
  </si>
  <si>
    <t>Calomyscus urartensis</t>
  </si>
  <si>
    <t>Caluromys derbianus</t>
  </si>
  <si>
    <t>Caluromys lanatus</t>
  </si>
  <si>
    <t>Caluromys philander</t>
  </si>
  <si>
    <t>Caluromysiops irrupta</t>
  </si>
  <si>
    <t>Camelus ferus</t>
  </si>
  <si>
    <t>Canis adustus</t>
  </si>
  <si>
    <t>Canis aureus</t>
  </si>
  <si>
    <t>Canis latrans</t>
  </si>
  <si>
    <t>Canis lupus</t>
  </si>
  <si>
    <t>Canis mesomelas</t>
  </si>
  <si>
    <t>Canis rufus</t>
  </si>
  <si>
    <t>Canis simensis</t>
  </si>
  <si>
    <t>Cannomys badius</t>
  </si>
  <si>
    <t>Cansumys canus</t>
  </si>
  <si>
    <t>Capra aegagrus</t>
  </si>
  <si>
    <t>Capra caucasica</t>
  </si>
  <si>
    <t>Capra cylindricornis</t>
  </si>
  <si>
    <t>Capra falconeri</t>
  </si>
  <si>
    <t>Capra ibex</t>
  </si>
  <si>
    <t>Capra nubiana</t>
  </si>
  <si>
    <t>Capra pyrenaica</t>
  </si>
  <si>
    <t>Capra sibirica</t>
  </si>
  <si>
    <t>Capra walie</t>
  </si>
  <si>
    <t>Capreolus capreolus</t>
  </si>
  <si>
    <t>Capreolus pygargus</t>
  </si>
  <si>
    <t>Capricornis crispus</t>
  </si>
  <si>
    <t>Capricornis milneedwardsii</t>
  </si>
  <si>
    <t>Capricornis rubidus</t>
  </si>
  <si>
    <t>Capricornis sumatraensis</t>
  </si>
  <si>
    <t>Capricornis swinhoei</t>
  </si>
  <si>
    <t>Capricornis thar</t>
  </si>
  <si>
    <t>Caprolagus hispidus</t>
  </si>
  <si>
    <t>Capromys garridoi</t>
  </si>
  <si>
    <t>Capromys pilorides</t>
  </si>
  <si>
    <t>Caracal aurata</t>
  </si>
  <si>
    <t>Caracal caracal</t>
  </si>
  <si>
    <t>Cardiocranius paradoxus</t>
  </si>
  <si>
    <t>Cardioderma cor</t>
  </si>
  <si>
    <t>Carollia brevicauda</t>
  </si>
  <si>
    <t>Carollia castanea</t>
  </si>
  <si>
    <t>Carollia manu</t>
  </si>
  <si>
    <t>Carollia perspicillata</t>
  </si>
  <si>
    <t>Carollia sowelli</t>
  </si>
  <si>
    <t>Carollia subrufa</t>
  </si>
  <si>
    <t>Carpomys melanurus</t>
  </si>
  <si>
    <t>Carpomys phaeurus</t>
  </si>
  <si>
    <t>Carterodon sulcidens</t>
  </si>
  <si>
    <t>Casinycteris argynnis</t>
  </si>
  <si>
    <t>Castor canadensis</t>
  </si>
  <si>
    <t>Castor fiber</t>
  </si>
  <si>
    <t>Catagonus wagneri</t>
  </si>
  <si>
    <t>Catopuma badia</t>
  </si>
  <si>
    <t>Catopuma temminckii</t>
  </si>
  <si>
    <t>Cavia aperea</t>
  </si>
  <si>
    <t>Cavia fulgida</t>
  </si>
  <si>
    <t>Cavia intermedia</t>
  </si>
  <si>
    <t>Cavia magna</t>
  </si>
  <si>
    <t>Cavia patzelti</t>
  </si>
  <si>
    <t>Cavia tschudii</t>
  </si>
  <si>
    <t>Cebuella pygmaea</t>
  </si>
  <si>
    <t>Cebus aequatorialis</t>
  </si>
  <si>
    <t>Cebus albifrons</t>
  </si>
  <si>
    <t>Cebus brunneus</t>
  </si>
  <si>
    <t>Cebus capucinus</t>
  </si>
  <si>
    <t>Cebus cesarae</t>
  </si>
  <si>
    <t>Cebus cuscinus</t>
  </si>
  <si>
    <t>Cebus kaapori</t>
  </si>
  <si>
    <t>Cebus malitiosus</t>
  </si>
  <si>
    <t>Cebus versicolor</t>
  </si>
  <si>
    <t>Centronycteris centralis</t>
  </si>
  <si>
    <t>Centronycteris maximiliani</t>
  </si>
  <si>
    <t>Centurio senex</t>
  </si>
  <si>
    <t>Cephalophus adersi</t>
  </si>
  <si>
    <t>Cephalophus callipygus</t>
  </si>
  <si>
    <t>Cephalophus dorsalis</t>
  </si>
  <si>
    <t>Cephalophus harveyi</t>
  </si>
  <si>
    <t>Cephalophus jentinki</t>
  </si>
  <si>
    <t>Cephalophus leucogaster</t>
  </si>
  <si>
    <t>Cephalophus natalensis</t>
  </si>
  <si>
    <t>Cephalophus niger</t>
  </si>
  <si>
    <t>Cephalophus nigrifrons</t>
  </si>
  <si>
    <t>Cephalophus ogilbyi</t>
  </si>
  <si>
    <t>Cephalophus rufilatus</t>
  </si>
  <si>
    <t>Cephalophus silvicultor</t>
  </si>
  <si>
    <t>Cephalophus spadix</t>
  </si>
  <si>
    <t>Cephalophus weynsi</t>
  </si>
  <si>
    <t>Cephalophus zebra</t>
  </si>
  <si>
    <t>Ceratotherium simum</t>
  </si>
  <si>
    <t>Cercartetus caudatus</t>
  </si>
  <si>
    <t>Cercartetus concinnus</t>
  </si>
  <si>
    <t>Cercartetus lepidus</t>
  </si>
  <si>
    <t>Cercartetus nanus</t>
  </si>
  <si>
    <t>Cercocebus agilis</t>
  </si>
  <si>
    <t>Cercocebus atys</t>
  </si>
  <si>
    <t>Cercocebus chrysogaster</t>
  </si>
  <si>
    <t>Cercocebus galeritus</t>
  </si>
  <si>
    <t>Cercocebus lunulatus</t>
  </si>
  <si>
    <t>Cercocebus sanjei</t>
  </si>
  <si>
    <t>Cercocebus torquatus</t>
  </si>
  <si>
    <t>Cercopithecus ascanius</t>
  </si>
  <si>
    <t>Cercopithecus campbelli</t>
  </si>
  <si>
    <t>Cercopithecus cephus</t>
  </si>
  <si>
    <t>Cercopithecus denti</t>
  </si>
  <si>
    <t>Cercopithecus diana</t>
  </si>
  <si>
    <t>Cercopithecus dryas</t>
  </si>
  <si>
    <t>Cercopithecus erythrogaster</t>
  </si>
  <si>
    <t>Cercopithecus erythrotis</t>
  </si>
  <si>
    <t>Cercopithecus hamlyni</t>
  </si>
  <si>
    <t>Cercopithecus lowei</t>
  </si>
  <si>
    <t>Cercopithecus mitis</t>
  </si>
  <si>
    <t>Cercopithecus mona</t>
  </si>
  <si>
    <t>Cercopithecus neglectus</t>
  </si>
  <si>
    <t>Cercopithecus nictitans</t>
  </si>
  <si>
    <t>Cercopithecus petaurista</t>
  </si>
  <si>
    <t>Cercopithecus roloway</t>
  </si>
  <si>
    <t>Cercopithecus sclateri</t>
  </si>
  <si>
    <t>Cerdocyon thous</t>
  </si>
  <si>
    <t>Cerradomys andersoni</t>
  </si>
  <si>
    <t>Cerradomys maracajuensis</t>
  </si>
  <si>
    <t>Cerradomys marinhus</t>
  </si>
  <si>
    <t>Cerradomys scotti</t>
  </si>
  <si>
    <t>Cerradomys subflavus</t>
  </si>
  <si>
    <t>Cervus albirostris</t>
  </si>
  <si>
    <t>Cervus canadensis</t>
  </si>
  <si>
    <t>Cervus elaphus</t>
  </si>
  <si>
    <t>Cervus nippon</t>
  </si>
  <si>
    <t>Chacodelphys formosa</t>
  </si>
  <si>
    <t>Chaerephon aloysiisabaudiae</t>
  </si>
  <si>
    <t>Chaerephon ansorgei</t>
  </si>
  <si>
    <t>Chaerephon bemmeleni</t>
  </si>
  <si>
    <t>Chaerephon bivittatus</t>
  </si>
  <si>
    <t>Chaerephon bregullae</t>
  </si>
  <si>
    <t>Chaerephon chapini</t>
  </si>
  <si>
    <t>Chaerephon gallagheri</t>
  </si>
  <si>
    <t>Chaerephon jobensis</t>
  </si>
  <si>
    <t>Chaerephon jobimena</t>
  </si>
  <si>
    <t>Chaerephon johorensis</t>
  </si>
  <si>
    <t>Chaerephon major</t>
  </si>
  <si>
    <t>Chaerephon nigeriae</t>
  </si>
  <si>
    <t>Chaerephon plicatus</t>
  </si>
  <si>
    <t>Chaerephon pumilus</t>
  </si>
  <si>
    <t>Chaerephon russatus</t>
  </si>
  <si>
    <t>Chaerephon solomonis</t>
  </si>
  <si>
    <t>Chaerephon tomensis</t>
  </si>
  <si>
    <t>Chaetocauda sichuanensis</t>
  </si>
  <si>
    <t>Chaetodipus arenarius</t>
  </si>
  <si>
    <t>Chaetodipus artus</t>
  </si>
  <si>
    <t>Chaetodipus baileyi</t>
  </si>
  <si>
    <t>Chaetodipus californicus</t>
  </si>
  <si>
    <t>Chaetodipus eremicus</t>
  </si>
  <si>
    <t>Chaetodipus fallax</t>
  </si>
  <si>
    <t>Chaetodipus formosus</t>
  </si>
  <si>
    <t>Chaetodipus goldmani</t>
  </si>
  <si>
    <t>Chaetodipus hispidus</t>
  </si>
  <si>
    <t>Chaetodipus intermedius</t>
  </si>
  <si>
    <t>Chaetodipus lineatus</t>
  </si>
  <si>
    <t>Chaetodipus nelsoni</t>
  </si>
  <si>
    <t>Chaetodipus penicillatus</t>
  </si>
  <si>
    <t>Chaetodipus pernix</t>
  </si>
  <si>
    <t>Chaetodipus rudinoris</t>
  </si>
  <si>
    <t>Chaetodipus spinatus</t>
  </si>
  <si>
    <t>Chaetomys subspinosus</t>
  </si>
  <si>
    <t>Chaetophractus vellerosus</t>
  </si>
  <si>
    <t>Chaetophractus villosus</t>
  </si>
  <si>
    <t>Chalinolobus dwyeri</t>
  </si>
  <si>
    <t>Chalinolobus gouldii</t>
  </si>
  <si>
    <t>Chalinolobus morio</t>
  </si>
  <si>
    <t>Chalinolobus neocaledonicus</t>
  </si>
  <si>
    <t>Chalinolobus nigrogriseus</t>
  </si>
  <si>
    <t>Chalinolobus picatus</t>
  </si>
  <si>
    <t>Chalinolobus tuberculatus</t>
  </si>
  <si>
    <t>Cheirogaleus crossleyi</t>
  </si>
  <si>
    <t>Cheirogaleus major</t>
  </si>
  <si>
    <t>Cheirogaleus medius</t>
  </si>
  <si>
    <t>Cheirogaleus minusculus</t>
  </si>
  <si>
    <t>Cheirogaleus sibreei</t>
  </si>
  <si>
    <t>Cheiromeles parvidens</t>
  </si>
  <si>
    <t>Cheiromeles torquatus</t>
  </si>
  <si>
    <t>Chelemys delfini</t>
  </si>
  <si>
    <t>Chelemys macronyx</t>
  </si>
  <si>
    <t>Chelemys megalonyx</t>
  </si>
  <si>
    <t>Chibchanomys orcesi</t>
  </si>
  <si>
    <t>Chibchanomys trichotis</t>
  </si>
  <si>
    <t>Chilomys instans</t>
  </si>
  <si>
    <t>Chilonatalus micropus</t>
  </si>
  <si>
    <t>Chilonatalus tumidifrons</t>
  </si>
  <si>
    <t>Chimarrogale hantu</t>
  </si>
  <si>
    <t>Chimarrogale himalayica</t>
  </si>
  <si>
    <t>Chimarrogale phaeura</t>
  </si>
  <si>
    <t>Chimarrogale platycephalus</t>
  </si>
  <si>
    <t>Chimarrogale styani</t>
  </si>
  <si>
    <t>Chimarrogale sumatrana</t>
  </si>
  <si>
    <t>Chinchilla chinchilla</t>
  </si>
  <si>
    <t>Chinchilla lanigera</t>
  </si>
  <si>
    <t>Chinchillula sahamae</t>
  </si>
  <si>
    <t>Chionomys gud</t>
  </si>
  <si>
    <t>Chionomys nivalis</t>
  </si>
  <si>
    <t>Chionomys roberti</t>
  </si>
  <si>
    <t>Chiroderma doriae</t>
  </si>
  <si>
    <t>Chiroderma improvisum</t>
  </si>
  <si>
    <t>Chiroderma salvini</t>
  </si>
  <si>
    <t>Chiroderma trinitatum</t>
  </si>
  <si>
    <t>Chiroderma villosum</t>
  </si>
  <si>
    <t>Chiromyscus chiropus</t>
  </si>
  <si>
    <t>Chironax melanocephalus</t>
  </si>
  <si>
    <t>Chironectes minimus</t>
  </si>
  <si>
    <t>Chiropodomys calamianensis</t>
  </si>
  <si>
    <t>Chiropodomys gliroides</t>
  </si>
  <si>
    <t>Chiropodomys karlkoopmani</t>
  </si>
  <si>
    <t>Chiropodomys major</t>
  </si>
  <si>
    <t>Chiropodomys muroides</t>
  </si>
  <si>
    <t>Chiropodomys pusillus</t>
  </si>
  <si>
    <t>Chiropotes albinasus</t>
  </si>
  <si>
    <t>Chiropotes chiropotes</t>
  </si>
  <si>
    <t>Chiropotes satanas</t>
  </si>
  <si>
    <t>Chiropotes utahickae</t>
  </si>
  <si>
    <t>Chiruromys forbesi</t>
  </si>
  <si>
    <t>Chiruromys lamia</t>
  </si>
  <si>
    <t>Chiruromys vates</t>
  </si>
  <si>
    <t>Chlorocebus aethiops</t>
  </si>
  <si>
    <t>Chlorocebus cynosuros</t>
  </si>
  <si>
    <t>Chlorocebus djamdjamensis</t>
  </si>
  <si>
    <t>Chlorocebus pygerythrus</t>
  </si>
  <si>
    <t>Chlorocebus sabaeus</t>
  </si>
  <si>
    <t>Chlorocebus tantalus</t>
  </si>
  <si>
    <t>Chodsigoa caovansunga</t>
  </si>
  <si>
    <t>Chodsigoa hypsibia</t>
  </si>
  <si>
    <t>Chodsigoa lamula</t>
  </si>
  <si>
    <t>Chodsigoa parca</t>
  </si>
  <si>
    <t>Chodsigoa parva</t>
  </si>
  <si>
    <t>Chodsigoa salenskii</t>
  </si>
  <si>
    <t>Chodsigoa smithii</t>
  </si>
  <si>
    <t>Chodsigoa sodalis</t>
  </si>
  <si>
    <t>Choeroniscus godmani</t>
  </si>
  <si>
    <t>Choeroniscus minor</t>
  </si>
  <si>
    <t>Choeroniscus periosus</t>
  </si>
  <si>
    <t>Choeronycteris mexicana</t>
  </si>
  <si>
    <t>Choeropsis liberiensis</t>
  </si>
  <si>
    <t>Choloepus didactylus</t>
  </si>
  <si>
    <t>Choloepus hoffmanni</t>
  </si>
  <si>
    <t>Chrotogale owstoni</t>
  </si>
  <si>
    <t>Chrotomys gonzalesi</t>
  </si>
  <si>
    <t>Chrotomys mindorensis</t>
  </si>
  <si>
    <t>Chrotomys sibuyanensis</t>
  </si>
  <si>
    <t>Chrotomys silaceus</t>
  </si>
  <si>
    <t>Chrotomys whiteheadi</t>
  </si>
  <si>
    <t>Chrotopterus auritus</t>
  </si>
  <si>
    <t>Chrysocyon brachyurus</t>
  </si>
  <si>
    <t>Cistugo lesueuri</t>
  </si>
  <si>
    <t>Cistugo seabrae</t>
  </si>
  <si>
    <t>Civettictis civetta</t>
  </si>
  <si>
    <t>Cloeotis percivali</t>
  </si>
  <si>
    <t>Clyomys laticeps</t>
  </si>
  <si>
    <t>Coccymys albidens</t>
  </si>
  <si>
    <t>Coccymys ruemmleri</t>
  </si>
  <si>
    <t>Coelops frithii</t>
  </si>
  <si>
    <t>Coelops robinsoni</t>
  </si>
  <si>
    <t>Coendou baturitensis</t>
  </si>
  <si>
    <t>Coendou bicolor</t>
  </si>
  <si>
    <t>Coendou ichillus</t>
  </si>
  <si>
    <t>Coendou insidiosus</t>
  </si>
  <si>
    <t>Coendou melanurus</t>
  </si>
  <si>
    <t>Coendou mexicanus</t>
  </si>
  <si>
    <t>Coendou nycthemera</t>
  </si>
  <si>
    <t>Coendou prehensilis</t>
  </si>
  <si>
    <t>Coendou pruinosus</t>
  </si>
  <si>
    <t>Coendou quichua</t>
  </si>
  <si>
    <t>Coendou roosmalenorum</t>
  </si>
  <si>
    <t>Coendou rufescens</t>
  </si>
  <si>
    <t>Coendou spinosus</t>
  </si>
  <si>
    <t>Coendou vestitus</t>
  </si>
  <si>
    <t>Coleura afra</t>
  </si>
  <si>
    <t>Coleura seychellensis</t>
  </si>
  <si>
    <t>Colobus angolensis</t>
  </si>
  <si>
    <t>Colobus guereza</t>
  </si>
  <si>
    <t>Colobus polykomos</t>
  </si>
  <si>
    <t>Colobus satanas</t>
  </si>
  <si>
    <t>Colobus vellerosus</t>
  </si>
  <si>
    <t>Colomys goslingi</t>
  </si>
  <si>
    <t>Condylura cristata</t>
  </si>
  <si>
    <t>Conepatus chinga</t>
  </si>
  <si>
    <t>Conepatus humboldtii</t>
  </si>
  <si>
    <t>Conepatus leuconotus</t>
  </si>
  <si>
    <t>Conepatus semistriatus</t>
  </si>
  <si>
    <t>Congosorex phillipsorum</t>
  </si>
  <si>
    <t>Congosorex polli</t>
  </si>
  <si>
    <t>Congosorex verheyeni</t>
  </si>
  <si>
    <t>Conilurus penicillatus</t>
  </si>
  <si>
    <t>Connochaetes gnou</t>
  </si>
  <si>
    <t>Connochaetes taurinus</t>
  </si>
  <si>
    <t>Cormura brevirostris</t>
  </si>
  <si>
    <t>Corynorhinus mexicanus</t>
  </si>
  <si>
    <t>Corynorhinus rafinesquii</t>
  </si>
  <si>
    <t>Corynorhinus townsendii</t>
  </si>
  <si>
    <t>Craseonycteris thonglongyai</t>
  </si>
  <si>
    <t>Crateromys australis</t>
  </si>
  <si>
    <t>Crateromys heaneyi</t>
  </si>
  <si>
    <t>Crateromys paulus</t>
  </si>
  <si>
    <t>Crateromys schadenbergi</t>
  </si>
  <si>
    <t>Cremnomys cutchicus</t>
  </si>
  <si>
    <t>Cremnomys elvira</t>
  </si>
  <si>
    <t>Cricetomys emini</t>
  </si>
  <si>
    <t>Cricetomys gambianus</t>
  </si>
  <si>
    <t>Cricetulus alticola</t>
  </si>
  <si>
    <t>Cricetulus barabensis</t>
  </si>
  <si>
    <t>Cricetulus kamensis</t>
  </si>
  <si>
    <t>Cricetulus lama</t>
  </si>
  <si>
    <t>Cricetulus longicaudatus</t>
  </si>
  <si>
    <t>Cricetulus migratorius</t>
  </si>
  <si>
    <t>Cricetulus sokolovi</t>
  </si>
  <si>
    <t>Cricetulus tibetanus</t>
  </si>
  <si>
    <t>Cricetus cricetus</t>
  </si>
  <si>
    <t>Crocidura aleksandrisi</t>
  </si>
  <si>
    <t>Crocidura allex</t>
  </si>
  <si>
    <t>Crocidura andamanensis</t>
  </si>
  <si>
    <t>Crocidura ansellorum</t>
  </si>
  <si>
    <t>Crocidura arabica</t>
  </si>
  <si>
    <t>Crocidura arispa</t>
  </si>
  <si>
    <t>Crocidura armenica</t>
  </si>
  <si>
    <t>Crocidura attenuata</t>
  </si>
  <si>
    <t>Crocidura attila</t>
  </si>
  <si>
    <t>Crocidura baileyi</t>
  </si>
  <si>
    <t>Crocidura baluensis</t>
  </si>
  <si>
    <t>Crocidura batesi</t>
  </si>
  <si>
    <t>Crocidura beatus</t>
  </si>
  <si>
    <t>Crocidura beccarii</t>
  </si>
  <si>
    <t>Crocidura bottegi</t>
  </si>
  <si>
    <t>Crocidura bottegoides</t>
  </si>
  <si>
    <t>Crocidura brunnea</t>
  </si>
  <si>
    <t>Crocidura buettikoferi</t>
  </si>
  <si>
    <t>Crocidura caliginea</t>
  </si>
  <si>
    <t>Crocidura canariensis</t>
  </si>
  <si>
    <t>Crocidura caspica</t>
  </si>
  <si>
    <t>Crocidura cinderella</t>
  </si>
  <si>
    <t>Crocidura congobelgica</t>
  </si>
  <si>
    <t>Crocidura crenata</t>
  </si>
  <si>
    <t>Crocidura crossei</t>
  </si>
  <si>
    <t>Crocidura cyanea</t>
  </si>
  <si>
    <t>Crocidura denti</t>
  </si>
  <si>
    <t>Crocidura desperata</t>
  </si>
  <si>
    <t>Crocidura dhofarensis</t>
  </si>
  <si>
    <t>Crocidura dolichura</t>
  </si>
  <si>
    <t>Crocidura douceti</t>
  </si>
  <si>
    <t>Crocidura dsinezumi</t>
  </si>
  <si>
    <t>Crocidura eisentrauti</t>
  </si>
  <si>
    <t>Crocidura elgonius</t>
  </si>
  <si>
    <t>Crocidura elongata</t>
  </si>
  <si>
    <t>Crocidura erica</t>
  </si>
  <si>
    <t>Crocidura fischeri</t>
  </si>
  <si>
    <t>Crocidura flavescens</t>
  </si>
  <si>
    <t>Crocidura floweri</t>
  </si>
  <si>
    <t>Crocidura foxi</t>
  </si>
  <si>
    <t>Crocidura fuliginosa</t>
  </si>
  <si>
    <t>Crocidura fulvastra</t>
  </si>
  <si>
    <t>Crocidura fumosa</t>
  </si>
  <si>
    <t>Crocidura fuscomurina</t>
  </si>
  <si>
    <t>Crocidura glassi</t>
  </si>
  <si>
    <t>Crocidura gmelini</t>
  </si>
  <si>
    <t>Crocidura goliath</t>
  </si>
  <si>
    <t>Crocidura gracilipes</t>
  </si>
  <si>
    <t>Crocidura grandiceps</t>
  </si>
  <si>
    <t>Crocidura grandis</t>
  </si>
  <si>
    <t>Crocidura grassei</t>
  </si>
  <si>
    <t>Crocidura grayi</t>
  </si>
  <si>
    <t>Crocidura greenwoodi</t>
  </si>
  <si>
    <t>Crocidura harenna</t>
  </si>
  <si>
    <t>Crocidura hikmiya</t>
  </si>
  <si>
    <t>Crocidura hildegardeae</t>
  </si>
  <si>
    <t>Crocidura hilliana</t>
  </si>
  <si>
    <t>Crocidura hispida</t>
  </si>
  <si>
    <t>Crocidura horsfieldii</t>
  </si>
  <si>
    <t>Crocidura hutanis</t>
  </si>
  <si>
    <t>Crocidura indochinensis</t>
  </si>
  <si>
    <t>Crocidura jacksoni</t>
  </si>
  <si>
    <t>Crocidura jenkinsi</t>
  </si>
  <si>
    <t>Crocidura jouvenetae</t>
  </si>
  <si>
    <t>Crocidura katinka</t>
  </si>
  <si>
    <t>Crocidura kivuana</t>
  </si>
  <si>
    <t>Crocidura lamottei</t>
  </si>
  <si>
    <t>Crocidura lanosa</t>
  </si>
  <si>
    <t>Crocidura lasiura</t>
  </si>
  <si>
    <t>Crocidura latona</t>
  </si>
  <si>
    <t>Crocidura lea</t>
  </si>
  <si>
    <t>Crocidura lepidura</t>
  </si>
  <si>
    <t>Crocidura leucodon</t>
  </si>
  <si>
    <t>Crocidura levicula</t>
  </si>
  <si>
    <t>Crocidura littoralis</t>
  </si>
  <si>
    <t>Crocidura longipes</t>
  </si>
  <si>
    <t>Crocidura lucina</t>
  </si>
  <si>
    <t>Crocidura ludia</t>
  </si>
  <si>
    <t>Crocidura luna</t>
  </si>
  <si>
    <t>Crocidura lusitania</t>
  </si>
  <si>
    <t>Crocidura macarthuri</t>
  </si>
  <si>
    <t>Crocidura macmillani</t>
  </si>
  <si>
    <t>Crocidura macowi</t>
  </si>
  <si>
    <t>Crocidura malayana</t>
  </si>
  <si>
    <t>Crocidura manengubae</t>
  </si>
  <si>
    <t>Crocidura maquassiensis</t>
  </si>
  <si>
    <t>Crocidura mariquensis</t>
  </si>
  <si>
    <t>Crocidura maurisca</t>
  </si>
  <si>
    <t>Crocidura maxi</t>
  </si>
  <si>
    <t>Crocidura mindorus</t>
  </si>
  <si>
    <t>Crocidura miya</t>
  </si>
  <si>
    <t>Crocidura monax</t>
  </si>
  <si>
    <t>Crocidura monticola</t>
  </si>
  <si>
    <t>Crocidura montis</t>
  </si>
  <si>
    <t>Crocidura muricauda</t>
  </si>
  <si>
    <t>Crocidura musseri</t>
  </si>
  <si>
    <t>Crocidura mutesae</t>
  </si>
  <si>
    <t>Crocidura nana</t>
  </si>
  <si>
    <t>Crocidura nanilla</t>
  </si>
  <si>
    <t>Crocidura negligens</t>
  </si>
  <si>
    <t>Crocidura negrina</t>
  </si>
  <si>
    <t>Crocidura nicobarica</t>
  </si>
  <si>
    <t>Crocidura nigeriae</t>
  </si>
  <si>
    <t>Crocidura nigricans</t>
  </si>
  <si>
    <t>Crocidura nigripes</t>
  </si>
  <si>
    <t>Crocidura nigrofusca</t>
  </si>
  <si>
    <t>Crocidura nimbae</t>
  </si>
  <si>
    <t>Crocidura niobe</t>
  </si>
  <si>
    <t>Crocidura obscurior</t>
  </si>
  <si>
    <t>Crocidura olivieri</t>
  </si>
  <si>
    <t>Crocidura orientalis</t>
  </si>
  <si>
    <t>Crocidura orii</t>
  </si>
  <si>
    <t>Crocidura pachyura</t>
  </si>
  <si>
    <t>Crocidura palawanensis</t>
  </si>
  <si>
    <t>Crocidura paradoxura</t>
  </si>
  <si>
    <t>Crocidura parvipes</t>
  </si>
  <si>
    <t>Crocidura pasha</t>
  </si>
  <si>
    <t>Crocidura pergrisea</t>
  </si>
  <si>
    <t>Crocidura phaeura</t>
  </si>
  <si>
    <t>Crocidura phanluongi</t>
  </si>
  <si>
    <t>Crocidura phuquocensis</t>
  </si>
  <si>
    <t>Crocidura picea</t>
  </si>
  <si>
    <t>Crocidura pitmani</t>
  </si>
  <si>
    <t>Crocidura planiceps</t>
  </si>
  <si>
    <t>Crocidura poensis</t>
  </si>
  <si>
    <t>Crocidura polia</t>
  </si>
  <si>
    <t>Crocidura pullata</t>
  </si>
  <si>
    <t>Crocidura raineyi</t>
  </si>
  <si>
    <t>Crocidura ramona</t>
  </si>
  <si>
    <t>Crocidura rapax</t>
  </si>
  <si>
    <t>Crocidura religiosa</t>
  </si>
  <si>
    <t>Crocidura rhoditis</t>
  </si>
  <si>
    <t>Crocidura roosevelti</t>
  </si>
  <si>
    <t>Crocidura russula</t>
  </si>
  <si>
    <t>Crocidura selina</t>
  </si>
  <si>
    <t>Crocidura serezkyensis</t>
  </si>
  <si>
    <t>Crocidura shantungensis</t>
  </si>
  <si>
    <t>Crocidura sibirica</t>
  </si>
  <si>
    <t>Crocidura sicula</t>
  </si>
  <si>
    <t>Crocidura silacea</t>
  </si>
  <si>
    <t>Crocidura smithii</t>
  </si>
  <si>
    <t>Crocidura sokolovi</t>
  </si>
  <si>
    <t>Crocidura somalica</t>
  </si>
  <si>
    <t>Crocidura stenocephala</t>
  </si>
  <si>
    <t>Crocidura suaveolens</t>
  </si>
  <si>
    <t>Crocidura susiana</t>
  </si>
  <si>
    <t>Crocidura tanakae</t>
  </si>
  <si>
    <t>Crocidura tansaniana</t>
  </si>
  <si>
    <t>Crocidura tarella</t>
  </si>
  <si>
    <t>Crocidura tarfayensis</t>
  </si>
  <si>
    <t>Crocidura telfordi</t>
  </si>
  <si>
    <t>Crocidura tenuis</t>
  </si>
  <si>
    <t>Crocidura thalia</t>
  </si>
  <si>
    <t>Crocidura theresae</t>
  </si>
  <si>
    <t>Crocidura thomensis</t>
  </si>
  <si>
    <t>Crocidura trichura</t>
  </si>
  <si>
    <t>Crocidura turba</t>
  </si>
  <si>
    <t>Crocidura ultima</t>
  </si>
  <si>
    <t>Crocidura usambarae</t>
  </si>
  <si>
    <t>Crocidura viaria</t>
  </si>
  <si>
    <t>Crocidura virgata</t>
  </si>
  <si>
    <t>Crocidura voi</t>
  </si>
  <si>
    <t>Crocidura vorax</t>
  </si>
  <si>
    <t>Crocidura vosmaeri</t>
  </si>
  <si>
    <t>Crocidura watasei</t>
  </si>
  <si>
    <t>Crocidura whitakeri</t>
  </si>
  <si>
    <t>Crocidura wimmeri</t>
  </si>
  <si>
    <t>Crocidura wuchihensis</t>
  </si>
  <si>
    <t>Crocidura xantippe</t>
  </si>
  <si>
    <t>Crocidura yankariensis</t>
  </si>
  <si>
    <t>Crocidura zaitsevi</t>
  </si>
  <si>
    <t>Crocidura zaphiri</t>
  </si>
  <si>
    <t>Crocidura zarudnyi</t>
  </si>
  <si>
    <t>Crocidura zimmeri</t>
  </si>
  <si>
    <t>Crocidura zimmermanni</t>
  </si>
  <si>
    <t>Crocuta crocuta</t>
  </si>
  <si>
    <t>Crossarchus alexandri</t>
  </si>
  <si>
    <t>Crossarchus ansorgei</t>
  </si>
  <si>
    <t>Crossarchus obscurus</t>
  </si>
  <si>
    <t>Crossarchus platycephalus</t>
  </si>
  <si>
    <t>Crossomys moncktoni</t>
  </si>
  <si>
    <t>Crunomys celebensis</t>
  </si>
  <si>
    <t>Crunomys fallax</t>
  </si>
  <si>
    <t>Crunomys melanius</t>
  </si>
  <si>
    <t>Crunomys suncoides</t>
  </si>
  <si>
    <t>Cryptonanus agricolai</t>
  </si>
  <si>
    <t>Cryptonanus chacoensis</t>
  </si>
  <si>
    <t>Cryptonanus guahybae</t>
  </si>
  <si>
    <t>Cryptonanus unduaviensis</t>
  </si>
  <si>
    <t>Cryptoprocta ferox</t>
  </si>
  <si>
    <t>Cryptotis alticola</t>
  </si>
  <si>
    <t>Cryptotis endersi</t>
  </si>
  <si>
    <t>Cryptotis equatoris</t>
  </si>
  <si>
    <t>Cryptotis goldmani</t>
  </si>
  <si>
    <t>Cryptotis goodwini</t>
  </si>
  <si>
    <t>Cryptotis gracilis</t>
  </si>
  <si>
    <t>Cryptotis griseoventris</t>
  </si>
  <si>
    <t>Cryptotis magna</t>
  </si>
  <si>
    <t>Cryptotis mayensis</t>
  </si>
  <si>
    <t>Cryptotis medellinia</t>
  </si>
  <si>
    <t>Cryptotis mera</t>
  </si>
  <si>
    <t>Cryptotis meridensis</t>
  </si>
  <si>
    <t>Cryptotis merriami</t>
  </si>
  <si>
    <t>Cryptotis mexicana</t>
  </si>
  <si>
    <t>Cryptotis montivaga</t>
  </si>
  <si>
    <t>Cryptotis nelsoni</t>
  </si>
  <si>
    <t>Cryptotis obscura</t>
  </si>
  <si>
    <t>Cryptotis orophila</t>
  </si>
  <si>
    <t>Cryptotis parva</t>
  </si>
  <si>
    <t>Cryptotis peregrina</t>
  </si>
  <si>
    <t>Cryptotis peruviensis</t>
  </si>
  <si>
    <t>Cryptotis phillipsii</t>
  </si>
  <si>
    <t>Cryptotis squamipes</t>
  </si>
  <si>
    <t>Cryptotis tamensis</t>
  </si>
  <si>
    <t>Cryptotis thomasi</t>
  </si>
  <si>
    <t>Cryptotis tropicalis</t>
  </si>
  <si>
    <t>Ctenodactylus gundi</t>
  </si>
  <si>
    <t>Ctenodactylus vali</t>
  </si>
  <si>
    <t>Ctenomys peruanus</t>
  </si>
  <si>
    <t>Cuniculus paca</t>
  </si>
  <si>
    <t>Cuniculus taczanowskii</t>
  </si>
  <si>
    <t>Cuon alpinus</t>
  </si>
  <si>
    <t>Cuscomys ashaninka</t>
  </si>
  <si>
    <t>Cuscomys oblativa</t>
  </si>
  <si>
    <t>Cyclopes didactylus</t>
  </si>
  <si>
    <t>Cynictis penicillata</t>
  </si>
  <si>
    <t>Cynocephalus volans</t>
  </si>
  <si>
    <t>Cynogale bennettii</t>
  </si>
  <si>
    <t>Cynomops abrasus</t>
  </si>
  <si>
    <t>Cynomops greenhalli</t>
  </si>
  <si>
    <t>Cynomops mexicanus</t>
  </si>
  <si>
    <t>Cynomops milleri</t>
  </si>
  <si>
    <t>Cynomops paranus</t>
  </si>
  <si>
    <t>Cynomops planirostris</t>
  </si>
  <si>
    <t>Cynomys gunnisoni</t>
  </si>
  <si>
    <t>Cynomys leucurus</t>
  </si>
  <si>
    <t>Cynomys ludovicianus</t>
  </si>
  <si>
    <t>Cynomys mexicanus</t>
  </si>
  <si>
    <t>Cynomys parvidens</t>
  </si>
  <si>
    <t>Cynopterus brachyotis</t>
  </si>
  <si>
    <t>Cynopterus horsfieldii</t>
  </si>
  <si>
    <t>Cynopterus luzoniensis</t>
  </si>
  <si>
    <t>Cynopterus minutus</t>
  </si>
  <si>
    <t>Cynopterus nusatenggara</t>
  </si>
  <si>
    <t>Cynopterus sphinx</t>
  </si>
  <si>
    <t>Cynopterus titthaecheilus</t>
  </si>
  <si>
    <t>Cyttarops alecto</t>
  </si>
  <si>
    <t>Dacnomys millardi</t>
  </si>
  <si>
    <t>Dactylomys boliviensis</t>
  </si>
  <si>
    <t>Dactylomys dactylinus</t>
  </si>
  <si>
    <t>Dactylomys peruanus</t>
  </si>
  <si>
    <t>Dactylonax palpator</t>
  </si>
  <si>
    <t>Dactylopsila megalura</t>
  </si>
  <si>
    <t>Dactylopsila tatei</t>
  </si>
  <si>
    <t>Dactylopsila trivirgata</t>
  </si>
  <si>
    <t>Dama dama</t>
  </si>
  <si>
    <t>Dama mesopotamica</t>
  </si>
  <si>
    <t>Damaliscus lunatus</t>
  </si>
  <si>
    <t>Damaliscus pygargus</t>
  </si>
  <si>
    <t>Dasycercus blythi</t>
  </si>
  <si>
    <t>Dasycercus cristicauda</t>
  </si>
  <si>
    <t>Dasykaluta rosamondae</t>
  </si>
  <si>
    <t>Dasymys foxi</t>
  </si>
  <si>
    <t>Dasymys incomtus</t>
  </si>
  <si>
    <t>Dasymys montanus</t>
  </si>
  <si>
    <t>Dasymys nudipes</t>
  </si>
  <si>
    <t>Dasymys rufulus</t>
  </si>
  <si>
    <t>Dasyprocta azarae</t>
  </si>
  <si>
    <t>Dasyprocta coibae</t>
  </si>
  <si>
    <t>Dasyprocta croconota</t>
  </si>
  <si>
    <t>Dasyprocta fuliginosa</t>
  </si>
  <si>
    <t>Dasyprocta guamara</t>
  </si>
  <si>
    <t>Dasyprocta iacki</t>
  </si>
  <si>
    <t>Dasyprocta kalinowskii</t>
  </si>
  <si>
    <t>Dasyprocta leporina</t>
  </si>
  <si>
    <t>Dasyprocta mexicana</t>
  </si>
  <si>
    <t>Dasyprocta prymnolopha</t>
  </si>
  <si>
    <t>Dasyprocta punctata</t>
  </si>
  <si>
    <t>Dasyprocta ruatanica</t>
  </si>
  <si>
    <t>Dasyprocta variegata</t>
  </si>
  <si>
    <t>Dasypus hybridus</t>
  </si>
  <si>
    <t>Dasypus kappleri</t>
  </si>
  <si>
    <t>Dasypus novemcinctus</t>
  </si>
  <si>
    <t>Dasypus pilosus</t>
  </si>
  <si>
    <t>Dasypus sabanicola</t>
  </si>
  <si>
    <t>Dasypus septemcinctus</t>
  </si>
  <si>
    <t>Dasypus yepesi</t>
  </si>
  <si>
    <t>Dasyuroides byrnei</t>
  </si>
  <si>
    <t>Dasyurus albopunctatus</t>
  </si>
  <si>
    <t>Dasyurus geoffroii</t>
  </si>
  <si>
    <t>Dasyurus hallucatus</t>
  </si>
  <si>
    <t>Dasyurus maculatus</t>
  </si>
  <si>
    <t>Dasyurus spartacus</t>
  </si>
  <si>
    <t>Dasyurus viverrinus</t>
  </si>
  <si>
    <t>Daubentonia madagascariensis</t>
  </si>
  <si>
    <t>Delanymys brooksi</t>
  </si>
  <si>
    <t>Delomys collinus</t>
  </si>
  <si>
    <t>Delomys dorsalis</t>
  </si>
  <si>
    <t>Delomys sublineatus</t>
  </si>
  <si>
    <t>Deltamys kempi</t>
  </si>
  <si>
    <t>Dendrogale melanura</t>
  </si>
  <si>
    <t>Dendrogale murina</t>
  </si>
  <si>
    <t>Dendrohyrax arboreus</t>
  </si>
  <si>
    <t>Dendrohyrax dorsalis</t>
  </si>
  <si>
    <t>Dendrohyrax validus</t>
  </si>
  <si>
    <t>Dendrolagus bennettianus</t>
  </si>
  <si>
    <t>Dendrolagus dorianus</t>
  </si>
  <si>
    <t>Dendrolagus goodfellowi</t>
  </si>
  <si>
    <t>Dendrolagus inustus</t>
  </si>
  <si>
    <t>Dendrolagus lumholtzi</t>
  </si>
  <si>
    <t>Dendrolagus matschiei</t>
  </si>
  <si>
    <t>Dendrolagus mayri</t>
  </si>
  <si>
    <t>Dendrolagus mbaiso</t>
  </si>
  <si>
    <t>Dendrolagus notatus</t>
  </si>
  <si>
    <t>Dendrolagus pulcherrimus</t>
  </si>
  <si>
    <t>Dendrolagus scottae</t>
  </si>
  <si>
    <t>Dendrolagus spadix</t>
  </si>
  <si>
    <t>Dendrolagus stellarum</t>
  </si>
  <si>
    <t>Dendrolagus ursinus</t>
  </si>
  <si>
    <t>Dendromus insignis</t>
  </si>
  <si>
    <t>Dendromus kahuziensis</t>
  </si>
  <si>
    <t>Dendromus kivu</t>
  </si>
  <si>
    <t>Dendromus lachaisei</t>
  </si>
  <si>
    <t>Dendromus lovati</t>
  </si>
  <si>
    <t>Dendromus melanotis</t>
  </si>
  <si>
    <t>Dendromus mesomelas</t>
  </si>
  <si>
    <t>Dendromus messorius</t>
  </si>
  <si>
    <t>Dendromus mystacalis</t>
  </si>
  <si>
    <t>Dendromus nyikae</t>
  </si>
  <si>
    <t>Dendromus oreas</t>
  </si>
  <si>
    <t>Dendromus ruppi</t>
  </si>
  <si>
    <t>Dendromus vernayi</t>
  </si>
  <si>
    <t>Dendroprionomys rousseloti</t>
  </si>
  <si>
    <t>Deomys ferrugineus</t>
  </si>
  <si>
    <t>Dephomys defua</t>
  </si>
  <si>
    <t>Dermanura anderseni</t>
  </si>
  <si>
    <t>Dermanura azteca</t>
  </si>
  <si>
    <t>Dermanura cinerea</t>
  </si>
  <si>
    <t>Dermanura glauca</t>
  </si>
  <si>
    <t>Dermanura gnoma</t>
  </si>
  <si>
    <t>Dermanura phaeotis</t>
  </si>
  <si>
    <t>Dermanura rosenbergi</t>
  </si>
  <si>
    <t>Dermanura tolteca</t>
  </si>
  <si>
    <t>Dermanura watsoni</t>
  </si>
  <si>
    <t>Desmana moschata</t>
  </si>
  <si>
    <t>Desmodilliscus braueri</t>
  </si>
  <si>
    <t>Desmodillus auricularis</t>
  </si>
  <si>
    <t>Desmodus rotundus</t>
  </si>
  <si>
    <t>Desmomys harringtoni</t>
  </si>
  <si>
    <t>Desmomys yaldeni</t>
  </si>
  <si>
    <t>Diaemus youngi</t>
  </si>
  <si>
    <t>Dicerorhinus sumatrensis</t>
  </si>
  <si>
    <t>Diceros bicornis</t>
  </si>
  <si>
    <t>Diclidurus albus</t>
  </si>
  <si>
    <t>Diclidurus ingens</t>
  </si>
  <si>
    <t>Diclidurus isabella</t>
  </si>
  <si>
    <t>Diclidurus scutatus</t>
  </si>
  <si>
    <t>Dicrostonyx hudsonius</t>
  </si>
  <si>
    <t>Dicrostonyx nelsoni</t>
  </si>
  <si>
    <t>Dicrostonyx nunatakensis</t>
  </si>
  <si>
    <t>Dicrostonyx unalascensis</t>
  </si>
  <si>
    <t>Didelphis albiventris</t>
  </si>
  <si>
    <t>Didelphis aurita</t>
  </si>
  <si>
    <t>Didelphis imperfecta</t>
  </si>
  <si>
    <t>Didelphis marsupialis</t>
  </si>
  <si>
    <t>Didelphis pernigra</t>
  </si>
  <si>
    <t>Didelphis virginiana</t>
  </si>
  <si>
    <t>Dinaromys bogdanovi</t>
  </si>
  <si>
    <t>Dinomys branickii</t>
  </si>
  <si>
    <t>Diomys crumpi</t>
  </si>
  <si>
    <t>Diphylla ecaudata</t>
  </si>
  <si>
    <t>Diplogale hosei</t>
  </si>
  <si>
    <t>Diplomys caniceps</t>
  </si>
  <si>
    <t>Diplomys labilis</t>
  </si>
  <si>
    <t>Diplothrix legata</t>
  </si>
  <si>
    <t>Dipodomys agilis</t>
  </si>
  <si>
    <t>Dipodomys californicus</t>
  </si>
  <si>
    <t>Dipodomys compactus</t>
  </si>
  <si>
    <t>Dipodomys deserti</t>
  </si>
  <si>
    <t>Dipodomys elator</t>
  </si>
  <si>
    <t>Dipodomys gravipes</t>
  </si>
  <si>
    <t>Dipodomys heermanni</t>
  </si>
  <si>
    <t>Dipodomys ingens</t>
  </si>
  <si>
    <t>Dipodomys merriami</t>
  </si>
  <si>
    <t>Dipodomys microps</t>
  </si>
  <si>
    <t>Dipodomys nelsoni</t>
  </si>
  <si>
    <t>Dipodomys nitratoides</t>
  </si>
  <si>
    <t>Dipodomys ordii</t>
  </si>
  <si>
    <t>Dipodomys panamintinus</t>
  </si>
  <si>
    <t>Dipodomys phillipsii</t>
  </si>
  <si>
    <t>Dipodomys simulans</t>
  </si>
  <si>
    <t>Dipodomys spectabilis</t>
  </si>
  <si>
    <t>Dipodomys stephensi</t>
  </si>
  <si>
    <t>Dipodomys venustus</t>
  </si>
  <si>
    <t>Dipus sagitta</t>
  </si>
  <si>
    <t>Distoechurus pennatus</t>
  </si>
  <si>
    <t>Dobsonia anderseni</t>
  </si>
  <si>
    <t>Dobsonia beauforti</t>
  </si>
  <si>
    <t>Dobsonia chapmani</t>
  </si>
  <si>
    <t>Dobsonia crenulata</t>
  </si>
  <si>
    <t>Dobsonia emersa</t>
  </si>
  <si>
    <t>Dobsonia exoleta</t>
  </si>
  <si>
    <t>Dobsonia inermis</t>
  </si>
  <si>
    <t>Dobsonia minor</t>
  </si>
  <si>
    <t>Dobsonia moluccensis</t>
  </si>
  <si>
    <t>Dobsonia pannietensis</t>
  </si>
  <si>
    <t>Dobsonia peronii</t>
  </si>
  <si>
    <t>Dobsonia praedatrix</t>
  </si>
  <si>
    <t>Dobsonia viridis</t>
  </si>
  <si>
    <t>Dolichotis patagonum</t>
  </si>
  <si>
    <t>Dolichotis salinicola</t>
  </si>
  <si>
    <t>Dologale dybowskii</t>
  </si>
  <si>
    <t>Dorcatragus megalotis</t>
  </si>
  <si>
    <t>Dorcopsis atrata</t>
  </si>
  <si>
    <t>Dorcopsis hageni</t>
  </si>
  <si>
    <t>Dorcopsis luctuosa</t>
  </si>
  <si>
    <t>Dorcopsis muelleri</t>
  </si>
  <si>
    <t>Dorcopsulus macleayi</t>
  </si>
  <si>
    <t>Dorcopsulus vanheurni</t>
  </si>
  <si>
    <t>Dremomys everetti</t>
  </si>
  <si>
    <t>Dremomys gularis</t>
  </si>
  <si>
    <t>Dremomys lokriah</t>
  </si>
  <si>
    <t>Dremomys pernyi</t>
  </si>
  <si>
    <t>Dremomys pyrrhomerus</t>
  </si>
  <si>
    <t>Dremomys rufigenis</t>
  </si>
  <si>
    <t>Dromiciops gliroides</t>
  </si>
  <si>
    <t>Dryomys laniger</t>
  </si>
  <si>
    <t>Dryomys niethammeri</t>
  </si>
  <si>
    <t>Dryomys nitedula</t>
  </si>
  <si>
    <t>Dyacopterus brooksi</t>
  </si>
  <si>
    <t>Dyacopterus spadiceus</t>
  </si>
  <si>
    <t>Dymecodon pilirostris</t>
  </si>
  <si>
    <t>Echimys chrysurus</t>
  </si>
  <si>
    <t>Echimys saturnus</t>
  </si>
  <si>
    <t>Echimys vieirai</t>
  </si>
  <si>
    <t>Echinops telfairi</t>
  </si>
  <si>
    <t>Echinosorex gymnura</t>
  </si>
  <si>
    <t>Echiothrix centrosa</t>
  </si>
  <si>
    <t>Echiothrix leucura</t>
  </si>
  <si>
    <t>Echymipera clara</t>
  </si>
  <si>
    <t>Echymipera davidi</t>
  </si>
  <si>
    <t>Echymipera echinista</t>
  </si>
  <si>
    <t>Echymipera kalubu</t>
  </si>
  <si>
    <t>Echymipera rufescens</t>
  </si>
  <si>
    <t>Ectophylla alba</t>
  </si>
  <si>
    <t>Eidolon dupreanum</t>
  </si>
  <si>
    <t>Eidolon helvum</t>
  </si>
  <si>
    <t>Eira barbara</t>
  </si>
  <si>
    <t>Elaphodus cephalophus</t>
  </si>
  <si>
    <t>Elaphurus davidianus</t>
  </si>
  <si>
    <t>Elephantulus brachyrhynchus</t>
  </si>
  <si>
    <t>Elephantulus edwardii</t>
  </si>
  <si>
    <t>Elephantulus fuscipes</t>
  </si>
  <si>
    <t>Elephantulus fuscus</t>
  </si>
  <si>
    <t>Elephantulus intufi</t>
  </si>
  <si>
    <t>Elephantulus myurus</t>
  </si>
  <si>
    <t>Elephantulus pilicaudus</t>
  </si>
  <si>
    <t>Elephantulus revoilii</t>
  </si>
  <si>
    <t>Elephantulus rozeti</t>
  </si>
  <si>
    <t>Elephantulus rufescens</t>
  </si>
  <si>
    <t>Elephantulus rupestris</t>
  </si>
  <si>
    <t>Elephas maximus</t>
  </si>
  <si>
    <t>Eligmodontia moreni</t>
  </si>
  <si>
    <t>Eligmodontia morgani</t>
  </si>
  <si>
    <t>Eligmodontia puerulus</t>
  </si>
  <si>
    <t>Eligmodontia typus</t>
  </si>
  <si>
    <t>Eliomys melanurus</t>
  </si>
  <si>
    <t>Eliomys munbyanus</t>
  </si>
  <si>
    <t>Eliomys quercinus</t>
  </si>
  <si>
    <t>Eliurus antsingy</t>
  </si>
  <si>
    <t>Eliurus carletoni</t>
  </si>
  <si>
    <t>Eliurus danieli</t>
  </si>
  <si>
    <t>Eliurus ellermani</t>
  </si>
  <si>
    <t>Eliurus grandidieri</t>
  </si>
  <si>
    <t>Eliurus majori</t>
  </si>
  <si>
    <t>Eliurus minor</t>
  </si>
  <si>
    <t>Eliurus myoxinus</t>
  </si>
  <si>
    <t>Eliurus penicillatus</t>
  </si>
  <si>
    <t>Eliurus petteri</t>
  </si>
  <si>
    <t>Eliurus tanala</t>
  </si>
  <si>
    <t>Eliurus webbi</t>
  </si>
  <si>
    <t>Ellobius alaicus</t>
  </si>
  <si>
    <t>Emballonura alecto</t>
  </si>
  <si>
    <t>Emballonura beccarii</t>
  </si>
  <si>
    <t>Emballonura dianae</t>
  </si>
  <si>
    <t>Emballonura furax</t>
  </si>
  <si>
    <t>Emballonura monticola</t>
  </si>
  <si>
    <t>Emballonura raffrayana</t>
  </si>
  <si>
    <t>Emballonura semicaudata</t>
  </si>
  <si>
    <t>Emballonura serii</t>
  </si>
  <si>
    <t>Enchisthenes hartii</t>
  </si>
  <si>
    <t>Eoglaucomys fimbriatus</t>
  </si>
  <si>
    <t>Eolagurus przewalskii</t>
  </si>
  <si>
    <t>Eonycteris major</t>
  </si>
  <si>
    <t>Eonycteris robusta</t>
  </si>
  <si>
    <t>Eonycteris spelaea</t>
  </si>
  <si>
    <t>Eothenomys cachinus</t>
  </si>
  <si>
    <t>Eothenomys chinensis</t>
  </si>
  <si>
    <t>Eothenomys custos</t>
  </si>
  <si>
    <t>Eothenomys melanogaster</t>
  </si>
  <si>
    <t>Eothenomys miletus</t>
  </si>
  <si>
    <t>Eothenomys olitor</t>
  </si>
  <si>
    <t>Eothenomys proditor</t>
  </si>
  <si>
    <t>Eothenomys wardi</t>
  </si>
  <si>
    <t>Eozapus setchuanus</t>
  </si>
  <si>
    <t>Episoriculus caudatus</t>
  </si>
  <si>
    <t>Episoriculus fumidus</t>
  </si>
  <si>
    <t>Episoriculus leucops</t>
  </si>
  <si>
    <t>Episoriculus macrurus</t>
  </si>
  <si>
    <t>Epixerus ebii</t>
  </si>
  <si>
    <t>Epomophorus angolensis</t>
  </si>
  <si>
    <t>Epomophorus anselli</t>
  </si>
  <si>
    <t>Epomophorus crypturus</t>
  </si>
  <si>
    <t>Epomophorus gambianus</t>
  </si>
  <si>
    <t>Epomophorus grandis</t>
  </si>
  <si>
    <t>Epomophorus labiatus</t>
  </si>
  <si>
    <t>Epomophorus minimus</t>
  </si>
  <si>
    <t>Epomophorus minor</t>
  </si>
  <si>
    <t>Epomophorus wahlbergi</t>
  </si>
  <si>
    <t>Epomops buettikoferi</t>
  </si>
  <si>
    <t>Epomops dobsonii</t>
  </si>
  <si>
    <t>Epomops franqueti</t>
  </si>
  <si>
    <t>Eptesicus andinus</t>
  </si>
  <si>
    <t>Eptesicus bobrinskoi</t>
  </si>
  <si>
    <t>Eptesicus bottae</t>
  </si>
  <si>
    <t>Eptesicus brasiliensis</t>
  </si>
  <si>
    <t>Eptesicus chiriquinus</t>
  </si>
  <si>
    <t>Eptesicus diminutus</t>
  </si>
  <si>
    <t>Eptesicus dimissus</t>
  </si>
  <si>
    <t>Eptesicus floweri</t>
  </si>
  <si>
    <t>Eptesicus furinalis</t>
  </si>
  <si>
    <t>Eptesicus fuscus</t>
  </si>
  <si>
    <t>Eptesicus gobiensis</t>
  </si>
  <si>
    <t>Eptesicus guadeloupensis</t>
  </si>
  <si>
    <t>Eptesicus hottentotus</t>
  </si>
  <si>
    <t>Eptesicus innoxius</t>
  </si>
  <si>
    <t>Eptesicus isabellinus</t>
  </si>
  <si>
    <t>Eptesicus japonensis</t>
  </si>
  <si>
    <t>Eptesicus nasutus</t>
  </si>
  <si>
    <t>Eptesicus nilssonii</t>
  </si>
  <si>
    <t>Eptesicus pachyotis</t>
  </si>
  <si>
    <t>Eptesicus platyops</t>
  </si>
  <si>
    <t>Eptesicus serotinus</t>
  </si>
  <si>
    <t>Eptesicus tatei</t>
  </si>
  <si>
    <t>Equus africanus</t>
  </si>
  <si>
    <t>Equus ferus</t>
  </si>
  <si>
    <t>Equus grevyi</t>
  </si>
  <si>
    <t>Equus hemionus</t>
  </si>
  <si>
    <t>Equus kiang</t>
  </si>
  <si>
    <t>Equus quagga</t>
  </si>
  <si>
    <t>Equus zebra</t>
  </si>
  <si>
    <t>Eremitalpa granti</t>
  </si>
  <si>
    <t>Eremodipus lichtensteini</t>
  </si>
  <si>
    <t>Eremoryzomys polius</t>
  </si>
  <si>
    <t>Erethizon dorsatum</t>
  </si>
  <si>
    <t>Erinaceus amurensis</t>
  </si>
  <si>
    <t>Erinaceus concolor</t>
  </si>
  <si>
    <t>Erinaceus europaeus</t>
  </si>
  <si>
    <t>Erinaceus roumanicus</t>
  </si>
  <si>
    <t>Eropeplus canus</t>
  </si>
  <si>
    <t>Erophylla bombifrons</t>
  </si>
  <si>
    <t>Erophylla sezekorni</t>
  </si>
  <si>
    <t>Erythrocebus patas</t>
  </si>
  <si>
    <t>Euchoreutes naso</t>
  </si>
  <si>
    <t>Euderma maculatum</t>
  </si>
  <si>
    <t>Eudiscopus denticulus</t>
  </si>
  <si>
    <t>Eudorcas albonotata</t>
  </si>
  <si>
    <t>Eudorcas rufifrons</t>
  </si>
  <si>
    <t>Eudorcas thomsonii</t>
  </si>
  <si>
    <t>Eulemur albifrons</t>
  </si>
  <si>
    <t>Eulemur cinereiceps</t>
  </si>
  <si>
    <t>Eulemur collaris</t>
  </si>
  <si>
    <t>Eulemur coronatus</t>
  </si>
  <si>
    <t>Eulemur flavifrons</t>
  </si>
  <si>
    <t>Eulemur fulvus</t>
  </si>
  <si>
    <t>Eulemur macaco</t>
  </si>
  <si>
    <t>Eulemur mongoz</t>
  </si>
  <si>
    <t>Eulemur rubriventer</t>
  </si>
  <si>
    <t>Eulemur rufifrons</t>
  </si>
  <si>
    <t>Eulemur rufus</t>
  </si>
  <si>
    <t>Eulemur sanfordi</t>
  </si>
  <si>
    <t>Eumops auripendulus</t>
  </si>
  <si>
    <t>Eumops bonariensis</t>
  </si>
  <si>
    <t>Eumops dabbenei</t>
  </si>
  <si>
    <t>Eumops floridanus</t>
  </si>
  <si>
    <t>Eumops glaucinus</t>
  </si>
  <si>
    <t>Eumops hansae</t>
  </si>
  <si>
    <t>Eumops maurus</t>
  </si>
  <si>
    <t>Eumops patagonicus</t>
  </si>
  <si>
    <t>Eumops perotis</t>
  </si>
  <si>
    <t>Eumops trumbulli</t>
  </si>
  <si>
    <t>Eumops underwoodi</t>
  </si>
  <si>
    <t>Eumops wilsoni</t>
  </si>
  <si>
    <t>Euneomys chinchilloides</t>
  </si>
  <si>
    <t>Euneomys fossor</t>
  </si>
  <si>
    <t>Euneomys mordax</t>
  </si>
  <si>
    <t>Euneomys petersoni</t>
  </si>
  <si>
    <t>Euoticus elegantulus</t>
  </si>
  <si>
    <t>Euoticus pallidus</t>
  </si>
  <si>
    <t>Eupetaurus cinereus</t>
  </si>
  <si>
    <t>Euphractus sexcinctus</t>
  </si>
  <si>
    <t>Eupleres goudotii</t>
  </si>
  <si>
    <t>Eupleres major</t>
  </si>
  <si>
    <t>Euroscaptor mizura</t>
  </si>
  <si>
    <t>Euryoryzomys emmonsae</t>
  </si>
  <si>
    <t>Euryoryzomys lamia</t>
  </si>
  <si>
    <t>Euryoryzomys legatus</t>
  </si>
  <si>
    <t>Euryoryzomys macconnelli</t>
  </si>
  <si>
    <t>Euryoryzomys nitidus</t>
  </si>
  <si>
    <t>Euryoryzomys russatus</t>
  </si>
  <si>
    <t>Euryzygomatomys spinosus</t>
  </si>
  <si>
    <t>Eutamias sibiricus</t>
  </si>
  <si>
    <t>Exilisciurus concinnus</t>
  </si>
  <si>
    <t>Exilisciurus exilis</t>
  </si>
  <si>
    <t>Exilisciurus whiteheadi</t>
  </si>
  <si>
    <t>Falsistrellus affinis</t>
  </si>
  <si>
    <t>Falsistrellus mackenziei</t>
  </si>
  <si>
    <t>Falsistrellus mordax</t>
  </si>
  <si>
    <t>Falsistrellus petersi</t>
  </si>
  <si>
    <t>Falsistrellus tasmaniensis</t>
  </si>
  <si>
    <t>Felis bieti</t>
  </si>
  <si>
    <t>Felis chaus</t>
  </si>
  <si>
    <t>Felis margarita</t>
  </si>
  <si>
    <t>Felis nigripes</t>
  </si>
  <si>
    <t>Felis silvestris</t>
  </si>
  <si>
    <t>Felovia vae</t>
  </si>
  <si>
    <t>Feroculus feroculus</t>
  </si>
  <si>
    <t>Fossa fossana</t>
  </si>
  <si>
    <t>Funambulus layardi</t>
  </si>
  <si>
    <t>Funambulus palmarum</t>
  </si>
  <si>
    <t>Funambulus pennantii</t>
  </si>
  <si>
    <t>Funambulus sublineatus</t>
  </si>
  <si>
    <t>Funambulus tristriatus</t>
  </si>
  <si>
    <t>Funisciurus anerythrus</t>
  </si>
  <si>
    <t>Funisciurus bayonii</t>
  </si>
  <si>
    <t>Funisciurus carruthersi</t>
  </si>
  <si>
    <t>Funisciurus congicus</t>
  </si>
  <si>
    <t>Funisciurus duchaillui</t>
  </si>
  <si>
    <t>Funisciurus isabella</t>
  </si>
  <si>
    <t>Funisciurus lemniscatus</t>
  </si>
  <si>
    <t>Funisciurus leucogenys</t>
  </si>
  <si>
    <t>Funisciurus pyrropus</t>
  </si>
  <si>
    <t>Funisciurus substriatus</t>
  </si>
  <si>
    <t>Furipterus horrens</t>
  </si>
  <si>
    <t>Galago gallarum</t>
  </si>
  <si>
    <t>Galago matschiei</t>
  </si>
  <si>
    <t>Galago moholi</t>
  </si>
  <si>
    <t>Galago senegalensis</t>
  </si>
  <si>
    <t>Galagoides cocos</t>
  </si>
  <si>
    <t>Galagoides demidoff</t>
  </si>
  <si>
    <t>Galagoides granti</t>
  </si>
  <si>
    <t>Galagoides orinus</t>
  </si>
  <si>
    <t>Galagoides rondoensis</t>
  </si>
  <si>
    <t>Galagoides thomasi</t>
  </si>
  <si>
    <t>Galagoides zanzibaricus</t>
  </si>
  <si>
    <t>Galea comes</t>
  </si>
  <si>
    <t>Galea flavidens</t>
  </si>
  <si>
    <t>Galea leucoblephara</t>
  </si>
  <si>
    <t>Galea musteloides</t>
  </si>
  <si>
    <t>Galea spixii</t>
  </si>
  <si>
    <t>Galemys pyrenaicus</t>
  </si>
  <si>
    <t>Galenomys garleppi</t>
  </si>
  <si>
    <t>Galeopterus variegatus</t>
  </si>
  <si>
    <t>Galictis cuja</t>
  </si>
  <si>
    <t>Galictis vittata</t>
  </si>
  <si>
    <t>Galidia elegans</t>
  </si>
  <si>
    <t>Galidictis fasciata</t>
  </si>
  <si>
    <t>Galidictis grandidieri</t>
  </si>
  <si>
    <t>Gazella bennettii</t>
  </si>
  <si>
    <t>Gazella cuvieri</t>
  </si>
  <si>
    <t>Gazella dorcas</t>
  </si>
  <si>
    <t>Gazella gazella</t>
  </si>
  <si>
    <t>Gazella leptoceros</t>
  </si>
  <si>
    <t>Gazella marica</t>
  </si>
  <si>
    <t>Gazella spekei</t>
  </si>
  <si>
    <t>Gazella subgutturosa</t>
  </si>
  <si>
    <t>Genetta abyssinica</t>
  </si>
  <si>
    <t>Genetta angolensis</t>
  </si>
  <si>
    <t>Genetta bourloni</t>
  </si>
  <si>
    <t>Genetta cristata</t>
  </si>
  <si>
    <t>Genetta genetta</t>
  </si>
  <si>
    <t>Genetta johnstoni</t>
  </si>
  <si>
    <t>Genetta maculata</t>
  </si>
  <si>
    <t>Genetta pardina</t>
  </si>
  <si>
    <t>Genetta piscivora</t>
  </si>
  <si>
    <t>Genetta poensis</t>
  </si>
  <si>
    <t>Genetta servalina</t>
  </si>
  <si>
    <t>Genetta thierryi</t>
  </si>
  <si>
    <t>Genetta tigrina</t>
  </si>
  <si>
    <t>Genetta victoriae</t>
  </si>
  <si>
    <t>Geocapromys brownii</t>
  </si>
  <si>
    <t>Geocapromys ingrahami</t>
  </si>
  <si>
    <t>Geogale aurita</t>
  </si>
  <si>
    <t>Geoxus valdivianus</t>
  </si>
  <si>
    <t>Gerbilliscus afra</t>
  </si>
  <si>
    <t>Gerbilliscus boehmi</t>
  </si>
  <si>
    <t>Gerbilliscus brantsii</t>
  </si>
  <si>
    <t>Gerbilliscus gambiana</t>
  </si>
  <si>
    <t>Gerbilliscus guineae</t>
  </si>
  <si>
    <t>Gerbilliscus inclusus</t>
  </si>
  <si>
    <t>Gerbilliscus kempi</t>
  </si>
  <si>
    <t>Gerbilliscus leucogaster</t>
  </si>
  <si>
    <t>Gerbilliscus nigricaudus</t>
  </si>
  <si>
    <t>Gerbilliscus phillipsi</t>
  </si>
  <si>
    <t>Gerbilliscus robustus</t>
  </si>
  <si>
    <t>Gerbilliscus validus</t>
  </si>
  <si>
    <t>Gerbillurus paeba</t>
  </si>
  <si>
    <t>Gerbillurus setzeri</t>
  </si>
  <si>
    <t>Gerbillurus tytonis</t>
  </si>
  <si>
    <t>Gerbillurus vallinus</t>
  </si>
  <si>
    <t>Gerbillus acticola</t>
  </si>
  <si>
    <t>Gerbillus agag</t>
  </si>
  <si>
    <t>Gerbillus amoenus</t>
  </si>
  <si>
    <t>Gerbillus andersoni</t>
  </si>
  <si>
    <t>Gerbillus aquilus</t>
  </si>
  <si>
    <t>Gerbillus bottai</t>
  </si>
  <si>
    <t>Gerbillus brockmani</t>
  </si>
  <si>
    <t>Gerbillus burtoni</t>
  </si>
  <si>
    <t>Gerbillus campestris</t>
  </si>
  <si>
    <t>Gerbillus cheesmani</t>
  </si>
  <si>
    <t>Gerbillus cosensis</t>
  </si>
  <si>
    <t>Gerbillus dasyurus</t>
  </si>
  <si>
    <t>Gerbillus dunni</t>
  </si>
  <si>
    <t>Gerbillus famulus</t>
  </si>
  <si>
    <t>Gerbillus floweri</t>
  </si>
  <si>
    <t>Gerbillus gerbillus</t>
  </si>
  <si>
    <t>Gerbillus gleadowi</t>
  </si>
  <si>
    <t>Gerbillus grobbeni</t>
  </si>
  <si>
    <t>Gerbillus harwoodi</t>
  </si>
  <si>
    <t>Gerbillus henleyi</t>
  </si>
  <si>
    <t>Gerbillus hesperinus</t>
  </si>
  <si>
    <t>Gerbillus hoogstraali</t>
  </si>
  <si>
    <t>Gerbillus jamesi</t>
  </si>
  <si>
    <t>Gerbillus juliani</t>
  </si>
  <si>
    <t>Gerbillus latastei</t>
  </si>
  <si>
    <t>Gerbillus lowei</t>
  </si>
  <si>
    <t>Gerbillus mackillingini</t>
  </si>
  <si>
    <t>Gerbillus maghrebi</t>
  </si>
  <si>
    <t>Gerbillus mesopotamiae</t>
  </si>
  <si>
    <t>Gerbillus muriculus</t>
  </si>
  <si>
    <t>Gerbillus nancillus</t>
  </si>
  <si>
    <t>Gerbillus nanus</t>
  </si>
  <si>
    <t>Gerbillus nigeriae</t>
  </si>
  <si>
    <t>Gerbillus occiduus</t>
  </si>
  <si>
    <t>Gerbillus percivali</t>
  </si>
  <si>
    <t>Gerbillus perpallidus</t>
  </si>
  <si>
    <t>Gerbillus poecilops</t>
  </si>
  <si>
    <t>Gerbillus principulus</t>
  </si>
  <si>
    <t>Gerbillus pulvinatus</t>
  </si>
  <si>
    <t>Gerbillus pusillus</t>
  </si>
  <si>
    <t>Gerbillus pyramidum</t>
  </si>
  <si>
    <t>Gerbillus rosalinda</t>
  </si>
  <si>
    <t>Gerbillus rupicola</t>
  </si>
  <si>
    <t>Gerbillus simoni</t>
  </si>
  <si>
    <t>Gerbillus somalicus</t>
  </si>
  <si>
    <t>Gerbillus stigmonyx</t>
  </si>
  <si>
    <t>Gerbillus tarabuli</t>
  </si>
  <si>
    <t>Gerbillus watersi</t>
  </si>
  <si>
    <t>Giraffa camelopardalis</t>
  </si>
  <si>
    <t>Glaucomys sabrinus</t>
  </si>
  <si>
    <t>Glaucomys volans</t>
  </si>
  <si>
    <t>Glauconycteris alboguttata</t>
  </si>
  <si>
    <t>Glauconycteris argentata</t>
  </si>
  <si>
    <t>Glauconycteris beatrix</t>
  </si>
  <si>
    <t>Glauconycteris curryae</t>
  </si>
  <si>
    <t>Glauconycteris egeria</t>
  </si>
  <si>
    <t>Glauconycteris gleni</t>
  </si>
  <si>
    <t>Glauconycteris humeralis</t>
  </si>
  <si>
    <t>Glauconycteris kenyacola</t>
  </si>
  <si>
    <t>Glauconycteris machadoi</t>
  </si>
  <si>
    <t>Glauconycteris poensis</t>
  </si>
  <si>
    <t>Glauconycteris superba</t>
  </si>
  <si>
    <t>Glauconycteris variegata</t>
  </si>
  <si>
    <t>Glironia venusta</t>
  </si>
  <si>
    <t>Glirulus japonicus</t>
  </si>
  <si>
    <t>Glis glis</t>
  </si>
  <si>
    <t>Glischropus javanus</t>
  </si>
  <si>
    <t>Glischropus tylopus</t>
  </si>
  <si>
    <t>Glossophaga commissarisi</t>
  </si>
  <si>
    <t>Glossophaga leachii</t>
  </si>
  <si>
    <t>Glossophaga longirostris</t>
  </si>
  <si>
    <t>Glossophaga morenoi</t>
  </si>
  <si>
    <t>Glossophaga soricina</t>
  </si>
  <si>
    <t>Glyphonycteris behnii</t>
  </si>
  <si>
    <t>Glyphonycteris daviesi</t>
  </si>
  <si>
    <t>Glyphonycteris sylvestris</t>
  </si>
  <si>
    <t>Glyphotes simus</t>
  </si>
  <si>
    <t>Golunda ellioti</t>
  </si>
  <si>
    <t>Gorilla beringei</t>
  </si>
  <si>
    <t>Gorilla gorilla</t>
  </si>
  <si>
    <t>Gracilinanus aceramarcae</t>
  </si>
  <si>
    <t>Gracilinanus agilis</t>
  </si>
  <si>
    <t>Gracilinanus dryas</t>
  </si>
  <si>
    <t>Gracilinanus emiliae</t>
  </si>
  <si>
    <t>Gracilinanus marica</t>
  </si>
  <si>
    <t>Gracilinanus microtarsus</t>
  </si>
  <si>
    <t>Grammomys aridulus</t>
  </si>
  <si>
    <t>Grammomys buntingi</t>
  </si>
  <si>
    <t>Grammomys caniceps</t>
  </si>
  <si>
    <t>Grammomys cometes</t>
  </si>
  <si>
    <t>Grammomys dolichurus</t>
  </si>
  <si>
    <t>Grammomys dryas</t>
  </si>
  <si>
    <t>Grammomys gigas</t>
  </si>
  <si>
    <t>Grammomys ibeanus</t>
  </si>
  <si>
    <t>Grammomys kuru</t>
  </si>
  <si>
    <t>Grammomys macmillani</t>
  </si>
  <si>
    <t>Grammomys minnae</t>
  </si>
  <si>
    <t>Grammomys selousi</t>
  </si>
  <si>
    <t>Graomys centralis</t>
  </si>
  <si>
    <t>Graomys domorum</t>
  </si>
  <si>
    <t>Graomys edithae</t>
  </si>
  <si>
    <t>Graomys griseoflavus</t>
  </si>
  <si>
    <t>Graphiurus angolensis</t>
  </si>
  <si>
    <t>Graphiurus christyi</t>
  </si>
  <si>
    <t>Graphiurus crassicaudatus</t>
  </si>
  <si>
    <t>Graphiurus johnstoni</t>
  </si>
  <si>
    <t>Graphiurus kelleni</t>
  </si>
  <si>
    <t>Graphiurus lorraineus</t>
  </si>
  <si>
    <t>Graphiurus microtis</t>
  </si>
  <si>
    <t>Graphiurus monardi</t>
  </si>
  <si>
    <t>Graphiurus murinus</t>
  </si>
  <si>
    <t>Graphiurus nagtglasii</t>
  </si>
  <si>
    <t>Graphiurus ocularis</t>
  </si>
  <si>
    <t>Graphiurus platyops</t>
  </si>
  <si>
    <t>Graphiurus rupicola</t>
  </si>
  <si>
    <t>Graphiurus surdus</t>
  </si>
  <si>
    <t>Gulo gulo</t>
  </si>
  <si>
    <t>Gymnobelideus leadbeateri</t>
  </si>
  <si>
    <t>Gymnuromys roberti</t>
  </si>
  <si>
    <t>Habromys chinanteco</t>
  </si>
  <si>
    <t>Habromys delicatulus</t>
  </si>
  <si>
    <t>Habromys ixtlani</t>
  </si>
  <si>
    <t>Habromys lepturus</t>
  </si>
  <si>
    <t>Habromys lophurus</t>
  </si>
  <si>
    <t>Habromys schmidlyi</t>
  </si>
  <si>
    <t>Habromys simulatus</t>
  </si>
  <si>
    <t>Hadromys humei</t>
  </si>
  <si>
    <t>Hadromys yunnanensis</t>
  </si>
  <si>
    <t>Haeromys margarettae</t>
  </si>
  <si>
    <t>Haeromys minahassae</t>
  </si>
  <si>
    <t>Haeromys pusillus</t>
  </si>
  <si>
    <t>Handleyomys alfaroi</t>
  </si>
  <si>
    <t>Handleyomys chapmani</t>
  </si>
  <si>
    <t>Handleyomys fuscatus</t>
  </si>
  <si>
    <t>Handleyomys intectus</t>
  </si>
  <si>
    <t>Handleyomys melanotis</t>
  </si>
  <si>
    <t>Handleyomys rhabdops</t>
  </si>
  <si>
    <t>Handleyomys rostratus</t>
  </si>
  <si>
    <t>Handleyomys saturatior</t>
  </si>
  <si>
    <t>Hapalemur alaotrensis</t>
  </si>
  <si>
    <t>Hapalemur aureus</t>
  </si>
  <si>
    <t>Hapalemur griseus</t>
  </si>
  <si>
    <t>Hapalemur meridionalis</t>
  </si>
  <si>
    <t>Hapalemur occidentalis</t>
  </si>
  <si>
    <t>Hapalomys delacouri</t>
  </si>
  <si>
    <t>Hapalomys longicaudatus</t>
  </si>
  <si>
    <t>Haplonycteris fischeri</t>
  </si>
  <si>
    <t>Harpiocephalus harpia</t>
  </si>
  <si>
    <t>Harpiola grisea</t>
  </si>
  <si>
    <t>Harpiola isodon</t>
  </si>
  <si>
    <t>Harpyionycteris celebensis</t>
  </si>
  <si>
    <t>Harpyionycteris whiteheadi</t>
  </si>
  <si>
    <t>Heimyscus fumosus</t>
  </si>
  <si>
    <t>Helarctos malayanus</t>
  </si>
  <si>
    <t>Heliosciurus gambianus</t>
  </si>
  <si>
    <t>Heliosciurus mutabilis</t>
  </si>
  <si>
    <t>Heliosciurus punctatus</t>
  </si>
  <si>
    <t>Heliosciurus rufobrachium</t>
  </si>
  <si>
    <t>Heliosciurus ruwenzorii</t>
  </si>
  <si>
    <t>Heliosciurus undulatus</t>
  </si>
  <si>
    <t>Helogale hirtula</t>
  </si>
  <si>
    <t>Helogale parvula</t>
  </si>
  <si>
    <t>Hemibelideus lemuroides</t>
  </si>
  <si>
    <t>Hemicentetes nigriceps</t>
  </si>
  <si>
    <t>Hemicentetes semispinosus</t>
  </si>
  <si>
    <t>Hemiechinus auritus</t>
  </si>
  <si>
    <t>Hemiechinus collaris</t>
  </si>
  <si>
    <t>Hemigalus derbyanus</t>
  </si>
  <si>
    <t>Hemitragus jemlahicus</t>
  </si>
  <si>
    <t>Herpailurus yagouaroundi</t>
  </si>
  <si>
    <t>Herpestes auropunctatus</t>
  </si>
  <si>
    <t>Herpestes brachyurus</t>
  </si>
  <si>
    <t>Herpestes edwardsii</t>
  </si>
  <si>
    <t>Herpestes flavescens</t>
  </si>
  <si>
    <t>Herpestes fuscus</t>
  </si>
  <si>
    <t>Herpestes ichneumon</t>
  </si>
  <si>
    <t>Herpestes javanicus</t>
  </si>
  <si>
    <t>Herpestes naso</t>
  </si>
  <si>
    <t>Herpestes ochraceus</t>
  </si>
  <si>
    <t>Herpestes pulverulentus</t>
  </si>
  <si>
    <t>Herpestes sanguineus</t>
  </si>
  <si>
    <t>Herpestes semitorquatus</t>
  </si>
  <si>
    <t>Herpestes smithii</t>
  </si>
  <si>
    <t>Herpestes urva</t>
  </si>
  <si>
    <t>Herpestes vitticollis</t>
  </si>
  <si>
    <t>Hesperoptenus blanfordi</t>
  </si>
  <si>
    <t>Hesperoptenus doriae</t>
  </si>
  <si>
    <t>Hesperoptenus gaskelli</t>
  </si>
  <si>
    <t>Hesperoptenus tickelli</t>
  </si>
  <si>
    <t>Hesperoptenus tomesi</t>
  </si>
  <si>
    <t>Heterogeomys cherriei</t>
  </si>
  <si>
    <t>Heterogeomys dariensis</t>
  </si>
  <si>
    <t>Heterohyrax brucei</t>
  </si>
  <si>
    <t>Heteromys adspersus</t>
  </si>
  <si>
    <t>Heteromys anomalus</t>
  </si>
  <si>
    <t>Heteromys australis</t>
  </si>
  <si>
    <t>Heteromys desmarestianus</t>
  </si>
  <si>
    <t>Heteromys gaumeri</t>
  </si>
  <si>
    <t>Heteromys irroratus</t>
  </si>
  <si>
    <t>Heteromys nelsoni</t>
  </si>
  <si>
    <t>Heteromys oasicus</t>
  </si>
  <si>
    <t>Heteromys oresterus</t>
  </si>
  <si>
    <t>Heteromys pictus</t>
  </si>
  <si>
    <t>Heteromys salvini</t>
  </si>
  <si>
    <t>Heteromys spectabilis</t>
  </si>
  <si>
    <t>Heteromys teleus</t>
  </si>
  <si>
    <t>Hippocamelus antisensis</t>
  </si>
  <si>
    <t>Hippocamelus bisulcus</t>
  </si>
  <si>
    <t>Hippopotamus amphibius</t>
  </si>
  <si>
    <t>Hipposideros abae</t>
  </si>
  <si>
    <t>Hipposideros armiger</t>
  </si>
  <si>
    <t>Hipposideros ater</t>
  </si>
  <si>
    <t>Hipposideros beatus</t>
  </si>
  <si>
    <t>Hipposideros bicolor</t>
  </si>
  <si>
    <t>Hipposideros boeadii</t>
  </si>
  <si>
    <t>Hipposideros breviceps</t>
  </si>
  <si>
    <t>Hipposideros caffer</t>
  </si>
  <si>
    <t>Hipposideros calcaratus</t>
  </si>
  <si>
    <t>Hipposideros camerunensis</t>
  </si>
  <si>
    <t>Hipposideros cervinus</t>
  </si>
  <si>
    <t>Hipposideros cineraceus</t>
  </si>
  <si>
    <t>Hipposideros commersoni</t>
  </si>
  <si>
    <t>Hipposideros coronatus</t>
  </si>
  <si>
    <t>Hipposideros corynophyllus</t>
  </si>
  <si>
    <t>Hipposideros coxi</t>
  </si>
  <si>
    <t>Hipposideros crumeniferus</t>
  </si>
  <si>
    <t>Hipposideros curtus</t>
  </si>
  <si>
    <t>Hipposideros cyclops</t>
  </si>
  <si>
    <t>Hipposideros demissus</t>
  </si>
  <si>
    <t>Hipposideros diadema</t>
  </si>
  <si>
    <t>Hipposideros dinops</t>
  </si>
  <si>
    <t>Hipposideros doriae</t>
  </si>
  <si>
    <t>Hipposideros durgadasi</t>
  </si>
  <si>
    <t>Hipposideros dyacorum</t>
  </si>
  <si>
    <t>Hipposideros edwardshilli</t>
  </si>
  <si>
    <t>Hipposideros fuliginosus</t>
  </si>
  <si>
    <t>Hipposideros fulvus</t>
  </si>
  <si>
    <t>Hipposideros galeritus</t>
  </si>
  <si>
    <t>Hipposideros gigas</t>
  </si>
  <si>
    <t>Hipposideros grandis</t>
  </si>
  <si>
    <t>Hipposideros halophyllus</t>
  </si>
  <si>
    <t>Hipposideros hypophyllus</t>
  </si>
  <si>
    <t>Hipposideros inexpectatus</t>
  </si>
  <si>
    <t>Hipposideros inornatus</t>
  </si>
  <si>
    <t>Hipposideros jonesi</t>
  </si>
  <si>
    <t>Hipposideros khaokhouayensis</t>
  </si>
  <si>
    <t>Hipposideros lamottei</t>
  </si>
  <si>
    <t>Hipposideros lankadiva</t>
  </si>
  <si>
    <t>Hipposideros larvatus</t>
  </si>
  <si>
    <t>Hipposideros lekaguli</t>
  </si>
  <si>
    <t>Hipposideros lylei</t>
  </si>
  <si>
    <t>Hipposideros macrobullatus</t>
  </si>
  <si>
    <t>Hipposideros madurae</t>
  </si>
  <si>
    <t>Hipposideros maggietaylorae</t>
  </si>
  <si>
    <t>Hipposideros marisae</t>
  </si>
  <si>
    <t>Hipposideros megalotis</t>
  </si>
  <si>
    <t>Hipposideros muscinus</t>
  </si>
  <si>
    <t>Hipposideros nequam</t>
  </si>
  <si>
    <t>Hipposideros obscurus</t>
  </si>
  <si>
    <t>Hipposideros orbiculus</t>
  </si>
  <si>
    <t>Hipposideros papua</t>
  </si>
  <si>
    <t>Hipposideros pelingensis</t>
  </si>
  <si>
    <t>Hipposideros pomona</t>
  </si>
  <si>
    <t>Hipposideros pratti</t>
  </si>
  <si>
    <t>Hipposideros pygmaeus</t>
  </si>
  <si>
    <t>Hipposideros ridleyi</t>
  </si>
  <si>
    <t>Hipposideros rotalis</t>
  </si>
  <si>
    <t>Hipposideros ruber</t>
  </si>
  <si>
    <t>Hipposideros scutinares</t>
  </si>
  <si>
    <t>Hipposideros semoni</t>
  </si>
  <si>
    <t>Hipposideros sorenseni</t>
  </si>
  <si>
    <t>Hipposideros speoris</t>
  </si>
  <si>
    <t>Hipposideros stenotis</t>
  </si>
  <si>
    <t>Hipposideros sumbae</t>
  </si>
  <si>
    <t>Hipposideros thomensis</t>
  </si>
  <si>
    <t>Hipposideros turpis</t>
  </si>
  <si>
    <t>Hipposideros vittatus</t>
  </si>
  <si>
    <t>Hipposideros wollastoni</t>
  </si>
  <si>
    <t>Hippotragus equinus</t>
  </si>
  <si>
    <t>Hippotragus niger</t>
  </si>
  <si>
    <t>Histiotus alienus</t>
  </si>
  <si>
    <t>Histiotus humboldti</t>
  </si>
  <si>
    <t>Histiotus laephotis</t>
  </si>
  <si>
    <t>Histiotus macrotus</t>
  </si>
  <si>
    <t>Histiotus magellanicus</t>
  </si>
  <si>
    <t>Histiotus montanus</t>
  </si>
  <si>
    <t>Histiotus velatus</t>
  </si>
  <si>
    <t>Hodomys alleni</t>
  </si>
  <si>
    <t>Holochilus brasiliensis</t>
  </si>
  <si>
    <t>Holochilus chacarius</t>
  </si>
  <si>
    <t>Holochilus sciureus</t>
  </si>
  <si>
    <t>Homo sapiens</t>
  </si>
  <si>
    <t>Hoolock hoolock</t>
  </si>
  <si>
    <t>Hoolock leuconedys</t>
  </si>
  <si>
    <t>Hoplomys gymnurus</t>
  </si>
  <si>
    <t>Hyaena hyaena</t>
  </si>
  <si>
    <t>Hybomys badius</t>
  </si>
  <si>
    <t>Hybomys basilii</t>
  </si>
  <si>
    <t>Hybomys lunaris</t>
  </si>
  <si>
    <t>Hybomys planifrons</t>
  </si>
  <si>
    <t>Hybomys trivirgatus</t>
  </si>
  <si>
    <t>Hybomys univittatus</t>
  </si>
  <si>
    <t>Hydrictis maculicollis</t>
  </si>
  <si>
    <t>Hydrochoerus hydrochaeris</t>
  </si>
  <si>
    <t>Hydrochoerus isthmius</t>
  </si>
  <si>
    <t>Hydromys chrysogaster</t>
  </si>
  <si>
    <t>Hydromys hussoni</t>
  </si>
  <si>
    <t>Hydromys neobritannicus</t>
  </si>
  <si>
    <t>Hydromys ziegleri</t>
  </si>
  <si>
    <t>Hydropotes inermis</t>
  </si>
  <si>
    <t>Hyemoschus aquaticus</t>
  </si>
  <si>
    <t>Hyladelphys kalinowskii</t>
  </si>
  <si>
    <t>Hylaeamys acritus</t>
  </si>
  <si>
    <t>Hylaeamys laticeps</t>
  </si>
  <si>
    <t>Hylaeamys megacephalus</t>
  </si>
  <si>
    <t>Hylaeamys oniscus</t>
  </si>
  <si>
    <t>Hylaeamys perenensis</t>
  </si>
  <si>
    <t>Hylaeamys tatei</t>
  </si>
  <si>
    <t>Hylaeamys yunganus</t>
  </si>
  <si>
    <t>Hylobates agilis</t>
  </si>
  <si>
    <t>Hylobates albibarbis</t>
  </si>
  <si>
    <t>Hylobates klossii</t>
  </si>
  <si>
    <t>Hylobates lar</t>
  </si>
  <si>
    <t>Hylobates moloch</t>
  </si>
  <si>
    <t>Hylobates muelleri</t>
  </si>
  <si>
    <t>Hylobates pileatus</t>
  </si>
  <si>
    <t>Hylochoerus meinertzhageni</t>
  </si>
  <si>
    <t>Hylomys megalotis</t>
  </si>
  <si>
    <t>Hylomys parvus</t>
  </si>
  <si>
    <t>Hylomys suillus</t>
  </si>
  <si>
    <t>Hylomyscus aeta</t>
  </si>
  <si>
    <t>Hylomyscus alleni</t>
  </si>
  <si>
    <t>Hylomyscus baeri</t>
  </si>
  <si>
    <t>Hylomyscus carillus</t>
  </si>
  <si>
    <t>Hylomyscus denniae</t>
  </si>
  <si>
    <t>Hylomyscus grandis</t>
  </si>
  <si>
    <t>Hylomyscus pamfi</t>
  </si>
  <si>
    <t>Hylomyscus parvus</t>
  </si>
  <si>
    <t>Hylomyscus stella</t>
  </si>
  <si>
    <t>Hylomyscus walterverheyeni</t>
  </si>
  <si>
    <t>Hylonycteris underwoodi</t>
  </si>
  <si>
    <t>Hylopetes alboniger</t>
  </si>
  <si>
    <t>Hylopetes bartelsi</t>
  </si>
  <si>
    <t>Hylopetes lepidus</t>
  </si>
  <si>
    <t>Hylopetes nigripes</t>
  </si>
  <si>
    <t>Hylopetes phayrei</t>
  </si>
  <si>
    <t>Hylopetes platyurus</t>
  </si>
  <si>
    <t>Hylopetes sipora</t>
  </si>
  <si>
    <t>Hylopetes spadiceus</t>
  </si>
  <si>
    <t>Hylopetes winstoni</t>
  </si>
  <si>
    <t>Hyomys dammermani</t>
  </si>
  <si>
    <t>Hyomys goliath</t>
  </si>
  <si>
    <t>Hyosciurus heinrichi</t>
  </si>
  <si>
    <t>Hyosciurus ileile</t>
  </si>
  <si>
    <t>Hypogeomys antimena</t>
  </si>
  <si>
    <t>Hypsignathus monstrosus</t>
  </si>
  <si>
    <t>Hypsiprymnodon moschatus</t>
  </si>
  <si>
    <t>Hypsugo anthonyi</t>
  </si>
  <si>
    <t>Hypsugo joffrei</t>
  </si>
  <si>
    <t>Hypsugo kitcheneri</t>
  </si>
  <si>
    <t>Hypsugo lophurus</t>
  </si>
  <si>
    <t>Hypsugo macrotis</t>
  </si>
  <si>
    <t>Hypsugo savii</t>
  </si>
  <si>
    <t>Hypsugo vordermanni</t>
  </si>
  <si>
    <t>Hystrix africaeaustralis</t>
  </si>
  <si>
    <t>Hystrix brachyura</t>
  </si>
  <si>
    <t>Hystrix crassispinis</t>
  </si>
  <si>
    <t>Hystrix cristata</t>
  </si>
  <si>
    <t>Hystrix indica</t>
  </si>
  <si>
    <t>Hystrix javanica</t>
  </si>
  <si>
    <t>Hystrix pumila</t>
  </si>
  <si>
    <t>Hystrix sumatrae</t>
  </si>
  <si>
    <t>Ia io</t>
  </si>
  <si>
    <t>Ichneumia albicauda</t>
  </si>
  <si>
    <t>Ichthyomys hydrobates</t>
  </si>
  <si>
    <t>Ichthyomys pittieri</t>
  </si>
  <si>
    <t>Ichthyomys stolzmanni</t>
  </si>
  <si>
    <t>Ichthyomys tweedii</t>
  </si>
  <si>
    <t>Ictidomys mexicanus</t>
  </si>
  <si>
    <t>Ictidomys tridecemlineatus</t>
  </si>
  <si>
    <t>Ictonyx libycus</t>
  </si>
  <si>
    <t>Ictonyx striatus</t>
  </si>
  <si>
    <t>Idionycteris phyllotis</t>
  </si>
  <si>
    <t>Idiurus macrotis</t>
  </si>
  <si>
    <t>Idiurus zenkeri</t>
  </si>
  <si>
    <t>Indri indri</t>
  </si>
  <si>
    <t>Iomys horsfieldii</t>
  </si>
  <si>
    <t>Iomys sipora</t>
  </si>
  <si>
    <t>Irenomys tarsalis</t>
  </si>
  <si>
    <t>Isoodon auratus</t>
  </si>
  <si>
    <t>Isoodon macrourus</t>
  </si>
  <si>
    <t>Isoodon obesulus</t>
  </si>
  <si>
    <t>Isothrix barbarabrownae</t>
  </si>
  <si>
    <t>Isothrix bistriata</t>
  </si>
  <si>
    <t>Isothrix negrensis</t>
  </si>
  <si>
    <t>Isothrix orinoci</t>
  </si>
  <si>
    <t>Isothrix pagurus</t>
  </si>
  <si>
    <t>Isothrix sinnamariensis</t>
  </si>
  <si>
    <t>Isthmomys flavidus</t>
  </si>
  <si>
    <t>Isthmomys pirrensis</t>
  </si>
  <si>
    <t>Jaculus blanfordi</t>
  </si>
  <si>
    <t>Jaculus jaculus</t>
  </si>
  <si>
    <t>Jaculus orientalis</t>
  </si>
  <si>
    <t>Jaculus thaleri</t>
  </si>
  <si>
    <t>Juliomys pictipes</t>
  </si>
  <si>
    <t>Juliomys rimofrons</t>
  </si>
  <si>
    <t>Juscelinomys guaporensis</t>
  </si>
  <si>
    <t>Juscelinomys huanchacae</t>
  </si>
  <si>
    <t>Kadarsanomys sodyi</t>
  </si>
  <si>
    <t>Kannabateomys amblyonyx</t>
  </si>
  <si>
    <t>Kerivoula africana</t>
  </si>
  <si>
    <t>Kerivoula agnella</t>
  </si>
  <si>
    <t>Kerivoula argentata</t>
  </si>
  <si>
    <t>Kerivoula cuprosa</t>
  </si>
  <si>
    <t>Kerivoula eriophora</t>
  </si>
  <si>
    <t>Kerivoula flora</t>
  </si>
  <si>
    <t>Kerivoula hardwickii</t>
  </si>
  <si>
    <t>Kerivoula intermedia</t>
  </si>
  <si>
    <t>Kerivoula kachinensis</t>
  </si>
  <si>
    <t>Kerivoula krauensis</t>
  </si>
  <si>
    <t>Kerivoula lanosa</t>
  </si>
  <si>
    <t>Kerivoula lenis</t>
  </si>
  <si>
    <t>Kerivoula minuta</t>
  </si>
  <si>
    <t>Kerivoula muscina</t>
  </si>
  <si>
    <t>Kerivoula myrella</t>
  </si>
  <si>
    <t>Kerivoula papillosa</t>
  </si>
  <si>
    <t>Kerivoula pellucida</t>
  </si>
  <si>
    <t>Kerivoula phalaena</t>
  </si>
  <si>
    <t>Kerivoula picta</t>
  </si>
  <si>
    <t>Kerivoula smithii</t>
  </si>
  <si>
    <t>Kerivoula titania</t>
  </si>
  <si>
    <t>Kerivoula whiteheadi</t>
  </si>
  <si>
    <t>Kerodon acrobata</t>
  </si>
  <si>
    <t>Kerodon rupestris</t>
  </si>
  <si>
    <t>Kobus ellipsiprymnus</t>
  </si>
  <si>
    <t>Kobus kob</t>
  </si>
  <si>
    <t>Kobus leche</t>
  </si>
  <si>
    <t>Kobus megaceros</t>
  </si>
  <si>
    <t>Kobus vardonii</t>
  </si>
  <si>
    <t>Komodomys rintjanus</t>
  </si>
  <si>
    <t>Kunsia fronto</t>
  </si>
  <si>
    <t>Kunsia tomentosus</t>
  </si>
  <si>
    <t>Laephotis angolensis</t>
  </si>
  <si>
    <t>Laephotis botswanae</t>
  </si>
  <si>
    <t>Laephotis namibensis</t>
  </si>
  <si>
    <t>Laephotis wintoni</t>
  </si>
  <si>
    <t>Lagidium ahuacaense</t>
  </si>
  <si>
    <t>Lagidium viscacia</t>
  </si>
  <si>
    <t>Lagidium wolffsohni</t>
  </si>
  <si>
    <t>Lagorchestes conspicillatus</t>
  </si>
  <si>
    <t>Lagorchestes hirsutus</t>
  </si>
  <si>
    <t>Lagostomus maximus</t>
  </si>
  <si>
    <t>Lagostrophus fasciatus</t>
  </si>
  <si>
    <t>Lagothrix cana</t>
  </si>
  <si>
    <t>Lagothrix lagotricha</t>
  </si>
  <si>
    <t>Lagothrix lugens</t>
  </si>
  <si>
    <t>Lagothrix poeppigii</t>
  </si>
  <si>
    <t>Lagurus lagurus</t>
  </si>
  <si>
    <t>Lama guanicoe</t>
  </si>
  <si>
    <t>Lamottemys okuensis</t>
  </si>
  <si>
    <t>Lampronycteris brachyotis</t>
  </si>
  <si>
    <t>Laonastes aenigmamus</t>
  </si>
  <si>
    <t>Lariscus hosei</t>
  </si>
  <si>
    <t>Lariscus insignis</t>
  </si>
  <si>
    <t>Lariscus niobe</t>
  </si>
  <si>
    <t>Lariscus obscurus</t>
  </si>
  <si>
    <t>Lasionycteris noctivagans</t>
  </si>
  <si>
    <t>Lasiopodomys brandtii</t>
  </si>
  <si>
    <t>Lasiopodomys fuscus</t>
  </si>
  <si>
    <t>Lasiorhinus krefftii</t>
  </si>
  <si>
    <t>Lasiurus atratus</t>
  </si>
  <si>
    <t>Lasiurus blossevillii</t>
  </si>
  <si>
    <t>Lasiurus borealis</t>
  </si>
  <si>
    <t>Lasiurus castaneus</t>
  </si>
  <si>
    <t>Lasiurus cinereus</t>
  </si>
  <si>
    <t>Lasiurus degelidus</t>
  </si>
  <si>
    <t>Lasiurus ebenus</t>
  </si>
  <si>
    <t>Lasiurus ega</t>
  </si>
  <si>
    <t>Lasiurus egregius</t>
  </si>
  <si>
    <t>Lasiurus insularis</t>
  </si>
  <si>
    <t>Lasiurus intermedius</t>
  </si>
  <si>
    <t>Lasiurus minor</t>
  </si>
  <si>
    <t>Lasiurus pfeifferi</t>
  </si>
  <si>
    <t>Lasiurus seminolus</t>
  </si>
  <si>
    <t>Lasiurus varius</t>
  </si>
  <si>
    <t>Lasiurus xanthinus</t>
  </si>
  <si>
    <t>Latidens salimalii</t>
  </si>
  <si>
    <t>Lavia frons</t>
  </si>
  <si>
    <t>Leggadina forresti</t>
  </si>
  <si>
    <t>Leggadina lakedownensis</t>
  </si>
  <si>
    <t>Leimacomys buettneri</t>
  </si>
  <si>
    <t>Lemmiscus curtatus</t>
  </si>
  <si>
    <t>Lemmus amurensis</t>
  </si>
  <si>
    <t>Lemmus lemmus</t>
  </si>
  <si>
    <t>Lemniscomys barbarus</t>
  </si>
  <si>
    <t>Lemniscomys bellieri</t>
  </si>
  <si>
    <t>Lemniscomys griselda</t>
  </si>
  <si>
    <t>Lemniscomys hoogstraali</t>
  </si>
  <si>
    <t>Lemniscomys linulus</t>
  </si>
  <si>
    <t>Lemniscomys macculus</t>
  </si>
  <si>
    <t>Lemniscomys mittendorfi</t>
  </si>
  <si>
    <t>Lemniscomys rosalia</t>
  </si>
  <si>
    <t>Lemniscomys roseveari</t>
  </si>
  <si>
    <t>Lemniscomys striatus</t>
  </si>
  <si>
    <t>Lemniscomys zebra</t>
  </si>
  <si>
    <t>Lemur catta</t>
  </si>
  <si>
    <t>Lenomys meyeri</t>
  </si>
  <si>
    <t>Lenothrix canus</t>
  </si>
  <si>
    <t>Lenoxus apicalis</t>
  </si>
  <si>
    <t>Leontopithecus caissara</t>
  </si>
  <si>
    <t>Leontopithecus chrysomelas</t>
  </si>
  <si>
    <t>Leontopithecus chrysopygus</t>
  </si>
  <si>
    <t>Leontopithecus rosalia</t>
  </si>
  <si>
    <t>Leopardus colocolo</t>
  </si>
  <si>
    <t>Leopardus geoffroyi</t>
  </si>
  <si>
    <t>Leopardus guttulus</t>
  </si>
  <si>
    <t>Leopardus jacobita</t>
  </si>
  <si>
    <t>Leopardus pardalis</t>
  </si>
  <si>
    <t>Leopardus tigrinus</t>
  </si>
  <si>
    <t>Leopardus wiedii</t>
  </si>
  <si>
    <t>Leopoldamys ciliatus</t>
  </si>
  <si>
    <t>Leopoldamys diwangkarai</t>
  </si>
  <si>
    <t>Leopoldamys edwardsi</t>
  </si>
  <si>
    <t>Leopoldamys milleti</t>
  </si>
  <si>
    <t>Leopoldamys neilli</t>
  </si>
  <si>
    <t>Leopoldamys sabanus</t>
  </si>
  <si>
    <t>Leopoldamys siporanus</t>
  </si>
  <si>
    <t>Lepilemur aeeclis</t>
  </si>
  <si>
    <t>Lepilemur ahmansonorum</t>
  </si>
  <si>
    <t>Lepilemur ankaranensis</t>
  </si>
  <si>
    <t>Lepilemur betsileo</t>
  </si>
  <si>
    <t>Lepilemur dorsalis</t>
  </si>
  <si>
    <t>Lepilemur edwardsi</t>
  </si>
  <si>
    <t>Lepilemur fleuretae</t>
  </si>
  <si>
    <t>Lepilemur grewcockorum</t>
  </si>
  <si>
    <t>Lepilemur hollandorum</t>
  </si>
  <si>
    <t>Lepilemur hubbardorum</t>
  </si>
  <si>
    <t>Lepilemur jamesorum</t>
  </si>
  <si>
    <t>Lepilemur leucopus</t>
  </si>
  <si>
    <t>Lepilemur microdon</t>
  </si>
  <si>
    <t>Lepilemur milanoii</t>
  </si>
  <si>
    <t>Lepilemur mittermeieri</t>
  </si>
  <si>
    <t>Lepilemur mustelinus</t>
  </si>
  <si>
    <t>Lepilemur otto</t>
  </si>
  <si>
    <t>Lepilemur petteri</t>
  </si>
  <si>
    <t>Lepilemur randrianasoloi</t>
  </si>
  <si>
    <t>Lepilemur ruficaudatus</t>
  </si>
  <si>
    <t>Lepilemur sahamalazensis</t>
  </si>
  <si>
    <t>Lepilemur scottorum</t>
  </si>
  <si>
    <t>Lepilemur seali</t>
  </si>
  <si>
    <t>Lepilemur septentrionalis</t>
  </si>
  <si>
    <t>Lepilemur tymerlachsoni</t>
  </si>
  <si>
    <t>Lepilemur wrightae</t>
  </si>
  <si>
    <t>Leporillus conditor</t>
  </si>
  <si>
    <t>Leptailurus serval</t>
  </si>
  <si>
    <t>Leptomys elegans</t>
  </si>
  <si>
    <t>Leptomys ernstmayri</t>
  </si>
  <si>
    <t>Leptomys signatus</t>
  </si>
  <si>
    <t>Leptonycteris curasoae</t>
  </si>
  <si>
    <t>Leptonycteris nivalis</t>
  </si>
  <si>
    <t>Leptonycteris yerbabuenae</t>
  </si>
  <si>
    <t>Lepus alleni</t>
  </si>
  <si>
    <t>Lepus americanus</t>
  </si>
  <si>
    <t>Lepus arcticus</t>
  </si>
  <si>
    <t>Lepus brachyurus</t>
  </si>
  <si>
    <t>Lepus californicus</t>
  </si>
  <si>
    <t>Lepus callotis</t>
  </si>
  <si>
    <t>Lepus capensis</t>
  </si>
  <si>
    <t>Lepus castroviejoi</t>
  </si>
  <si>
    <t>Lepus comus</t>
  </si>
  <si>
    <t>Lepus coreanus</t>
  </si>
  <si>
    <t>Lepus corsicanus</t>
  </si>
  <si>
    <t>Lepus europaeus</t>
  </si>
  <si>
    <t>Lepus fagani</t>
  </si>
  <si>
    <t>Lepus flavigularis</t>
  </si>
  <si>
    <t>Lepus granatensis</t>
  </si>
  <si>
    <t>Lepus habessinicus</t>
  </si>
  <si>
    <t>Lepus hainanus</t>
  </si>
  <si>
    <t>Lepus insularis</t>
  </si>
  <si>
    <t>Lepus mandshuricus</t>
  </si>
  <si>
    <t>Lepus nigricollis</t>
  </si>
  <si>
    <t>Lepus oiostolus</t>
  </si>
  <si>
    <t>Lepus othus</t>
  </si>
  <si>
    <t>Lepus peguensis</t>
  </si>
  <si>
    <t>Lepus saxatilis</t>
  </si>
  <si>
    <t>Lepus sinensis</t>
  </si>
  <si>
    <t>Lepus starcki</t>
  </si>
  <si>
    <t>Lepus tibetanus</t>
  </si>
  <si>
    <t>Lepus timidus</t>
  </si>
  <si>
    <t>Lepus tolai</t>
  </si>
  <si>
    <t>Lepus townsendii</t>
  </si>
  <si>
    <t>Lepus victoriae</t>
  </si>
  <si>
    <t>Lepus yarkandensis</t>
  </si>
  <si>
    <t>Lestodelphys halli</t>
  </si>
  <si>
    <t>Lestoros inca</t>
  </si>
  <si>
    <t>Liberiictis kuhni</t>
  </si>
  <si>
    <t>Lichonycteris obscura</t>
  </si>
  <si>
    <t>Limnogale mergulus</t>
  </si>
  <si>
    <t>Limnomys bryophilus</t>
  </si>
  <si>
    <t>Limnomys sibuanus</t>
  </si>
  <si>
    <t>Lionycteris spurrelli</t>
  </si>
  <si>
    <t>Lissonycteris angolensis</t>
  </si>
  <si>
    <t>Litocranius walleri</t>
  </si>
  <si>
    <t>Lonchophylla bokermanni</t>
  </si>
  <si>
    <t>Lonchophylla chocoana</t>
  </si>
  <si>
    <t>Lonchophylla concava</t>
  </si>
  <si>
    <t>Lonchophylla dekeyseri</t>
  </si>
  <si>
    <t>Lonchophylla handleyi</t>
  </si>
  <si>
    <t>Lonchophylla hesperia</t>
  </si>
  <si>
    <t>Lonchophylla mordax</t>
  </si>
  <si>
    <t>Lonchophylla orcesi</t>
  </si>
  <si>
    <t>Lonchophylla robusta</t>
  </si>
  <si>
    <t>Lonchophylla thomasi</t>
  </si>
  <si>
    <t>Lonchorhina aurita</t>
  </si>
  <si>
    <t>Lonchorhina fernandezi</t>
  </si>
  <si>
    <t>Lonchorhina inusitata</t>
  </si>
  <si>
    <t>Lonchorhina marinkellei</t>
  </si>
  <si>
    <t>Lonchorhina orinocensis</t>
  </si>
  <si>
    <t>Lonchothrix emiliae</t>
  </si>
  <si>
    <t>Lontra canadensis</t>
  </si>
  <si>
    <t>Lontra longicaudis</t>
  </si>
  <si>
    <t>Lontra provocax</t>
  </si>
  <si>
    <t>Lophiomys imhausi</t>
  </si>
  <si>
    <t>Lophocebus albigena</t>
  </si>
  <si>
    <t>Lophocebus aterrimus</t>
  </si>
  <si>
    <t>Lophostoma brasiliense</t>
  </si>
  <si>
    <t>Lophostoma carrikeri</t>
  </si>
  <si>
    <t>Lophostoma evotis</t>
  </si>
  <si>
    <t>Lophostoma kalkoae</t>
  </si>
  <si>
    <t>Lophostoma occidentalis</t>
  </si>
  <si>
    <t>Lophostoma schulzi</t>
  </si>
  <si>
    <t>Lophostoma silvicolum</t>
  </si>
  <si>
    <t>Lophuromys brevicaudus</t>
  </si>
  <si>
    <t>Lophuromys chrysopus</t>
  </si>
  <si>
    <t>Lophuromys cinereus</t>
  </si>
  <si>
    <t>Lophuromys dieterleni</t>
  </si>
  <si>
    <t>Lophuromys eisentrauti</t>
  </si>
  <si>
    <t>Lophuromys flavopunctatus</t>
  </si>
  <si>
    <t>Lophuromys huttereri</t>
  </si>
  <si>
    <t>Lophuromys luteogaster</t>
  </si>
  <si>
    <t>Lophuromys medicaudatus</t>
  </si>
  <si>
    <t>Lophuromys melanonyx</t>
  </si>
  <si>
    <t>Lophuromys nudicaudus</t>
  </si>
  <si>
    <t>Lophuromys rahmi</t>
  </si>
  <si>
    <t>Lophuromys roseveari</t>
  </si>
  <si>
    <t>Lophuromys sikapusi</t>
  </si>
  <si>
    <t>Lophuromys woosnami</t>
  </si>
  <si>
    <t>Lorentzimys nouhuysi</t>
  </si>
  <si>
    <t>Loris lydekkerianus</t>
  </si>
  <si>
    <t>Loris tardigradus</t>
  </si>
  <si>
    <t>Loxodonta africana</t>
  </si>
  <si>
    <t>Loxodontomys micropus</t>
  </si>
  <si>
    <t>Loxodontomys pikumche</t>
  </si>
  <si>
    <t>Lundomys molitor</t>
  </si>
  <si>
    <t>Lutra lutra</t>
  </si>
  <si>
    <t>Lutra sumatrana</t>
  </si>
  <si>
    <t>Lutreolina crassicaudata</t>
  </si>
  <si>
    <t>Lutreolina massoia</t>
  </si>
  <si>
    <t>Lutrogale perspicillata</t>
  </si>
  <si>
    <t>Lycalopex culpaeus</t>
  </si>
  <si>
    <t>Lycalopex fulvipes</t>
  </si>
  <si>
    <t>Lycalopex griseus</t>
  </si>
  <si>
    <t>Lycalopex gymnocercus</t>
  </si>
  <si>
    <t>Lycalopex sechurae</t>
  </si>
  <si>
    <t>Lycalopex vetulus</t>
  </si>
  <si>
    <t>Lycaon pictus</t>
  </si>
  <si>
    <t>Lyncodon patagonicus</t>
  </si>
  <si>
    <t>Lynx canadensis</t>
  </si>
  <si>
    <t>Lynx lynx</t>
  </si>
  <si>
    <t>Lynx pardinus</t>
  </si>
  <si>
    <t>Lynx rufus</t>
  </si>
  <si>
    <t>Macaca arctoides</t>
  </si>
  <si>
    <t>Macaca assamensis</t>
  </si>
  <si>
    <t>Macaca cyclopis</t>
  </si>
  <si>
    <t>Macaca fascicularis</t>
  </si>
  <si>
    <t>Macaca fuscata</t>
  </si>
  <si>
    <t>Macaca hecki</t>
  </si>
  <si>
    <t>Macaca leonina</t>
  </si>
  <si>
    <t>Macaca maura</t>
  </si>
  <si>
    <t>Macaca mulatta</t>
  </si>
  <si>
    <t>Macaca munzala</t>
  </si>
  <si>
    <t>Macaca nemestrina</t>
  </si>
  <si>
    <t>Macaca nigra</t>
  </si>
  <si>
    <t>Macaca nigrescens</t>
  </si>
  <si>
    <t>Macaca ochreata</t>
  </si>
  <si>
    <t>Macaca pagensis</t>
  </si>
  <si>
    <t>Macaca radiata</t>
  </si>
  <si>
    <t>Macaca siberu</t>
  </si>
  <si>
    <t>Macaca silenus</t>
  </si>
  <si>
    <t>Macaca sinica</t>
  </si>
  <si>
    <t>Macaca sylvanus</t>
  </si>
  <si>
    <t>Macaca thibetana</t>
  </si>
  <si>
    <t>Macaca tonkeana</t>
  </si>
  <si>
    <t>Macroderma gigas</t>
  </si>
  <si>
    <t>Macrogalidia musschenbroekii</t>
  </si>
  <si>
    <t>Macroglossus minimus</t>
  </si>
  <si>
    <t>Macroglossus sobrinus</t>
  </si>
  <si>
    <t>Macrophyllum macrophyllum</t>
  </si>
  <si>
    <t>Macropus agilis</t>
  </si>
  <si>
    <t>Macropus antilopinus</t>
  </si>
  <si>
    <t>Macropus bernardus</t>
  </si>
  <si>
    <t>Macropus dorsalis</t>
  </si>
  <si>
    <t>Macropus eugenii</t>
  </si>
  <si>
    <t>Macropus fuliginosus</t>
  </si>
  <si>
    <t>Macropus giganteus</t>
  </si>
  <si>
    <t>Macropus irma</t>
  </si>
  <si>
    <t>Macropus parma</t>
  </si>
  <si>
    <t>Macropus parryi</t>
  </si>
  <si>
    <t>Macropus robustus</t>
  </si>
  <si>
    <t>Macropus rufogriseus</t>
  </si>
  <si>
    <t>Macropus rufus</t>
  </si>
  <si>
    <t>Macroscelides flavicaudatus</t>
  </si>
  <si>
    <t>Macroscelides micus</t>
  </si>
  <si>
    <t>Macroscelides proboscideus</t>
  </si>
  <si>
    <t>Macrotarsomys bastardi</t>
  </si>
  <si>
    <t>Macrotarsomys ingens</t>
  </si>
  <si>
    <t>Macrotarsomys petteri</t>
  </si>
  <si>
    <t>Macrotis lagotis</t>
  </si>
  <si>
    <t>Macrotus californicus</t>
  </si>
  <si>
    <t>Macrotus waterhousii</t>
  </si>
  <si>
    <t>Macruromys elegans</t>
  </si>
  <si>
    <t>Macruromys major</t>
  </si>
  <si>
    <t>Madoqua guentheri</t>
  </si>
  <si>
    <t>Madoqua kirkii</t>
  </si>
  <si>
    <t>Madoqua piacentinii</t>
  </si>
  <si>
    <t>Madoqua saltiana</t>
  </si>
  <si>
    <t>Madromys blanfordi</t>
  </si>
  <si>
    <t>Makalata didelphoides</t>
  </si>
  <si>
    <t>Makalata macrura</t>
  </si>
  <si>
    <t>Makalata obscura</t>
  </si>
  <si>
    <t>Malacomys cansdalei</t>
  </si>
  <si>
    <t>Malacomys edwardsi</t>
  </si>
  <si>
    <t>Malacomys longipes</t>
  </si>
  <si>
    <t>Malacothrix typica</t>
  </si>
  <si>
    <t>Mallomys aroaensis</t>
  </si>
  <si>
    <t>Mallomys gunung</t>
  </si>
  <si>
    <t>Mallomys istapantap</t>
  </si>
  <si>
    <t>Mallomys rothschildi</t>
  </si>
  <si>
    <t>Mammelomys lanosus</t>
  </si>
  <si>
    <t>Mammelomys rattoides</t>
  </si>
  <si>
    <t>Mandrillus leucophaeus</t>
  </si>
  <si>
    <t>Mandrillus sphinx</t>
  </si>
  <si>
    <t>Manis crassicaudata</t>
  </si>
  <si>
    <t>Manis culionensis</t>
  </si>
  <si>
    <t>Manis javanica</t>
  </si>
  <si>
    <t>Manis pentadactyla</t>
  </si>
  <si>
    <t>Margaretamys beccarii</t>
  </si>
  <si>
    <t>Margaretamys elegans</t>
  </si>
  <si>
    <t>Margaretamys parvus</t>
  </si>
  <si>
    <t>Marmosa alstoni</t>
  </si>
  <si>
    <t>Marmosa andersoni</t>
  </si>
  <si>
    <t>Marmosa constantiae</t>
  </si>
  <si>
    <t>Marmosa demerarae</t>
  </si>
  <si>
    <t>Marmosa lepida</t>
  </si>
  <si>
    <t>Marmosa mexicana</t>
  </si>
  <si>
    <t>Marmosa murina</t>
  </si>
  <si>
    <t>Marmosa paraguayanus</t>
  </si>
  <si>
    <t>Marmosa phaea</t>
  </si>
  <si>
    <t>Marmosa quichua</t>
  </si>
  <si>
    <t>Marmosa regina</t>
  </si>
  <si>
    <t>Marmosa robinsoni</t>
  </si>
  <si>
    <t>Marmosa rubra</t>
  </si>
  <si>
    <t>Marmosa tyleriana</t>
  </si>
  <si>
    <t>Marmosa xerophila</t>
  </si>
  <si>
    <t>Marmosops bishopi</t>
  </si>
  <si>
    <t>Marmosops cracens</t>
  </si>
  <si>
    <t>Marmosops creightoni</t>
  </si>
  <si>
    <t>Marmosops fuscatus</t>
  </si>
  <si>
    <t>Marmosops handleyi</t>
  </si>
  <si>
    <t>Marmosops impavidus</t>
  </si>
  <si>
    <t>Marmosops incanus</t>
  </si>
  <si>
    <t>Marmosops invictus</t>
  </si>
  <si>
    <t>Marmosops juninensis</t>
  </si>
  <si>
    <t>Marmosops neblina</t>
  </si>
  <si>
    <t>Marmosops noctivagus</t>
  </si>
  <si>
    <t>Marmosops ocellatus</t>
  </si>
  <si>
    <t>Marmosops pakaraimae</t>
  </si>
  <si>
    <t>Marmosops parvidens</t>
  </si>
  <si>
    <t>Marmosops paulensis</t>
  </si>
  <si>
    <t>Marmosops pinheiroi</t>
  </si>
  <si>
    <t>Marmota baibacina</t>
  </si>
  <si>
    <t>Marmota bobak</t>
  </si>
  <si>
    <t>Marmota broweri</t>
  </si>
  <si>
    <t>Marmota caligata</t>
  </si>
  <si>
    <t>Marmota camtschatica</t>
  </si>
  <si>
    <t>Marmota caudata</t>
  </si>
  <si>
    <t>Marmota flaviventris</t>
  </si>
  <si>
    <t>Marmota himalayana</t>
  </si>
  <si>
    <t>Marmota marmota</t>
  </si>
  <si>
    <t>Marmota menzbieri</t>
  </si>
  <si>
    <t>Marmota monax</t>
  </si>
  <si>
    <t>Marmota olympus</t>
  </si>
  <si>
    <t>Marmota sibirica</t>
  </si>
  <si>
    <t>Marmota vancouverensis</t>
  </si>
  <si>
    <t>Martes americana</t>
  </si>
  <si>
    <t>Martes flavigula</t>
  </si>
  <si>
    <t>Martes foina</t>
  </si>
  <si>
    <t>Martes gwatkinsii</t>
  </si>
  <si>
    <t>Martes martes</t>
  </si>
  <si>
    <t>Martes melampus</t>
  </si>
  <si>
    <t>Martes pennanti</t>
  </si>
  <si>
    <t>Martes zibellina</t>
  </si>
  <si>
    <t>Massoutiera mzabi</t>
  </si>
  <si>
    <t>Mastacomys fuscus</t>
  </si>
  <si>
    <t>Mastomys awashensis</t>
  </si>
  <si>
    <t>Mastomys coucha</t>
  </si>
  <si>
    <t>Mastomys erythroleucus</t>
  </si>
  <si>
    <t>Mastomys huberti</t>
  </si>
  <si>
    <t>Mastomys kollmannspergeri</t>
  </si>
  <si>
    <t>Mastomys natalensis</t>
  </si>
  <si>
    <t>Mastomys pernanus</t>
  </si>
  <si>
    <t>Mastomys shortridgei</t>
  </si>
  <si>
    <t>Maxomys alticola</t>
  </si>
  <si>
    <t>Maxomys baeodon</t>
  </si>
  <si>
    <t>Maxomys bartelsii</t>
  </si>
  <si>
    <t>Maxomys dollmani</t>
  </si>
  <si>
    <t>Maxomys hellwaldii</t>
  </si>
  <si>
    <t>Maxomys hylomyoides</t>
  </si>
  <si>
    <t>Maxomys inas</t>
  </si>
  <si>
    <t>Maxomys inflatus</t>
  </si>
  <si>
    <t>Maxomys moi</t>
  </si>
  <si>
    <t>Maxomys musschenbroekii</t>
  </si>
  <si>
    <t>Maxomys ochraceiventer</t>
  </si>
  <si>
    <t>Maxomys pagensis</t>
  </si>
  <si>
    <t>Maxomys panglima</t>
  </si>
  <si>
    <t>Maxomys rajah</t>
  </si>
  <si>
    <t>Maxomys surifer</t>
  </si>
  <si>
    <t>Maxomys tajuddinii</t>
  </si>
  <si>
    <t>Maxomys wattsi</t>
  </si>
  <si>
    <t>Maxomys whiteheadi</t>
  </si>
  <si>
    <t>Mazama americana</t>
  </si>
  <si>
    <t>Mazama bororo</t>
  </si>
  <si>
    <t>Mazama bricenii</t>
  </si>
  <si>
    <t>Mazama chunyi</t>
  </si>
  <si>
    <t>Mazama gouazoubira</t>
  </si>
  <si>
    <t>Mazama nana</t>
  </si>
  <si>
    <t>Mazama nemorivaga</t>
  </si>
  <si>
    <t>Mazama pandora</t>
  </si>
  <si>
    <t>Mazama rufina</t>
  </si>
  <si>
    <t>Mazama temama</t>
  </si>
  <si>
    <t>Megadendromus nikolausi</t>
  </si>
  <si>
    <t>Megaderma lyra</t>
  </si>
  <si>
    <t>Megaderma spasma</t>
  </si>
  <si>
    <t>Megadontomys cryophilus</t>
  </si>
  <si>
    <t>Megadontomys nelsoni</t>
  </si>
  <si>
    <t>Megadontomys thomasi</t>
  </si>
  <si>
    <t>Megaerops ecaudatus</t>
  </si>
  <si>
    <t>Megaerops kusnotoi</t>
  </si>
  <si>
    <t>Megaerops niphanae</t>
  </si>
  <si>
    <t>Megaerops wetmorei</t>
  </si>
  <si>
    <t>Megaloglossus azagnyi</t>
  </si>
  <si>
    <t>Megaloglossus woermanni</t>
  </si>
  <si>
    <t>Megasorex gigas</t>
  </si>
  <si>
    <t>Melanomys caliginosus</t>
  </si>
  <si>
    <t>Melanomys robustulus</t>
  </si>
  <si>
    <t>Melanomys zunigae</t>
  </si>
  <si>
    <t>Melasmothrix naso</t>
  </si>
  <si>
    <t>Meles anakuma</t>
  </si>
  <si>
    <t>Meles leucurus</t>
  </si>
  <si>
    <t>Meles meles</t>
  </si>
  <si>
    <t>Mellivora capensis</t>
  </si>
  <si>
    <t>Melogale cucphuongensis</t>
  </si>
  <si>
    <t>Melogale everetti</t>
  </si>
  <si>
    <t>Melogale moschata</t>
  </si>
  <si>
    <t>Melogale orientalis</t>
  </si>
  <si>
    <t>Melogale personata</t>
  </si>
  <si>
    <t>Melomys aerosus</t>
  </si>
  <si>
    <t>Melomys arcium</t>
  </si>
  <si>
    <t>Melomys bannisteri</t>
  </si>
  <si>
    <t>Melomys bougainville</t>
  </si>
  <si>
    <t>Melomys burtoni</t>
  </si>
  <si>
    <t>Melomys capensis</t>
  </si>
  <si>
    <t>Melomys caurinus</t>
  </si>
  <si>
    <t>Melomys cervinipes</t>
  </si>
  <si>
    <t>Melomys cooperae</t>
  </si>
  <si>
    <t>Melomys dollmani</t>
  </si>
  <si>
    <t>Melomys fraterculus</t>
  </si>
  <si>
    <t>Melomys frigicola</t>
  </si>
  <si>
    <t>Melomys fulgens</t>
  </si>
  <si>
    <t>Melomys howi</t>
  </si>
  <si>
    <t>Melomys leucogaster</t>
  </si>
  <si>
    <t>Melomys lutillus</t>
  </si>
  <si>
    <t>Melomys matambuai</t>
  </si>
  <si>
    <t>Melomys obiensis</t>
  </si>
  <si>
    <t>Melomys paveli</t>
  </si>
  <si>
    <t>Melomys rufescens</t>
  </si>
  <si>
    <t>Melomys talaudium</t>
  </si>
  <si>
    <t>Melonycteris fardoulisi</t>
  </si>
  <si>
    <t>Melonycteris melanops</t>
  </si>
  <si>
    <t>Melonycteris woodfordi</t>
  </si>
  <si>
    <t>Melursus ursinus</t>
  </si>
  <si>
    <t>Menetes berdmorei</t>
  </si>
  <si>
    <t>Mephitis macroura</t>
  </si>
  <si>
    <t>Mephitis mephitis</t>
  </si>
  <si>
    <t>Meriones arimalius</t>
  </si>
  <si>
    <t>Meriones chengi</t>
  </si>
  <si>
    <t>Meriones crassus</t>
  </si>
  <si>
    <t>Meriones dahli</t>
  </si>
  <si>
    <t>Meriones grandis</t>
  </si>
  <si>
    <t>Meriones hurrianae</t>
  </si>
  <si>
    <t>Meriones libycus</t>
  </si>
  <si>
    <t>Meriones meridianus</t>
  </si>
  <si>
    <t>Meriones persicus</t>
  </si>
  <si>
    <t>Meriones rex</t>
  </si>
  <si>
    <t>Meriones sacramenti</t>
  </si>
  <si>
    <t>Meriones shawi</t>
  </si>
  <si>
    <t>Meriones tamariscinus</t>
  </si>
  <si>
    <t>Meriones tristrami</t>
  </si>
  <si>
    <t>Meriones unguiculatus</t>
  </si>
  <si>
    <t>Meriones vinogradovi</t>
  </si>
  <si>
    <t>Meriones zarudnyi</t>
  </si>
  <si>
    <t>Mesechinus dauuricus</t>
  </si>
  <si>
    <t>Mesechinus hughi</t>
  </si>
  <si>
    <t>Mesembriomys gouldii</t>
  </si>
  <si>
    <t>Mesembriomys macrurus</t>
  </si>
  <si>
    <t>Mesocapromys angelcabrerai</t>
  </si>
  <si>
    <t>Mesocapromys auritus</t>
  </si>
  <si>
    <t>Mesocapromys nanus</t>
  </si>
  <si>
    <t>Mesocapromys sanfelipensis</t>
  </si>
  <si>
    <t>Mesocricetus auratus</t>
  </si>
  <si>
    <t>Mesocricetus brandti</t>
  </si>
  <si>
    <t>Mesocricetus newtoni</t>
  </si>
  <si>
    <t>Mesocricetus raddei</t>
  </si>
  <si>
    <t>Mesomys hispidus</t>
  </si>
  <si>
    <t>Mesomys leniceps</t>
  </si>
  <si>
    <t>Mesomys occultus</t>
  </si>
  <si>
    <t>Mesomys stimulax</t>
  </si>
  <si>
    <t>Mesophylla macconnelli</t>
  </si>
  <si>
    <t>Metachirus nudicaudatus</t>
  </si>
  <si>
    <t>Mico acariensis</t>
  </si>
  <si>
    <t>Mico argentatus</t>
  </si>
  <si>
    <t>Mico chrysoleucos</t>
  </si>
  <si>
    <t>Mico emiliae</t>
  </si>
  <si>
    <t>Mico humeralifer</t>
  </si>
  <si>
    <t>Mico humilis</t>
  </si>
  <si>
    <t>Mico intermedius</t>
  </si>
  <si>
    <t>Mico leucippe</t>
  </si>
  <si>
    <t>Mico marcai</t>
  </si>
  <si>
    <t>Mico mauesi</t>
  </si>
  <si>
    <t>Mico melanurus</t>
  </si>
  <si>
    <t>Mico nigriceps</t>
  </si>
  <si>
    <t>Mico rondoni</t>
  </si>
  <si>
    <t>Mico saterei</t>
  </si>
  <si>
    <t>Microakodontomys transitorius</t>
  </si>
  <si>
    <t>Microcavia australis</t>
  </si>
  <si>
    <t>Microcavia niata</t>
  </si>
  <si>
    <t>Microcavia shiptoni</t>
  </si>
  <si>
    <t>Microcebus arnholdi</t>
  </si>
  <si>
    <t>Microcebus berthae</t>
  </si>
  <si>
    <t>Microcebus bongolavensis</t>
  </si>
  <si>
    <t>Microcebus danfossi</t>
  </si>
  <si>
    <t>Microcebus gerpi</t>
  </si>
  <si>
    <t>Microcebus griseorufus</t>
  </si>
  <si>
    <t>Microcebus jollyae</t>
  </si>
  <si>
    <t>Microcebus lehilahytsara</t>
  </si>
  <si>
    <t>Microcebus macarthurii</t>
  </si>
  <si>
    <t>Microcebus mamiratra</t>
  </si>
  <si>
    <t>Microcebus margotmarshae</t>
  </si>
  <si>
    <t>Microcebus marohita</t>
  </si>
  <si>
    <t>Microcebus mittermeieri</t>
  </si>
  <si>
    <t>Microcebus murinus</t>
  </si>
  <si>
    <t>Microcebus myoxinus</t>
  </si>
  <si>
    <t>Microcebus ravelobensis</t>
  </si>
  <si>
    <t>Microcebus rufus</t>
  </si>
  <si>
    <t>Microcebus sambiranensis</t>
  </si>
  <si>
    <t>Microcebus simmonsi</t>
  </si>
  <si>
    <t>Microcebus tavaratra</t>
  </si>
  <si>
    <t>Microdillus peeli</t>
  </si>
  <si>
    <t>Microdipodops megacephalus</t>
  </si>
  <si>
    <t>Microdipodops pallidus</t>
  </si>
  <si>
    <t>Microgale cowani</t>
  </si>
  <si>
    <t>Microgale dobsoni</t>
  </si>
  <si>
    <t>Microgale drouhardi</t>
  </si>
  <si>
    <t>Microgale dryas</t>
  </si>
  <si>
    <t>Microgale fotsifotsy</t>
  </si>
  <si>
    <t>Microgale gracilis</t>
  </si>
  <si>
    <t>Microgale grandidieri</t>
  </si>
  <si>
    <t>Microgale gymnorhyncha</t>
  </si>
  <si>
    <t>Microgale jenkinsae</t>
  </si>
  <si>
    <t>Microgale jobihely</t>
  </si>
  <si>
    <t>Microgale longicaudata</t>
  </si>
  <si>
    <t>Microgale majori</t>
  </si>
  <si>
    <t>Microgale monticola</t>
  </si>
  <si>
    <t>Microgale nasoloi</t>
  </si>
  <si>
    <t>Microgale parvula</t>
  </si>
  <si>
    <t>Microgale principula</t>
  </si>
  <si>
    <t>Microgale pusilla</t>
  </si>
  <si>
    <t>Microgale soricoides</t>
  </si>
  <si>
    <t>Microgale taiva</t>
  </si>
  <si>
    <t>Microgale talazaci</t>
  </si>
  <si>
    <t>Microgale thomasi</t>
  </si>
  <si>
    <t>Microhydromys argenteus</t>
  </si>
  <si>
    <t>Microhydromys richardsoni</t>
  </si>
  <si>
    <t>Micromys minutus</t>
  </si>
  <si>
    <t>Micronycteris brosseti</t>
  </si>
  <si>
    <t>Micronycteris buriri</t>
  </si>
  <si>
    <t>Micronycteris giovanniae</t>
  </si>
  <si>
    <t>Micronycteris hirsuta</t>
  </si>
  <si>
    <t>Micronycteris matses</t>
  </si>
  <si>
    <t>Micronycteris megalotis</t>
  </si>
  <si>
    <t>Micronycteris microtis</t>
  </si>
  <si>
    <t>Micronycteris minuta</t>
  </si>
  <si>
    <t>Micronycteris sanborni</t>
  </si>
  <si>
    <t>Micronycteris schmidtorum</t>
  </si>
  <si>
    <t>Microperoryctes aplini</t>
  </si>
  <si>
    <t>Microperoryctes longicauda</t>
  </si>
  <si>
    <t>Microperoryctes murina</t>
  </si>
  <si>
    <t>Microperoryctes papuensis</t>
  </si>
  <si>
    <t>Micropotamogale lamottei</t>
  </si>
  <si>
    <t>Micropotamogale ruwenzorii</t>
  </si>
  <si>
    <t>Micropteropus intermedius</t>
  </si>
  <si>
    <t>Micropteropus pusillus</t>
  </si>
  <si>
    <t>Microryzomys altissimus</t>
  </si>
  <si>
    <t>Microryzomys minutus</t>
  </si>
  <si>
    <t>Microsciurus alfari</t>
  </si>
  <si>
    <t>Microsciurus flaviventer</t>
  </si>
  <si>
    <t>Microsciurus mimulus</t>
  </si>
  <si>
    <t>Microsciurus santanderensis</t>
  </si>
  <si>
    <t>Microtus abbreviatus</t>
  </si>
  <si>
    <t>Microtus agrestis</t>
  </si>
  <si>
    <t>Microtus anatolicus</t>
  </si>
  <si>
    <t>Microtus arvalis</t>
  </si>
  <si>
    <t>Microtus bavaricus</t>
  </si>
  <si>
    <t>Microtus brachycercus</t>
  </si>
  <si>
    <t>Microtus breweri</t>
  </si>
  <si>
    <t>Microtus cabrerae</t>
  </si>
  <si>
    <t>Microtus canicaudus</t>
  </si>
  <si>
    <t>Microtus chrotorrhinus</t>
  </si>
  <si>
    <t>Microtus clarkei</t>
  </si>
  <si>
    <t>Microtus dogramacii</t>
  </si>
  <si>
    <t>Microtus evoronensis</t>
  </si>
  <si>
    <t>Microtus felteni</t>
  </si>
  <si>
    <t>Microtus fortis</t>
  </si>
  <si>
    <t>Microtus gregalis</t>
  </si>
  <si>
    <t>Microtus guatemalensis</t>
  </si>
  <si>
    <t>Microtus hyperboreus</t>
  </si>
  <si>
    <t>Microtus ilaeus</t>
  </si>
  <si>
    <t>Microtus irani</t>
  </si>
  <si>
    <t>Microtus kermanensis</t>
  </si>
  <si>
    <t>Microtus kikuchii</t>
  </si>
  <si>
    <t>Microtus levis</t>
  </si>
  <si>
    <t>Microtus limnophilus</t>
  </si>
  <si>
    <t>Microtus longicaudus</t>
  </si>
  <si>
    <t>Microtus majori</t>
  </si>
  <si>
    <t>Microtus maximowiczii</t>
  </si>
  <si>
    <t>Microtus mexicanus</t>
  </si>
  <si>
    <t>Microtus middendorffii</t>
  </si>
  <si>
    <t>Microtus miurus</t>
  </si>
  <si>
    <t>Microtus mongolicus</t>
  </si>
  <si>
    <t>Microtus montanus</t>
  </si>
  <si>
    <t>Microtus montebelli</t>
  </si>
  <si>
    <t>Microtus mujanensis</t>
  </si>
  <si>
    <t>Microtus oaxacensis</t>
  </si>
  <si>
    <t>Microtus ochrogaster</t>
  </si>
  <si>
    <t>Microtus oeconomus</t>
  </si>
  <si>
    <t>Microtus oregoni</t>
  </si>
  <si>
    <t>Microtus pennsylvanicus</t>
  </si>
  <si>
    <t>Microtus qazvinensis</t>
  </si>
  <si>
    <t>Microtus quasiater</t>
  </si>
  <si>
    <t>Microtus richardsoni</t>
  </si>
  <si>
    <t>Microtus sachalinensis</t>
  </si>
  <si>
    <t>Microtus schelkovnikovi</t>
  </si>
  <si>
    <t>Microtus townsendii</t>
  </si>
  <si>
    <t>Microtus transcaspicus</t>
  </si>
  <si>
    <t>Microtus xanthognathus</t>
  </si>
  <si>
    <t>Mimetillus moloneyi</t>
  </si>
  <si>
    <t>Mimon bennettii</t>
  </si>
  <si>
    <t>Mimon cozumelae</t>
  </si>
  <si>
    <t>Mimon crenulatum</t>
  </si>
  <si>
    <t>Mimon koepckeae</t>
  </si>
  <si>
    <t>Mindomys hammondi</t>
  </si>
  <si>
    <t>Miniopterus africanus</t>
  </si>
  <si>
    <t>Miniopterus australis</t>
  </si>
  <si>
    <t>Miniopterus fraterculus</t>
  </si>
  <si>
    <t>Miniopterus fuscus</t>
  </si>
  <si>
    <t>Miniopterus gleni</t>
  </si>
  <si>
    <t>Miniopterus griveaudi</t>
  </si>
  <si>
    <t>Miniopterus inflatus</t>
  </si>
  <si>
    <t>Miniopterus macrocneme</t>
  </si>
  <si>
    <t>Miniopterus magnater</t>
  </si>
  <si>
    <t>Miniopterus majori</t>
  </si>
  <si>
    <t>Miniopterus manavi</t>
  </si>
  <si>
    <t>Miniopterus medius</t>
  </si>
  <si>
    <t>Miniopterus minor</t>
  </si>
  <si>
    <t>Miniopterus natalensis</t>
  </si>
  <si>
    <t>Miniopterus newtoni</t>
  </si>
  <si>
    <t>Miniopterus paululus</t>
  </si>
  <si>
    <t>Miniopterus petersoni</t>
  </si>
  <si>
    <t>Miniopterus pusillus</t>
  </si>
  <si>
    <t>Miniopterus robustior</t>
  </si>
  <si>
    <t>Miniopterus schreibersii</t>
  </si>
  <si>
    <t>Miniopterus shortridgei</t>
  </si>
  <si>
    <t>Miniopterus sororculus</t>
  </si>
  <si>
    <t>Miniopterus tristis</t>
  </si>
  <si>
    <t>Miopithecus ogouensis</t>
  </si>
  <si>
    <t>Miopithecus talapoin</t>
  </si>
  <si>
    <t>Mirimiri acrodonta</t>
  </si>
  <si>
    <t>Mirza coquereli</t>
  </si>
  <si>
    <t>Mirza zaza</t>
  </si>
  <si>
    <t>Molossops aequatorianus</t>
  </si>
  <si>
    <t>Molossops mattogrossensis</t>
  </si>
  <si>
    <t>Molossops neglectus</t>
  </si>
  <si>
    <t>Molossops temminckii</t>
  </si>
  <si>
    <t>Molossus alvarezi</t>
  </si>
  <si>
    <t>Molossus aztecus</t>
  </si>
  <si>
    <t>Molossus coibensis</t>
  </si>
  <si>
    <t>Molossus currentium</t>
  </si>
  <si>
    <t>Molossus molossus</t>
  </si>
  <si>
    <t>Molossus pretiosus</t>
  </si>
  <si>
    <t>Molossus rufus</t>
  </si>
  <si>
    <t>Molossus sinaloae</t>
  </si>
  <si>
    <t>Monodelphis adusta</t>
  </si>
  <si>
    <t>Monodelphis americana</t>
  </si>
  <si>
    <t>Monodelphis brevicaudata</t>
  </si>
  <si>
    <t>Monodelphis dimidiata</t>
  </si>
  <si>
    <t>Monodelphis domestica</t>
  </si>
  <si>
    <t>Monodelphis emiliae</t>
  </si>
  <si>
    <t>Monodelphis glirina</t>
  </si>
  <si>
    <t>Monodelphis handleyi</t>
  </si>
  <si>
    <t>Monodelphis iheringi</t>
  </si>
  <si>
    <t>Monodelphis kunsi</t>
  </si>
  <si>
    <t>Monodelphis osgoodi</t>
  </si>
  <si>
    <t>Monodelphis palliolata</t>
  </si>
  <si>
    <t>Monodelphis reigi</t>
  </si>
  <si>
    <t>Monodelphis ronaldi</t>
  </si>
  <si>
    <t>Monodelphis scalops</t>
  </si>
  <si>
    <t>Monodelphis unistriata</t>
  </si>
  <si>
    <t>Monophyllus plethodon</t>
  </si>
  <si>
    <t>Monophyllus redmani</t>
  </si>
  <si>
    <t>Monticolomys koopmani</t>
  </si>
  <si>
    <t>Mops brachypterus</t>
  </si>
  <si>
    <t>Mops condylurus</t>
  </si>
  <si>
    <t>Mops congicus</t>
  </si>
  <si>
    <t>Mops demonstrator</t>
  </si>
  <si>
    <t>Mops leucostigma</t>
  </si>
  <si>
    <t>Mops midas</t>
  </si>
  <si>
    <t>Mops mops</t>
  </si>
  <si>
    <t>Mops nanulus</t>
  </si>
  <si>
    <t>Mops niangarae</t>
  </si>
  <si>
    <t>Mops niveiventer</t>
  </si>
  <si>
    <t>Mops petersoni</t>
  </si>
  <si>
    <t>Mops sarasinorum</t>
  </si>
  <si>
    <t>Mops spurrelli</t>
  </si>
  <si>
    <t>Mops thersites</t>
  </si>
  <si>
    <t>Mops trevori</t>
  </si>
  <si>
    <t>Mormoops blainvillei</t>
  </si>
  <si>
    <t>Mormoops megalophylla</t>
  </si>
  <si>
    <t>Mormopterus acetabulosus</t>
  </si>
  <si>
    <t>Mormopterus beccarii</t>
  </si>
  <si>
    <t>Mormopterus doriae</t>
  </si>
  <si>
    <t>Mormopterus jugularis</t>
  </si>
  <si>
    <t>Mormopterus kalinowskii</t>
  </si>
  <si>
    <t>Mormopterus loriae</t>
  </si>
  <si>
    <t>Mormopterus minutus</t>
  </si>
  <si>
    <t>Mormopterus norfolkensis</t>
  </si>
  <si>
    <t>Mormopterus phrudus</t>
  </si>
  <si>
    <t>Mormopterus planiceps</t>
  </si>
  <si>
    <t>Moschiola indica</t>
  </si>
  <si>
    <t>Moschiola kathygre</t>
  </si>
  <si>
    <t>Moschiola meminna</t>
  </si>
  <si>
    <t>Moschus anhuiensis</t>
  </si>
  <si>
    <t>Moschus berezovskii</t>
  </si>
  <si>
    <t>Moschus chrysogaster</t>
  </si>
  <si>
    <t>Moschus cupreus</t>
  </si>
  <si>
    <t>Moschus fuscus</t>
  </si>
  <si>
    <t>Moschus leucogaster</t>
  </si>
  <si>
    <t>Moschus moschiferus</t>
  </si>
  <si>
    <t>Mosia nigrescens</t>
  </si>
  <si>
    <t>Mungos gambianus</t>
  </si>
  <si>
    <t>Mungos mungo</t>
  </si>
  <si>
    <t>Mungotictis decemlineata</t>
  </si>
  <si>
    <t>Muntiacus atherodes</t>
  </si>
  <si>
    <t>Muntiacus crinifrons</t>
  </si>
  <si>
    <t>Muntiacus feae</t>
  </si>
  <si>
    <t>Muntiacus gongshanensis</t>
  </si>
  <si>
    <t>Muntiacus montanus</t>
  </si>
  <si>
    <t>Muntiacus muntjak</t>
  </si>
  <si>
    <t>Muntiacus putaoensis</t>
  </si>
  <si>
    <t>Muntiacus reevesi</t>
  </si>
  <si>
    <t>Muntiacus rooseveltorum</t>
  </si>
  <si>
    <t>Muntiacus truongsonensis</t>
  </si>
  <si>
    <t>Muntiacus vaginalis</t>
  </si>
  <si>
    <t>Muntiacus vuquangensis</t>
  </si>
  <si>
    <t>Murexia habbema</t>
  </si>
  <si>
    <t>Murexia longicaudata</t>
  </si>
  <si>
    <t>Murexia melanurus</t>
  </si>
  <si>
    <t>Murexia naso</t>
  </si>
  <si>
    <t>Murexia rothschildi</t>
  </si>
  <si>
    <t>Muriculus imberbis</t>
  </si>
  <si>
    <t>Murina aenea</t>
  </si>
  <si>
    <t>Murina aurata</t>
  </si>
  <si>
    <t>Murina cyclotis</t>
  </si>
  <si>
    <t>Murina florium</t>
  </si>
  <si>
    <t>Murina fusca</t>
  </si>
  <si>
    <t>Murina harrisoni</t>
  </si>
  <si>
    <t>Murina hilgendorfi</t>
  </si>
  <si>
    <t>Murina huttoni</t>
  </si>
  <si>
    <t>Murina leucogaster</t>
  </si>
  <si>
    <t>Murina puta</t>
  </si>
  <si>
    <t>Murina rozendaali</t>
  </si>
  <si>
    <t>Murina ryukyuana</t>
  </si>
  <si>
    <t>Murina suilla</t>
  </si>
  <si>
    <t>Murina tenebrosa</t>
  </si>
  <si>
    <t>Murina tubinaris</t>
  </si>
  <si>
    <t>Murina ussuriensis</t>
  </si>
  <si>
    <t>Mus baoulei</t>
  </si>
  <si>
    <t>Mus booduga</t>
  </si>
  <si>
    <t>Mus bufo</t>
  </si>
  <si>
    <t>Mus callewaerti</t>
  </si>
  <si>
    <t>Mus caroli</t>
  </si>
  <si>
    <t>Mus cervicolor</t>
  </si>
  <si>
    <t>Mus cookii</t>
  </si>
  <si>
    <t>Mus crociduroides</t>
  </si>
  <si>
    <t>Mus cypriacus</t>
  </si>
  <si>
    <t>Mus famulus</t>
  </si>
  <si>
    <t>Mus fernandoni</t>
  </si>
  <si>
    <t>Mus fragilicauda</t>
  </si>
  <si>
    <t>Mus goundae</t>
  </si>
  <si>
    <t>Mus haussa</t>
  </si>
  <si>
    <t>Mus indutus</t>
  </si>
  <si>
    <t>Mus macedonicus</t>
  </si>
  <si>
    <t>Mus mahomet</t>
  </si>
  <si>
    <t>Mus mattheyi</t>
  </si>
  <si>
    <t>Mus mayori</t>
  </si>
  <si>
    <t>Mus minutoides</t>
  </si>
  <si>
    <t>Mus musculoides</t>
  </si>
  <si>
    <t>Mus musculus</t>
  </si>
  <si>
    <t>Mus neavei</t>
  </si>
  <si>
    <t>Mus orangiae</t>
  </si>
  <si>
    <t>Mus oubanguii</t>
  </si>
  <si>
    <t>Mus pahari</t>
  </si>
  <si>
    <t>Mus platythrix</t>
  </si>
  <si>
    <t>Mus setulosus</t>
  </si>
  <si>
    <t>Mus setzeri</t>
  </si>
  <si>
    <t>Mus shortridgei</t>
  </si>
  <si>
    <t>Mus sorella</t>
  </si>
  <si>
    <t>Mus spicilegus</t>
  </si>
  <si>
    <t>Mus spretus</t>
  </si>
  <si>
    <t>Mus tenellus</t>
  </si>
  <si>
    <t>Mus terricolor</t>
  </si>
  <si>
    <t>Mus triton</t>
  </si>
  <si>
    <t>Mus vulcani</t>
  </si>
  <si>
    <t>Muscardinus avellanarius</t>
  </si>
  <si>
    <t>Musonycteris harrisoni</t>
  </si>
  <si>
    <t>Mustela africana</t>
  </si>
  <si>
    <t>Mustela altaica</t>
  </si>
  <si>
    <t>Mustela erminea</t>
  </si>
  <si>
    <t>Mustela eversmanii</t>
  </si>
  <si>
    <t>Mustela felipei</t>
  </si>
  <si>
    <t>Mustela frenata</t>
  </si>
  <si>
    <t>Mustela itatsi</t>
  </si>
  <si>
    <t>Mustela kathiah</t>
  </si>
  <si>
    <t>Mustela lutreola</t>
  </si>
  <si>
    <t>Mustela lutreolina</t>
  </si>
  <si>
    <t>Mustela nigripes</t>
  </si>
  <si>
    <t>Mustela nivalis</t>
  </si>
  <si>
    <t>Mustela nudipes</t>
  </si>
  <si>
    <t>Mustela putorius</t>
  </si>
  <si>
    <t>Mustela russelliana</t>
  </si>
  <si>
    <t>Mustela sibirica</t>
  </si>
  <si>
    <t>Mustela strigidorsa</t>
  </si>
  <si>
    <t>Mustela subpalmata</t>
  </si>
  <si>
    <t>Mustela tonkinensis</t>
  </si>
  <si>
    <t>Mydaus javanensis</t>
  </si>
  <si>
    <t>Mydaus marchei</t>
  </si>
  <si>
    <t>Mylomys dybowskii</t>
  </si>
  <si>
    <t>Mylomys rex</t>
  </si>
  <si>
    <t>Myocastor coypus</t>
  </si>
  <si>
    <t>Myodes andersoni</t>
  </si>
  <si>
    <t>Myodes californicus</t>
  </si>
  <si>
    <t>Myodes centralis</t>
  </si>
  <si>
    <t>Myodes gapperi</t>
  </si>
  <si>
    <t>Myodes glareolus</t>
  </si>
  <si>
    <t>Myodes regulus</t>
  </si>
  <si>
    <t>Myodes rex</t>
  </si>
  <si>
    <t>Myodes rufocanus</t>
  </si>
  <si>
    <t>Myodes rutilus</t>
  </si>
  <si>
    <t>Myodes shanseius</t>
  </si>
  <si>
    <t>Myodes smithii</t>
  </si>
  <si>
    <t>Myoictis leucura</t>
  </si>
  <si>
    <t>Myoictis melas</t>
  </si>
  <si>
    <t>Myoictis wallacei</t>
  </si>
  <si>
    <t>Myoictis wavicus</t>
  </si>
  <si>
    <t>Myomimus personatus</t>
  </si>
  <si>
    <t>Myomimus roachi</t>
  </si>
  <si>
    <t>Myomimus setzeri</t>
  </si>
  <si>
    <t>Myomyscus angolensis</t>
  </si>
  <si>
    <t>Myomyscus brockmani</t>
  </si>
  <si>
    <t>Myomyscus verreauxii</t>
  </si>
  <si>
    <t>Myomyscus yemeni</t>
  </si>
  <si>
    <t>Myonycteris brachycephala</t>
  </si>
  <si>
    <t>Myonycteris leptodon</t>
  </si>
  <si>
    <t>Myonycteris relicta</t>
  </si>
  <si>
    <t>Myonycteris torquata</t>
  </si>
  <si>
    <t>Myoprocta acouchy</t>
  </si>
  <si>
    <t>Myoprocta pratti</t>
  </si>
  <si>
    <t>Myopterus daubentonii</t>
  </si>
  <si>
    <t>Myopterus whitleyi</t>
  </si>
  <si>
    <t>Myopus schisticolor</t>
  </si>
  <si>
    <t>Myosciurus pumilio</t>
  </si>
  <si>
    <t>Myosorex babaulti</t>
  </si>
  <si>
    <t>Myosorex blarina</t>
  </si>
  <si>
    <t>Myosorex bururiensis</t>
  </si>
  <si>
    <t>Myosorex cafer</t>
  </si>
  <si>
    <t>Myosorex eisentrauti</t>
  </si>
  <si>
    <t>Myosorex geata</t>
  </si>
  <si>
    <t>Myosorex gnoskei</t>
  </si>
  <si>
    <t>Myosorex jejei</t>
  </si>
  <si>
    <t>Myosorex kihaulei</t>
  </si>
  <si>
    <t>Myosorex longicaudatus</t>
  </si>
  <si>
    <t>Myosorex okuensis</t>
  </si>
  <si>
    <t>Myosorex rumpii</t>
  </si>
  <si>
    <t>Myosorex schalleri</t>
  </si>
  <si>
    <t>Myosorex sclateri</t>
  </si>
  <si>
    <t>Myosorex tenuis</t>
  </si>
  <si>
    <t>Myosorex varius</t>
  </si>
  <si>
    <t>Myosorex zinki</t>
  </si>
  <si>
    <t>Myotis adversus</t>
  </si>
  <si>
    <t>Myotis aelleni</t>
  </si>
  <si>
    <t>Myotis albescens</t>
  </si>
  <si>
    <t>Myotis alcathoe</t>
  </si>
  <si>
    <t>Myotis altarium</t>
  </si>
  <si>
    <t>Myotis anjouanensis</t>
  </si>
  <si>
    <t>Myotis annamiticus</t>
  </si>
  <si>
    <t>Myotis annectans</t>
  </si>
  <si>
    <t>Myotis atacamensis</t>
  </si>
  <si>
    <t>Myotis ater</t>
  </si>
  <si>
    <t>Myotis aurascens</t>
  </si>
  <si>
    <t>Myotis auriculus</t>
  </si>
  <si>
    <t>Myotis australis</t>
  </si>
  <si>
    <t>Myotis austroriparius</t>
  </si>
  <si>
    <t>Myotis bechsteinii</t>
  </si>
  <si>
    <t>Myotis blythii</t>
  </si>
  <si>
    <t>Myotis bocagii</t>
  </si>
  <si>
    <t>Myotis bombinus</t>
  </si>
  <si>
    <t>Myotis brandtii</t>
  </si>
  <si>
    <t>Myotis bucharensis</t>
  </si>
  <si>
    <t>Myotis californicus</t>
  </si>
  <si>
    <t>Myotis capaccinii</t>
  </si>
  <si>
    <t>Myotis chiloensis</t>
  </si>
  <si>
    <t>Myotis chinensis</t>
  </si>
  <si>
    <t>Myotis ciliolabrum</t>
  </si>
  <si>
    <t>Myotis cobanensis</t>
  </si>
  <si>
    <t>Myotis csorbai</t>
  </si>
  <si>
    <t>Myotis dasycneme</t>
  </si>
  <si>
    <t>Myotis daubentonii</t>
  </si>
  <si>
    <t>Myotis davidii</t>
  </si>
  <si>
    <t>Myotis dieteri</t>
  </si>
  <si>
    <t>Myotis dinellii</t>
  </si>
  <si>
    <t>Myotis dominicensis</t>
  </si>
  <si>
    <t>Myotis elegans</t>
  </si>
  <si>
    <t>Myotis emarginatus</t>
  </si>
  <si>
    <t>Myotis evotis</t>
  </si>
  <si>
    <t>Myotis fimbriatus</t>
  </si>
  <si>
    <t>Myotis findleyi</t>
  </si>
  <si>
    <t>Myotis formosus</t>
  </si>
  <si>
    <t>Myotis fortidens</t>
  </si>
  <si>
    <t>Myotis frater</t>
  </si>
  <si>
    <t>Myotis gomantongensis</t>
  </si>
  <si>
    <t>Myotis goudoti</t>
  </si>
  <si>
    <t>Myotis grisescens</t>
  </si>
  <si>
    <t>Myotis hajastanicus</t>
  </si>
  <si>
    <t>Myotis hasseltii</t>
  </si>
  <si>
    <t>Myotis hermani</t>
  </si>
  <si>
    <t>Myotis horsfieldii</t>
  </si>
  <si>
    <t>Myotis ikonnikovi</t>
  </si>
  <si>
    <t>Myotis insularum</t>
  </si>
  <si>
    <t>Myotis keaysi</t>
  </si>
  <si>
    <t>Myotis keenii</t>
  </si>
  <si>
    <t>Myotis laniger</t>
  </si>
  <si>
    <t>Myotis leibii</t>
  </si>
  <si>
    <t>Myotis levis</t>
  </si>
  <si>
    <t>Myotis longipes</t>
  </si>
  <si>
    <t>Myotis lucifugus</t>
  </si>
  <si>
    <t>Myotis macrodactylus</t>
  </si>
  <si>
    <t>Myotis macropus</t>
  </si>
  <si>
    <t>Myotis macrotarsus</t>
  </si>
  <si>
    <t>Myotis martiniquensis</t>
  </si>
  <si>
    <t>Myotis melanorhinus</t>
  </si>
  <si>
    <t>Myotis moluccarum</t>
  </si>
  <si>
    <t>Myotis montivagus</t>
  </si>
  <si>
    <t>Myotis morrisi</t>
  </si>
  <si>
    <t>Myotis muricola</t>
  </si>
  <si>
    <t>Myotis myotis</t>
  </si>
  <si>
    <t>Myotis mystacinus</t>
  </si>
  <si>
    <t>Myotis nattereri</t>
  </si>
  <si>
    <t>Myotis nesopolus</t>
  </si>
  <si>
    <t>Myotis nigricans</t>
  </si>
  <si>
    <t>Myotis nipalensis</t>
  </si>
  <si>
    <t>Myotis nyctor</t>
  </si>
  <si>
    <t>Myotis occultus</t>
  </si>
  <si>
    <t>Myotis oreias</t>
  </si>
  <si>
    <t>Myotis oxyotus</t>
  </si>
  <si>
    <t>Myotis peninsularis</t>
  </si>
  <si>
    <t>Myotis pequinius</t>
  </si>
  <si>
    <t>Myotis pilosus</t>
  </si>
  <si>
    <t>Myotis planiceps</t>
  </si>
  <si>
    <t>Myotis pruinosus</t>
  </si>
  <si>
    <t>Myotis punicus</t>
  </si>
  <si>
    <t>Myotis ridleyi</t>
  </si>
  <si>
    <t>Myotis riparius</t>
  </si>
  <si>
    <t>Myotis rosseti</t>
  </si>
  <si>
    <t>Myotis ruber</t>
  </si>
  <si>
    <t>Myotis rufopictus</t>
  </si>
  <si>
    <t>Myotis schaubi</t>
  </si>
  <si>
    <t>Myotis scotti</t>
  </si>
  <si>
    <t>Myotis septentrionalis</t>
  </si>
  <si>
    <t>Myotis sicarius</t>
  </si>
  <si>
    <t>Myotis siligorensis</t>
  </si>
  <si>
    <t>Myotis simus</t>
  </si>
  <si>
    <t>Myotis sodalis</t>
  </si>
  <si>
    <t>Myotis stalkeri</t>
  </si>
  <si>
    <t>Myotis thysanodes</t>
  </si>
  <si>
    <t>Myotis tricolor</t>
  </si>
  <si>
    <t>Myotis velifer</t>
  </si>
  <si>
    <t>Myotis vivesi</t>
  </si>
  <si>
    <t>Myotis volans</t>
  </si>
  <si>
    <t>Myotis welwitschii</t>
  </si>
  <si>
    <t>Myotis yanbarensis</t>
  </si>
  <si>
    <t>Myotis yumanensis</t>
  </si>
  <si>
    <t>Myrmecobius fasciatus</t>
  </si>
  <si>
    <t>Myrmecophaga tridactyla</t>
  </si>
  <si>
    <t>Mysateles melanurus</t>
  </si>
  <si>
    <t>Mysateles prehensilis</t>
  </si>
  <si>
    <t>Mystacina robusta</t>
  </si>
  <si>
    <t>Mystacina tuberculata</t>
  </si>
  <si>
    <t>Mystromys albicaudatus</t>
  </si>
  <si>
    <t>Myzopoda aurita</t>
  </si>
  <si>
    <t>Myzopoda schliemanni</t>
  </si>
  <si>
    <t>Naemorhedus baileyi</t>
  </si>
  <si>
    <t>Naemorhedus caudatus</t>
  </si>
  <si>
    <t>Naemorhedus goral</t>
  </si>
  <si>
    <t>Naemorhedus griseus</t>
  </si>
  <si>
    <t>Nandinia binotata</t>
  </si>
  <si>
    <t>Nanger dama</t>
  </si>
  <si>
    <t>Nanger granti</t>
  </si>
  <si>
    <t>Nanger soemmerringii</t>
  </si>
  <si>
    <t>Nannosciurus melanotis</t>
  </si>
  <si>
    <t>Nanonycteris veldkampii</t>
  </si>
  <si>
    <t>Napaeozapus insignis</t>
  </si>
  <si>
    <t>Nasalis larvatus</t>
  </si>
  <si>
    <t>Nasua narica</t>
  </si>
  <si>
    <t>Nasua nasua</t>
  </si>
  <si>
    <t>Nasuella meridensis</t>
  </si>
  <si>
    <t>Nasuella olivacea</t>
  </si>
  <si>
    <t>Natalus espiritosantensis</t>
  </si>
  <si>
    <t>Natalus jamaicensis</t>
  </si>
  <si>
    <t>Natalus major</t>
  </si>
  <si>
    <t>Natalus mexicanus</t>
  </si>
  <si>
    <t>Natalus primus</t>
  </si>
  <si>
    <t>Natalus stramineus</t>
  </si>
  <si>
    <t>Natalus tumidirostris</t>
  </si>
  <si>
    <t>Neacomys dubosti</t>
  </si>
  <si>
    <t>Neacomys guianae</t>
  </si>
  <si>
    <t>Neacomys minutus</t>
  </si>
  <si>
    <t>Neacomys musseri</t>
  </si>
  <si>
    <t>Neacomys paracou</t>
  </si>
  <si>
    <t>Neacomys pictus</t>
  </si>
  <si>
    <t>Neacomys spinosus</t>
  </si>
  <si>
    <t>Neacomys tenuipes</t>
  </si>
  <si>
    <t>Necromys amoenus</t>
  </si>
  <si>
    <t>Necromys benefactus</t>
  </si>
  <si>
    <t>Necromys lactens</t>
  </si>
  <si>
    <t>Necromys lasiurus</t>
  </si>
  <si>
    <t>Necromys lenguarum</t>
  </si>
  <si>
    <t>Necromys obscurus</t>
  </si>
  <si>
    <t>Necromys punctulatus</t>
  </si>
  <si>
    <t>Necromys temchuki</t>
  </si>
  <si>
    <t>Necromys urichi</t>
  </si>
  <si>
    <t>Nectogale elegans</t>
  </si>
  <si>
    <t>Nectomys apicalis</t>
  </si>
  <si>
    <t>Nectomys magdalenae</t>
  </si>
  <si>
    <t>Nectomys palmipes</t>
  </si>
  <si>
    <t>Nectomys rattus</t>
  </si>
  <si>
    <t>Nectomys squamipes</t>
  </si>
  <si>
    <t>Nelsonia goldmani</t>
  </si>
  <si>
    <t>Nelsonia neotomodon</t>
  </si>
  <si>
    <t>Neodon forresti</t>
  </si>
  <si>
    <t>Neodon irene</t>
  </si>
  <si>
    <t>Neodon juldaschi</t>
  </si>
  <si>
    <t>Neodon linzhiensis</t>
  </si>
  <si>
    <t>Neofelis diardi</t>
  </si>
  <si>
    <t>Neofelis nebulosa</t>
  </si>
  <si>
    <t>Neofiber alleni</t>
  </si>
  <si>
    <t>Neomicroxus bogotensis</t>
  </si>
  <si>
    <t>Neomicroxus latebricola</t>
  </si>
  <si>
    <t>Neomys anomalus</t>
  </si>
  <si>
    <t>Neomys fodiens</t>
  </si>
  <si>
    <t>Neomys teres</t>
  </si>
  <si>
    <t>Neonycteris pusilla</t>
  </si>
  <si>
    <t>Neophascogale lorentzii</t>
  </si>
  <si>
    <t>Neopteryx frosti</t>
  </si>
  <si>
    <t>Neoromicia brunnea</t>
  </si>
  <si>
    <t>Neoromicia capensis</t>
  </si>
  <si>
    <t>Neoromicia flavescens</t>
  </si>
  <si>
    <t>Neoromicia guineensis</t>
  </si>
  <si>
    <t>Neoromicia helios</t>
  </si>
  <si>
    <t>Neoromicia malagasyensis</t>
  </si>
  <si>
    <t>Neoromicia matroka</t>
  </si>
  <si>
    <t>Neoromicia melckorum</t>
  </si>
  <si>
    <t>Neoromicia nana</t>
  </si>
  <si>
    <t>Neoromicia rendalli</t>
  </si>
  <si>
    <t>Neoromicia somalica</t>
  </si>
  <si>
    <t>Neoromicia tenuipinnis</t>
  </si>
  <si>
    <t>Neoromicia zuluensis</t>
  </si>
  <si>
    <t>Neotamias alpinus</t>
  </si>
  <si>
    <t>Neotamias amoenus</t>
  </si>
  <si>
    <t>Neotamias bulleri</t>
  </si>
  <si>
    <t>Neotamias canipes</t>
  </si>
  <si>
    <t>Neotamias cinereicollis</t>
  </si>
  <si>
    <t>Neotamias dorsalis</t>
  </si>
  <si>
    <t>Neotamias durangae</t>
  </si>
  <si>
    <t>Neotamias merriami</t>
  </si>
  <si>
    <t>Neotamias minimus</t>
  </si>
  <si>
    <t>Neotamias obscurus</t>
  </si>
  <si>
    <t>Neotamias ochrogenys</t>
  </si>
  <si>
    <t>Neotamias palmeri</t>
  </si>
  <si>
    <t>Neotamias panamintinus</t>
  </si>
  <si>
    <t>Neotamias quadrimaculatus</t>
  </si>
  <si>
    <t>Neotamias quadrivittatus</t>
  </si>
  <si>
    <t>Neotamias ruficaudus</t>
  </si>
  <si>
    <t>Neotamias rufus</t>
  </si>
  <si>
    <t>Neotamias senex</t>
  </si>
  <si>
    <t>Neotamias siskiyou</t>
  </si>
  <si>
    <t>Neotamias sonomae</t>
  </si>
  <si>
    <t>Neotamias speciosus</t>
  </si>
  <si>
    <t>Neotamias townsendii</t>
  </si>
  <si>
    <t>Neotamias umbrinus</t>
  </si>
  <si>
    <t>Neotoma albigula</t>
  </si>
  <si>
    <t>Neotoma angustapalata</t>
  </si>
  <si>
    <t>Neotoma bryanti</t>
  </si>
  <si>
    <t>Neotoma chrysomelas</t>
  </si>
  <si>
    <t>Neotoma cinerea</t>
  </si>
  <si>
    <t>Neotoma devia</t>
  </si>
  <si>
    <t>Neotoma floridana</t>
  </si>
  <si>
    <t>Neotoma fuscipes</t>
  </si>
  <si>
    <t>Neotoma goldmani</t>
  </si>
  <si>
    <t>Neotoma lepida</t>
  </si>
  <si>
    <t>Neotoma leucodon</t>
  </si>
  <si>
    <t>Neotoma macrotis</t>
  </si>
  <si>
    <t>Neotoma magister</t>
  </si>
  <si>
    <t>Neotoma mexicana</t>
  </si>
  <si>
    <t>Neotoma micropus</t>
  </si>
  <si>
    <t>Neotoma nelsoni</t>
  </si>
  <si>
    <t>Neotoma palatina</t>
  </si>
  <si>
    <t>Neotoma phenax</t>
  </si>
  <si>
    <t>Neotoma stephensi</t>
  </si>
  <si>
    <t>Neotomodon alstoni</t>
  </si>
  <si>
    <t>Neotomys ebriosus</t>
  </si>
  <si>
    <t>Neotragus batesi</t>
  </si>
  <si>
    <t>Neotragus pygmaeus</t>
  </si>
  <si>
    <t>Neovison vison</t>
  </si>
  <si>
    <t>Nephelomys albigularis</t>
  </si>
  <si>
    <t>Nephelomys auriventer</t>
  </si>
  <si>
    <t>Nephelomys caracolus</t>
  </si>
  <si>
    <t>Nephelomys devius</t>
  </si>
  <si>
    <t>Nephelomys keaysi</t>
  </si>
  <si>
    <t>Nephelomys levipes</t>
  </si>
  <si>
    <t>Nephelomys meridensis</t>
  </si>
  <si>
    <t>Nesokia bunnii</t>
  </si>
  <si>
    <t>Nesolagus netscheri</t>
  </si>
  <si>
    <t>Nesolagus timminsi</t>
  </si>
  <si>
    <t>Nesomys audeberti</t>
  </si>
  <si>
    <t>Nesomys lambertoni</t>
  </si>
  <si>
    <t>Nesomys rufus</t>
  </si>
  <si>
    <t>Nesoromys ceramicus</t>
  </si>
  <si>
    <t>Nesoryzomys fernandinae</t>
  </si>
  <si>
    <t>Nesoryzomys narboroughi</t>
  </si>
  <si>
    <t>Nesoryzomys swarthi</t>
  </si>
  <si>
    <t>Nesotragus moschatus</t>
  </si>
  <si>
    <t>Neurotrichus gibbsii</t>
  </si>
  <si>
    <t>Neusticomys ferreirai</t>
  </si>
  <si>
    <t>Neusticomys monticolus</t>
  </si>
  <si>
    <t>Neusticomys mussoi</t>
  </si>
  <si>
    <t>Neusticomys oyapocki</t>
  </si>
  <si>
    <t>Neusticomys peruviensis</t>
  </si>
  <si>
    <t>Neusticomys venezuelae</t>
  </si>
  <si>
    <t>Nilgiritragus hylocrius</t>
  </si>
  <si>
    <t>Nilopegamys plumbeus</t>
  </si>
  <si>
    <t>Ningaui ridei</t>
  </si>
  <si>
    <t>Ningaui timealeyi</t>
  </si>
  <si>
    <t>Ningaui yvonneae</t>
  </si>
  <si>
    <t>Niviventer andersoni</t>
  </si>
  <si>
    <t>Niviventer brahma</t>
  </si>
  <si>
    <t>Niviventer cameroni</t>
  </si>
  <si>
    <t>Niviventer confucianus</t>
  </si>
  <si>
    <t>Niviventer coninga</t>
  </si>
  <si>
    <t>Niviventer cremoriventer</t>
  </si>
  <si>
    <t>Niviventer culturatus</t>
  </si>
  <si>
    <t>Niviventer eha</t>
  </si>
  <si>
    <t>Niviventer excelsior</t>
  </si>
  <si>
    <t>Niviventer fraternus</t>
  </si>
  <si>
    <t>Niviventer fulvescens</t>
  </si>
  <si>
    <t>Niviventer hinpoon</t>
  </si>
  <si>
    <t>Niviventer langbianis</t>
  </si>
  <si>
    <t>Niviventer lepturus</t>
  </si>
  <si>
    <t>Niviventer niviventer</t>
  </si>
  <si>
    <t>Niviventer rapit</t>
  </si>
  <si>
    <t>Niviventer tenaster</t>
  </si>
  <si>
    <t>Noctilio albiventris</t>
  </si>
  <si>
    <t>Noctilio leporinus</t>
  </si>
  <si>
    <t>Nomascus concolor</t>
  </si>
  <si>
    <t>Nomascus gabriellae</t>
  </si>
  <si>
    <t>Nomascus hainanus</t>
  </si>
  <si>
    <t>Nomascus leucogenys</t>
  </si>
  <si>
    <t>Nomascus nasutus</t>
  </si>
  <si>
    <t>Nomascus siki</t>
  </si>
  <si>
    <t>Notiomys edwardsii</t>
  </si>
  <si>
    <t>Notiosorex cockrumi</t>
  </si>
  <si>
    <t>Notiosorex crawfordi</t>
  </si>
  <si>
    <t>Notiosorex evotis</t>
  </si>
  <si>
    <t>Notiosorex villai</t>
  </si>
  <si>
    <t>Notocitellus adocetus</t>
  </si>
  <si>
    <t>Notocitellus annulatus</t>
  </si>
  <si>
    <t>Notomys alexis</t>
  </si>
  <si>
    <t>Notomys aquilo</t>
  </si>
  <si>
    <t>Notomys cervinus</t>
  </si>
  <si>
    <t>Notomys fuscus</t>
  </si>
  <si>
    <t>Notomys mitchellii</t>
  </si>
  <si>
    <t>Notopteris macdonaldi</t>
  </si>
  <si>
    <t>Notopteris neocaledonica</t>
  </si>
  <si>
    <t>Nyctalus aviator</t>
  </si>
  <si>
    <t>Nyctalus azoreum</t>
  </si>
  <si>
    <t>Nyctalus furvus</t>
  </si>
  <si>
    <t>Nyctalus lasiopterus</t>
  </si>
  <si>
    <t>Nyctalus leisleri</t>
  </si>
  <si>
    <t>Nyctalus montanus</t>
  </si>
  <si>
    <t>Nyctalus noctula</t>
  </si>
  <si>
    <t>Nyctalus plancyi</t>
  </si>
  <si>
    <t>Nyctereutes procyonoides</t>
  </si>
  <si>
    <t>Nycteris arge</t>
  </si>
  <si>
    <t>Nycteris aurita</t>
  </si>
  <si>
    <t>Nycteris gambiensis</t>
  </si>
  <si>
    <t>Nycteris grandis</t>
  </si>
  <si>
    <t>Nycteris hispida</t>
  </si>
  <si>
    <t>Nycteris intermedia</t>
  </si>
  <si>
    <t>Nycteris javanica</t>
  </si>
  <si>
    <t>Nycteris macrotis</t>
  </si>
  <si>
    <t>Nycteris madagascariensis</t>
  </si>
  <si>
    <t>Nycteris major</t>
  </si>
  <si>
    <t>Nycteris nana</t>
  </si>
  <si>
    <t>Nycteris parisii</t>
  </si>
  <si>
    <t>Nycteris thebaica</t>
  </si>
  <si>
    <t>Nycteris tragata</t>
  </si>
  <si>
    <t>Nycteris vinsoni</t>
  </si>
  <si>
    <t>Nycteris woodi</t>
  </si>
  <si>
    <t>Nycticebus bengalensis</t>
  </si>
  <si>
    <t>Nycticebus coucang</t>
  </si>
  <si>
    <t>Nycticebus javanicus</t>
  </si>
  <si>
    <t>Nycticebus menagensis</t>
  </si>
  <si>
    <t>Nycticebus pygmaeus</t>
  </si>
  <si>
    <t>Nycticeinops schlieffeni</t>
  </si>
  <si>
    <t>Nycticeius cubanus</t>
  </si>
  <si>
    <t>Nycticeius humeralis</t>
  </si>
  <si>
    <t>Nyctiellus lepidus</t>
  </si>
  <si>
    <t>Nyctimene aello</t>
  </si>
  <si>
    <t>Nyctimene albiventer</t>
  </si>
  <si>
    <t>Nyctimene cephalotes</t>
  </si>
  <si>
    <t>Nyctimene certans</t>
  </si>
  <si>
    <t>Nyctimene cyclotis</t>
  </si>
  <si>
    <t>Nyctimene draconilla</t>
  </si>
  <si>
    <t>Nyctimene keasti</t>
  </si>
  <si>
    <t>Nyctimene major</t>
  </si>
  <si>
    <t>Nyctimene malaitensis</t>
  </si>
  <si>
    <t>Nyctimene masalai</t>
  </si>
  <si>
    <t>Nyctimene minutus</t>
  </si>
  <si>
    <t>Nyctimene rabori</t>
  </si>
  <si>
    <t>Nyctimene robinsoni</t>
  </si>
  <si>
    <t>Nyctimene sanctacrucis</t>
  </si>
  <si>
    <t>Nyctimene vizcaccia</t>
  </si>
  <si>
    <t>Nyctinomops aurispinosus</t>
  </si>
  <si>
    <t>Nyctinomops femorosaccus</t>
  </si>
  <si>
    <t>Nyctinomops laticaudatus</t>
  </si>
  <si>
    <t>Nyctinomops macrotis</t>
  </si>
  <si>
    <t>Nyctomys sumichrasti</t>
  </si>
  <si>
    <t>Nyctophilus arnhemensis</t>
  </si>
  <si>
    <t>Nyctophilus bifax</t>
  </si>
  <si>
    <t>Nyctophilus geoffroyi</t>
  </si>
  <si>
    <t>Nyctophilus gouldi</t>
  </si>
  <si>
    <t>Nyctophilus heran</t>
  </si>
  <si>
    <t>Nyctophilus howensis</t>
  </si>
  <si>
    <t>Nyctophilus microdon</t>
  </si>
  <si>
    <t>Nyctophilus microtis</t>
  </si>
  <si>
    <t>Nyctophilus nebulosus</t>
  </si>
  <si>
    <t>Nyctophilus sherrini</t>
  </si>
  <si>
    <t>Nyctophilus walkeri</t>
  </si>
  <si>
    <t>Ochotona alpina</t>
  </si>
  <si>
    <t>Ochotona argentata</t>
  </si>
  <si>
    <t>Ochotona cansus</t>
  </si>
  <si>
    <t>Ochotona collaris</t>
  </si>
  <si>
    <t>Ochotona coreana</t>
  </si>
  <si>
    <t>Ochotona curzoniae</t>
  </si>
  <si>
    <t>Ochotona dauurica</t>
  </si>
  <si>
    <t>Ochotona erythrotis</t>
  </si>
  <si>
    <t>Ochotona forresti</t>
  </si>
  <si>
    <t>Ochotona gloveri</t>
  </si>
  <si>
    <t>Ochotona hoffmanni</t>
  </si>
  <si>
    <t>Ochotona hyperborea</t>
  </si>
  <si>
    <t>Ochotona iliensis</t>
  </si>
  <si>
    <t>Ochotona koslowi</t>
  </si>
  <si>
    <t>Ochotona ladacensis</t>
  </si>
  <si>
    <t>Ochotona macrotis</t>
  </si>
  <si>
    <t>Ochotona mantchurica</t>
  </si>
  <si>
    <t>Ochotona nubrica</t>
  </si>
  <si>
    <t>Ochotona opaca</t>
  </si>
  <si>
    <t>Ochotona pallasii</t>
  </si>
  <si>
    <t>Ochotona princeps</t>
  </si>
  <si>
    <t>Ochotona pusilla</t>
  </si>
  <si>
    <t>Ochotona roylei</t>
  </si>
  <si>
    <t>Ochotona rufescens</t>
  </si>
  <si>
    <t>Ochotona rutila</t>
  </si>
  <si>
    <t>Ochotona syrinx</t>
  </si>
  <si>
    <t>Ochotona thibetana</t>
  </si>
  <si>
    <t>Ochotona thomasi</t>
  </si>
  <si>
    <t>Ochotona turuchanensis</t>
  </si>
  <si>
    <t>Ochrotomys nuttalli</t>
  </si>
  <si>
    <t>Octodon bridgesi</t>
  </si>
  <si>
    <t>Octodon degus</t>
  </si>
  <si>
    <t>Octodon lunatus</t>
  </si>
  <si>
    <t>Octodon pacificus</t>
  </si>
  <si>
    <t>Octodontomys gliroides</t>
  </si>
  <si>
    <t>Octomys mimax</t>
  </si>
  <si>
    <t>Odocoileus hemionus</t>
  </si>
  <si>
    <t>Odocoileus virginianus</t>
  </si>
  <si>
    <t>Oecomys auyantepui</t>
  </si>
  <si>
    <t>Oecomys bicolor</t>
  </si>
  <si>
    <t>Oecomys catherinae</t>
  </si>
  <si>
    <t>Oecomys cleberi</t>
  </si>
  <si>
    <t>Oecomys concolor</t>
  </si>
  <si>
    <t>Oecomys flavicans</t>
  </si>
  <si>
    <t>Oecomys mamorae</t>
  </si>
  <si>
    <t>Oecomys paricola</t>
  </si>
  <si>
    <t>Oecomys phaeotis</t>
  </si>
  <si>
    <t>Oecomys rex</t>
  </si>
  <si>
    <t>Oecomys roberti</t>
  </si>
  <si>
    <t>Oecomys rutilus</t>
  </si>
  <si>
    <t>Oecomys speciosus</t>
  </si>
  <si>
    <t>Oecomys superans</t>
  </si>
  <si>
    <t>Oecomys trinitatis</t>
  </si>
  <si>
    <t>Oenomys hypoxanthus</t>
  </si>
  <si>
    <t>Oenomys ornatus</t>
  </si>
  <si>
    <t>Okapia johnstoni</t>
  </si>
  <si>
    <t>Olallamys albicauda</t>
  </si>
  <si>
    <t>Olallamys edax</t>
  </si>
  <si>
    <t>Oligoryzomys andinus</t>
  </si>
  <si>
    <t>Oligoryzomys arenalis</t>
  </si>
  <si>
    <t>Oligoryzomys brendae</t>
  </si>
  <si>
    <t>Oligoryzomys chacoensis</t>
  </si>
  <si>
    <t>Oligoryzomys delticola</t>
  </si>
  <si>
    <t>Oligoryzomys destructor</t>
  </si>
  <si>
    <t>Oligoryzomys eliurus</t>
  </si>
  <si>
    <t>Oligoryzomys flavescens</t>
  </si>
  <si>
    <t>Oligoryzomys fornesi</t>
  </si>
  <si>
    <t>Oligoryzomys fulvescens</t>
  </si>
  <si>
    <t>Oligoryzomys griseolus</t>
  </si>
  <si>
    <t>Oligoryzomys longicaudatus</t>
  </si>
  <si>
    <t>Oligoryzomys magellanicus</t>
  </si>
  <si>
    <t>Oligoryzomys microtis</t>
  </si>
  <si>
    <t>Oligoryzomys moojeni</t>
  </si>
  <si>
    <t>Oligoryzomys nigripes</t>
  </si>
  <si>
    <t>Oligoryzomys rupestris</t>
  </si>
  <si>
    <t>Oligoryzomys stramineus</t>
  </si>
  <si>
    <t>Oligoryzomys vegetus</t>
  </si>
  <si>
    <t>Ondatra zibethicus</t>
  </si>
  <si>
    <t>Onychogalea fraenata</t>
  </si>
  <si>
    <t>Onychogalea unguifera</t>
  </si>
  <si>
    <t>Onychomys arenicola</t>
  </si>
  <si>
    <t>Onychomys leucogaster</t>
  </si>
  <si>
    <t>Onychomys torridus</t>
  </si>
  <si>
    <t>Oreamnos americanus</t>
  </si>
  <si>
    <t>Oreonax flavicauda</t>
  </si>
  <si>
    <t>Oreoryzomys balneator</t>
  </si>
  <si>
    <t>Oreotragus oreotragus</t>
  </si>
  <si>
    <t>Ornithorhynchus anatinus</t>
  </si>
  <si>
    <t>Orthogeomys cavator</t>
  </si>
  <si>
    <t>Orthogeomys cuniculus</t>
  </si>
  <si>
    <t>Orthogeomys heterodus</t>
  </si>
  <si>
    <t>Orthogeomys hispidus</t>
  </si>
  <si>
    <t>Orthogeomys lanius</t>
  </si>
  <si>
    <t>Orthogeomys underwoodi</t>
  </si>
  <si>
    <t>Orycteropus afer</t>
  </si>
  <si>
    <t>Oryctolagus cuniculus</t>
  </si>
  <si>
    <t>Oryx beisa</t>
  </si>
  <si>
    <t>Oryx dammah</t>
  </si>
  <si>
    <t>Oryx gazella</t>
  </si>
  <si>
    <t>Oryx leucoryx</t>
  </si>
  <si>
    <t>Oryzomys couesi</t>
  </si>
  <si>
    <t>Oryzomys curasoae</t>
  </si>
  <si>
    <t>Oryzomys dimidiatus</t>
  </si>
  <si>
    <t>Oryzomys gorgasi</t>
  </si>
  <si>
    <t>Oryzomys palustris</t>
  </si>
  <si>
    <t>Oryzorictes hova</t>
  </si>
  <si>
    <t>Oryzorictes tetradactylus</t>
  </si>
  <si>
    <t>Osgoodomys banderanus</t>
  </si>
  <si>
    <t>Otocolobus manul</t>
  </si>
  <si>
    <t>Otocyon megalotis</t>
  </si>
  <si>
    <t>Otolemur crassicaudatus</t>
  </si>
  <si>
    <t>Otolemur garnettii</t>
  </si>
  <si>
    <t>Otomops formosus</t>
  </si>
  <si>
    <t>Otomops johnstonei</t>
  </si>
  <si>
    <t>Otomops madagascariensis</t>
  </si>
  <si>
    <t>Otomops martiensseni</t>
  </si>
  <si>
    <t>Otomops papuensis</t>
  </si>
  <si>
    <t>Otomops secundus</t>
  </si>
  <si>
    <t>Otomops wroughtoni</t>
  </si>
  <si>
    <t>Otomys anchietae</t>
  </si>
  <si>
    <t>Otomys angoniensis</t>
  </si>
  <si>
    <t>Otomys barbouri</t>
  </si>
  <si>
    <t>Otomys burtoni</t>
  </si>
  <si>
    <t>Otomys cuanzensis</t>
  </si>
  <si>
    <t>Otomys denti</t>
  </si>
  <si>
    <t>Otomys irroratus</t>
  </si>
  <si>
    <t>Otomys lacustris</t>
  </si>
  <si>
    <t>Otomys laminatus</t>
  </si>
  <si>
    <t>Otomys occidentalis</t>
  </si>
  <si>
    <t>Otomys saundersiae</t>
  </si>
  <si>
    <t>Otomys sloggetti</t>
  </si>
  <si>
    <t>Otomys tropicalis</t>
  </si>
  <si>
    <t>Otomys typus</t>
  </si>
  <si>
    <t>Otomys unisulcatus</t>
  </si>
  <si>
    <t>Otonycteris hemprichii</t>
  </si>
  <si>
    <t>Otonyctomys hatti</t>
  </si>
  <si>
    <t>Otopteropus cartilagonodus</t>
  </si>
  <si>
    <t>Otospermophilus beecheyi</t>
  </si>
  <si>
    <t>Otospermophilus variegatus</t>
  </si>
  <si>
    <t>Ototylomys phyllotis</t>
  </si>
  <si>
    <t>Ourebia ourebi</t>
  </si>
  <si>
    <t>Ovibos moschatus</t>
  </si>
  <si>
    <t>Ovis ammon</t>
  </si>
  <si>
    <t>Ovis canadensis</t>
  </si>
  <si>
    <t>Ovis dalli</t>
  </si>
  <si>
    <t>Ovis nivicola</t>
  </si>
  <si>
    <t>Ovis orientalis</t>
  </si>
  <si>
    <t>Oxymycterus akodontius</t>
  </si>
  <si>
    <t>Oxymycterus amazonicus</t>
  </si>
  <si>
    <t>Oxymycterus angularis</t>
  </si>
  <si>
    <t>Oxymycterus caparoae</t>
  </si>
  <si>
    <t>Oxymycterus dasytrichus</t>
  </si>
  <si>
    <t>Oxymycterus delator</t>
  </si>
  <si>
    <t>Oxymycterus hiska</t>
  </si>
  <si>
    <t>Oxymycterus hispidus</t>
  </si>
  <si>
    <t>Oxymycterus hucucha</t>
  </si>
  <si>
    <t>Oxymycterus inca</t>
  </si>
  <si>
    <t>Oxymycterus josei</t>
  </si>
  <si>
    <t>Oxymycterus nasutus</t>
  </si>
  <si>
    <t>Oxymycterus paramensis</t>
  </si>
  <si>
    <t>Oxymycterus quaestor</t>
  </si>
  <si>
    <t>Oxymycterus roberti</t>
  </si>
  <si>
    <t>Oxymycterus rufus</t>
  </si>
  <si>
    <t>Ozotoceros bezoarticus</t>
  </si>
  <si>
    <t>Pachyuromys duprasi</t>
  </si>
  <si>
    <t>Paguma larvata</t>
  </si>
  <si>
    <t>Palawanomys furvus</t>
  </si>
  <si>
    <t>Pan paniscus</t>
  </si>
  <si>
    <t>Pan troglodytes</t>
  </si>
  <si>
    <t>Panthera leo</t>
  </si>
  <si>
    <t>Panthera onca</t>
  </si>
  <si>
    <t>Panthera pardus</t>
  </si>
  <si>
    <t>Panthera tigris</t>
  </si>
  <si>
    <t>Panthera uncia</t>
  </si>
  <si>
    <t>Pantholops hodgsonii</t>
  </si>
  <si>
    <t>Papagomys armandvillei</t>
  </si>
  <si>
    <t>Papio anubis</t>
  </si>
  <si>
    <t>Papio cynocephalus</t>
  </si>
  <si>
    <t>Papio hamadryas</t>
  </si>
  <si>
    <t>Papio kindae</t>
  </si>
  <si>
    <t>Papio papio</t>
  </si>
  <si>
    <t>Papio ursinus</t>
  </si>
  <si>
    <t>Paracrocidura graueri</t>
  </si>
  <si>
    <t>Paracrocidura maxima</t>
  </si>
  <si>
    <t>Paracrocidura schoutedeni</t>
  </si>
  <si>
    <t>Paracynictis selousi</t>
  </si>
  <si>
    <t>Paradipus ctenodactylus</t>
  </si>
  <si>
    <t>Paradoxurus hermaphroditus</t>
  </si>
  <si>
    <t>Paradoxurus jerdoni</t>
  </si>
  <si>
    <t>Paradoxurus zeylonensis</t>
  </si>
  <si>
    <t>Paraechinus aethiopicus</t>
  </si>
  <si>
    <t>Paraechinus hypomelas</t>
  </si>
  <si>
    <t>Paraechinus micropus</t>
  </si>
  <si>
    <t>Paraechinus nudiventris</t>
  </si>
  <si>
    <t>Parahyaena brunnea</t>
  </si>
  <si>
    <t>Parahydromys asper</t>
  </si>
  <si>
    <t>Paraleptomys rufilatus</t>
  </si>
  <si>
    <t>Paraleptomys wilhelmina</t>
  </si>
  <si>
    <t>Paramelomys gressitti</t>
  </si>
  <si>
    <t>Paramelomys levipes</t>
  </si>
  <si>
    <t>Paramelomys lorentzii</t>
  </si>
  <si>
    <t>Paramelomys mollis</t>
  </si>
  <si>
    <t>Paramelomys moncktoni</t>
  </si>
  <si>
    <t>Paramelomys naso</t>
  </si>
  <si>
    <t>Paramelomys platyops</t>
  </si>
  <si>
    <t>Paramelomys rubex</t>
  </si>
  <si>
    <t>Paramelomys steini</t>
  </si>
  <si>
    <t>Parantechinus apicalis</t>
  </si>
  <si>
    <t>Paranyctimene raptor</t>
  </si>
  <si>
    <t>Paranyctimene tenax</t>
  </si>
  <si>
    <t>Paratriaenops auritus</t>
  </si>
  <si>
    <t>Paratriaenops furculus</t>
  </si>
  <si>
    <t>Paraxerus alexandri</t>
  </si>
  <si>
    <t>Paraxerus boehmi</t>
  </si>
  <si>
    <t>Paraxerus cepapi</t>
  </si>
  <si>
    <t>Paraxerus cooperi</t>
  </si>
  <si>
    <t>Paraxerus flavovittis</t>
  </si>
  <si>
    <t>Paraxerus lucifer</t>
  </si>
  <si>
    <t>Paraxerus ochraceus</t>
  </si>
  <si>
    <t>Paraxerus palliatus</t>
  </si>
  <si>
    <t>Paraxerus poensis</t>
  </si>
  <si>
    <t>Paraxerus vexillarius</t>
  </si>
  <si>
    <t>Paraxerus vincenti</t>
  </si>
  <si>
    <t>Pardofelis marmorata</t>
  </si>
  <si>
    <t>Paremballonura atrata</t>
  </si>
  <si>
    <t>Paremballonura tiavato</t>
  </si>
  <si>
    <t>Parotomys brantsii</t>
  </si>
  <si>
    <t>Parotomys littledalei</t>
  </si>
  <si>
    <t>Paruromys dominator</t>
  </si>
  <si>
    <t>Pattonomys carrikeri</t>
  </si>
  <si>
    <t>Pattonomys flavidus</t>
  </si>
  <si>
    <t>Pattonomys occasius</t>
  </si>
  <si>
    <t>Pattonomys punctatus</t>
  </si>
  <si>
    <t>Pattonomys semivillosus</t>
  </si>
  <si>
    <t>Paucidentomys vermidax</t>
  </si>
  <si>
    <t>Paulamys naso</t>
  </si>
  <si>
    <t>Pearsonomys annectens</t>
  </si>
  <si>
    <t>Pecari tajacu</t>
  </si>
  <si>
    <t>Pectinator spekei</t>
  </si>
  <si>
    <t>Pedetes capensis</t>
  </si>
  <si>
    <t>Pedetes surdaster</t>
  </si>
  <si>
    <t>Pelea capreolus</t>
  </si>
  <si>
    <t>Pelomys campanae</t>
  </si>
  <si>
    <t>Pelomys fallax</t>
  </si>
  <si>
    <t>Pelomys hopkinsi</t>
  </si>
  <si>
    <t>Pelomys isseli</t>
  </si>
  <si>
    <t>Pelomys minor</t>
  </si>
  <si>
    <t>Pentalagus furnessi</t>
  </si>
  <si>
    <t>Penthetor lucasi</t>
  </si>
  <si>
    <t>Perameles bougainville</t>
  </si>
  <si>
    <t>Perameles gunnii</t>
  </si>
  <si>
    <t>Perameles nasuta</t>
  </si>
  <si>
    <t>Perodicticus edwardsi</t>
  </si>
  <si>
    <t>Perodicticus ibeanus</t>
  </si>
  <si>
    <t>Perodicticus potto</t>
  </si>
  <si>
    <t>Perognathus alticola</t>
  </si>
  <si>
    <t>Perognathus amplus</t>
  </si>
  <si>
    <t>Perognathus fasciatus</t>
  </si>
  <si>
    <t>Perognathus flavescens</t>
  </si>
  <si>
    <t>Perognathus flavus</t>
  </si>
  <si>
    <t>Perognathus inornatus</t>
  </si>
  <si>
    <t>Perognathus longimembris</t>
  </si>
  <si>
    <t>Perognathus merriami</t>
  </si>
  <si>
    <t>Perognathus parvus</t>
  </si>
  <si>
    <t>Peromyscus attwateri</t>
  </si>
  <si>
    <t>Peromyscus aztecus</t>
  </si>
  <si>
    <t>Peromyscus beatae</t>
  </si>
  <si>
    <t>Peromyscus boylii</t>
  </si>
  <si>
    <t>Peromyscus bullatus</t>
  </si>
  <si>
    <t>Peromyscus californicus</t>
  </si>
  <si>
    <t>Peromyscus caniceps</t>
  </si>
  <si>
    <t>Peromyscus crinitus</t>
  </si>
  <si>
    <t>Peromyscus dickeyi</t>
  </si>
  <si>
    <t>Peromyscus difficilis</t>
  </si>
  <si>
    <t>Peromyscus eremicus</t>
  </si>
  <si>
    <t>Peromyscus eva</t>
  </si>
  <si>
    <t>Peromyscus fraterculus</t>
  </si>
  <si>
    <t>Peromyscus furvus</t>
  </si>
  <si>
    <t>Peromyscus gossypinus</t>
  </si>
  <si>
    <t>Peromyscus grandis</t>
  </si>
  <si>
    <t>Peromyscus gratus</t>
  </si>
  <si>
    <t>Peromyscus guardia</t>
  </si>
  <si>
    <t>Peromyscus guatemalensis</t>
  </si>
  <si>
    <t>Peromyscus gymnotis</t>
  </si>
  <si>
    <t>Peromyscus hooperi</t>
  </si>
  <si>
    <t>Peromyscus hylocetes</t>
  </si>
  <si>
    <t>Peromyscus interparietalis</t>
  </si>
  <si>
    <t>Peromyscus keeni</t>
  </si>
  <si>
    <t>Peromyscus leucopus</t>
  </si>
  <si>
    <t>Peromyscus levipes</t>
  </si>
  <si>
    <t>Peromyscus madrensis</t>
  </si>
  <si>
    <t>Peromyscus maniculatus</t>
  </si>
  <si>
    <t>Peromyscus mayensis</t>
  </si>
  <si>
    <t>Peromyscus megalops</t>
  </si>
  <si>
    <t>Peromyscus mekisturus</t>
  </si>
  <si>
    <t>Peromyscus melanocarpus</t>
  </si>
  <si>
    <t>Peromyscus melanophrys</t>
  </si>
  <si>
    <t>Peromyscus melanotis</t>
  </si>
  <si>
    <t>Peromyscus melanurus</t>
  </si>
  <si>
    <t>Peromyscus merriami</t>
  </si>
  <si>
    <t>Peromyscus mexicanus</t>
  </si>
  <si>
    <t>Peromyscus nasutus</t>
  </si>
  <si>
    <t>Peromyscus ochraventer</t>
  </si>
  <si>
    <t>Peromyscus pectoralis</t>
  </si>
  <si>
    <t>Peromyscus perfulvus</t>
  </si>
  <si>
    <t>Peromyscus polionotus</t>
  </si>
  <si>
    <t>Peromyscus polius</t>
  </si>
  <si>
    <t>Peromyscus pseudocrinitus</t>
  </si>
  <si>
    <t>Peromyscus sagax</t>
  </si>
  <si>
    <t>Peromyscus schmidlyi</t>
  </si>
  <si>
    <t>Peromyscus sejugis</t>
  </si>
  <si>
    <t>Peromyscus simulus</t>
  </si>
  <si>
    <t>Peromyscus slevini</t>
  </si>
  <si>
    <t>Peromyscus spicilegus</t>
  </si>
  <si>
    <t>Peromyscus stephani</t>
  </si>
  <si>
    <t>Peromyscus stirtoni</t>
  </si>
  <si>
    <t>Peromyscus truei</t>
  </si>
  <si>
    <t>Peromyscus winkelmanni</t>
  </si>
  <si>
    <t>Peromyscus yucatanicus</t>
  </si>
  <si>
    <t>Peromyscus zarhynchus</t>
  </si>
  <si>
    <t>Peropteryx kappleri</t>
  </si>
  <si>
    <t>Peropteryx leucoptera</t>
  </si>
  <si>
    <t>Peropteryx macrotis</t>
  </si>
  <si>
    <t>Peropteryx pallidoptera</t>
  </si>
  <si>
    <t>Peropteryx trinitatis</t>
  </si>
  <si>
    <t>Peroryctes broadbenti</t>
  </si>
  <si>
    <t>Peroryctes raffrayana</t>
  </si>
  <si>
    <t>Petaurillus emiliae</t>
  </si>
  <si>
    <t>Petaurillus hosei</t>
  </si>
  <si>
    <t>Petaurillus kinlochii</t>
  </si>
  <si>
    <t>Petaurista alborufus</t>
  </si>
  <si>
    <t>Petaurista elegans</t>
  </si>
  <si>
    <t>Petaurista leucogenys</t>
  </si>
  <si>
    <t>Petaurista magnificus</t>
  </si>
  <si>
    <t>Petaurista mechukaensis</t>
  </si>
  <si>
    <t>Petaurista mishmiensis</t>
  </si>
  <si>
    <t>Petaurista nobilis</t>
  </si>
  <si>
    <t>Petaurista petaurista</t>
  </si>
  <si>
    <t>Petaurista philippensis</t>
  </si>
  <si>
    <t>Petaurista xanthotis</t>
  </si>
  <si>
    <t>Petauroides volans</t>
  </si>
  <si>
    <t>Petaurus abidi</t>
  </si>
  <si>
    <t>Petaurus australis</t>
  </si>
  <si>
    <t>Petaurus biacensis</t>
  </si>
  <si>
    <t>Petaurus breviceps</t>
  </si>
  <si>
    <t>Petaurus gracilis</t>
  </si>
  <si>
    <t>Petaurus norfolcensis</t>
  </si>
  <si>
    <t>Petinomys crinitus</t>
  </si>
  <si>
    <t>Petinomys fuscocapillus</t>
  </si>
  <si>
    <t>Petinomys genibarbis</t>
  </si>
  <si>
    <t>Petinomys hageni</t>
  </si>
  <si>
    <t>Petinomys lugens</t>
  </si>
  <si>
    <t>Petinomys mindanensis</t>
  </si>
  <si>
    <t>Petinomys sagitta</t>
  </si>
  <si>
    <t>Petinomys setosus</t>
  </si>
  <si>
    <t>Petinomys vordermanni</t>
  </si>
  <si>
    <t>Petrodromus tetradactylus</t>
  </si>
  <si>
    <t>Petrogale assimilis</t>
  </si>
  <si>
    <t>Petrogale brachyotis</t>
  </si>
  <si>
    <t>Petrogale burbidgei</t>
  </si>
  <si>
    <t>Petrogale coenensis</t>
  </si>
  <si>
    <t>Petrogale concinna</t>
  </si>
  <si>
    <t>Petrogale godmani</t>
  </si>
  <si>
    <t>Petrogale herberti</t>
  </si>
  <si>
    <t>Petrogale inornata</t>
  </si>
  <si>
    <t>Petrogale lateralis</t>
  </si>
  <si>
    <t>Petrogale mareeba</t>
  </si>
  <si>
    <t>Petrogale penicillata</t>
  </si>
  <si>
    <t>Petrogale persephone</t>
  </si>
  <si>
    <t>Petrogale purpureicollis</t>
  </si>
  <si>
    <t>Petrogale rothschildi</t>
  </si>
  <si>
    <t>Petrogale sharmani</t>
  </si>
  <si>
    <t>Petrogale xanthopus</t>
  </si>
  <si>
    <t>Petromus typicus</t>
  </si>
  <si>
    <t>Petromyscus barbouri</t>
  </si>
  <si>
    <t>Petromyscus collinus</t>
  </si>
  <si>
    <t>Petromyscus monticularis</t>
  </si>
  <si>
    <t>Petromyscus shortridgei</t>
  </si>
  <si>
    <t>Petropseudes dahli</t>
  </si>
  <si>
    <t>Phacochoerus aethiopicus</t>
  </si>
  <si>
    <t>Phacochoerus africanus</t>
  </si>
  <si>
    <t>Phaenomys ferrugineus</t>
  </si>
  <si>
    <t>Phaiomys leucurus</t>
  </si>
  <si>
    <t>Phalanger alexandrae</t>
  </si>
  <si>
    <t>Phalanger carmelitae</t>
  </si>
  <si>
    <t>Phalanger gymnotis</t>
  </si>
  <si>
    <t>Phalanger intercastellanus</t>
  </si>
  <si>
    <t>Phalanger lullulae</t>
  </si>
  <si>
    <t>Phalanger matabiru</t>
  </si>
  <si>
    <t>Phalanger matanim</t>
  </si>
  <si>
    <t>Phalanger mimicus</t>
  </si>
  <si>
    <t>Phalanger orientalis</t>
  </si>
  <si>
    <t>Phalanger ornatus</t>
  </si>
  <si>
    <t>Phalanger rothschildi</t>
  </si>
  <si>
    <t>Phalanger sericeus</t>
  </si>
  <si>
    <t>Phalanger vestitus</t>
  </si>
  <si>
    <t>Phaner electromontis</t>
  </si>
  <si>
    <t>Phaner furcifer</t>
  </si>
  <si>
    <t>Phaner pallescens</t>
  </si>
  <si>
    <t>Phaner parienti</t>
  </si>
  <si>
    <t>Pharotis imogene</t>
  </si>
  <si>
    <t>Phascogale calura</t>
  </si>
  <si>
    <t>Phascogale pirata</t>
  </si>
  <si>
    <t>Phascogale tapoatafa</t>
  </si>
  <si>
    <t>Phascolarctos cinereus</t>
  </si>
  <si>
    <t>Phascolosorex doriae</t>
  </si>
  <si>
    <t>Phascolosorex dorsalis</t>
  </si>
  <si>
    <t>Phataginus tetradactyla</t>
  </si>
  <si>
    <t>Phataginus tricuspis</t>
  </si>
  <si>
    <t>Phenacomys intermedius</t>
  </si>
  <si>
    <t>Phenacomys ungava</t>
  </si>
  <si>
    <t>Philander andersoni</t>
  </si>
  <si>
    <t>Philander deltae</t>
  </si>
  <si>
    <t>Philander frenatus</t>
  </si>
  <si>
    <t>Philander mcilhennyi</t>
  </si>
  <si>
    <t>Philander mondolfii</t>
  </si>
  <si>
    <t>Philander olrogi</t>
  </si>
  <si>
    <t>Philander opossum</t>
  </si>
  <si>
    <t>Philantomba maxwellii</t>
  </si>
  <si>
    <t>Philantomba monticola</t>
  </si>
  <si>
    <t>Philantomba walteri</t>
  </si>
  <si>
    <t>Philetor brachypterus</t>
  </si>
  <si>
    <t>Phloeomys cumingi</t>
  </si>
  <si>
    <t>Phloeomys pallidus</t>
  </si>
  <si>
    <t>Phodopus campbelli</t>
  </si>
  <si>
    <t>Phodopus roborovskii</t>
  </si>
  <si>
    <t>Phodopus sungorus</t>
  </si>
  <si>
    <t>Phoniscus atrox</t>
  </si>
  <si>
    <t>Phoniscus jagorii</t>
  </si>
  <si>
    <t>Phoniscus papuensis</t>
  </si>
  <si>
    <t>Phylloderma stenops</t>
  </si>
  <si>
    <t>Phyllomys blainvillii</t>
  </si>
  <si>
    <t>Phyllomys brasiliensis</t>
  </si>
  <si>
    <t>Phyllomys dasythrix</t>
  </si>
  <si>
    <t>Phyllomys kerri</t>
  </si>
  <si>
    <t>Phyllomys lamarum</t>
  </si>
  <si>
    <t>Phyllomys lundi</t>
  </si>
  <si>
    <t>Phyllomys mantiqueirensis</t>
  </si>
  <si>
    <t>Phyllomys medius</t>
  </si>
  <si>
    <t>Phyllomys nigrispinus</t>
  </si>
  <si>
    <t>Phyllomys pattoni</t>
  </si>
  <si>
    <t>Phyllomys sulinus</t>
  </si>
  <si>
    <t>Phyllomys thomasi</t>
  </si>
  <si>
    <t>Phyllomys unicolor</t>
  </si>
  <si>
    <t>Phyllonycteris aphylla</t>
  </si>
  <si>
    <t>Phyllonycteris poeyi</t>
  </si>
  <si>
    <t>Phyllops falcatus</t>
  </si>
  <si>
    <t>Phyllostomus discolor</t>
  </si>
  <si>
    <t>Phyllostomus elongatus</t>
  </si>
  <si>
    <t>Phyllostomus hastatus</t>
  </si>
  <si>
    <t>Phyllostomus latifolius</t>
  </si>
  <si>
    <t>Phyllotis amicus</t>
  </si>
  <si>
    <t>Phyllotis andium</t>
  </si>
  <si>
    <t>Phyllotis anitae</t>
  </si>
  <si>
    <t>Phyllotis bonariensis</t>
  </si>
  <si>
    <t>Phyllotis caprinus</t>
  </si>
  <si>
    <t>Phyllotis darwini</t>
  </si>
  <si>
    <t>Phyllotis definitus</t>
  </si>
  <si>
    <t>Phyllotis gerbillus</t>
  </si>
  <si>
    <t>Phyllotis haggardi</t>
  </si>
  <si>
    <t>Phyllotis limatus</t>
  </si>
  <si>
    <t>Phyllotis magister</t>
  </si>
  <si>
    <t>Phyllotis osgoodi</t>
  </si>
  <si>
    <t>Phyllotis osilae</t>
  </si>
  <si>
    <t>Phyllotis wolffsohni</t>
  </si>
  <si>
    <t>Phyllotis xanthopygus</t>
  </si>
  <si>
    <t>Piliocolobus badius</t>
  </si>
  <si>
    <t>Piliocolobus bouvieri</t>
  </si>
  <si>
    <t>Piliocolobus epieni</t>
  </si>
  <si>
    <t>Piliocolobus gordonorum</t>
  </si>
  <si>
    <t>Piliocolobus kirkii</t>
  </si>
  <si>
    <t>Piliocolobus oustaleti</t>
  </si>
  <si>
    <t>Piliocolobus pennantii</t>
  </si>
  <si>
    <t>Piliocolobus preussi</t>
  </si>
  <si>
    <t>Piliocolobus rufomitratus</t>
  </si>
  <si>
    <t>Piliocolobus temminckii</t>
  </si>
  <si>
    <t>Piliocolobus tephrosceles</t>
  </si>
  <si>
    <t>Piliocolobus tholloni</t>
  </si>
  <si>
    <t>Piliocolobus waldronae</t>
  </si>
  <si>
    <t>Pipistrellus abramus</t>
  </si>
  <si>
    <t>Pipistrellus adamsi</t>
  </si>
  <si>
    <t>Pipistrellus aero</t>
  </si>
  <si>
    <t>Pipistrellus alaschanicus</t>
  </si>
  <si>
    <t>Pipistrellus anchietae</t>
  </si>
  <si>
    <t>Pipistrellus angulatus</t>
  </si>
  <si>
    <t>Pipistrellus arabicus</t>
  </si>
  <si>
    <t>Pipistrellus ariel</t>
  </si>
  <si>
    <t>Pipistrellus cadornae</t>
  </si>
  <si>
    <t>Pipistrellus ceylonicus</t>
  </si>
  <si>
    <t>Pipistrellus collinus</t>
  </si>
  <si>
    <t>Pipistrellus coromandra</t>
  </si>
  <si>
    <t>Pipistrellus crassulus</t>
  </si>
  <si>
    <t>Pipistrellus eisentrauti</t>
  </si>
  <si>
    <t>Pipistrellus endoi</t>
  </si>
  <si>
    <t>Pipistrellus hanaki</t>
  </si>
  <si>
    <t>Pipistrellus hesperidus</t>
  </si>
  <si>
    <t>Pipistrellus hesperus</t>
  </si>
  <si>
    <t>Pipistrellus imbricatus</t>
  </si>
  <si>
    <t>Pipistrellus inexspectatus</t>
  </si>
  <si>
    <t>Pipistrellus javanicus</t>
  </si>
  <si>
    <t>Pipistrellus kuhlii</t>
  </si>
  <si>
    <t>Pipistrellus maderensis</t>
  </si>
  <si>
    <t>Pipistrellus minahassae</t>
  </si>
  <si>
    <t>Pipistrellus murrayi</t>
  </si>
  <si>
    <t>Pipistrellus musciculus</t>
  </si>
  <si>
    <t>Pipistrellus nanulus</t>
  </si>
  <si>
    <t>Pipistrellus nathusii</t>
  </si>
  <si>
    <t>Pipistrellus papuanus</t>
  </si>
  <si>
    <t>Pipistrellus paterculus</t>
  </si>
  <si>
    <t>Pipistrellus permixtus</t>
  </si>
  <si>
    <t>Pipistrellus pipistrellus</t>
  </si>
  <si>
    <t>Pipistrellus pulveratus</t>
  </si>
  <si>
    <t>Pipistrellus pygmaeus</t>
  </si>
  <si>
    <t>Pipistrellus raceyi</t>
  </si>
  <si>
    <t>Pipistrellus rueppellii</t>
  </si>
  <si>
    <t>Pipistrellus rusticus</t>
  </si>
  <si>
    <t>Pipistrellus stenopterus</t>
  </si>
  <si>
    <t>Pipistrellus subflavus</t>
  </si>
  <si>
    <t>Pipistrellus tenuis</t>
  </si>
  <si>
    <t>Pipistrellus wattsi</t>
  </si>
  <si>
    <t>Pipistrellus westralis</t>
  </si>
  <si>
    <t>Pithecheir melanurus</t>
  </si>
  <si>
    <t>Pithecheir parvus</t>
  </si>
  <si>
    <t>Pithecheirops otion</t>
  </si>
  <si>
    <t>Pithecia aequatorialis</t>
  </si>
  <si>
    <t>Pithecia albicans</t>
  </si>
  <si>
    <t>Pithecia chrysocephala</t>
  </si>
  <si>
    <t>Pithecia milleri</t>
  </si>
  <si>
    <t>Pithecia pithecia</t>
  </si>
  <si>
    <t>Pithecia vanzolinii</t>
  </si>
  <si>
    <t>Plagiodontia aedium</t>
  </si>
  <si>
    <t>Planigale gilesi</t>
  </si>
  <si>
    <t>Planigale ingrami</t>
  </si>
  <si>
    <t>Planigale maculata</t>
  </si>
  <si>
    <t>Planigale novaeguineae</t>
  </si>
  <si>
    <t>Planigale tenuirostris</t>
  </si>
  <si>
    <t>Platacanthomys lasiurus</t>
  </si>
  <si>
    <t>Platalina genovensium</t>
  </si>
  <si>
    <t>Platymops setiger</t>
  </si>
  <si>
    <t>Platyrrhinus albericoi</t>
  </si>
  <si>
    <t>Platyrrhinus aquilus</t>
  </si>
  <si>
    <t>Platyrrhinus aurarius</t>
  </si>
  <si>
    <t>Platyrrhinus brachycephalus</t>
  </si>
  <si>
    <t>Platyrrhinus chocoensis</t>
  </si>
  <si>
    <t>Platyrrhinus dorsalis</t>
  </si>
  <si>
    <t>Platyrrhinus helleri</t>
  </si>
  <si>
    <t>Platyrrhinus infuscus</t>
  </si>
  <si>
    <t>Platyrrhinus ismaeli</t>
  </si>
  <si>
    <t>Platyrrhinus lineatus</t>
  </si>
  <si>
    <t>Platyrrhinus masu</t>
  </si>
  <si>
    <t>Platyrrhinus matapalensis</t>
  </si>
  <si>
    <t>Platyrrhinus nigellus</t>
  </si>
  <si>
    <t>Platyrrhinus nitelinea</t>
  </si>
  <si>
    <t>Platyrrhinus recifinus</t>
  </si>
  <si>
    <t>Platyrrhinus umbratus</t>
  </si>
  <si>
    <t>Platyrrhinus vittatus</t>
  </si>
  <si>
    <t>Plecotus auritus</t>
  </si>
  <si>
    <t>Plecotus austriacus</t>
  </si>
  <si>
    <t>Plecotus balensis</t>
  </si>
  <si>
    <t>Plecotus christii</t>
  </si>
  <si>
    <t>Plecotus kolombatovici</t>
  </si>
  <si>
    <t>Plecotus macrobullaris</t>
  </si>
  <si>
    <t>Plecotus ognevi</t>
  </si>
  <si>
    <t>Plecotus sacrimontis</t>
  </si>
  <si>
    <t>Plecotus sardus</t>
  </si>
  <si>
    <t>Plecotus taivanus</t>
  </si>
  <si>
    <t>Plecotus teneriffae</t>
  </si>
  <si>
    <t>Plerotes anchietae</t>
  </si>
  <si>
    <t>Podogymnura aureospinula</t>
  </si>
  <si>
    <t>Podogymnura truei</t>
  </si>
  <si>
    <t>Podomys floridanus</t>
  </si>
  <si>
    <t>Podoxymys roraimae</t>
  </si>
  <si>
    <t>Poecilogale albinucha</t>
  </si>
  <si>
    <t>Poelagus marjorita</t>
  </si>
  <si>
    <t>Pogonomelomys brassi</t>
  </si>
  <si>
    <t>Pogonomelomys bruijnii</t>
  </si>
  <si>
    <t>Pogonomelomys mayeri</t>
  </si>
  <si>
    <t>Pogonomys championi</t>
  </si>
  <si>
    <t>Pogonomys fergussoniensis</t>
  </si>
  <si>
    <t>Pogonomys loriae</t>
  </si>
  <si>
    <t>Pogonomys macrourus</t>
  </si>
  <si>
    <t>Pogonomys sylvestris</t>
  </si>
  <si>
    <t>Poiana leightoni</t>
  </si>
  <si>
    <t>Poiana richardsonii</t>
  </si>
  <si>
    <t>Poliocitellus franklinii</t>
  </si>
  <si>
    <t>Pongo abelii</t>
  </si>
  <si>
    <t>Pongo pygmaeus</t>
  </si>
  <si>
    <t>Porcula salvania</t>
  </si>
  <si>
    <t>Potamochoerus larvatus</t>
  </si>
  <si>
    <t>Potamochoerus porcus</t>
  </si>
  <si>
    <t>Potamogale velox</t>
  </si>
  <si>
    <t>Potorous gilbertii</t>
  </si>
  <si>
    <t>Potorous longipes</t>
  </si>
  <si>
    <t>Potorous tridactylus</t>
  </si>
  <si>
    <t>Potos flavus</t>
  </si>
  <si>
    <t>Praomys daltoni</t>
  </si>
  <si>
    <t>Praomys degraaffi</t>
  </si>
  <si>
    <t>Praomys delectorum</t>
  </si>
  <si>
    <t>Praomys derooi</t>
  </si>
  <si>
    <t>Praomys hartwigi</t>
  </si>
  <si>
    <t>Praomys jacksoni</t>
  </si>
  <si>
    <t>Praomys lukolelae</t>
  </si>
  <si>
    <t>Praomys minor</t>
  </si>
  <si>
    <t>Praomys misonnei</t>
  </si>
  <si>
    <t>Praomys morio</t>
  </si>
  <si>
    <t>Praomys mutoni</t>
  </si>
  <si>
    <t>Praomys obscurus</t>
  </si>
  <si>
    <t>Praomys petteri</t>
  </si>
  <si>
    <t>Praomys rostratus</t>
  </si>
  <si>
    <t>Praomys tullbergi</t>
  </si>
  <si>
    <t>Praomys verschureni</t>
  </si>
  <si>
    <t>Presbytis chrysomelas</t>
  </si>
  <si>
    <t>Presbytis comata</t>
  </si>
  <si>
    <t>Presbytis femoralis</t>
  </si>
  <si>
    <t>Presbytis frontata</t>
  </si>
  <si>
    <t>Presbytis hosei</t>
  </si>
  <si>
    <t>Presbytis melalophos</t>
  </si>
  <si>
    <t>Presbytis natunae</t>
  </si>
  <si>
    <t>Presbytis potenziani</t>
  </si>
  <si>
    <t>Presbytis rubicunda</t>
  </si>
  <si>
    <t>Presbytis siamensis</t>
  </si>
  <si>
    <t>Presbytis thomasi</t>
  </si>
  <si>
    <t>Priodontes maximus</t>
  </si>
  <si>
    <t>Prionailurus bengalensis</t>
  </si>
  <si>
    <t>Prionailurus planiceps</t>
  </si>
  <si>
    <t>Prionailurus rubiginosus</t>
  </si>
  <si>
    <t>Prionailurus viverrinus</t>
  </si>
  <si>
    <t>Prionodon linsang</t>
  </si>
  <si>
    <t>Prionodon pardicolor</t>
  </si>
  <si>
    <t>Prionomys batesi</t>
  </si>
  <si>
    <t>Procapra gutturosa</t>
  </si>
  <si>
    <t>Procapra picticaudata</t>
  </si>
  <si>
    <t>Procapra przewalskii</t>
  </si>
  <si>
    <t>Procavia capensis</t>
  </si>
  <si>
    <t>Procolobus verus</t>
  </si>
  <si>
    <t>Procyon cancrivorus</t>
  </si>
  <si>
    <t>Procyon lotor</t>
  </si>
  <si>
    <t>Procyon pygmaeus</t>
  </si>
  <si>
    <t>Proechimys brevicauda</t>
  </si>
  <si>
    <t>Proechimys canicollis</t>
  </si>
  <si>
    <t>Proechimys chrysaeolus</t>
  </si>
  <si>
    <t>Proechimys cuvieri</t>
  </si>
  <si>
    <t>Proechimys decumanus</t>
  </si>
  <si>
    <t>Proechimys echinothrix</t>
  </si>
  <si>
    <t>Proechimys gardneri</t>
  </si>
  <si>
    <t>Proechimys goeldii</t>
  </si>
  <si>
    <t>Proechimys guairae</t>
  </si>
  <si>
    <t>Proechimys guyannensis</t>
  </si>
  <si>
    <t>Proechimys hoplomyoides</t>
  </si>
  <si>
    <t>Proechimys kulinae</t>
  </si>
  <si>
    <t>Proechimys longicaudatus</t>
  </si>
  <si>
    <t>Proechimys mincae</t>
  </si>
  <si>
    <t>Proechimys oconnelli</t>
  </si>
  <si>
    <t>Proechimys pattoni</t>
  </si>
  <si>
    <t>Proechimys quadruplicatus</t>
  </si>
  <si>
    <t>Proechimys roberti</t>
  </si>
  <si>
    <t>Proechimys semispinosus</t>
  </si>
  <si>
    <t>Proechimys simonsi</t>
  </si>
  <si>
    <t>Proechimys steerei</t>
  </si>
  <si>
    <t>Proechimys trinitatis</t>
  </si>
  <si>
    <t>Proedromys bedfordi</t>
  </si>
  <si>
    <t>Proedromys liangshanensis</t>
  </si>
  <si>
    <t>Prolemur simus</t>
  </si>
  <si>
    <t>Promops centralis</t>
  </si>
  <si>
    <t>Promops davisoni</t>
  </si>
  <si>
    <t>Promops nasutus</t>
  </si>
  <si>
    <t>Pronolagus crassicaudatus</t>
  </si>
  <si>
    <t>Pronolagus randensis</t>
  </si>
  <si>
    <t>Pronolagus rupestris</t>
  </si>
  <si>
    <t>Pronolagus saundersiae</t>
  </si>
  <si>
    <t>Propithecus candidus</t>
  </si>
  <si>
    <t>Propithecus coquereli</t>
  </si>
  <si>
    <t>Propithecus coronatus</t>
  </si>
  <si>
    <t>Propithecus deckenii</t>
  </si>
  <si>
    <t>Propithecus diadema</t>
  </si>
  <si>
    <t>Propithecus edwardsi</t>
  </si>
  <si>
    <t>Propithecus perrieri</t>
  </si>
  <si>
    <t>Propithecus tattersalli</t>
  </si>
  <si>
    <t>Propithecus verreauxi</t>
  </si>
  <si>
    <t>Prosciurillus abstrusus</t>
  </si>
  <si>
    <t>Prosciurillus leucomus</t>
  </si>
  <si>
    <t>Prosciurillus murinus</t>
  </si>
  <si>
    <t>Prosciurillus rosenbergii</t>
  </si>
  <si>
    <t>Prosciurillus weberi</t>
  </si>
  <si>
    <t>Proteles cristata</t>
  </si>
  <si>
    <t>Protochromys fellowsi</t>
  </si>
  <si>
    <t>Protoxerus aubinnii</t>
  </si>
  <si>
    <t>Protoxerus stangeri</t>
  </si>
  <si>
    <t>Psammomys obesus</t>
  </si>
  <si>
    <t>Psammomys vexillaris</t>
  </si>
  <si>
    <t>Pseudantechinus bilarni</t>
  </si>
  <si>
    <t>Pseudantechinus macdonnellensis</t>
  </si>
  <si>
    <t>Pseudantechinus mimulus</t>
  </si>
  <si>
    <t>Pseudantechinus ningbing</t>
  </si>
  <si>
    <t>Pseudantechinus roryi</t>
  </si>
  <si>
    <t>Pseudantechinus woolleyae</t>
  </si>
  <si>
    <t>Pseudoberylmys muongbangensis</t>
  </si>
  <si>
    <t>Pseudocheirus occidentalis</t>
  </si>
  <si>
    <t>Pseudocheirus peregrinus</t>
  </si>
  <si>
    <t>Pseudochirops albertisii</t>
  </si>
  <si>
    <t>Pseudochirops archeri</t>
  </si>
  <si>
    <t>Pseudochirops corinnae</t>
  </si>
  <si>
    <t>Pseudochirops coronatus</t>
  </si>
  <si>
    <t>Pseudochirops cupreus</t>
  </si>
  <si>
    <t>Pseudochirulus canescens</t>
  </si>
  <si>
    <t>Pseudochirulus caroli</t>
  </si>
  <si>
    <t>Pseudochirulus cinereus</t>
  </si>
  <si>
    <t>Pseudochirulus forbesi</t>
  </si>
  <si>
    <t>Pseudochirulus herbertensis</t>
  </si>
  <si>
    <t>Pseudochirulus larvatus</t>
  </si>
  <si>
    <t>Pseudochirulus mayeri</t>
  </si>
  <si>
    <t>Pseudochirulus schlegeli</t>
  </si>
  <si>
    <t>Pseudohydromys berniceae</t>
  </si>
  <si>
    <t>Pseudohydromys ellermani</t>
  </si>
  <si>
    <t>Pseudohydromys fuscus</t>
  </si>
  <si>
    <t>Pseudohydromys germani</t>
  </si>
  <si>
    <t>Pseudohydromys murinus</t>
  </si>
  <si>
    <t>Pseudohydromys musseri</t>
  </si>
  <si>
    <t>Pseudohydromys occidentalis</t>
  </si>
  <si>
    <t>Pseudohydromys patriciae</t>
  </si>
  <si>
    <t>Pseudohydromys sandrae</t>
  </si>
  <si>
    <t>Pseudois nayaur</t>
  </si>
  <si>
    <t>Pseudomys albocinereus</t>
  </si>
  <si>
    <t>Pseudomys apodemoides</t>
  </si>
  <si>
    <t>Pseudomys australis</t>
  </si>
  <si>
    <t>Pseudomys bolami</t>
  </si>
  <si>
    <t>Pseudomys calabyi</t>
  </si>
  <si>
    <t>Pseudomys chapmani</t>
  </si>
  <si>
    <t>Pseudomys delicatulus</t>
  </si>
  <si>
    <t>Pseudomys desertor</t>
  </si>
  <si>
    <t>Pseudomys fieldi</t>
  </si>
  <si>
    <t>Pseudomys fumeus</t>
  </si>
  <si>
    <t>Pseudomys gracilicaudatus</t>
  </si>
  <si>
    <t>Pseudomys hermannsburgensis</t>
  </si>
  <si>
    <t>Pseudomys higginsi</t>
  </si>
  <si>
    <t>Pseudomys johnsoni</t>
  </si>
  <si>
    <t>Pseudomys nanus</t>
  </si>
  <si>
    <t>Pseudomys novaehollandiae</t>
  </si>
  <si>
    <t>Pseudomys occidentalis</t>
  </si>
  <si>
    <t>Pseudomys oralis</t>
  </si>
  <si>
    <t>Pseudomys patrius</t>
  </si>
  <si>
    <t>Pseudomys pilligaensis</t>
  </si>
  <si>
    <t>Pseudomys shortridgei</t>
  </si>
  <si>
    <t>Pseudoryx nghetinhensis</t>
  </si>
  <si>
    <t>Pseudoryzomys simplex</t>
  </si>
  <si>
    <t>Ptenochirus jagori</t>
  </si>
  <si>
    <t>Ptenochirus minor</t>
  </si>
  <si>
    <t>Pteralopex anceps</t>
  </si>
  <si>
    <t>Pteralopex atrata</t>
  </si>
  <si>
    <t>Pteralopex flanneryi</t>
  </si>
  <si>
    <t>Pteralopex pulchra</t>
  </si>
  <si>
    <t>Pteralopex taki</t>
  </si>
  <si>
    <t>Pteromys momonga</t>
  </si>
  <si>
    <t>Pteromys volans</t>
  </si>
  <si>
    <t>Pteromyscus pulverulentus</t>
  </si>
  <si>
    <t>Pteronotus davyi</t>
  </si>
  <si>
    <t>Pteronotus gymnonotus</t>
  </si>
  <si>
    <t>Pteronotus macleayii</t>
  </si>
  <si>
    <t>Pteronotus mesoamericanus</t>
  </si>
  <si>
    <t>Pteronotus paraguanensis</t>
  </si>
  <si>
    <t>Pteronotus parnellii</t>
  </si>
  <si>
    <t>Pteronotus personatus</t>
  </si>
  <si>
    <t>Pteronotus quadridens</t>
  </si>
  <si>
    <t>Pteronotus rubiginosus</t>
  </si>
  <si>
    <t>Pteronura brasiliensis</t>
  </si>
  <si>
    <t>Pteropus admiralitatum</t>
  </si>
  <si>
    <t>Pteropus aldabrensis</t>
  </si>
  <si>
    <t>Pteropus alecto</t>
  </si>
  <si>
    <t>Pteropus anetianus</t>
  </si>
  <si>
    <t>Pteropus aruensis</t>
  </si>
  <si>
    <t>Pteropus caniceps</t>
  </si>
  <si>
    <t>Pteropus capistratus</t>
  </si>
  <si>
    <t>Pteropus chrysoproctus</t>
  </si>
  <si>
    <t>Pteropus cognatus</t>
  </si>
  <si>
    <t>Pteropus conspicillatus</t>
  </si>
  <si>
    <t>Pteropus dasymallus</t>
  </si>
  <si>
    <t>Pteropus faunulus</t>
  </si>
  <si>
    <t>Pteropus fundatus</t>
  </si>
  <si>
    <t>Pteropus giganteus</t>
  </si>
  <si>
    <t>Pteropus gilliardorum</t>
  </si>
  <si>
    <t>Pteropus griseus</t>
  </si>
  <si>
    <t>Pteropus howensis</t>
  </si>
  <si>
    <t>Pteropus hypomelanus</t>
  </si>
  <si>
    <t>Pteropus intermedius</t>
  </si>
  <si>
    <t>Pteropus keyensis</t>
  </si>
  <si>
    <t>Pteropus leucopterus</t>
  </si>
  <si>
    <t>Pteropus livingstonii</t>
  </si>
  <si>
    <t>Pteropus lombocensis</t>
  </si>
  <si>
    <t>Pteropus loochoensis</t>
  </si>
  <si>
    <t>Pteropus lylei</t>
  </si>
  <si>
    <t>Pteropus macrotis</t>
  </si>
  <si>
    <t>Pteropus mahaganus</t>
  </si>
  <si>
    <t>Pteropus mariannus</t>
  </si>
  <si>
    <t>Pteropus melanopogon</t>
  </si>
  <si>
    <t>Pteropus melanotus</t>
  </si>
  <si>
    <t>Pteropus molossinus</t>
  </si>
  <si>
    <t>Pteropus neohibernicus</t>
  </si>
  <si>
    <t>Pteropus niger</t>
  </si>
  <si>
    <t>Pteropus nitendiensis</t>
  </si>
  <si>
    <t>Pteropus ocularis</t>
  </si>
  <si>
    <t>Pteropus ornatus</t>
  </si>
  <si>
    <t>Pteropus pelewensis</t>
  </si>
  <si>
    <t>Pteropus personatus</t>
  </si>
  <si>
    <t>Pteropus pohlei</t>
  </si>
  <si>
    <t>Pteropus poliocephalus</t>
  </si>
  <si>
    <t>Pteropus pselaphon</t>
  </si>
  <si>
    <t>Pteropus pumilus</t>
  </si>
  <si>
    <t>Pteropus rayneri</t>
  </si>
  <si>
    <t>Pteropus rennelli</t>
  </si>
  <si>
    <t>Pteropus rodricensis</t>
  </si>
  <si>
    <t>Pteropus rufus</t>
  </si>
  <si>
    <t>Pteropus samoensis</t>
  </si>
  <si>
    <t>Pteropus scapulatus</t>
  </si>
  <si>
    <t>Pteropus seychellensis</t>
  </si>
  <si>
    <t>Pteropus speciosus</t>
  </si>
  <si>
    <t>Pteropus temminckii</t>
  </si>
  <si>
    <t>Pteropus tonganus</t>
  </si>
  <si>
    <t>Pteropus tuberculatus</t>
  </si>
  <si>
    <t>Pteropus ualanus</t>
  </si>
  <si>
    <t>Pteropus vampyrus</t>
  </si>
  <si>
    <t>Pteropus vetulus</t>
  </si>
  <si>
    <t>Pteropus voeltzkowi</t>
  </si>
  <si>
    <t>Pteropus woodfordi</t>
  </si>
  <si>
    <t>Ptilocercus lowii</t>
  </si>
  <si>
    <t>Pudu mephistophiles</t>
  </si>
  <si>
    <t>Pudu puda</t>
  </si>
  <si>
    <t>Puma concolor</t>
  </si>
  <si>
    <t>Punomys kofordi</t>
  </si>
  <si>
    <t>Punomys lemminus</t>
  </si>
  <si>
    <t>Pygathrix cinerea</t>
  </si>
  <si>
    <t>Pygathrix nemaeus</t>
  </si>
  <si>
    <t>Pygathrix nigripes</t>
  </si>
  <si>
    <t>Pygeretmus platyurus</t>
  </si>
  <si>
    <t>Pygeretmus pumilio</t>
  </si>
  <si>
    <t>Pygeretmus zhitkovi</t>
  </si>
  <si>
    <t>Pygoderma bilabiatum</t>
  </si>
  <si>
    <t>Rangifer tarandus</t>
  </si>
  <si>
    <t>Raphicerus campestris</t>
  </si>
  <si>
    <t>Raphicerus melanotis</t>
  </si>
  <si>
    <t>Raphicerus sharpei</t>
  </si>
  <si>
    <t>Rattus adustus</t>
  </si>
  <si>
    <t>Rattus andamanensis</t>
  </si>
  <si>
    <t>Rattus annandalei</t>
  </si>
  <si>
    <t>Rattus arfakienis</t>
  </si>
  <si>
    <t>Rattus argentiventer</t>
  </si>
  <si>
    <t>Rattus arrogans</t>
  </si>
  <si>
    <t>Rattus baluensis</t>
  </si>
  <si>
    <t>Rattus blangorum</t>
  </si>
  <si>
    <t>Rattus bontanus</t>
  </si>
  <si>
    <t>Rattus burrus</t>
  </si>
  <si>
    <t>Rattus colletti</t>
  </si>
  <si>
    <t>Rattus elaphinus</t>
  </si>
  <si>
    <t>Rattus enganus</t>
  </si>
  <si>
    <t>Rattus everetti</t>
  </si>
  <si>
    <t>Rattus exulans</t>
  </si>
  <si>
    <t>Rattus feliceus</t>
  </si>
  <si>
    <t>Rattus fuscipes</t>
  </si>
  <si>
    <t>Rattus giluwensis</t>
  </si>
  <si>
    <t>Rattus hainaldi</t>
  </si>
  <si>
    <t>Rattus hoffmanni</t>
  </si>
  <si>
    <t>Rattus hoogerwerfi</t>
  </si>
  <si>
    <t>Rattus jobiensis</t>
  </si>
  <si>
    <t>Rattus koopmani</t>
  </si>
  <si>
    <t>Rattus korinchi</t>
  </si>
  <si>
    <t>Rattus leucopus</t>
  </si>
  <si>
    <t>Rattus losea</t>
  </si>
  <si>
    <t>Rattus lugens</t>
  </si>
  <si>
    <t>Rattus lutreolus</t>
  </si>
  <si>
    <t>Rattus marmosurus</t>
  </si>
  <si>
    <t>Rattus mindorensis</t>
  </si>
  <si>
    <t>Rattus mollicomulus</t>
  </si>
  <si>
    <t>Rattus montanus</t>
  </si>
  <si>
    <t>Rattus mordax</t>
  </si>
  <si>
    <t>Rattus morotaiensis</t>
  </si>
  <si>
    <t>Rattus nikenii</t>
  </si>
  <si>
    <t>Rattus niobe</t>
  </si>
  <si>
    <t>Rattus nitidus</t>
  </si>
  <si>
    <t>Rattus norvegicus</t>
  </si>
  <si>
    <t>Rattus novaeguineae</t>
  </si>
  <si>
    <t>Rattus omichlodes</t>
  </si>
  <si>
    <t>Rattus osgoodi</t>
  </si>
  <si>
    <t>Rattus palmarum</t>
  </si>
  <si>
    <t>Rattus pelurus</t>
  </si>
  <si>
    <t>Rattus pococki</t>
  </si>
  <si>
    <t>Rattus praetor</t>
  </si>
  <si>
    <t>Rattus pyctoris</t>
  </si>
  <si>
    <t>Rattus rattus</t>
  </si>
  <si>
    <t>Rattus richardsoni</t>
  </si>
  <si>
    <t>Rattus salocco</t>
  </si>
  <si>
    <t>Rattus satarae</t>
  </si>
  <si>
    <t>Rattus simalurensis</t>
  </si>
  <si>
    <t>Rattus sordidus</t>
  </si>
  <si>
    <t>Rattus steini</t>
  </si>
  <si>
    <t>Rattus stoicus</t>
  </si>
  <si>
    <t>Rattus tanezumi</t>
  </si>
  <si>
    <t>Rattus tawitawiensis</t>
  </si>
  <si>
    <t>Rattus timorensis</t>
  </si>
  <si>
    <t>Rattus tiomanicus</t>
  </si>
  <si>
    <t>Rattus tunneyi</t>
  </si>
  <si>
    <t>Rattus vandeuseni</t>
  </si>
  <si>
    <t>Rattus verecundus</t>
  </si>
  <si>
    <t>Rattus villosissimus</t>
  </si>
  <si>
    <t>Rattus xanthurus</t>
  </si>
  <si>
    <t>Ratufa affinis</t>
  </si>
  <si>
    <t>Ratufa bicolor</t>
  </si>
  <si>
    <t>Ratufa indica</t>
  </si>
  <si>
    <t>Ratufa macroura</t>
  </si>
  <si>
    <t>Redunca arundinum</t>
  </si>
  <si>
    <t>Redunca fulvorufula</t>
  </si>
  <si>
    <t>Redunca redunca</t>
  </si>
  <si>
    <t>Reithrodon auritus</t>
  </si>
  <si>
    <t>Reithrodon typicus</t>
  </si>
  <si>
    <t>Reithrodontomys bakeri</t>
  </si>
  <si>
    <t>Reithrodontomys brevirostris</t>
  </si>
  <si>
    <t>Reithrodontomys burti</t>
  </si>
  <si>
    <t>Reithrodontomys chrysopsis</t>
  </si>
  <si>
    <t>Reithrodontomys creper</t>
  </si>
  <si>
    <t>Reithrodontomys darienensis</t>
  </si>
  <si>
    <t>Reithrodontomys fulvescens</t>
  </si>
  <si>
    <t>Reithrodontomys gracilis</t>
  </si>
  <si>
    <t>Reithrodontomys hirsutus</t>
  </si>
  <si>
    <t>Reithrodontomys humulis</t>
  </si>
  <si>
    <t>Reithrodontomys megalotis</t>
  </si>
  <si>
    <t>Reithrodontomys mexicanus</t>
  </si>
  <si>
    <t>Reithrodontomys microdon</t>
  </si>
  <si>
    <t>Reithrodontomys montanus</t>
  </si>
  <si>
    <t>Reithrodontomys paradoxus</t>
  </si>
  <si>
    <t>Reithrodontomys raviventris</t>
  </si>
  <si>
    <t>Reithrodontomys rodriguezi</t>
  </si>
  <si>
    <t>Reithrodontomys spectabilis</t>
  </si>
  <si>
    <t>Reithrodontomys sumichrasti</t>
  </si>
  <si>
    <t>Reithrodontomys tenuirostris</t>
  </si>
  <si>
    <t>Reithrodontomys zacatecae</t>
  </si>
  <si>
    <t>Rhabdomys pumilio</t>
  </si>
  <si>
    <t>Rhagomys longilingua</t>
  </si>
  <si>
    <t>Rhagomys rufescens</t>
  </si>
  <si>
    <t>Rheithrosciurus macrotis</t>
  </si>
  <si>
    <t>Rheomys mexicanus</t>
  </si>
  <si>
    <t>Rheomys raptor</t>
  </si>
  <si>
    <t>Rheomys thomasi</t>
  </si>
  <si>
    <t>Rheomys underwoodi</t>
  </si>
  <si>
    <t>Rhinoceros sondaicus</t>
  </si>
  <si>
    <t>Rhinoceros unicornis</t>
  </si>
  <si>
    <t>Rhinolophus acuminatus</t>
  </si>
  <si>
    <t>Rhinolophus adami</t>
  </si>
  <si>
    <t>Rhinolophus affinis</t>
  </si>
  <si>
    <t>Rhinolophus alcyone</t>
  </si>
  <si>
    <t>Rhinolophus arcuatus</t>
  </si>
  <si>
    <t>Rhinolophus beddomei</t>
  </si>
  <si>
    <t>Rhinolophus blasii</t>
  </si>
  <si>
    <t>Rhinolophus bocharicus</t>
  </si>
  <si>
    <t>Rhinolophus borneensis</t>
  </si>
  <si>
    <t>Rhinolophus canuti</t>
  </si>
  <si>
    <t>Rhinolophus capensis</t>
  </si>
  <si>
    <t>Rhinolophus celebensis</t>
  </si>
  <si>
    <t>Rhinolophus clivosus</t>
  </si>
  <si>
    <t>Rhinolophus coelophyllus</t>
  </si>
  <si>
    <t>Rhinolophus cognatus</t>
  </si>
  <si>
    <t>Rhinolophus convexus</t>
  </si>
  <si>
    <t>Rhinolophus creaghi</t>
  </si>
  <si>
    <t>Rhinolophus darlingi</t>
  </si>
  <si>
    <t>Rhinolophus deckenii</t>
  </si>
  <si>
    <t>Rhinolophus denti</t>
  </si>
  <si>
    <t>Rhinolophus eloquens</t>
  </si>
  <si>
    <t>Rhinolophus euryale</t>
  </si>
  <si>
    <t>Rhinolophus euryotis</t>
  </si>
  <si>
    <t>Rhinolophus ferrumequinum</t>
  </si>
  <si>
    <t>Rhinolophus formosae</t>
  </si>
  <si>
    <t>Rhinolophus fumigatus</t>
  </si>
  <si>
    <t>Rhinolophus guineensis</t>
  </si>
  <si>
    <t>Rhinolophus hildebrandtii</t>
  </si>
  <si>
    <t>Rhinolophus hilli</t>
  </si>
  <si>
    <t>Rhinolophus hillorum</t>
  </si>
  <si>
    <t>Rhinolophus hipposideros</t>
  </si>
  <si>
    <t>Rhinolophus inops</t>
  </si>
  <si>
    <t>Rhinolophus keyensis</t>
  </si>
  <si>
    <t>Rhinolophus landeri</t>
  </si>
  <si>
    <t>Rhinolophus lepidus</t>
  </si>
  <si>
    <t>Rhinolophus luctus</t>
  </si>
  <si>
    <t>Rhinolophus maclaudi</t>
  </si>
  <si>
    <t>Rhinolophus macrotis</t>
  </si>
  <si>
    <t>Rhinolophus madurensis</t>
  </si>
  <si>
    <t>Rhinolophus maendeleo</t>
  </si>
  <si>
    <t>Rhinolophus malayanus</t>
  </si>
  <si>
    <t>Rhinolophus marshalli</t>
  </si>
  <si>
    <t>Rhinolophus megaphyllus</t>
  </si>
  <si>
    <t>Rhinolophus mehelyi</t>
  </si>
  <si>
    <t>Rhinolophus mitratus</t>
  </si>
  <si>
    <t>Rhinolophus montanus</t>
  </si>
  <si>
    <t>Rhinolophus nereis</t>
  </si>
  <si>
    <t>Rhinolophus osgoodi</t>
  </si>
  <si>
    <t>Rhinolophus paradoxolophus</t>
  </si>
  <si>
    <t>Rhinolophus pearsonii</t>
  </si>
  <si>
    <t>Rhinolophus philippinensis</t>
  </si>
  <si>
    <t>Rhinolophus pusillus</t>
  </si>
  <si>
    <t>Rhinolophus rex</t>
  </si>
  <si>
    <t>Rhinolophus robinsoni</t>
  </si>
  <si>
    <t>Rhinolophus rouxii</t>
  </si>
  <si>
    <t>Rhinolophus rufus</t>
  </si>
  <si>
    <t>Rhinolophus ruwenzorii</t>
  </si>
  <si>
    <t>Rhinolophus sakejiensis</t>
  </si>
  <si>
    <t>Rhinolophus sedulus</t>
  </si>
  <si>
    <t>Rhinolophus shameli</t>
  </si>
  <si>
    <t>Rhinolophus shortridgei</t>
  </si>
  <si>
    <t>Rhinolophus siamensis</t>
  </si>
  <si>
    <t>Rhinolophus silvestris</t>
  </si>
  <si>
    <t>Rhinolophus simulator</t>
  </si>
  <si>
    <t>Rhinolophus sinicus</t>
  </si>
  <si>
    <t>Rhinolophus stheno</t>
  </si>
  <si>
    <t>Rhinolophus subbadius</t>
  </si>
  <si>
    <t>Rhinolophus subrufus</t>
  </si>
  <si>
    <t>Rhinolophus swinnyi</t>
  </si>
  <si>
    <t>Rhinolophus thomasi</t>
  </si>
  <si>
    <t>Rhinolophus trifoliatus</t>
  </si>
  <si>
    <t>Rhinolophus virgo</t>
  </si>
  <si>
    <t>Rhinolophus yunanensis</t>
  </si>
  <si>
    <t>Rhinolophus ziama</t>
  </si>
  <si>
    <t>Rhinonicteris aurantia</t>
  </si>
  <si>
    <t>Rhinophylla alethina</t>
  </si>
  <si>
    <t>Rhinophylla fischerae</t>
  </si>
  <si>
    <t>Rhinophylla pumilio</t>
  </si>
  <si>
    <t>Rhinopithecus avunculus</t>
  </si>
  <si>
    <t>Rhinopithecus bieti</t>
  </si>
  <si>
    <t>Rhinopithecus brelichi</t>
  </si>
  <si>
    <t>Rhinopithecus roxellana</t>
  </si>
  <si>
    <t>Rhinopithecus strykeri</t>
  </si>
  <si>
    <t>Rhinopoma hardwickii</t>
  </si>
  <si>
    <t>Rhinopoma macinnesi</t>
  </si>
  <si>
    <t>Rhinopoma microphyllum</t>
  </si>
  <si>
    <t>Rhinopoma muscatellum</t>
  </si>
  <si>
    <t>Rhinosciurus laticaudatus</t>
  </si>
  <si>
    <t>Rhipidomys austrinus</t>
  </si>
  <si>
    <t>Rhipidomys cariri</t>
  </si>
  <si>
    <t>Rhipidomys caucensis</t>
  </si>
  <si>
    <t>Rhipidomys couesi</t>
  </si>
  <si>
    <t>Rhipidomys emiliae</t>
  </si>
  <si>
    <t>Rhipidomys fulviventer</t>
  </si>
  <si>
    <t>Rhipidomys gardneri</t>
  </si>
  <si>
    <t>Rhipidomys latimanus</t>
  </si>
  <si>
    <t>Rhipidomys leucodactylus</t>
  </si>
  <si>
    <t>Rhipidomys macconnelli</t>
  </si>
  <si>
    <t>Rhipidomys macrurus</t>
  </si>
  <si>
    <t>Rhipidomys mastacalis</t>
  </si>
  <si>
    <t>Rhipidomys modicus</t>
  </si>
  <si>
    <t>Rhipidomys nitela</t>
  </si>
  <si>
    <t>Rhipidomys ochrogaster</t>
  </si>
  <si>
    <t>Rhipidomys venezuelae</t>
  </si>
  <si>
    <t>Rhipidomys venustus</t>
  </si>
  <si>
    <t>Rhipidomys wetzeli</t>
  </si>
  <si>
    <t>Rhizomys sinensis</t>
  </si>
  <si>
    <t>Rhizomys sumatrensis</t>
  </si>
  <si>
    <t>Rhogeessa aeneus</t>
  </si>
  <si>
    <t>Rhogeessa alleni</t>
  </si>
  <si>
    <t>Rhogeessa genowaysi</t>
  </si>
  <si>
    <t>Rhogeessa gracilis</t>
  </si>
  <si>
    <t>Rhogeessa hussoni</t>
  </si>
  <si>
    <t>Rhogeessa io</t>
  </si>
  <si>
    <t>Rhogeessa minutilla</t>
  </si>
  <si>
    <t>Rhogeessa mira</t>
  </si>
  <si>
    <t>Rhogeessa parvula</t>
  </si>
  <si>
    <t>Rhogeessa tumida</t>
  </si>
  <si>
    <t>Rhombomys opimus</t>
  </si>
  <si>
    <t>Rhynchocyon chrysopygus</t>
  </si>
  <si>
    <t>Rhynchocyon cirnei</t>
  </si>
  <si>
    <t>Rhynchocyon petersi</t>
  </si>
  <si>
    <t>Rhynchocyon udzungwensis</t>
  </si>
  <si>
    <t>Rhynchogale melleri</t>
  </si>
  <si>
    <t>Rhyncholestes raphanurus</t>
  </si>
  <si>
    <t>Rhynchomeles prattorum</t>
  </si>
  <si>
    <t>Rhynchomys banahao</t>
  </si>
  <si>
    <t>Rhynchomys isarogensis</t>
  </si>
  <si>
    <t>Rhynchomys soricoides</t>
  </si>
  <si>
    <t>Rhynchomys tapulao</t>
  </si>
  <si>
    <t>Rhynchonycteris naso</t>
  </si>
  <si>
    <t>Romerolagus diazi</t>
  </si>
  <si>
    <t>Rousettus aegyptiacus</t>
  </si>
  <si>
    <t>Rousettus amplexicaudatus</t>
  </si>
  <si>
    <t>Rousettus bidens</t>
  </si>
  <si>
    <t>Rousettus celebensis</t>
  </si>
  <si>
    <t>Rousettus lanosus</t>
  </si>
  <si>
    <t>Rousettus leschenaultii</t>
  </si>
  <si>
    <t>Rousettus linduensis</t>
  </si>
  <si>
    <t>Rousettus madagascariensis</t>
  </si>
  <si>
    <t>Rousettus obliviosus</t>
  </si>
  <si>
    <t>Rousettus spinalatus</t>
  </si>
  <si>
    <t>Rubrisciurus rubriventer</t>
  </si>
  <si>
    <t>Rucervus duvaucelii</t>
  </si>
  <si>
    <t>Rucervus eldii</t>
  </si>
  <si>
    <t>Rungwecebus kipunji</t>
  </si>
  <si>
    <t>Rupicapra pyrenaica</t>
  </si>
  <si>
    <t>Rupicapra rupicapra</t>
  </si>
  <si>
    <t>Rusa alfredi</t>
  </si>
  <si>
    <t>Rusa marianna</t>
  </si>
  <si>
    <t>Rusa timorensis</t>
  </si>
  <si>
    <t>Rusa unicolor</t>
  </si>
  <si>
    <t>Ruwenzorisorex suncoides</t>
  </si>
  <si>
    <t>Saccolaimus flaviventris</t>
  </si>
  <si>
    <t>Saccolaimus mixtus</t>
  </si>
  <si>
    <t>Saccolaimus peli</t>
  </si>
  <si>
    <t>Saccolaimus saccolaimus</t>
  </si>
  <si>
    <t>Saccopteryx antioquensis</t>
  </si>
  <si>
    <t>Saccopteryx bilineata</t>
  </si>
  <si>
    <t>Saccopteryx canescens</t>
  </si>
  <si>
    <t>Saccopteryx gymnura</t>
  </si>
  <si>
    <t>Saccopteryx leptura</t>
  </si>
  <si>
    <t>Saccostomus campestris</t>
  </si>
  <si>
    <t>Saccostomus mearnsi</t>
  </si>
  <si>
    <t>Saguinus bicolor</t>
  </si>
  <si>
    <t>Saguinus fuscicollis</t>
  </si>
  <si>
    <t>Saguinus geoffroyi</t>
  </si>
  <si>
    <t>Saguinus imperator</t>
  </si>
  <si>
    <t>Saguinus inustus</t>
  </si>
  <si>
    <t>Saguinus labiatus</t>
  </si>
  <si>
    <t>Saguinus leucopus</t>
  </si>
  <si>
    <t>Saguinus martinsi</t>
  </si>
  <si>
    <t>Saguinus melanoleucus</t>
  </si>
  <si>
    <t>Saguinus midas</t>
  </si>
  <si>
    <t>Saguinus mystax</t>
  </si>
  <si>
    <t>Saguinus niger</t>
  </si>
  <si>
    <t>Saguinus nigricollis</t>
  </si>
  <si>
    <t>Saguinus oedipus</t>
  </si>
  <si>
    <t>Saguinus tripartitus</t>
  </si>
  <si>
    <t>Saiga tatarica</t>
  </si>
  <si>
    <t>Saimiri boliviensis</t>
  </si>
  <si>
    <t>Saimiri oerstedii</t>
  </si>
  <si>
    <t>Saimiri sciureus</t>
  </si>
  <si>
    <t>Saimiri ustus</t>
  </si>
  <si>
    <t>Saimiri vanzolinii</t>
  </si>
  <si>
    <t>Salanoia concolor</t>
  </si>
  <si>
    <t>Salinomys delicatus</t>
  </si>
  <si>
    <t>Salpingotulus michaelis</t>
  </si>
  <si>
    <t>Salpingotus crassicauda</t>
  </si>
  <si>
    <t>Salpingotus heptneri</t>
  </si>
  <si>
    <t>Salpingotus kozlovi</t>
  </si>
  <si>
    <t>Salpingotus pallidus</t>
  </si>
  <si>
    <t>Santamartamys rufodorsalis</t>
  </si>
  <si>
    <t>Sapajus apella</t>
  </si>
  <si>
    <t>Sapajus cay</t>
  </si>
  <si>
    <t>Sapajus flavius</t>
  </si>
  <si>
    <t>Sapajus libidinosus</t>
  </si>
  <si>
    <t>Sapajus macrocephalus</t>
  </si>
  <si>
    <t>Sapajus nigritus</t>
  </si>
  <si>
    <t>Sapajus robustus</t>
  </si>
  <si>
    <t>Sapajus xanthosternos</t>
  </si>
  <si>
    <t>Sarcophilus harrisii</t>
  </si>
  <si>
    <t>Sauromys petrophilus</t>
  </si>
  <si>
    <t>Saxatilomys paulinae</t>
  </si>
  <si>
    <t>Scapteromys aquaticus</t>
  </si>
  <si>
    <t>Scapteromys tumidus</t>
  </si>
  <si>
    <t>Sciurillus pusillus</t>
  </si>
  <si>
    <t>Sciurocheirus alleni</t>
  </si>
  <si>
    <t>Sciurocheirus gabonensis</t>
  </si>
  <si>
    <t>Sciurotamias davidianus</t>
  </si>
  <si>
    <t>Sciurotamias forresti</t>
  </si>
  <si>
    <t>Sciurus aberti</t>
  </si>
  <si>
    <t>Sciurus aestuans</t>
  </si>
  <si>
    <t>Sciurus alleni</t>
  </si>
  <si>
    <t>Sciurus anomalus</t>
  </si>
  <si>
    <t>Sciurus arizonensis</t>
  </si>
  <si>
    <t>Sciurus aureogaster</t>
  </si>
  <si>
    <t>Sciurus carolinensis</t>
  </si>
  <si>
    <t>Sciurus colliaei</t>
  </si>
  <si>
    <t>Sciurus deppei</t>
  </si>
  <si>
    <t>Sciurus flammifer</t>
  </si>
  <si>
    <t>Sciurus gilvigularis</t>
  </si>
  <si>
    <t>Sciurus granatensis</t>
  </si>
  <si>
    <t>Sciurus griseus</t>
  </si>
  <si>
    <t>Sciurus ignitus</t>
  </si>
  <si>
    <t>Sciurus igniventris</t>
  </si>
  <si>
    <t>Sciurus lis</t>
  </si>
  <si>
    <t>Sciurus nayaritensis</t>
  </si>
  <si>
    <t>Sciurus niger</t>
  </si>
  <si>
    <t>Sciurus oculatus</t>
  </si>
  <si>
    <t>Sciurus pucheranii</t>
  </si>
  <si>
    <t>Sciurus pyrrhinus</t>
  </si>
  <si>
    <t>Sciurus richmondi</t>
  </si>
  <si>
    <t>Sciurus sanborni</t>
  </si>
  <si>
    <t>Sciurus spadiceus</t>
  </si>
  <si>
    <t>Sciurus stramineus</t>
  </si>
  <si>
    <t>Sciurus variegatoides</t>
  </si>
  <si>
    <t>Sciurus vulgaris</t>
  </si>
  <si>
    <t>Sciurus yucatanensis</t>
  </si>
  <si>
    <t>Scleronycteris ega</t>
  </si>
  <si>
    <t>Scolomys melanops</t>
  </si>
  <si>
    <t>Scolomys ucayalensis</t>
  </si>
  <si>
    <t>Scoteanax rueppellii</t>
  </si>
  <si>
    <t>Scotinomys teguina</t>
  </si>
  <si>
    <t>Scotinomys xerampelinus</t>
  </si>
  <si>
    <t>Scotoecus albofuscus</t>
  </si>
  <si>
    <t>Scotoecus hirundo</t>
  </si>
  <si>
    <t>Scotoecus pallidus</t>
  </si>
  <si>
    <t>Scotomanes ornatus</t>
  </si>
  <si>
    <t>Scotonycteris ophiodon</t>
  </si>
  <si>
    <t>Scotonycteris zenkeri</t>
  </si>
  <si>
    <t>Scotophilus borbonicus</t>
  </si>
  <si>
    <t>Scotophilus celebensis</t>
  </si>
  <si>
    <t>Scotophilus collinus</t>
  </si>
  <si>
    <t>Scotophilus dinganii</t>
  </si>
  <si>
    <t>Scotophilus heathii</t>
  </si>
  <si>
    <t>Scotophilus kuhlii</t>
  </si>
  <si>
    <t>Scotophilus leucogaster</t>
  </si>
  <si>
    <t>Scotophilus marovaza</t>
  </si>
  <si>
    <t>Scotophilus nigrita</t>
  </si>
  <si>
    <t>Scotophilus nucella</t>
  </si>
  <si>
    <t>Scotophilus nux</t>
  </si>
  <si>
    <t>Scotophilus robustus</t>
  </si>
  <si>
    <t>Scotophilus tandrefana</t>
  </si>
  <si>
    <t>Scotophilus viridis</t>
  </si>
  <si>
    <t>Scotorepens balstoni</t>
  </si>
  <si>
    <t>Scotorepens greyii</t>
  </si>
  <si>
    <t>Scotorepens orion</t>
  </si>
  <si>
    <t>Scotorepens sanborni</t>
  </si>
  <si>
    <t>Scotozous dormeri</t>
  </si>
  <si>
    <t>Scutisorex somereni</t>
  </si>
  <si>
    <t>Sekeetamys calurus</t>
  </si>
  <si>
    <t>Selevinia betpakdalaensis</t>
  </si>
  <si>
    <t>Semnopithecus ajax</t>
  </si>
  <si>
    <t>Semnopithecus dussumieri</t>
  </si>
  <si>
    <t>Semnopithecus entellus</t>
  </si>
  <si>
    <t>Semnopithecus hector</t>
  </si>
  <si>
    <t>Semnopithecus hypoleucos</t>
  </si>
  <si>
    <t>Semnopithecus priam</t>
  </si>
  <si>
    <t>Semnopithecus schistaceus</t>
  </si>
  <si>
    <t>Setifer setosus</t>
  </si>
  <si>
    <t>Setonix brachyurus</t>
  </si>
  <si>
    <t>Sicista armenica</t>
  </si>
  <si>
    <t>Sicista betulina</t>
  </si>
  <si>
    <t>Sicista caucasica</t>
  </si>
  <si>
    <t>Sicista caudata</t>
  </si>
  <si>
    <t>Sicista concolor</t>
  </si>
  <si>
    <t>Sicista kazbegica</t>
  </si>
  <si>
    <t>Sicista kluchorica</t>
  </si>
  <si>
    <t>Sicista napaea</t>
  </si>
  <si>
    <t>Sicista pseudonapaea</t>
  </si>
  <si>
    <t>Sicista severtzovi</t>
  </si>
  <si>
    <t>Sicista strandi</t>
  </si>
  <si>
    <t>Sicista subtilis</t>
  </si>
  <si>
    <t>Sicista tianshanica</t>
  </si>
  <si>
    <t>Sigmodon alleni</t>
  </si>
  <si>
    <t>Sigmodon alstoni</t>
  </si>
  <si>
    <t>Sigmodon arizonae</t>
  </si>
  <si>
    <t>Sigmodon fulviventer</t>
  </si>
  <si>
    <t>Sigmodon hirsutus</t>
  </si>
  <si>
    <t>Sigmodon hispidus</t>
  </si>
  <si>
    <t>Sigmodon inopinatus</t>
  </si>
  <si>
    <t>Sigmodon leucotis</t>
  </si>
  <si>
    <t>Sigmodon mascotensis</t>
  </si>
  <si>
    <t>Sigmodon ochrognathus</t>
  </si>
  <si>
    <t>Sigmodon peruanus</t>
  </si>
  <si>
    <t>Sigmodon planifrons</t>
  </si>
  <si>
    <t>Sigmodon toltecus</t>
  </si>
  <si>
    <t>Sigmodontomys alfari</t>
  </si>
  <si>
    <t>Sigmodontomys aphrastus</t>
  </si>
  <si>
    <t>Simias concolor</t>
  </si>
  <si>
    <t>Sminthopsis aitkeni</t>
  </si>
  <si>
    <t>Sminthopsis archeri</t>
  </si>
  <si>
    <t>Sminthopsis bindi</t>
  </si>
  <si>
    <t>Sminthopsis butleri</t>
  </si>
  <si>
    <t>Sminthopsis crassicaudata</t>
  </si>
  <si>
    <t>Sminthopsis dolichura</t>
  </si>
  <si>
    <t>Sminthopsis douglasi</t>
  </si>
  <si>
    <t>Sminthopsis fuliginosus</t>
  </si>
  <si>
    <t>Sminthopsis gilberti</t>
  </si>
  <si>
    <t>Sminthopsis granulipes</t>
  </si>
  <si>
    <t>Sminthopsis griseoventer</t>
  </si>
  <si>
    <t>Sminthopsis hirtipes</t>
  </si>
  <si>
    <t>Sminthopsis leucopus</t>
  </si>
  <si>
    <t>Sminthopsis longicaudata</t>
  </si>
  <si>
    <t>Sminthopsis macroura</t>
  </si>
  <si>
    <t>Sminthopsis murina</t>
  </si>
  <si>
    <t>Sminthopsis ooldea</t>
  </si>
  <si>
    <t>Sminthopsis psammophila</t>
  </si>
  <si>
    <t>Sminthopsis virginiae</t>
  </si>
  <si>
    <t>Sminthopsis youngsoni</t>
  </si>
  <si>
    <t>Smutsia gigantea</t>
  </si>
  <si>
    <t>Smutsia temminckii</t>
  </si>
  <si>
    <t>Solenodon cubanus</t>
  </si>
  <si>
    <t>Solenodon paradoxus</t>
  </si>
  <si>
    <t>Solisorex pearsoni</t>
  </si>
  <si>
    <t>Solomys ponceleti</t>
  </si>
  <si>
    <t>Solomys salamonis</t>
  </si>
  <si>
    <t>Solomys salebrosus</t>
  </si>
  <si>
    <t>Solomys sapientis</t>
  </si>
  <si>
    <t>Sommeromys macrorhinos</t>
  </si>
  <si>
    <t>Sooretamys angouya</t>
  </si>
  <si>
    <t>Sorex alaskanus</t>
  </si>
  <si>
    <t>Sorex alpinus</t>
  </si>
  <si>
    <t>Sorex antinorii</t>
  </si>
  <si>
    <t>Sorex araneus</t>
  </si>
  <si>
    <t>Sorex arcticus</t>
  </si>
  <si>
    <t>Sorex arizonae</t>
  </si>
  <si>
    <t>Sorex arunchi</t>
  </si>
  <si>
    <t>Sorex asper</t>
  </si>
  <si>
    <t>Sorex bairdi</t>
  </si>
  <si>
    <t>Sorex bedfordiae</t>
  </si>
  <si>
    <t>Sorex bendirii</t>
  </si>
  <si>
    <t>Sorex buchariensis</t>
  </si>
  <si>
    <t>Sorex caecutiens</t>
  </si>
  <si>
    <t>Sorex camtschatica</t>
  </si>
  <si>
    <t>Sorex cansulus</t>
  </si>
  <si>
    <t>Sorex coronatus</t>
  </si>
  <si>
    <t>Sorex cylindricauda</t>
  </si>
  <si>
    <t>Sorex daphaenodon</t>
  </si>
  <si>
    <t>Sorex emarginatus</t>
  </si>
  <si>
    <t>Sorex excelsus</t>
  </si>
  <si>
    <t>Sorex fumeus</t>
  </si>
  <si>
    <t>Sorex gracillimus</t>
  </si>
  <si>
    <t>Sorex granarius</t>
  </si>
  <si>
    <t>Sorex haydeni</t>
  </si>
  <si>
    <t>Sorex hosonoi</t>
  </si>
  <si>
    <t>Sorex isodon</t>
  </si>
  <si>
    <t>Sorex ixtlanensis</t>
  </si>
  <si>
    <t>Sorex jacksoni</t>
  </si>
  <si>
    <t>Sorex kozlovi</t>
  </si>
  <si>
    <t>Sorex leucogaster</t>
  </si>
  <si>
    <t>Sorex longirostris</t>
  </si>
  <si>
    <t>Sorex lyelli</t>
  </si>
  <si>
    <t>Sorex maritimensis</t>
  </si>
  <si>
    <t>Sorex mediopua</t>
  </si>
  <si>
    <t>Sorex merriami</t>
  </si>
  <si>
    <t>Sorex milleri</t>
  </si>
  <si>
    <t>Sorex minutissimus</t>
  </si>
  <si>
    <t>Sorex minutus</t>
  </si>
  <si>
    <t>Sorex monticolus</t>
  </si>
  <si>
    <t>Sorex nanus</t>
  </si>
  <si>
    <t>Sorex neomexicanus</t>
  </si>
  <si>
    <t>Sorex oreopolus</t>
  </si>
  <si>
    <t>Sorex orizabae</t>
  </si>
  <si>
    <t>Sorex pacificus</t>
  </si>
  <si>
    <t>Sorex palustris</t>
  </si>
  <si>
    <t>Sorex planiceps</t>
  </si>
  <si>
    <t>Sorex portenkoi</t>
  </si>
  <si>
    <t>Sorex preblei</t>
  </si>
  <si>
    <t>Sorex pribilofensis</t>
  </si>
  <si>
    <t>Sorex raddei</t>
  </si>
  <si>
    <t>Sorex roboratus</t>
  </si>
  <si>
    <t>Sorex rohweri</t>
  </si>
  <si>
    <t>Sorex samniticus</t>
  </si>
  <si>
    <t>Sorex satunini</t>
  </si>
  <si>
    <t>Sorex saussurei</t>
  </si>
  <si>
    <t>Sorex sclateri</t>
  </si>
  <si>
    <t>Sorex shinto</t>
  </si>
  <si>
    <t>Sorex sinalis</t>
  </si>
  <si>
    <t>Sorex sonomae</t>
  </si>
  <si>
    <t>Sorex stizodon</t>
  </si>
  <si>
    <t>Sorex tenellus</t>
  </si>
  <si>
    <t>Sorex thibetanus</t>
  </si>
  <si>
    <t>Sorex trowbridgii</t>
  </si>
  <si>
    <t>Sorex tundrensis</t>
  </si>
  <si>
    <t>Sorex ugyunak</t>
  </si>
  <si>
    <t>Sorex unguiculatus</t>
  </si>
  <si>
    <t>Sorex vagrans</t>
  </si>
  <si>
    <t>Sorex ventralis</t>
  </si>
  <si>
    <t>Sorex veraecrucis</t>
  </si>
  <si>
    <t>Sorex veraepacis</t>
  </si>
  <si>
    <t>Sorex volnuchini</t>
  </si>
  <si>
    <t>Sorex yukonicus</t>
  </si>
  <si>
    <t>Soricomys kalinga</t>
  </si>
  <si>
    <t>Soricomys musseri</t>
  </si>
  <si>
    <t>Soriculus nigrescens</t>
  </si>
  <si>
    <t>Spalacopus cyanus</t>
  </si>
  <si>
    <t>Speothos venaticus</t>
  </si>
  <si>
    <t>Spermophilopsis leptodactylus</t>
  </si>
  <si>
    <t>Spermophilus alashanicus</t>
  </si>
  <si>
    <t>Spermophilus brevicauda</t>
  </si>
  <si>
    <t>Spermophilus citellus</t>
  </si>
  <si>
    <t>Spermophilus dauricus</t>
  </si>
  <si>
    <t>Spermophilus erythrogenys</t>
  </si>
  <si>
    <t>Spermophilus fulvus</t>
  </si>
  <si>
    <t>Spermophilus major</t>
  </si>
  <si>
    <t>Spermophilus musicus</t>
  </si>
  <si>
    <t>Spermophilus pallidicauda</t>
  </si>
  <si>
    <t>Spermophilus pygmaeus</t>
  </si>
  <si>
    <t>Spermophilus ralli</t>
  </si>
  <si>
    <t>Spermophilus relictus</t>
  </si>
  <si>
    <t>Spermophilus suslicus</t>
  </si>
  <si>
    <t>Spermophilus taurensis</t>
  </si>
  <si>
    <t>Spermophilus xanthoprymnus</t>
  </si>
  <si>
    <t>Sphaerias blanfordi</t>
  </si>
  <si>
    <t>Sphaeronycteris toxophyllum</t>
  </si>
  <si>
    <t>Spilocuscus kraemeri</t>
  </si>
  <si>
    <t>Spilocuscus maculatus</t>
  </si>
  <si>
    <t>Spilocuscus papuensis</t>
  </si>
  <si>
    <t>Spilocuscus rufoniger</t>
  </si>
  <si>
    <t>Spilocuscus wilsoni</t>
  </si>
  <si>
    <t>Spilogale angustifrons</t>
  </si>
  <si>
    <t>Spilogale gracilis</t>
  </si>
  <si>
    <t>Spilogale putorius</t>
  </si>
  <si>
    <t>Spilogale pygmaea</t>
  </si>
  <si>
    <t>Srilankamys ohiensis</t>
  </si>
  <si>
    <t>Steatomys bocagei</t>
  </si>
  <si>
    <t>Steatomys caurinus</t>
  </si>
  <si>
    <t>Steatomys cuppedius</t>
  </si>
  <si>
    <t>Steatomys jacksoni</t>
  </si>
  <si>
    <t>Steatomys krebsii</t>
  </si>
  <si>
    <t>Steatomys opimus</t>
  </si>
  <si>
    <t>Steatomys parvus</t>
  </si>
  <si>
    <t>Steatomys pratensis</t>
  </si>
  <si>
    <t>Stenocephalemys albipes</t>
  </si>
  <si>
    <t>Stenocephalemys albocaudata</t>
  </si>
  <si>
    <t>Stenocephalemys griseicauda</t>
  </si>
  <si>
    <t>Stenocephalemys ruppi</t>
  </si>
  <si>
    <t>Stenoderma rufum</t>
  </si>
  <si>
    <t>Stochomys longicaudatus</t>
  </si>
  <si>
    <t>Strigocuscus celebensis</t>
  </si>
  <si>
    <t>Strigocuscus pelengensis</t>
  </si>
  <si>
    <t>Sturnira aratathomasi</t>
  </si>
  <si>
    <t>Sturnira bidens</t>
  </si>
  <si>
    <t>Sturnira bogotensis</t>
  </si>
  <si>
    <t>Sturnira erythromos</t>
  </si>
  <si>
    <t>Sturnira koopmanhilli</t>
  </si>
  <si>
    <t>Sturnira lilium</t>
  </si>
  <si>
    <t>Sturnira ludovici</t>
  </si>
  <si>
    <t>Sturnira luisi</t>
  </si>
  <si>
    <t>Sturnira magna</t>
  </si>
  <si>
    <t>Sturnira mistratensis</t>
  </si>
  <si>
    <t>Sturnira mordax</t>
  </si>
  <si>
    <t>Sturnira nana</t>
  </si>
  <si>
    <t>Sturnira oporaphilum</t>
  </si>
  <si>
    <t>Sturnira perla</t>
  </si>
  <si>
    <t>Sturnira sorianoi</t>
  </si>
  <si>
    <t>Sturnira tildae</t>
  </si>
  <si>
    <t>Styloctenium mindorensis</t>
  </si>
  <si>
    <t>Styloctenium wallacei</t>
  </si>
  <si>
    <t>Stylodipus andrewsi</t>
  </si>
  <si>
    <t>Stylodipus sungorus</t>
  </si>
  <si>
    <t>Stylodipus telum</t>
  </si>
  <si>
    <t>Suncus aequatorius</t>
  </si>
  <si>
    <t>Suncus ater</t>
  </si>
  <si>
    <t>Suncus dayi</t>
  </si>
  <si>
    <t>Suncus etruscus</t>
  </si>
  <si>
    <t>Suncus fellowesgordoni</t>
  </si>
  <si>
    <t>Suncus hosei</t>
  </si>
  <si>
    <t>Suncus hututsi</t>
  </si>
  <si>
    <t>Suncus infinitesimus</t>
  </si>
  <si>
    <t>Suncus lixus</t>
  </si>
  <si>
    <t>Suncus madagascariensis</t>
  </si>
  <si>
    <t>Suncus malayanus</t>
  </si>
  <si>
    <t>Suncus megalura</t>
  </si>
  <si>
    <t>Suncus mertensi</t>
  </si>
  <si>
    <t>Suncus montanus</t>
  </si>
  <si>
    <t>Suncus murinus</t>
  </si>
  <si>
    <t>Suncus remyi</t>
  </si>
  <si>
    <t>Suncus stoliczkanus</t>
  </si>
  <si>
    <t>Suncus varilla</t>
  </si>
  <si>
    <t>Suncus zeylanicus</t>
  </si>
  <si>
    <t>Sundamys infraluteus</t>
  </si>
  <si>
    <t>Sundamys maxi</t>
  </si>
  <si>
    <t>Sundamys muelleri</t>
  </si>
  <si>
    <t>Sundasciurus brookei</t>
  </si>
  <si>
    <t>Sundasciurus davensis</t>
  </si>
  <si>
    <t>Sundasciurus fraterculus</t>
  </si>
  <si>
    <t>Sundasciurus hippurus</t>
  </si>
  <si>
    <t>Sundasciurus hoogstraali</t>
  </si>
  <si>
    <t>Sundasciurus jentinki</t>
  </si>
  <si>
    <t>Sundasciurus juvencus</t>
  </si>
  <si>
    <t>Sundasciurus lowii</t>
  </si>
  <si>
    <t>Sundasciurus mindanensis</t>
  </si>
  <si>
    <t>Sundasciurus moellendorffi</t>
  </si>
  <si>
    <t>Sundasciurus philippinensis</t>
  </si>
  <si>
    <t>Sundasciurus rabori</t>
  </si>
  <si>
    <t>Sundasciurus samarensis</t>
  </si>
  <si>
    <t>Sundasciurus steerii</t>
  </si>
  <si>
    <t>Sundasciurus tenuis</t>
  </si>
  <si>
    <t>Surdisorex norae</t>
  </si>
  <si>
    <t>Surdisorex polulus</t>
  </si>
  <si>
    <t>Surdisorex schlitteri</t>
  </si>
  <si>
    <t>Suricata suricatta</t>
  </si>
  <si>
    <t>Sus ahoenobarbus</t>
  </si>
  <si>
    <t>Sus barbatus</t>
  </si>
  <si>
    <t>Sus cebifrons</t>
  </si>
  <si>
    <t>Sus celebensis</t>
  </si>
  <si>
    <t>Sus oliveri</t>
  </si>
  <si>
    <t>Sus philippensis</t>
  </si>
  <si>
    <t>Sus scrofa</t>
  </si>
  <si>
    <t>Sus verrucosus</t>
  </si>
  <si>
    <t>Syconycteris australis</t>
  </si>
  <si>
    <t>Syconycteris carolinae</t>
  </si>
  <si>
    <t>Syconycteris hobbit</t>
  </si>
  <si>
    <t>Sylvicapra grimmia</t>
  </si>
  <si>
    <t>Sylvilagus aquaticus</t>
  </si>
  <si>
    <t>Sylvilagus audubonii</t>
  </si>
  <si>
    <t>Sylvilagus bachmani</t>
  </si>
  <si>
    <t>Sylvilagus brasiliensis</t>
  </si>
  <si>
    <t>Sylvilagus cognatus</t>
  </si>
  <si>
    <t>Sylvilagus cunicularius</t>
  </si>
  <si>
    <t>Sylvilagus dicei</t>
  </si>
  <si>
    <t>Sylvilagus floridanus</t>
  </si>
  <si>
    <t>Sylvilagus graysoni</t>
  </si>
  <si>
    <t>Sylvilagus insonus</t>
  </si>
  <si>
    <t>Sylvilagus mansuetus</t>
  </si>
  <si>
    <t>Sylvilagus nuttallii</t>
  </si>
  <si>
    <t>Sylvilagus obscurus</t>
  </si>
  <si>
    <t>Sylvilagus palustris</t>
  </si>
  <si>
    <t>Sylvilagus robustus</t>
  </si>
  <si>
    <t>Sylvilagus transitionalis</t>
  </si>
  <si>
    <t>Sylvilagus varynaensis</t>
  </si>
  <si>
    <t>Sylvisorex akaibei</t>
  </si>
  <si>
    <t>Sylvisorex camerunensis</t>
  </si>
  <si>
    <t>Sylvisorex granti</t>
  </si>
  <si>
    <t>Sylvisorex howelli</t>
  </si>
  <si>
    <t>Sylvisorex isabellae</t>
  </si>
  <si>
    <t>Sylvisorex johnstoni</t>
  </si>
  <si>
    <t>Sylvisorex konganensis</t>
  </si>
  <si>
    <t>Sylvisorex lunaris</t>
  </si>
  <si>
    <t>Sylvisorex morio</t>
  </si>
  <si>
    <t>Sylvisorex ollula</t>
  </si>
  <si>
    <t>Sylvisorex oriundus</t>
  </si>
  <si>
    <t>Sylvisorex pluvialis</t>
  </si>
  <si>
    <t>Sylvisorex silvanorum</t>
  </si>
  <si>
    <t>Sylvisorex vulcanorum</t>
  </si>
  <si>
    <t>Symphalangus syndactylus</t>
  </si>
  <si>
    <t>Synaptomys borealis</t>
  </si>
  <si>
    <t>Synaptomys cooperi</t>
  </si>
  <si>
    <t>Syncerus caffer</t>
  </si>
  <si>
    <t>Syntheosciurus brochus</t>
  </si>
  <si>
    <t>Tachyglossus aculeatus</t>
  </si>
  <si>
    <t>Tadarida aegyptiaca</t>
  </si>
  <si>
    <t>Tadarida brasiliensis</t>
  </si>
  <si>
    <t>Tadarida fulminans</t>
  </si>
  <si>
    <t>Tadarida insignis</t>
  </si>
  <si>
    <t>Tadarida latouchei</t>
  </si>
  <si>
    <t>Tadarida lobata</t>
  </si>
  <si>
    <t>Tadarida teniotis</t>
  </si>
  <si>
    <t>Tadarida ventralis</t>
  </si>
  <si>
    <t>Taeromys arcuatus</t>
  </si>
  <si>
    <t>Taeromys callitrichus</t>
  </si>
  <si>
    <t>Taeromys celebensis</t>
  </si>
  <si>
    <t>Taeromys hamatus</t>
  </si>
  <si>
    <t>Taeromys microbullatus</t>
  </si>
  <si>
    <t>Taeromys punicans</t>
  </si>
  <si>
    <t>Taeromys taerae</t>
  </si>
  <si>
    <t>Tamandua mexicana</t>
  </si>
  <si>
    <t>Tamandua tetradactyla</t>
  </si>
  <si>
    <t>Tamias striatus</t>
  </si>
  <si>
    <t>Tamiasciurus douglasii</t>
  </si>
  <si>
    <t>Tamiasciurus hudsonicus</t>
  </si>
  <si>
    <t>Tamiasciurus mearnsi</t>
  </si>
  <si>
    <t>Tamiops macclellandii</t>
  </si>
  <si>
    <t>Tamiops maritimus</t>
  </si>
  <si>
    <t>Tamiops rodolphii</t>
  </si>
  <si>
    <t>Tamiops swinhoei</t>
  </si>
  <si>
    <t>Tapecomys primus</t>
  </si>
  <si>
    <t>Taphozous achates</t>
  </si>
  <si>
    <t>Taphozous australis</t>
  </si>
  <si>
    <t>Taphozous georgianus</t>
  </si>
  <si>
    <t>Taphozous hamiltoni</t>
  </si>
  <si>
    <t>Taphozous hildegardeae</t>
  </si>
  <si>
    <t>Taphozous hilli</t>
  </si>
  <si>
    <t>Taphozous kapalgensis</t>
  </si>
  <si>
    <t>Taphozous longimanus</t>
  </si>
  <si>
    <t>Taphozous mauritianus</t>
  </si>
  <si>
    <t>Taphozous melanopogon</t>
  </si>
  <si>
    <t>Taphozous nudiventris</t>
  </si>
  <si>
    <t>Taphozous perforatus</t>
  </si>
  <si>
    <t>Taphozous theobaldi</t>
  </si>
  <si>
    <t>Taphozous troughtoni</t>
  </si>
  <si>
    <t>Tapirus bairdii</t>
  </si>
  <si>
    <t>Tapirus indicus</t>
  </si>
  <si>
    <t>Tapirus pinchaque</t>
  </si>
  <si>
    <t>Tapirus terrestris</t>
  </si>
  <si>
    <t>Tarsipes rostratus</t>
  </si>
  <si>
    <t>Tarsius bancanus</t>
  </si>
  <si>
    <t>Tarsius dentatus</t>
  </si>
  <si>
    <t>Tarsius lariang</t>
  </si>
  <si>
    <t>Tarsius pelengensis</t>
  </si>
  <si>
    <t>Tarsius pumilus</t>
  </si>
  <si>
    <t>Tarsius sangirensis</t>
  </si>
  <si>
    <t>Tarsius syrichta</t>
  </si>
  <si>
    <t>Tarsius tarsier</t>
  </si>
  <si>
    <t>Tarsius tumpara</t>
  </si>
  <si>
    <t>Tarsius wallacei</t>
  </si>
  <si>
    <t>Tarsomys apoensis</t>
  </si>
  <si>
    <t>Tarsomys echinatus</t>
  </si>
  <si>
    <t>Tateomys macrocercus</t>
  </si>
  <si>
    <t>Tateomys rhinogradoides</t>
  </si>
  <si>
    <t>Tatera indica</t>
  </si>
  <si>
    <t>Taterillus arenarius</t>
  </si>
  <si>
    <t>Taterillus congicus</t>
  </si>
  <si>
    <t>Taterillus emini</t>
  </si>
  <si>
    <t>Taterillus gracilis</t>
  </si>
  <si>
    <t>Taterillus lacustris</t>
  </si>
  <si>
    <t>Taterillus petteri</t>
  </si>
  <si>
    <t>Taterillus pygargus</t>
  </si>
  <si>
    <t>Taterillus tranieri</t>
  </si>
  <si>
    <t>Taxidea taxus</t>
  </si>
  <si>
    <t>Tayassu pecari</t>
  </si>
  <si>
    <t>Tenrec ecaudatus</t>
  </si>
  <si>
    <t>Tetracerus quadricornis</t>
  </si>
  <si>
    <t>Thallomys loringi</t>
  </si>
  <si>
    <t>Thallomys nigricauda</t>
  </si>
  <si>
    <t>Thallomys paedulcus</t>
  </si>
  <si>
    <t>Thallomys shortridgei</t>
  </si>
  <si>
    <t>Thalpomys cerradensis</t>
  </si>
  <si>
    <t>Thalpomys lasiotis</t>
  </si>
  <si>
    <t>Thamnomys kempi</t>
  </si>
  <si>
    <t>Thamnomys schoutedeni</t>
  </si>
  <si>
    <t>Thamnomys venustus</t>
  </si>
  <si>
    <t>Thaptomys nigrita</t>
  </si>
  <si>
    <t>Theropithecus gelada</t>
  </si>
  <si>
    <t>Thomasomys apeco</t>
  </si>
  <si>
    <t>Thomasomys aureus</t>
  </si>
  <si>
    <t>Thomasomys baeops</t>
  </si>
  <si>
    <t>Thomasomys bombycinus</t>
  </si>
  <si>
    <t>Thomasomys caudivarius</t>
  </si>
  <si>
    <t>Thomasomys cinereiventer</t>
  </si>
  <si>
    <t>Thomasomys cinereus</t>
  </si>
  <si>
    <t>Thomasomys cinnameus</t>
  </si>
  <si>
    <t>Thomasomys daphne</t>
  </si>
  <si>
    <t>Thomasomys eleusis</t>
  </si>
  <si>
    <t>Thomasomys erro</t>
  </si>
  <si>
    <t>Thomasomys gracilis</t>
  </si>
  <si>
    <t>Thomasomys hudsoni</t>
  </si>
  <si>
    <t>Thomasomys hylophilus</t>
  </si>
  <si>
    <t>Thomasomys incanus</t>
  </si>
  <si>
    <t>Thomasomys ischyrus</t>
  </si>
  <si>
    <t>Thomasomys kalinowskii</t>
  </si>
  <si>
    <t>Thomasomys ladewi</t>
  </si>
  <si>
    <t>Thomasomys laniger</t>
  </si>
  <si>
    <t>Thomasomys macrotis</t>
  </si>
  <si>
    <t>Thomasomys monochromos</t>
  </si>
  <si>
    <t>Thomasomys niveipes</t>
  </si>
  <si>
    <t>Thomasomys notatus</t>
  </si>
  <si>
    <t>Thomasomys onkiro</t>
  </si>
  <si>
    <t>Thomasomys oreas</t>
  </si>
  <si>
    <t>Thomasomys paramorum</t>
  </si>
  <si>
    <t>Thomasomys popayanus</t>
  </si>
  <si>
    <t>Thomasomys praetor</t>
  </si>
  <si>
    <t>Thomasomys pyrrhonotus</t>
  </si>
  <si>
    <t>Thomasomys rosalinda</t>
  </si>
  <si>
    <t>Thomasomys silvestris</t>
  </si>
  <si>
    <t>Thomasomys taczanowskii</t>
  </si>
  <si>
    <t>Thomasomys ucucha</t>
  </si>
  <si>
    <t>Thomasomys vestitus</t>
  </si>
  <si>
    <t>Thomasomys vulcani</t>
  </si>
  <si>
    <t>Thoopterus nigrescens</t>
  </si>
  <si>
    <t>Thrichomys apereoides</t>
  </si>
  <si>
    <t>Thrichomys inermis</t>
  </si>
  <si>
    <t>Thrichomys laurentius</t>
  </si>
  <si>
    <t>Thrichomys pachyurus</t>
  </si>
  <si>
    <t>Thryonomys gregorianus</t>
  </si>
  <si>
    <t>Thryonomys swinderianus</t>
  </si>
  <si>
    <t>Thylamys cinderella</t>
  </si>
  <si>
    <t>Thylamys citellus</t>
  </si>
  <si>
    <t>Thylamys elegans</t>
  </si>
  <si>
    <t>Thylamys fenestrae</t>
  </si>
  <si>
    <t>Thylamys karimii</t>
  </si>
  <si>
    <t>Thylamys macrurus</t>
  </si>
  <si>
    <t>Thylamys pallidior</t>
  </si>
  <si>
    <t>Thylamys pulchellus</t>
  </si>
  <si>
    <t>Thylamys pusillus</t>
  </si>
  <si>
    <t>Thylamys tatei</t>
  </si>
  <si>
    <t>Thylamys velutinus</t>
  </si>
  <si>
    <t>Thylamys venustus</t>
  </si>
  <si>
    <t>Thylogale billardierii</t>
  </si>
  <si>
    <t>Thylogale browni</t>
  </si>
  <si>
    <t>Thylogale brunii</t>
  </si>
  <si>
    <t>Thylogale calabyi</t>
  </si>
  <si>
    <t>Thylogale lanatus</t>
  </si>
  <si>
    <t>Thylogale stigmatica</t>
  </si>
  <si>
    <t>Thylogale thetis</t>
  </si>
  <si>
    <t>Thyroptera devivoi</t>
  </si>
  <si>
    <t>Thyroptera discifera</t>
  </si>
  <si>
    <t>Thyroptera lavali</t>
  </si>
  <si>
    <t>Thyroptera tricolor</t>
  </si>
  <si>
    <t>Thyroptera wynneae</t>
  </si>
  <si>
    <t>Tlacuatzin canescens</t>
  </si>
  <si>
    <t>Tokudaia muenninki</t>
  </si>
  <si>
    <t>Tokudaia osimensis</t>
  </si>
  <si>
    <t>Tokudaia tokunoshimensis</t>
  </si>
  <si>
    <t>Tolypeutes matacus</t>
  </si>
  <si>
    <t>Tolypeutes tricinctus</t>
  </si>
  <si>
    <t>Tomopeas ravus</t>
  </si>
  <si>
    <t>Tonatia bidens</t>
  </si>
  <si>
    <t>Tonatia saurophila</t>
  </si>
  <si>
    <t>Tonkinomys daovantieni</t>
  </si>
  <si>
    <t>Toromys grandis</t>
  </si>
  <si>
    <t>Toromys rhipidurus</t>
  </si>
  <si>
    <t>Trachops cirrhosus</t>
  </si>
  <si>
    <t>Trachypithecus auratus</t>
  </si>
  <si>
    <t>Trachypithecus barbei</t>
  </si>
  <si>
    <t>Trachypithecus cristatus</t>
  </si>
  <si>
    <t>Trachypithecus delacouri</t>
  </si>
  <si>
    <t>Trachypithecus francoisi</t>
  </si>
  <si>
    <t>Trachypithecus geei</t>
  </si>
  <si>
    <t>Trachypithecus germaini</t>
  </si>
  <si>
    <t>Trachypithecus hatinhensis</t>
  </si>
  <si>
    <t>Trachypithecus johnii</t>
  </si>
  <si>
    <t>Trachypithecus laotum</t>
  </si>
  <si>
    <t>Trachypithecus obscurus</t>
  </si>
  <si>
    <t>Trachypithecus phayrei</t>
  </si>
  <si>
    <t>Trachypithecus pileatus</t>
  </si>
  <si>
    <t>Trachypithecus poliocephalus</t>
  </si>
  <si>
    <t>Trachypithecus shortridgei</t>
  </si>
  <si>
    <t>Trachypithecus vetulus</t>
  </si>
  <si>
    <t>Tragelaphus angasii</t>
  </si>
  <si>
    <t>Tragelaphus buxtoni</t>
  </si>
  <si>
    <t>Tragelaphus derbianus</t>
  </si>
  <si>
    <t>Tragelaphus eurycerus</t>
  </si>
  <si>
    <t>Tragelaphus imberbis</t>
  </si>
  <si>
    <t>Tragelaphus oryx</t>
  </si>
  <si>
    <t>Tragelaphus scriptus</t>
  </si>
  <si>
    <t>Tragelaphus spekii</t>
  </si>
  <si>
    <t>Tragelaphus strepsiceros</t>
  </si>
  <si>
    <t>Tragulus javanicus</t>
  </si>
  <si>
    <t>Tragulus kanchil</t>
  </si>
  <si>
    <t>Tragulus napu</t>
  </si>
  <si>
    <t>Tragulus nigricans</t>
  </si>
  <si>
    <t>Tragulus versicolor</t>
  </si>
  <si>
    <t>Tragulus williamsoni</t>
  </si>
  <si>
    <t>Transandinomys bolivaris</t>
  </si>
  <si>
    <t>Transandinomys talamancae</t>
  </si>
  <si>
    <t>Tremarctos ornatus</t>
  </si>
  <si>
    <t>Triaenops persicus</t>
  </si>
  <si>
    <t>Triaenops rufus</t>
  </si>
  <si>
    <t>Trichosurus caninus</t>
  </si>
  <si>
    <t>Trichosurus cunninghami</t>
  </si>
  <si>
    <t>Trichosurus vulpecula</t>
  </si>
  <si>
    <t>Trichys fasciculata</t>
  </si>
  <si>
    <t>Trinomys albispinus</t>
  </si>
  <si>
    <t>Trinomys dimidiatus</t>
  </si>
  <si>
    <t>Trinomys eliasi</t>
  </si>
  <si>
    <t>Trinomys gratiosus</t>
  </si>
  <si>
    <t>Trinomys iheringi</t>
  </si>
  <si>
    <t>Trinomys mirapitanga</t>
  </si>
  <si>
    <t>Trinomys moojeni</t>
  </si>
  <si>
    <t>Trinomys paratus</t>
  </si>
  <si>
    <t>Trinomys setosus</t>
  </si>
  <si>
    <t>Trinomys yonenagae</t>
  </si>
  <si>
    <t>Trinycteris nicefori</t>
  </si>
  <si>
    <t>Trogopterus xanthipes</t>
  </si>
  <si>
    <t>Tryphomys adustus</t>
  </si>
  <si>
    <t>Tscherskia triton</t>
  </si>
  <si>
    <t>Tupaia belangeri</t>
  </si>
  <si>
    <t>Tupaia chrysogaster</t>
  </si>
  <si>
    <t>Tupaia dorsalis</t>
  </si>
  <si>
    <t>Tupaia glis</t>
  </si>
  <si>
    <t>Tupaia gracilis</t>
  </si>
  <si>
    <t>Tupaia javanica</t>
  </si>
  <si>
    <t>Tupaia longipes</t>
  </si>
  <si>
    <t>Tupaia minor</t>
  </si>
  <si>
    <t>Tupaia moellendorffi</t>
  </si>
  <si>
    <t>Tupaia montana</t>
  </si>
  <si>
    <t>Tupaia nicobarica</t>
  </si>
  <si>
    <t>Tupaia palawanensis</t>
  </si>
  <si>
    <t>Tupaia picta</t>
  </si>
  <si>
    <t>Tupaia splendidula</t>
  </si>
  <si>
    <t>Tupaia tana</t>
  </si>
  <si>
    <t>Tylomys bullaris</t>
  </si>
  <si>
    <t>Tylomys fulviventer</t>
  </si>
  <si>
    <t>Tylomys mirae</t>
  </si>
  <si>
    <t>Tylomys nudicaudus</t>
  </si>
  <si>
    <t>Tylomys panamensis</t>
  </si>
  <si>
    <t>Tylomys tumbalensis</t>
  </si>
  <si>
    <t>Tylomys watsoni</t>
  </si>
  <si>
    <t>Tylonycteris pachypus</t>
  </si>
  <si>
    <t>Tylonycteris robustula</t>
  </si>
  <si>
    <t>Tympanoctomys aureus</t>
  </si>
  <si>
    <t>Tympanoctomys barrerae</t>
  </si>
  <si>
    <t>Tympanoctomys kirchnerorum</t>
  </si>
  <si>
    <t>Tympanoctomys loschalchalerosorum</t>
  </si>
  <si>
    <t>Typhlomys cinereus</t>
  </si>
  <si>
    <t>Uranomys ruddi</t>
  </si>
  <si>
    <t>Urocitellus armatus</t>
  </si>
  <si>
    <t>Urocitellus beldingi</t>
  </si>
  <si>
    <t>Urocitellus brunneus</t>
  </si>
  <si>
    <t>Urocitellus canus</t>
  </si>
  <si>
    <t>Urocitellus columbianus</t>
  </si>
  <si>
    <t>Urocitellus elegans</t>
  </si>
  <si>
    <t>Urocitellus mollis</t>
  </si>
  <si>
    <t>Urocitellus parryii</t>
  </si>
  <si>
    <t>Urocitellus richardsonii</t>
  </si>
  <si>
    <t>Urocitellus townsendii</t>
  </si>
  <si>
    <t>Urocitellus undulatus</t>
  </si>
  <si>
    <t>Urocitellus washingtoni</t>
  </si>
  <si>
    <t>Urocyon cinereoargenteus</t>
  </si>
  <si>
    <t>Urocyon littoralis</t>
  </si>
  <si>
    <t>Uroderma bilobatum</t>
  </si>
  <si>
    <t>Uroderma magnirostrum</t>
  </si>
  <si>
    <t>Urogale everetti</t>
  </si>
  <si>
    <t>Uromys anak</t>
  </si>
  <si>
    <t>Uromys boeadii</t>
  </si>
  <si>
    <t>Uromys caudimaculatus</t>
  </si>
  <si>
    <t>Uromys emmae</t>
  </si>
  <si>
    <t>Uromys hadrourus</t>
  </si>
  <si>
    <t>Uromys imperator</t>
  </si>
  <si>
    <t>Uromys neobritannicus</t>
  </si>
  <si>
    <t>Uromys porculus</t>
  </si>
  <si>
    <t>Uromys rex</t>
  </si>
  <si>
    <t>Uromys siebersi</t>
  </si>
  <si>
    <t>Uropsilus andersoni</t>
  </si>
  <si>
    <t>Uropsilus gracilis</t>
  </si>
  <si>
    <t>Uropsilus investigator</t>
  </si>
  <si>
    <t>Uropsilus soricipes</t>
  </si>
  <si>
    <t>Urotrichus talpoides</t>
  </si>
  <si>
    <t>Ursus americanus</t>
  </si>
  <si>
    <t>Ursus arctos</t>
  </si>
  <si>
    <t>Ursus maritimus</t>
  </si>
  <si>
    <t>Ursus thibetanus</t>
  </si>
  <si>
    <t>Vampyressa melissa</t>
  </si>
  <si>
    <t>Vampyressa pusilla</t>
  </si>
  <si>
    <t>Vampyressa thyone</t>
  </si>
  <si>
    <t>Vampyriscus bidens</t>
  </si>
  <si>
    <t>Vampyriscus brocki</t>
  </si>
  <si>
    <t>Vampyriscus nymphaea</t>
  </si>
  <si>
    <t>Vampyrodes caraccioli</t>
  </si>
  <si>
    <t>Vampyrodes major</t>
  </si>
  <si>
    <t>Vampyrum spectrum</t>
  </si>
  <si>
    <t>Vandeleuria nilagirica</t>
  </si>
  <si>
    <t>Vandeleuria nolthenii</t>
  </si>
  <si>
    <t>Vandeleuria oleracea</t>
  </si>
  <si>
    <t>Varecia rubra</t>
  </si>
  <si>
    <t>Varecia variegata</t>
  </si>
  <si>
    <t>Vernaya fulva</t>
  </si>
  <si>
    <t>Vespadelus baverstocki</t>
  </si>
  <si>
    <t>Vespadelus caurinus</t>
  </si>
  <si>
    <t>Vespadelus darlingtoni</t>
  </si>
  <si>
    <t>Vespadelus douglasorum</t>
  </si>
  <si>
    <t>Vespadelus finlaysoni</t>
  </si>
  <si>
    <t>Vespadelus pumilus</t>
  </si>
  <si>
    <t>Vespadelus regulus</t>
  </si>
  <si>
    <t>Vespadelus troughtoni</t>
  </si>
  <si>
    <t>Vespadelus vulturnus</t>
  </si>
  <si>
    <t>Vespertilio murinus</t>
  </si>
  <si>
    <t>Vespertilio sinensis</t>
  </si>
  <si>
    <t>Vicugna vicugna</t>
  </si>
  <si>
    <t>Viverra civettina</t>
  </si>
  <si>
    <t>Viverra megaspila</t>
  </si>
  <si>
    <t>Viverra tangalunga</t>
  </si>
  <si>
    <t>Viverra zibetha</t>
  </si>
  <si>
    <t>Viverricula indica</t>
  </si>
  <si>
    <t>Voalavo antsahabensis</t>
  </si>
  <si>
    <t>Voalavo gymnocaudus</t>
  </si>
  <si>
    <t>Volemys millicens</t>
  </si>
  <si>
    <t>Volemys musseri</t>
  </si>
  <si>
    <t>Vombatus ursinus</t>
  </si>
  <si>
    <t>Vormela peregusna</t>
  </si>
  <si>
    <t>Vulpes bengalensis</t>
  </si>
  <si>
    <t>Vulpes cana</t>
  </si>
  <si>
    <t>Vulpes chama</t>
  </si>
  <si>
    <t>Vulpes corsac</t>
  </si>
  <si>
    <t>Vulpes ferrilata</t>
  </si>
  <si>
    <t>Vulpes lagopus</t>
  </si>
  <si>
    <t>Vulpes macrotis</t>
  </si>
  <si>
    <t>Vulpes pallida</t>
  </si>
  <si>
    <t>Vulpes rueppellii</t>
  </si>
  <si>
    <t>Vulpes velox</t>
  </si>
  <si>
    <t>Vulpes vulpes</t>
  </si>
  <si>
    <t>Vulpes zerda</t>
  </si>
  <si>
    <t>Wallabia bicolor</t>
  </si>
  <si>
    <t>Wiedomys cerradensis</t>
  </si>
  <si>
    <t>Wiedomys pyrrhorhinos</t>
  </si>
  <si>
    <t>Wilfredomys oenax</t>
  </si>
  <si>
    <t>Wyulda squamicaudata</t>
  </si>
  <si>
    <t>Xenomys nelsoni</t>
  </si>
  <si>
    <t>Xenuromys barbatus</t>
  </si>
  <si>
    <t>Xeromys myoides</t>
  </si>
  <si>
    <t>Xeronycteris vieirai</t>
  </si>
  <si>
    <t>Xerospermophilus mohavensis</t>
  </si>
  <si>
    <t>Xerospermophilus perotensis</t>
  </si>
  <si>
    <t>Xerospermophilus spilosoma</t>
  </si>
  <si>
    <t>Xerospermophilus tereticaudus</t>
  </si>
  <si>
    <t>Xerus erythropus</t>
  </si>
  <si>
    <t>Xerus inauris</t>
  </si>
  <si>
    <t>Xerus princeps</t>
  </si>
  <si>
    <t>Xerus rutilus</t>
  </si>
  <si>
    <t>Zaedyus pichiy</t>
  </si>
  <si>
    <t>Zaglossus attenboroughi</t>
  </si>
  <si>
    <t>Zaglossus bartoni</t>
  </si>
  <si>
    <t>Zaglossus bruijnii</t>
  </si>
  <si>
    <t>Zapus hudsonius</t>
  </si>
  <si>
    <t>Zapus princeps</t>
  </si>
  <si>
    <t>Zapus trinotatus</t>
  </si>
  <si>
    <t>Zelotomys hildegardeae</t>
  </si>
  <si>
    <t>Zelotomys woosnami</t>
  </si>
  <si>
    <t>Zenkerella insignis</t>
  </si>
  <si>
    <t>Zygodontomys brevicauda</t>
  </si>
  <si>
    <t>Zygodontomys brunneus</t>
  </si>
  <si>
    <t>Zyzomys argurus</t>
  </si>
  <si>
    <t>Zyzomys maini</t>
  </si>
  <si>
    <t>Zyzomys palatalis</t>
  </si>
  <si>
    <t>Zyzomys pedunculatus</t>
  </si>
  <si>
    <t>Zyzomys woodwardi</t>
  </si>
  <si>
    <t>Nocturnal</t>
  </si>
  <si>
    <t>Diurnal</t>
  </si>
  <si>
    <t>Cathemeral</t>
  </si>
  <si>
    <t>Crepuscular</t>
  </si>
  <si>
    <t>Monodelphis peruviana</t>
  </si>
  <si>
    <t>Diet.Inv</t>
  </si>
  <si>
    <t>Diet.Vend</t>
  </si>
  <si>
    <t>Diet.Vect</t>
  </si>
  <si>
    <t>Diet.Vfish</t>
  </si>
  <si>
    <t>Diet.Vunk</t>
  </si>
  <si>
    <t>Diet.Scav</t>
  </si>
  <si>
    <t>Diet.Fruit</t>
  </si>
  <si>
    <t>Diet.Nect</t>
  </si>
  <si>
    <t>Diet.Seed</t>
  </si>
  <si>
    <t>Diet.Plant</t>
  </si>
  <si>
    <t>Order</t>
  </si>
  <si>
    <t>Family</t>
  </si>
  <si>
    <t>Genus</t>
  </si>
  <si>
    <t>Species</t>
  </si>
  <si>
    <t>Rodentia</t>
  </si>
  <si>
    <t>Muridae</t>
  </si>
  <si>
    <t>Abditomys</t>
  </si>
  <si>
    <t>latidens</t>
  </si>
  <si>
    <t>Luzon Broad-toothed Rat</t>
  </si>
  <si>
    <t>Abeomelomys</t>
  </si>
  <si>
    <t>sevia</t>
  </si>
  <si>
    <t>Menzies' Mouse</t>
  </si>
  <si>
    <t>Cricetidae</t>
  </si>
  <si>
    <t>Abrawayaomys</t>
  </si>
  <si>
    <t>ruschii</t>
  </si>
  <si>
    <t>Ruschi's Rat</t>
  </si>
  <si>
    <t>Abrocomidae</t>
  </si>
  <si>
    <t>Abrocoma</t>
  </si>
  <si>
    <t>bennettii</t>
  </si>
  <si>
    <t>Bennett's Chinchilla Rat</t>
  </si>
  <si>
    <t>boliviensis</t>
  </si>
  <si>
    <t>Bolivian Chinchilla Rat</t>
  </si>
  <si>
    <t>budini</t>
  </si>
  <si>
    <t>Budin's Chinchilla Rat</t>
  </si>
  <si>
    <t>cinerea</t>
  </si>
  <si>
    <t>Ashy Chinchilla Rat</t>
  </si>
  <si>
    <t>famatina</t>
  </si>
  <si>
    <t>Famatina Chinchilla Rat</t>
  </si>
  <si>
    <t>shistacea</t>
  </si>
  <si>
    <t>Sierra Del Tontal Chinchilla Rat</t>
  </si>
  <si>
    <t>uspallata</t>
  </si>
  <si>
    <t>Uspallata Chinchilla Rat</t>
  </si>
  <si>
    <t>vaccarum</t>
  </si>
  <si>
    <t>Mendozan Chinchilla Rat</t>
  </si>
  <si>
    <t>Abrothrix</t>
  </si>
  <si>
    <t>andinus</t>
  </si>
  <si>
    <t>Andean Akodont</t>
  </si>
  <si>
    <t>illutea</t>
  </si>
  <si>
    <t>Gray Akodont</t>
  </si>
  <si>
    <t>jelskii</t>
  </si>
  <si>
    <t>Jelski's Altiplano Mouse</t>
  </si>
  <si>
    <t>lanosus</t>
  </si>
  <si>
    <t>Woolly Grass Mouse</t>
  </si>
  <si>
    <t>longipilis</t>
  </si>
  <si>
    <t>Long-haired Akodont</t>
  </si>
  <si>
    <t>olivaceus</t>
  </si>
  <si>
    <t>Olive Grass Mouse</t>
  </si>
  <si>
    <t>sanborni</t>
  </si>
  <si>
    <t>Sanborn's Grass Mouse</t>
  </si>
  <si>
    <t>Chiroptera</t>
  </si>
  <si>
    <t>Pteropodidae</t>
  </si>
  <si>
    <t>Acerodon</t>
  </si>
  <si>
    <t>celebensis</t>
  </si>
  <si>
    <t>Sulawesi Fruit Bat</t>
  </si>
  <si>
    <t>humilis</t>
  </si>
  <si>
    <t>Talaud Fruit Bat</t>
  </si>
  <si>
    <t>jubatus</t>
  </si>
  <si>
    <t>Golden-capped Fruit Bat</t>
  </si>
  <si>
    <t>leucotis</t>
  </si>
  <si>
    <t>Palawan Fruit Bat</t>
  </si>
  <si>
    <t>mackloti</t>
  </si>
  <si>
    <t>Sunda Fruit Bat</t>
  </si>
  <si>
    <t>Carnivora</t>
  </si>
  <si>
    <t>Felidae</t>
  </si>
  <si>
    <t>Acinonyx</t>
  </si>
  <si>
    <t>Cheetah</t>
  </si>
  <si>
    <t>Acomys</t>
  </si>
  <si>
    <t>airensis</t>
  </si>
  <si>
    <t>Western Saharan Spiny Mouse</t>
  </si>
  <si>
    <t>cahirinus</t>
  </si>
  <si>
    <t>Cairo Spiny Mouse</t>
  </si>
  <si>
    <t>cilicicus</t>
  </si>
  <si>
    <t>Asia Minor Spiny Mouse</t>
  </si>
  <si>
    <t>cineraceus</t>
  </si>
  <si>
    <t>Gray Spiny Mouse</t>
  </si>
  <si>
    <t>dimidiatus</t>
  </si>
  <si>
    <t>Arabian Spiny Mouse</t>
  </si>
  <si>
    <t>ignitus</t>
  </si>
  <si>
    <t>Fiery Spiny Mouse</t>
  </si>
  <si>
    <t>johannis</t>
  </si>
  <si>
    <t>Johan's Spiny Mouse</t>
  </si>
  <si>
    <t>kempi</t>
  </si>
  <si>
    <t>Kemp's Spiny Mouse</t>
  </si>
  <si>
    <t>louisae</t>
  </si>
  <si>
    <t>Louise's Spiny Mouse</t>
  </si>
  <si>
    <t>minous</t>
  </si>
  <si>
    <t>Crete Spiny Mouse</t>
  </si>
  <si>
    <t>mullah</t>
  </si>
  <si>
    <t>Mullah Spiny Mouse</t>
  </si>
  <si>
    <t>nesiotes</t>
  </si>
  <si>
    <t>Cyprus Spiny Mouse</t>
  </si>
  <si>
    <t>percivali</t>
  </si>
  <si>
    <t>Percival's Spiny Mouse</t>
  </si>
  <si>
    <t>russatus</t>
  </si>
  <si>
    <t>Golden Spiny Mouse</t>
  </si>
  <si>
    <t>seurati</t>
  </si>
  <si>
    <t>Seurat's Spiny Mouse</t>
  </si>
  <si>
    <t>spinosissimus</t>
  </si>
  <si>
    <t>Spiny Mouse</t>
  </si>
  <si>
    <t>subspinosus</t>
  </si>
  <si>
    <t>Cape Spiny Mouse</t>
  </si>
  <si>
    <t>wilsoni</t>
  </si>
  <si>
    <t>Wilson's Spiny Mouse</t>
  </si>
  <si>
    <t>Octodontidae</t>
  </si>
  <si>
    <t>Aconaemys</t>
  </si>
  <si>
    <t>fuscus</t>
  </si>
  <si>
    <t>Chilean Rock Rat</t>
  </si>
  <si>
    <t>porteri</t>
  </si>
  <si>
    <t>Porter's Rock Rat</t>
  </si>
  <si>
    <t>Diprotodontia</t>
  </si>
  <si>
    <t>Acrobatidae</t>
  </si>
  <si>
    <t>Acrobates</t>
  </si>
  <si>
    <t>pygmaeus</t>
  </si>
  <si>
    <t>Feathertail Glider</t>
  </si>
  <si>
    <t>Cetartiodactyla</t>
  </si>
  <si>
    <t>Bovidae</t>
  </si>
  <si>
    <t>Addax</t>
  </si>
  <si>
    <t>nasomaculatus</t>
  </si>
  <si>
    <t>Aegialomys</t>
  </si>
  <si>
    <t>galapagoensis</t>
  </si>
  <si>
    <t>Galapagos Rice Rat</t>
  </si>
  <si>
    <t>xanthaeolus</t>
  </si>
  <si>
    <t>Yellowish Rice Rat</t>
  </si>
  <si>
    <t>Aepeomys</t>
  </si>
  <si>
    <t>lugens</t>
  </si>
  <si>
    <t>Olive Montane Mouse</t>
  </si>
  <si>
    <t>reigi</t>
  </si>
  <si>
    <t xml:space="preserve">Reig's Montane Mouse </t>
  </si>
  <si>
    <t>Aepyceros</t>
  </si>
  <si>
    <t>melampus</t>
  </si>
  <si>
    <t>Impala</t>
  </si>
  <si>
    <t>Potoroidae</t>
  </si>
  <si>
    <t>Aepyprymnus</t>
  </si>
  <si>
    <t>rufescens</t>
  </si>
  <si>
    <t>Rufous Bettong</t>
  </si>
  <si>
    <t>Sciuridae</t>
  </si>
  <si>
    <t>Aeretes</t>
  </si>
  <si>
    <t>melanopterus</t>
  </si>
  <si>
    <t>Northern Chinese Flying Squirrel</t>
  </si>
  <si>
    <t>Aeromys</t>
  </si>
  <si>
    <t>tephromelas</t>
  </si>
  <si>
    <t>Black Flying Squirrel</t>
  </si>
  <si>
    <t>thomasi</t>
  </si>
  <si>
    <t>Thomas's Flying Squirrel</t>
  </si>
  <si>
    <t>Aethalops</t>
  </si>
  <si>
    <t>aequalis</t>
  </si>
  <si>
    <t>Borneo Fruit Bat</t>
  </si>
  <si>
    <t>alecto</t>
  </si>
  <si>
    <t>Pygmy Fruit Bat</t>
  </si>
  <si>
    <t>Aethomys</t>
  </si>
  <si>
    <t>bocagei</t>
  </si>
  <si>
    <t>Bocage's Rock Rat</t>
  </si>
  <si>
    <t>chrysophilus</t>
  </si>
  <si>
    <t>Red Rock Rat</t>
  </si>
  <si>
    <t>granti</t>
  </si>
  <si>
    <t>Grant's rock rat</t>
  </si>
  <si>
    <t>hindei</t>
  </si>
  <si>
    <t>Hinde's Rock Rat</t>
  </si>
  <si>
    <t>ineptus</t>
  </si>
  <si>
    <t>Tete Veld Aethomys</t>
  </si>
  <si>
    <t>kaiseri</t>
  </si>
  <si>
    <t>Kaiser's Rock Rat</t>
  </si>
  <si>
    <t>namaquensis</t>
  </si>
  <si>
    <t>Namaqua Rock Rat</t>
  </si>
  <si>
    <t>nyikae</t>
  </si>
  <si>
    <t>Nyika Rock Rat</t>
  </si>
  <si>
    <t>silindensis</t>
  </si>
  <si>
    <t>Selinda Veld Rat</t>
  </si>
  <si>
    <t>stannarius</t>
  </si>
  <si>
    <t>Tinfields Rock Rat</t>
  </si>
  <si>
    <t>Thomas's Rock Rat</t>
  </si>
  <si>
    <t>Ursidae</t>
  </si>
  <si>
    <t>Ailuropoda</t>
  </si>
  <si>
    <t>melanoleuca</t>
  </si>
  <si>
    <t>Giant Panda</t>
  </si>
  <si>
    <t>Phalangeridae</t>
  </si>
  <si>
    <t>Ailurops</t>
  </si>
  <si>
    <t>melanotis</t>
  </si>
  <si>
    <t>Talaud Bear Cuscus</t>
  </si>
  <si>
    <t>ursinus</t>
  </si>
  <si>
    <t>Bear Cuscus</t>
  </si>
  <si>
    <t>Ailuridae</t>
  </si>
  <si>
    <t>Ailurus</t>
  </si>
  <si>
    <t>fulgens</t>
  </si>
  <si>
    <t>Red Panda</t>
  </si>
  <si>
    <t>Akodon</t>
  </si>
  <si>
    <t>aerosus</t>
  </si>
  <si>
    <t>Highland Grass Mouse</t>
  </si>
  <si>
    <t>affinis</t>
  </si>
  <si>
    <t>Colombian Grass Mouse</t>
  </si>
  <si>
    <t>albiventer</t>
  </si>
  <si>
    <t>White-bellied Grass Mouse</t>
  </si>
  <si>
    <t>aliquantulus</t>
  </si>
  <si>
    <t>Uncolored grass mouse</t>
  </si>
  <si>
    <t>azarae</t>
  </si>
  <si>
    <t>Azara's Grass Mouse</t>
  </si>
  <si>
    <t>Bolivian Grass Mouse</t>
  </si>
  <si>
    <t>Budin's Grass Mouse</t>
  </si>
  <si>
    <t>cursor</t>
  </si>
  <si>
    <t>Cursor Grass Mouse</t>
  </si>
  <si>
    <t>dayi</t>
  </si>
  <si>
    <t>Day's Grass Mouse</t>
  </si>
  <si>
    <t>dolores</t>
  </si>
  <si>
    <t>fumeus</t>
  </si>
  <si>
    <t>Smoky Grass Mouse</t>
  </si>
  <si>
    <t>iniscatus</t>
  </si>
  <si>
    <t>Intelligent Grass Mouse</t>
  </si>
  <si>
    <t>juninensis</t>
  </si>
  <si>
    <t>Junin Grass Mouse</t>
  </si>
  <si>
    <t>kofordi</t>
  </si>
  <si>
    <t>Koford's Grass Mouse</t>
  </si>
  <si>
    <t>leucolimnaeus</t>
  </si>
  <si>
    <t>lindberghi</t>
  </si>
  <si>
    <t>Lindbergh's Grass Mouse</t>
  </si>
  <si>
    <t>lutescens</t>
  </si>
  <si>
    <t>Altiplano Grass Mouse</t>
  </si>
  <si>
    <t>mimus</t>
  </si>
  <si>
    <t>Thespian Grass Mouse</t>
  </si>
  <si>
    <t>molinae</t>
  </si>
  <si>
    <t>Molina's Grass Mouse</t>
  </si>
  <si>
    <t>mollis</t>
  </si>
  <si>
    <t>Soft Grass Mouse</t>
  </si>
  <si>
    <t>montensis</t>
  </si>
  <si>
    <t>Montane Akodont</t>
  </si>
  <si>
    <t>mystax</t>
  </si>
  <si>
    <t>neocenus</t>
  </si>
  <si>
    <t>oenos</t>
  </si>
  <si>
    <t>orophilus</t>
  </si>
  <si>
    <t>El Dorado Grass Mouse</t>
  </si>
  <si>
    <t>paranaensis</t>
  </si>
  <si>
    <t>pervalens</t>
  </si>
  <si>
    <t>Tarija Akodont</t>
  </si>
  <si>
    <t>philipmyersi</t>
  </si>
  <si>
    <t>sanctipaulensis</t>
  </si>
  <si>
    <t>Sao Paulo Grass Mouse</t>
  </si>
  <si>
    <t>serrensis</t>
  </si>
  <si>
    <t>Serrado Do Mar Grass Mouse</t>
  </si>
  <si>
    <t>siberiae</t>
  </si>
  <si>
    <t>Cochabamba Grass Mouse</t>
  </si>
  <si>
    <t>simulator</t>
  </si>
  <si>
    <t>Gray-bellied Grass Mouse</t>
  </si>
  <si>
    <t>spegazzinii</t>
  </si>
  <si>
    <t>subfuscus</t>
  </si>
  <si>
    <t>Puno Grass Mouse</t>
  </si>
  <si>
    <t>surdus</t>
  </si>
  <si>
    <t>Silent Grass Mouse</t>
  </si>
  <si>
    <t>sylvanus</t>
  </si>
  <si>
    <t>Forest Grass Mouse</t>
  </si>
  <si>
    <t>toba</t>
  </si>
  <si>
    <t>Chaco Grass Mouse</t>
  </si>
  <si>
    <t>torques</t>
  </si>
  <si>
    <t>Cloud Forest Grass Mouse</t>
  </si>
  <si>
    <t>varius</t>
  </si>
  <si>
    <t>Variable Grass Mouse</t>
  </si>
  <si>
    <t>Alcelaphus</t>
  </si>
  <si>
    <t>buselaphus</t>
  </si>
  <si>
    <t>Hartebeest</t>
  </si>
  <si>
    <t>Cervidae</t>
  </si>
  <si>
    <t>Alces</t>
  </si>
  <si>
    <t>alces</t>
  </si>
  <si>
    <t>Moose</t>
  </si>
  <si>
    <t>Alionycteris</t>
  </si>
  <si>
    <t>paucidentata</t>
  </si>
  <si>
    <t>Mindanao Pygmy Fruit Bat</t>
  </si>
  <si>
    <t>Dipodidae</t>
  </si>
  <si>
    <t>Allactaga</t>
  </si>
  <si>
    <t>balikunica</t>
  </si>
  <si>
    <t>Balikun Jerboa</t>
  </si>
  <si>
    <t>bullata</t>
  </si>
  <si>
    <t>Gobi Jerboa</t>
  </si>
  <si>
    <t>elater</t>
  </si>
  <si>
    <t>Small Five-toed Jerboa</t>
  </si>
  <si>
    <t>euphratica</t>
  </si>
  <si>
    <t>Euphrates Jerboa</t>
  </si>
  <si>
    <t>firouzi</t>
  </si>
  <si>
    <t>Iranian Jerboa</t>
  </si>
  <si>
    <t>hotsoni</t>
  </si>
  <si>
    <t>Hotson's Five-toed Jerboa</t>
  </si>
  <si>
    <t>major</t>
  </si>
  <si>
    <t>Great Jerboa</t>
  </si>
  <si>
    <t>severtzovi</t>
  </si>
  <si>
    <t>Svertzov's Jerboa</t>
  </si>
  <si>
    <t>sibirica</t>
  </si>
  <si>
    <t>Siberian Jerboa</t>
  </si>
  <si>
    <t>tetradactyla</t>
  </si>
  <si>
    <t>Four-toed Jerboa</t>
  </si>
  <si>
    <t>vinogradovi</t>
  </si>
  <si>
    <t>Vinogradov's Jerboa</t>
  </si>
  <si>
    <t>williamsi</t>
  </si>
  <si>
    <t>Williams's Jerboa</t>
  </si>
  <si>
    <t>Allactodipus</t>
  </si>
  <si>
    <t>bobrinskii</t>
  </si>
  <si>
    <t>Bobrinski's Jerboa</t>
  </si>
  <si>
    <t>Primates</t>
  </si>
  <si>
    <t>Cercopithecidae</t>
  </si>
  <si>
    <t>Allenopithecus</t>
  </si>
  <si>
    <t>nigroviridis</t>
  </si>
  <si>
    <t>Allen's Swamp Monkey</t>
  </si>
  <si>
    <t>Cheirogaleidae</t>
  </si>
  <si>
    <t>Allocebus</t>
  </si>
  <si>
    <t>trichotis</t>
  </si>
  <si>
    <t>Hairy-eared Dwarf Lemur</t>
  </si>
  <si>
    <t>Allochrocebus</t>
  </si>
  <si>
    <t>lhoesti</t>
  </si>
  <si>
    <t>L'Hoest's Monkey</t>
  </si>
  <si>
    <t>preussi</t>
  </si>
  <si>
    <t>solatus</t>
  </si>
  <si>
    <t>Sun-tailed Monkey</t>
  </si>
  <si>
    <t>Allocricetulus</t>
  </si>
  <si>
    <t>curtatus</t>
  </si>
  <si>
    <t>Mongolian Hamster</t>
  </si>
  <si>
    <t>eversmanni</t>
  </si>
  <si>
    <t>Eversmann's Hamster</t>
  </si>
  <si>
    <t>Atelidae</t>
  </si>
  <si>
    <t>Alouatta</t>
  </si>
  <si>
    <t>arctoidea</t>
  </si>
  <si>
    <t>Ursine Howler Monkey</t>
  </si>
  <si>
    <t>belzebul</t>
  </si>
  <si>
    <t>Red-handed Howler Monkey</t>
  </si>
  <si>
    <t>caraya</t>
  </si>
  <si>
    <t>Black-and-gold Howler Monkey</t>
  </si>
  <si>
    <t>discolor</t>
  </si>
  <si>
    <t>Spix's Red-handed Howler Monkey</t>
  </si>
  <si>
    <t>guariba</t>
  </si>
  <si>
    <t>Brown Howler Monkey</t>
  </si>
  <si>
    <t>macconnelli</t>
  </si>
  <si>
    <t>Guianan Red Howler Monkey</t>
  </si>
  <si>
    <t>nigerrima</t>
  </si>
  <si>
    <t>Black Howler Monkey</t>
  </si>
  <si>
    <t>palliata</t>
  </si>
  <si>
    <t>Mantled Howler Monkey</t>
  </si>
  <si>
    <t>pigra</t>
  </si>
  <si>
    <t>sara</t>
  </si>
  <si>
    <t>Bolivian Red Howler Monkey</t>
  </si>
  <si>
    <t>seniculus</t>
  </si>
  <si>
    <t>Colombia red howler</t>
  </si>
  <si>
    <t>ululata</t>
  </si>
  <si>
    <t>Alticola</t>
  </si>
  <si>
    <t>albicaudus</t>
  </si>
  <si>
    <t>White-tailed Mountain Vole</t>
  </si>
  <si>
    <t>argentatus</t>
  </si>
  <si>
    <t>Silver Mountain Vole</t>
  </si>
  <si>
    <t>barakshin</t>
  </si>
  <si>
    <t>Gobi Altai Mountain Vole</t>
  </si>
  <si>
    <t>lemminus</t>
  </si>
  <si>
    <t>Lemming Vole</t>
  </si>
  <si>
    <t>macrotis</t>
  </si>
  <si>
    <t>Large-eared Vole</t>
  </si>
  <si>
    <t>montosa</t>
  </si>
  <si>
    <t>Central Kashmir Vole</t>
  </si>
  <si>
    <t>olchonensis</t>
  </si>
  <si>
    <t>Olkhon Mountain Vole</t>
  </si>
  <si>
    <t>roylei</t>
  </si>
  <si>
    <t>Royle's Mountain Vole</t>
  </si>
  <si>
    <t>semicanus</t>
  </si>
  <si>
    <t>Mongolian Silver Vole</t>
  </si>
  <si>
    <t>stoliczkanus</t>
  </si>
  <si>
    <t>Stoliczka's Mountain Vole</t>
  </si>
  <si>
    <t>strelzowi</t>
  </si>
  <si>
    <t>Flat-headed Vole</t>
  </si>
  <si>
    <t>tuvinicus</t>
  </si>
  <si>
    <t>Tuva Silver Vole</t>
  </si>
  <si>
    <t>Phyllostomidae</t>
  </si>
  <si>
    <t>Ametrida</t>
  </si>
  <si>
    <t>centurio</t>
  </si>
  <si>
    <t>Little White-shouldered Bat</t>
  </si>
  <si>
    <t>Ammodillus</t>
  </si>
  <si>
    <t>imbellis</t>
  </si>
  <si>
    <t>Ammodile</t>
  </si>
  <si>
    <t>Ammodorcas</t>
  </si>
  <si>
    <t>clarkei</t>
  </si>
  <si>
    <t>Dibatag</t>
  </si>
  <si>
    <t>Ammospermophilus</t>
  </si>
  <si>
    <t>harrisii</t>
  </si>
  <si>
    <t>Harris's Antelope Squirrel</t>
  </si>
  <si>
    <t>interpres</t>
  </si>
  <si>
    <t>Texas Antelope Squirrel</t>
  </si>
  <si>
    <t>leucurus</t>
  </si>
  <si>
    <t>White-tailed Antelope Squirrel</t>
  </si>
  <si>
    <t>nelsoni</t>
  </si>
  <si>
    <t>Nelson's Antelope Squirrel</t>
  </si>
  <si>
    <t>Ammotragus</t>
  </si>
  <si>
    <t>lervia</t>
  </si>
  <si>
    <t>Aoudad</t>
  </si>
  <si>
    <t>Furipteridae</t>
  </si>
  <si>
    <t>Amorphochilus</t>
  </si>
  <si>
    <t>schnablii</t>
  </si>
  <si>
    <t>Smoky Bat</t>
  </si>
  <si>
    <t>Amphinectomys</t>
  </si>
  <si>
    <t>savamis</t>
  </si>
  <si>
    <t>Ucayali Water Rat</t>
  </si>
  <si>
    <t>Scandentia</t>
  </si>
  <si>
    <t>Tupaiidae</t>
  </si>
  <si>
    <t>Anathana</t>
  </si>
  <si>
    <t>ellioti</t>
  </si>
  <si>
    <t>Madras Treeshrew</t>
  </si>
  <si>
    <t>Andalgalomys</t>
  </si>
  <si>
    <t>olrogi</t>
  </si>
  <si>
    <t>Olrog's Pericote</t>
  </si>
  <si>
    <t>pearsoni</t>
  </si>
  <si>
    <t>Pearson's Chaco Mouse</t>
  </si>
  <si>
    <t>Andinomys</t>
  </si>
  <si>
    <t>edax</t>
  </si>
  <si>
    <t>Andean Mouse</t>
  </si>
  <si>
    <t>Anisomys</t>
  </si>
  <si>
    <t>imitator</t>
  </si>
  <si>
    <t>Uneven-toothed Rat</t>
  </si>
  <si>
    <t>Anomaluridae</t>
  </si>
  <si>
    <t>Anomalurus</t>
  </si>
  <si>
    <t>beecrofti</t>
  </si>
  <si>
    <t>Beecroft's Scaly-tailed Squirrel</t>
  </si>
  <si>
    <t>derbianus</t>
  </si>
  <si>
    <t>Lord Derby's Scaly-tailed Squirrel</t>
  </si>
  <si>
    <t>pelii</t>
  </si>
  <si>
    <t>Pel's Flying Squirrel</t>
  </si>
  <si>
    <t>pusillus</t>
  </si>
  <si>
    <t>Dwarf Scaly-tailed Squirrel</t>
  </si>
  <si>
    <t>Anonymomys</t>
  </si>
  <si>
    <t>mindorensis</t>
  </si>
  <si>
    <t>Mindoro Forest Anonymomys</t>
  </si>
  <si>
    <t>Anotomys</t>
  </si>
  <si>
    <t>leander</t>
  </si>
  <si>
    <t>Ecuadoran Ichthyomyine</t>
  </si>
  <si>
    <t>Anoura</t>
  </si>
  <si>
    <t>caudifer</t>
  </si>
  <si>
    <t>Tailed Tailless Bat</t>
  </si>
  <si>
    <t>cultrata</t>
  </si>
  <si>
    <t>Handley's Tailless Bat</t>
  </si>
  <si>
    <t>fistulata</t>
  </si>
  <si>
    <t>Tube-lipped Tailless Bat</t>
  </si>
  <si>
    <t>geoffroyi</t>
  </si>
  <si>
    <t>Geoffroy's Tailless Bat</t>
  </si>
  <si>
    <t>Broad-toothed Tailless Bat</t>
  </si>
  <si>
    <t>luismanueli</t>
  </si>
  <si>
    <t>Luis Manuel's Tailless Bat</t>
  </si>
  <si>
    <t>Eulipotyphla</t>
  </si>
  <si>
    <t>Soricidae</t>
  </si>
  <si>
    <t>Anourosorex</t>
  </si>
  <si>
    <t>assamensis</t>
  </si>
  <si>
    <t>Assam Mole Shrew</t>
  </si>
  <si>
    <t>schmidi</t>
  </si>
  <si>
    <t>Giant Mole Shrew</t>
  </si>
  <si>
    <t>squamipes</t>
  </si>
  <si>
    <t>Mole-shrew</t>
  </si>
  <si>
    <t>yamashinai</t>
  </si>
  <si>
    <t>Taiwanese Mole Shrew</t>
  </si>
  <si>
    <t>Dasyuromorphia</t>
  </si>
  <si>
    <t>Dasyuridae</t>
  </si>
  <si>
    <t>Antechinomys</t>
  </si>
  <si>
    <t>laniger</t>
  </si>
  <si>
    <t>Kultarr</t>
  </si>
  <si>
    <t>Antechinus</t>
  </si>
  <si>
    <t>adustus</t>
  </si>
  <si>
    <t>Rusty Antechinus</t>
  </si>
  <si>
    <t>agilis</t>
  </si>
  <si>
    <t>Agile Antechinus</t>
  </si>
  <si>
    <t>bellus</t>
  </si>
  <si>
    <t>Fawn Antechinus</t>
  </si>
  <si>
    <t>flavipes</t>
  </si>
  <si>
    <t>Yellow-footed Antechinus</t>
  </si>
  <si>
    <t>godmani</t>
  </si>
  <si>
    <t>Atherton Antechinus</t>
  </si>
  <si>
    <t>leo</t>
  </si>
  <si>
    <t>Cinnamon Antechinus</t>
  </si>
  <si>
    <t>minimus</t>
  </si>
  <si>
    <t>Swamp Antechinus</t>
  </si>
  <si>
    <t>stuartii</t>
  </si>
  <si>
    <t>Brown Antechinus</t>
  </si>
  <si>
    <t>subtropicus</t>
  </si>
  <si>
    <t>Subtropical Antechinus</t>
  </si>
  <si>
    <t>swainsonii</t>
  </si>
  <si>
    <t>Dusky Antechinus</t>
  </si>
  <si>
    <t>Hipposideridae</t>
  </si>
  <si>
    <t>Anthops</t>
  </si>
  <si>
    <t>ornatus</t>
  </si>
  <si>
    <t>Solomons Leaf-nosed Bat</t>
  </si>
  <si>
    <t>Antidorcas</t>
  </si>
  <si>
    <t>marsupialis</t>
  </si>
  <si>
    <t>Springbok</t>
  </si>
  <si>
    <t>Antilocapridae</t>
  </si>
  <si>
    <t>Antilocapra</t>
  </si>
  <si>
    <t>americana</t>
  </si>
  <si>
    <t>Pronghorn</t>
  </si>
  <si>
    <t>Antilope</t>
  </si>
  <si>
    <t>cervicapra</t>
  </si>
  <si>
    <t>Blackbuck</t>
  </si>
  <si>
    <t>Vespertilionidae</t>
  </si>
  <si>
    <t>Antrozous</t>
  </si>
  <si>
    <t>pallidus</t>
  </si>
  <si>
    <t>Pallid Bat</t>
  </si>
  <si>
    <t>Mustelidae</t>
  </si>
  <si>
    <t>Aonyx</t>
  </si>
  <si>
    <t>capensis</t>
  </si>
  <si>
    <t>African Clawless Otter</t>
  </si>
  <si>
    <t>cinereus</t>
  </si>
  <si>
    <t>Asian Small-clawed Otter</t>
  </si>
  <si>
    <t>congicus</t>
  </si>
  <si>
    <t>Congo Clawless Otter</t>
  </si>
  <si>
    <t>Aotidae</t>
  </si>
  <si>
    <t>Aotus</t>
  </si>
  <si>
    <t>brumbacki</t>
  </si>
  <si>
    <t>Mico De Noche Llanero</t>
  </si>
  <si>
    <t>griseimembra</t>
  </si>
  <si>
    <t>Grey-handed Night Monkey</t>
  </si>
  <si>
    <t>jorgehernandezi</t>
  </si>
  <si>
    <t>lemurinus</t>
  </si>
  <si>
    <t>Colombian Night Monkey</t>
  </si>
  <si>
    <t>miconax</t>
  </si>
  <si>
    <t>Andean Night Monkey</t>
  </si>
  <si>
    <t>nancymaae</t>
  </si>
  <si>
    <t>nigriceps</t>
  </si>
  <si>
    <t>Black-headed Night Monkey</t>
  </si>
  <si>
    <t>trivirgatus</t>
  </si>
  <si>
    <t>Northern Night Monkey</t>
  </si>
  <si>
    <t>vociferans</t>
  </si>
  <si>
    <t>Spix's Night Monkey</t>
  </si>
  <si>
    <t>zonalis</t>
  </si>
  <si>
    <t>Panamanian Night Monkey</t>
  </si>
  <si>
    <t>Aplodontiidae</t>
  </si>
  <si>
    <t>Aplodontia</t>
  </si>
  <si>
    <t>rufa</t>
  </si>
  <si>
    <t>Mountain Beaver</t>
  </si>
  <si>
    <t>Apodemus</t>
  </si>
  <si>
    <t>agrarius</t>
  </si>
  <si>
    <t>Striped Field Mouse</t>
  </si>
  <si>
    <t>argenteus</t>
  </si>
  <si>
    <t>Small Japanese Field Mouse</t>
  </si>
  <si>
    <t>avicennicus</t>
  </si>
  <si>
    <t>Persian Wood Mouse</t>
  </si>
  <si>
    <t>chevrieri</t>
  </si>
  <si>
    <t>Chevrier's Field Mouse</t>
  </si>
  <si>
    <t>draco</t>
  </si>
  <si>
    <t>South China Field Mouse</t>
  </si>
  <si>
    <t>epimelas</t>
  </si>
  <si>
    <t>Western Broad-toothed Field Mouse</t>
  </si>
  <si>
    <t>hyrcanicus</t>
  </si>
  <si>
    <t>Hyrcanian Field Mouse</t>
  </si>
  <si>
    <t>latronum</t>
  </si>
  <si>
    <t>Large-eared Field Mouse</t>
  </si>
  <si>
    <t>mystacinus</t>
  </si>
  <si>
    <t>Eastern Broad-toothed Field Mouse</t>
  </si>
  <si>
    <t>pallipes</t>
  </si>
  <si>
    <t>Himalayan Field Mouse</t>
  </si>
  <si>
    <t>peninsulae</t>
  </si>
  <si>
    <t>Korean Field Mouse</t>
  </si>
  <si>
    <t>ponticus</t>
  </si>
  <si>
    <t>Black Sea Field Mouse</t>
  </si>
  <si>
    <t>rusiges</t>
  </si>
  <si>
    <t>Kashmir Field Mouse</t>
  </si>
  <si>
    <t>semotus</t>
  </si>
  <si>
    <t>Taiwan Field Mouse</t>
  </si>
  <si>
    <t>speciosus</t>
  </si>
  <si>
    <t>Large Japanese Field Mouse</t>
  </si>
  <si>
    <t>witherbyi</t>
  </si>
  <si>
    <t>Steppe Field Mouse</t>
  </si>
  <si>
    <t>Apomys</t>
  </si>
  <si>
    <t>abrae</t>
  </si>
  <si>
    <t>Luzon Cordillera Apomys</t>
  </si>
  <si>
    <t>camiguinensis</t>
  </si>
  <si>
    <t>Camiguin Forest Mouse</t>
  </si>
  <si>
    <t>datae</t>
  </si>
  <si>
    <t>Northern Luzon Apomys</t>
  </si>
  <si>
    <t>gracilirostris</t>
  </si>
  <si>
    <t>Large Mindoro Apomys</t>
  </si>
  <si>
    <t>hylocetes</t>
  </si>
  <si>
    <t>Mindanao Mossy Forest Apomys</t>
  </si>
  <si>
    <t>insignis</t>
  </si>
  <si>
    <t>Mindanao Montane Forest Mouse</t>
  </si>
  <si>
    <t>littoralis</t>
  </si>
  <si>
    <t>Mindanao Lowland Apomys</t>
  </si>
  <si>
    <t>microdon</t>
  </si>
  <si>
    <t>Small Luzon Apomys</t>
  </si>
  <si>
    <t>musculus</t>
  </si>
  <si>
    <t>Least Philippine Apomys</t>
  </si>
  <si>
    <t>sacobianus</t>
  </si>
  <si>
    <t>Long-nosed Luzon Apomys</t>
  </si>
  <si>
    <t>Aproteles</t>
  </si>
  <si>
    <t>bulmerae</t>
  </si>
  <si>
    <t>Bulmer's Fruit Bat</t>
  </si>
  <si>
    <t>Arabitragus</t>
  </si>
  <si>
    <t>jayakari</t>
  </si>
  <si>
    <t>Arabian Tahr</t>
  </si>
  <si>
    <t>Arborimus</t>
  </si>
  <si>
    <t>albipes</t>
  </si>
  <si>
    <t>White-footed Vole</t>
  </si>
  <si>
    <t>longicaudus</t>
  </si>
  <si>
    <t>Red Tree Vole</t>
  </si>
  <si>
    <t>pomo</t>
  </si>
  <si>
    <t>Sonoma Tree Vole</t>
  </si>
  <si>
    <t>Archboldomys</t>
  </si>
  <si>
    <t>luzonensis</t>
  </si>
  <si>
    <t>Isarog Shrew Mouse</t>
  </si>
  <si>
    <t>Viverridae</t>
  </si>
  <si>
    <t>Arctictis</t>
  </si>
  <si>
    <t>binturong</t>
  </si>
  <si>
    <t>Binturong</t>
  </si>
  <si>
    <t>Lorisidae</t>
  </si>
  <si>
    <t>Arctocebus</t>
  </si>
  <si>
    <t>aureus</t>
  </si>
  <si>
    <t>Golden Angwantibo</t>
  </si>
  <si>
    <t>calabarensis</t>
  </si>
  <si>
    <t>Calabar Angwantibo</t>
  </si>
  <si>
    <t>Arctogalidia</t>
  </si>
  <si>
    <t>trivirgata</t>
  </si>
  <si>
    <t>Small-toothed Palm Civet</t>
  </si>
  <si>
    <t>Arctonyx</t>
  </si>
  <si>
    <t>albogularis</t>
  </si>
  <si>
    <t>Northern Hog Badger</t>
  </si>
  <si>
    <t>collaris</t>
  </si>
  <si>
    <t>Greater Hog Badger</t>
  </si>
  <si>
    <t>hoevenii</t>
  </si>
  <si>
    <t>Sumatran Hog Badger</t>
  </si>
  <si>
    <t>Ardops</t>
  </si>
  <si>
    <t>nichollsi</t>
  </si>
  <si>
    <t>Tree Bat</t>
  </si>
  <si>
    <t>Arielulus</t>
  </si>
  <si>
    <t>aureocollaris</t>
  </si>
  <si>
    <t>Collared Sprite</t>
  </si>
  <si>
    <t>circumdatus</t>
  </si>
  <si>
    <t>Bronze Sprite</t>
  </si>
  <si>
    <t>cuprosus</t>
  </si>
  <si>
    <t>Coppery Sprite</t>
  </si>
  <si>
    <t>societatis</t>
  </si>
  <si>
    <t>Social Sprite</t>
  </si>
  <si>
    <t>torquatus</t>
  </si>
  <si>
    <t>Necklace Sprite</t>
  </si>
  <si>
    <t>Ariteus</t>
  </si>
  <si>
    <t>flavescens</t>
  </si>
  <si>
    <t>Jamaican Fig-eating Bat</t>
  </si>
  <si>
    <t>Artibeus</t>
  </si>
  <si>
    <t>amplus</t>
  </si>
  <si>
    <t>Large Fruit-eating Bat</t>
  </si>
  <si>
    <t>concolor</t>
  </si>
  <si>
    <t>Brown Fruit-eating Bat</t>
  </si>
  <si>
    <t>fimbriatus</t>
  </si>
  <si>
    <t>Fringed Fruit-eating Bat</t>
  </si>
  <si>
    <t>fraterculus</t>
  </si>
  <si>
    <t>Fraternal Fruit-eating Bat</t>
  </si>
  <si>
    <t>hirsutus</t>
  </si>
  <si>
    <t>Hairy Fruit-eating Bat</t>
  </si>
  <si>
    <t>inopinatus</t>
  </si>
  <si>
    <t>Honduran Fruit-eating Bat</t>
  </si>
  <si>
    <t>jamaicensis</t>
  </si>
  <si>
    <t>Jamaican Fruit-eating Bat</t>
  </si>
  <si>
    <t>lituratus</t>
  </si>
  <si>
    <t>Great Fruit-eating Bat</t>
  </si>
  <si>
    <t>obscurus</t>
  </si>
  <si>
    <t>Dark Fruit-eating Bat</t>
  </si>
  <si>
    <t>planirostris</t>
  </si>
  <si>
    <t>Flat-faced Fruit-eating Bat</t>
  </si>
  <si>
    <t>schwartzi</t>
  </si>
  <si>
    <t>Arvicanthis</t>
  </si>
  <si>
    <t>abyssinicus</t>
  </si>
  <si>
    <t>Abyssinian Grass Rat</t>
  </si>
  <si>
    <t>ansorgei</t>
  </si>
  <si>
    <t>Sudanian Arvicanthis</t>
  </si>
  <si>
    <t>blicki</t>
  </si>
  <si>
    <t>Blick's Grass Rat</t>
  </si>
  <si>
    <t>nairobae</t>
  </si>
  <si>
    <t>Nairobi Grass Rat</t>
  </si>
  <si>
    <t>neumanni</t>
  </si>
  <si>
    <t>Neumann's Arvicanthis</t>
  </si>
  <si>
    <t>niloticus</t>
  </si>
  <si>
    <t>African Grass Rat</t>
  </si>
  <si>
    <t>rufinus</t>
  </si>
  <si>
    <t>Guinean Arvicanthis</t>
  </si>
  <si>
    <t>Arvicola</t>
  </si>
  <si>
    <t>amphibius</t>
  </si>
  <si>
    <t>European Water Vole</t>
  </si>
  <si>
    <t>sapidus</t>
  </si>
  <si>
    <t>Southern Water Vole</t>
  </si>
  <si>
    <t>scherman</t>
  </si>
  <si>
    <t>Montane Water Vole</t>
  </si>
  <si>
    <t>Asellia</t>
  </si>
  <si>
    <t>patrizii</t>
  </si>
  <si>
    <t>Patrizi's Trident Leaf-nosed Bat</t>
  </si>
  <si>
    <t>tridens</t>
  </si>
  <si>
    <t>Geoffroy's Trident Leaf-nosed Bat</t>
  </si>
  <si>
    <t>Aselliscus</t>
  </si>
  <si>
    <t>Stoliczka's Asian Trident Bat</t>
  </si>
  <si>
    <t>tricuspidatus</t>
  </si>
  <si>
    <t>Trident Leaf-nosed Bat</t>
  </si>
  <si>
    <t>Erinaceidae</t>
  </si>
  <si>
    <t>Atelerix</t>
  </si>
  <si>
    <t>albiventris</t>
  </si>
  <si>
    <t>Four-toed Hedgehog</t>
  </si>
  <si>
    <t>algirus</t>
  </si>
  <si>
    <t>North African Hedgehog</t>
  </si>
  <si>
    <t>frontalis</t>
  </si>
  <si>
    <t>Southern African Hedgehog</t>
  </si>
  <si>
    <t>sclateri</t>
  </si>
  <si>
    <t>Somali Hedgehog</t>
  </si>
  <si>
    <t>Ateles</t>
  </si>
  <si>
    <t>belzebuth</t>
  </si>
  <si>
    <t>White-bellied Spider Monkey</t>
  </si>
  <si>
    <t>chamek</t>
  </si>
  <si>
    <t>Black-faced Black Spider Monkey</t>
  </si>
  <si>
    <t>fusciceps</t>
  </si>
  <si>
    <t>Brown-headed Spider Monkey</t>
  </si>
  <si>
    <t>hybridus</t>
  </si>
  <si>
    <t>Variegated Spider Monkey</t>
  </si>
  <si>
    <t>marginatus</t>
  </si>
  <si>
    <t>White-cheeked Spider Monkey</t>
  </si>
  <si>
    <t>paniscus</t>
  </si>
  <si>
    <t>Guiana Spider Monkey</t>
  </si>
  <si>
    <t>Canidae</t>
  </si>
  <si>
    <t>Atelocynus</t>
  </si>
  <si>
    <t>microtis</t>
  </si>
  <si>
    <t>Short-eared Dog</t>
  </si>
  <si>
    <t>Hystricidae</t>
  </si>
  <si>
    <t>Atherurus</t>
  </si>
  <si>
    <t>africanus</t>
  </si>
  <si>
    <t>African Brush-tailed Porcupine</t>
  </si>
  <si>
    <t>macrourus</t>
  </si>
  <si>
    <t>Asiatic Brush-tailed Porcupine</t>
  </si>
  <si>
    <t>Herpestidae</t>
  </si>
  <si>
    <t>Atilax</t>
  </si>
  <si>
    <t>paludinosus</t>
  </si>
  <si>
    <t>Marsh Mongoose</t>
  </si>
  <si>
    <t>Atlantoxerus</t>
  </si>
  <si>
    <t>getulus</t>
  </si>
  <si>
    <t>Barbary Ground Squirrel</t>
  </si>
  <si>
    <t>Auliscomys</t>
  </si>
  <si>
    <t>Bolivian Big-eared Mouse</t>
  </si>
  <si>
    <t>pictus</t>
  </si>
  <si>
    <t>Painted Big-eared Mouse</t>
  </si>
  <si>
    <t>sublimis</t>
  </si>
  <si>
    <t>Andean Big-eared Mouse</t>
  </si>
  <si>
    <t>Molossidae</t>
  </si>
  <si>
    <t>Austronomus</t>
  </si>
  <si>
    <t>australis</t>
  </si>
  <si>
    <t>White-striped Free-tailed Bat</t>
  </si>
  <si>
    <t>kuboriensis</t>
  </si>
  <si>
    <t>New Guinea Free-tailed Bat</t>
  </si>
  <si>
    <t>Indriidae</t>
  </si>
  <si>
    <t>Avahi</t>
  </si>
  <si>
    <t>betsileo</t>
  </si>
  <si>
    <t>Betsileo Woolly Lemur</t>
  </si>
  <si>
    <t>cleesei</t>
  </si>
  <si>
    <t>Bemaraha Woolly Lemur</t>
  </si>
  <si>
    <t>Eastern Woolly Lemur</t>
  </si>
  <si>
    <t>meridionalis</t>
  </si>
  <si>
    <t>Southern Woolly Lemur</t>
  </si>
  <si>
    <t>mooreorum</t>
  </si>
  <si>
    <t>Moore's Woolly Lemur</t>
  </si>
  <si>
    <t>occidentalis</t>
  </si>
  <si>
    <t>peyrierasi</t>
  </si>
  <si>
    <t>Peyrieras' Woolly Lemur</t>
  </si>
  <si>
    <t>ramanantsoavanai</t>
  </si>
  <si>
    <t>Ramantsoavana's Southern Woolly Lemur</t>
  </si>
  <si>
    <t>unicolor</t>
  </si>
  <si>
    <t>Sambirano Woolly Lemur</t>
  </si>
  <si>
    <t>Axis</t>
  </si>
  <si>
    <t>axis</t>
  </si>
  <si>
    <t>Chital</t>
  </si>
  <si>
    <t>calamianensis</t>
  </si>
  <si>
    <t>Calamian Deer</t>
  </si>
  <si>
    <t>kuhlii</t>
  </si>
  <si>
    <t>Bawean Deer</t>
  </si>
  <si>
    <t>porcinus</t>
  </si>
  <si>
    <t>Hog Deer</t>
  </si>
  <si>
    <t>Suidae</t>
  </si>
  <si>
    <t>Babyrousa</t>
  </si>
  <si>
    <t>babyrussa</t>
  </si>
  <si>
    <t>Hairy Babirusa</t>
  </si>
  <si>
    <t>Sulawesi Babirusa</t>
  </si>
  <si>
    <t>togeanensis</t>
  </si>
  <si>
    <t>Togian Islands Babirusa</t>
  </si>
  <si>
    <t>Baiomys</t>
  </si>
  <si>
    <t>Southern Pygmy Mouse</t>
  </si>
  <si>
    <t>taylori</t>
  </si>
  <si>
    <t>Northern Pygmy Mouse</t>
  </si>
  <si>
    <t>Baiyankamys</t>
  </si>
  <si>
    <t>habbema</t>
  </si>
  <si>
    <t>Mountain Water Rat</t>
  </si>
  <si>
    <t>shawmayeri</t>
  </si>
  <si>
    <t>Shaw Mayer's Water Rat</t>
  </si>
  <si>
    <t>Emballonuridae</t>
  </si>
  <si>
    <t>Balantiopteryx</t>
  </si>
  <si>
    <t>infusca</t>
  </si>
  <si>
    <t>Ecuadorian Sac-winged Bat</t>
  </si>
  <si>
    <t>io</t>
  </si>
  <si>
    <t>Thomas's Sac-winged Bat</t>
  </si>
  <si>
    <t>plicata</t>
  </si>
  <si>
    <t>Gray Sac-winged Bat</t>
  </si>
  <si>
    <t>Balionycteris</t>
  </si>
  <si>
    <t>maculata</t>
  </si>
  <si>
    <t>Spotted-winged Fruit Bat</t>
  </si>
  <si>
    <t>Bandicota</t>
  </si>
  <si>
    <t>bengalensis</t>
  </si>
  <si>
    <t>Lesser Bandicoot Rat</t>
  </si>
  <si>
    <t>Barbastella</t>
  </si>
  <si>
    <t>barbastellus</t>
  </si>
  <si>
    <t>Western Barbastelle</t>
  </si>
  <si>
    <t>leucomelas</t>
  </si>
  <si>
    <t>Eastern Barbastelle</t>
  </si>
  <si>
    <t>Procyonidae</t>
  </si>
  <si>
    <t>Bassaricyon</t>
  </si>
  <si>
    <t>alleni</t>
  </si>
  <si>
    <t>Eastern Lowland Olingo</t>
  </si>
  <si>
    <t>gabbii</t>
  </si>
  <si>
    <t>Northern Olingo</t>
  </si>
  <si>
    <t>medius</t>
  </si>
  <si>
    <t>Western Lowland Olingo</t>
  </si>
  <si>
    <t>neblina</t>
  </si>
  <si>
    <t>Olinguito</t>
  </si>
  <si>
    <t>Bassariscus</t>
  </si>
  <si>
    <t>astutus</t>
  </si>
  <si>
    <t>Ringtail</t>
  </si>
  <si>
    <t>sumichrasti</t>
  </si>
  <si>
    <t>Cacomistle</t>
  </si>
  <si>
    <t>Batomys</t>
  </si>
  <si>
    <t>dentatus</t>
  </si>
  <si>
    <t>Large-toothed Batomys</t>
  </si>
  <si>
    <t>Cordillera Hairy Tailed Rat</t>
  </si>
  <si>
    <t>Russet Batomys</t>
  </si>
  <si>
    <t>salomonseni</t>
  </si>
  <si>
    <t>Mindanao Batomys</t>
  </si>
  <si>
    <t>Bauerus</t>
  </si>
  <si>
    <t>dubiaquercus</t>
  </si>
  <si>
    <t>Van Gelder's Bat</t>
  </si>
  <si>
    <t>Bdeogale</t>
  </si>
  <si>
    <t>crassicauda</t>
  </si>
  <si>
    <t>Bushy-tailed Mongoose</t>
  </si>
  <si>
    <t>jacksoni</t>
  </si>
  <si>
    <t>Jackson's Mongoose</t>
  </si>
  <si>
    <t>nigripes</t>
  </si>
  <si>
    <t>Black-legged Mongoose</t>
  </si>
  <si>
    <t>omnivora</t>
  </si>
  <si>
    <t>Sokoke Dog Mongoose</t>
  </si>
  <si>
    <t>Nesomyidae</t>
  </si>
  <si>
    <t>Beamys</t>
  </si>
  <si>
    <t>Long-tailed Pouched Rat</t>
  </si>
  <si>
    <t>Beatragus</t>
  </si>
  <si>
    <t>hunteri</t>
  </si>
  <si>
    <t>Hirola</t>
  </si>
  <si>
    <t>Belomys</t>
  </si>
  <si>
    <t>pearsonii</t>
  </si>
  <si>
    <t>Hairy-footed Flying Squirrel</t>
  </si>
  <si>
    <t>Berylmys</t>
  </si>
  <si>
    <t>berdmorei</t>
  </si>
  <si>
    <t>bowersi</t>
  </si>
  <si>
    <t>Bower's White-toothed Rat</t>
  </si>
  <si>
    <t>manipulus</t>
  </si>
  <si>
    <t>Manipur White-toothed Rat</t>
  </si>
  <si>
    <t>Bettongia</t>
  </si>
  <si>
    <t>gaimardi</t>
  </si>
  <si>
    <t>Tasmanian Bettong</t>
  </si>
  <si>
    <t>lesueur</t>
  </si>
  <si>
    <t>Burrowing Bettong</t>
  </si>
  <si>
    <t>penicillata</t>
  </si>
  <si>
    <t>Woylie</t>
  </si>
  <si>
    <t>tropica</t>
  </si>
  <si>
    <t>Northern Bettong</t>
  </si>
  <si>
    <t>Bibimys</t>
  </si>
  <si>
    <t>chacoensis</t>
  </si>
  <si>
    <t>Chaco Crimson-nosed Rat</t>
  </si>
  <si>
    <t>labiosus</t>
  </si>
  <si>
    <t>Large-lipped Crimson-nosed Rat</t>
  </si>
  <si>
    <t>torresi</t>
  </si>
  <si>
    <t>Torres's Crimson-nosed Rat</t>
  </si>
  <si>
    <t>Bison</t>
  </si>
  <si>
    <t>bison</t>
  </si>
  <si>
    <t>American Bison</t>
  </si>
  <si>
    <t>bonasus</t>
  </si>
  <si>
    <t>European Bison</t>
  </si>
  <si>
    <t>Biswamoyopterus</t>
  </si>
  <si>
    <t>biswasi</t>
  </si>
  <si>
    <t>Namdapha Flying Squirrel</t>
  </si>
  <si>
    <t>Blanfordimys</t>
  </si>
  <si>
    <t>afghanus</t>
  </si>
  <si>
    <t>Afghan Vole</t>
  </si>
  <si>
    <t>bucharensis</t>
  </si>
  <si>
    <t>Bucharian Vole</t>
  </si>
  <si>
    <t>Blarina</t>
  </si>
  <si>
    <t>brevicauda</t>
  </si>
  <si>
    <t>Northern Short-tailed Shrew</t>
  </si>
  <si>
    <t>carolinensis</t>
  </si>
  <si>
    <t>Southern Short-tailed Shrew</t>
  </si>
  <si>
    <t>hylophaga</t>
  </si>
  <si>
    <t>Elliot's Short-tailed Shrew</t>
  </si>
  <si>
    <t>Blarinella</t>
  </si>
  <si>
    <t>griselda</t>
  </si>
  <si>
    <t>Indochinese Short-tailed Shrew</t>
  </si>
  <si>
    <t>quadraticauda</t>
  </si>
  <si>
    <t>Asiatic Short-tailed Shrew</t>
  </si>
  <si>
    <t>wardi</t>
  </si>
  <si>
    <t>Burmese Short-tailed Shrew</t>
  </si>
  <si>
    <t>Blastocerus</t>
  </si>
  <si>
    <t>dichotomus</t>
  </si>
  <si>
    <t>Marsh Deer</t>
  </si>
  <si>
    <t>Bos</t>
  </si>
  <si>
    <t>gaurus</t>
  </si>
  <si>
    <t>Gaur</t>
  </si>
  <si>
    <t>javanicus</t>
  </si>
  <si>
    <t>Banteng</t>
  </si>
  <si>
    <t>mutus</t>
  </si>
  <si>
    <t>Wild Yak</t>
  </si>
  <si>
    <t>sauveli</t>
  </si>
  <si>
    <t>Kouprey</t>
  </si>
  <si>
    <t>Boselaphus</t>
  </si>
  <si>
    <t>tragocamelus</t>
  </si>
  <si>
    <t>Nilgai</t>
  </si>
  <si>
    <t>Brachiones</t>
  </si>
  <si>
    <t>przewalskii</t>
  </si>
  <si>
    <t>Przewalski's Jird</t>
  </si>
  <si>
    <t>Lagomorpha</t>
  </si>
  <si>
    <t>Leporidae</t>
  </si>
  <si>
    <t>Brachylagus</t>
  </si>
  <si>
    <t>idahoensis</t>
  </si>
  <si>
    <t>Pygmy Rabbit</t>
  </si>
  <si>
    <t>Brachyphylla</t>
  </si>
  <si>
    <t>cavernarum</t>
  </si>
  <si>
    <t>Antillean Fruit-eating Bat</t>
  </si>
  <si>
    <t>nana</t>
  </si>
  <si>
    <t>Cuban Fruit-eating Bat</t>
  </si>
  <si>
    <t>Brachytarsomys</t>
  </si>
  <si>
    <t>albicauda</t>
  </si>
  <si>
    <t>White-tailed Tree Rat</t>
  </si>
  <si>
    <t>villosa</t>
  </si>
  <si>
    <t>Hairy-tailed Tree Rat</t>
  </si>
  <si>
    <t>Brachyteles</t>
  </si>
  <si>
    <t>arachnoides</t>
  </si>
  <si>
    <t>Southern Muriqui</t>
  </si>
  <si>
    <t>hypoxanthus</t>
  </si>
  <si>
    <t>Northern Muriqui</t>
  </si>
  <si>
    <t>Brachyuromys</t>
  </si>
  <si>
    <t>betsileoensis</t>
  </si>
  <si>
    <t>Betsileo Short-tailed Rat</t>
  </si>
  <si>
    <t>ramirohitra</t>
  </si>
  <si>
    <t>Gregarious Short-tailed Rat</t>
  </si>
  <si>
    <t>Pilosa</t>
  </si>
  <si>
    <t>Bradypodidae</t>
  </si>
  <si>
    <t>Bradypus</t>
  </si>
  <si>
    <t>Pygmy Three-toed Sloth</t>
  </si>
  <si>
    <t>Maned Three-toed Sloth</t>
  </si>
  <si>
    <t>tridactylus</t>
  </si>
  <si>
    <t>Pale-throated Three-toed Sloth</t>
  </si>
  <si>
    <t>variegatus</t>
  </si>
  <si>
    <t>Brown-throated Sloth</t>
  </si>
  <si>
    <t>Brucepattersonius</t>
  </si>
  <si>
    <t>albinasus</t>
  </si>
  <si>
    <t>White-toothed Mouse</t>
  </si>
  <si>
    <t>griserufescens</t>
  </si>
  <si>
    <t>Gray-bellied Akodont</t>
  </si>
  <si>
    <t>guarani</t>
  </si>
  <si>
    <t>igniventris</t>
  </si>
  <si>
    <t>Red-bellied Akodont</t>
  </si>
  <si>
    <t>iheringi</t>
  </si>
  <si>
    <t>Ihering's Hocicudo</t>
  </si>
  <si>
    <t>misionensis</t>
  </si>
  <si>
    <t>Misiones Akodont</t>
  </si>
  <si>
    <t>paradisus</t>
  </si>
  <si>
    <t>Arroyo of Paradise Akodont</t>
  </si>
  <si>
    <t>soricinus</t>
  </si>
  <si>
    <t>Soricine Akodont</t>
  </si>
  <si>
    <t>Bubalus</t>
  </si>
  <si>
    <t>arnee</t>
  </si>
  <si>
    <t>Wild Water Buffalo</t>
  </si>
  <si>
    <t>depressicornis</t>
  </si>
  <si>
    <t>Lowland Anoa</t>
  </si>
  <si>
    <t>Tamaraw</t>
  </si>
  <si>
    <t>quarlesi</t>
  </si>
  <si>
    <t>Mountain Anoa</t>
  </si>
  <si>
    <t>Budorcas</t>
  </si>
  <si>
    <t>taxicolor</t>
  </si>
  <si>
    <t>Takin</t>
  </si>
  <si>
    <t>Bullimus</t>
  </si>
  <si>
    <t>bagobus</t>
  </si>
  <si>
    <t>Mindanao Bullimus</t>
  </si>
  <si>
    <t>gamay</t>
  </si>
  <si>
    <t>Camiguin Bullimus</t>
  </si>
  <si>
    <t>luzonicus</t>
  </si>
  <si>
    <t>Luzon Bullimus</t>
  </si>
  <si>
    <t>Bunolagus</t>
  </si>
  <si>
    <t>monticularis</t>
  </si>
  <si>
    <t>Riverine Rabbit</t>
  </si>
  <si>
    <t>Bunomys</t>
  </si>
  <si>
    <t>andrewsi</t>
  </si>
  <si>
    <t>Andrew's Bunomys</t>
  </si>
  <si>
    <t>chrysocomus</t>
  </si>
  <si>
    <t>Common Bunomys</t>
  </si>
  <si>
    <t>coelestis</t>
  </si>
  <si>
    <t>Lompobatang Bunomys</t>
  </si>
  <si>
    <t>fratrorum</t>
  </si>
  <si>
    <t>Northeastern Peninsula Bunomys</t>
  </si>
  <si>
    <t>penitus</t>
  </si>
  <si>
    <t>Montane Bunomys</t>
  </si>
  <si>
    <t>prolatus</t>
  </si>
  <si>
    <t>Tambusisi Bunomys</t>
  </si>
  <si>
    <t>Burramyidae</t>
  </si>
  <si>
    <t>Burramys</t>
  </si>
  <si>
    <t>parvus</t>
  </si>
  <si>
    <t>Mountain Pygmy Possum</t>
  </si>
  <si>
    <t>Cingulata</t>
  </si>
  <si>
    <t>CingulataFam</t>
  </si>
  <si>
    <t>Cabassous</t>
  </si>
  <si>
    <t>centralis</t>
  </si>
  <si>
    <t>Northern Naked-tailed Armadillo</t>
  </si>
  <si>
    <t>Chacoan Naked-tailed Armadillo</t>
  </si>
  <si>
    <t>tatouay</t>
  </si>
  <si>
    <t>Greater Naked-tailed Armadillo</t>
  </si>
  <si>
    <t>unicinctus</t>
  </si>
  <si>
    <t>Southern Naked-Tailed Armadillo</t>
  </si>
  <si>
    <t>Pitheciidae</t>
  </si>
  <si>
    <t>Cacajao</t>
  </si>
  <si>
    <t>calvus</t>
  </si>
  <si>
    <t>Bald-headed Uacari</t>
  </si>
  <si>
    <t>hosomi</t>
  </si>
  <si>
    <t>Black-headed Uacari</t>
  </si>
  <si>
    <t>Paucituberculata</t>
  </si>
  <si>
    <t>Caenolestidae</t>
  </si>
  <si>
    <t>Caenolestes</t>
  </si>
  <si>
    <t>caniventer</t>
  </si>
  <si>
    <t>Gray-bellied Shrew Opossum</t>
  </si>
  <si>
    <t>condorensis</t>
  </si>
  <si>
    <t>Andean Caenolestid</t>
  </si>
  <si>
    <t>convelatus</t>
  </si>
  <si>
    <t>Blackish Shrew Opossum</t>
  </si>
  <si>
    <t>fuliginosus</t>
  </si>
  <si>
    <t>Silky Shrew Opossum</t>
  </si>
  <si>
    <t>sangay</t>
  </si>
  <si>
    <t>Sangay shrew-opossum</t>
  </si>
  <si>
    <t>Callicebus</t>
  </si>
  <si>
    <t>aureipalatii</t>
  </si>
  <si>
    <t>Madidi Titi Monkey</t>
  </si>
  <si>
    <t>baptista</t>
  </si>
  <si>
    <t>Baptista Lake Titi Monkey</t>
  </si>
  <si>
    <t>barbarabrownae</t>
  </si>
  <si>
    <t>Blond Titi Monkey</t>
  </si>
  <si>
    <t>bernhardi</t>
  </si>
  <si>
    <t>Prince Bernhard's Titi Monkey</t>
  </si>
  <si>
    <t>brunneus</t>
  </si>
  <si>
    <t>Brown Titi Monkey</t>
  </si>
  <si>
    <t>caligatus</t>
  </si>
  <si>
    <t>Chestnut-bellied Titi</t>
  </si>
  <si>
    <t>caquetensis</t>
  </si>
  <si>
    <t>Caqueta Titi Monkey</t>
  </si>
  <si>
    <t>cinerascens</t>
  </si>
  <si>
    <t>Ashy Black Titi Monkey</t>
  </si>
  <si>
    <t>coimbrai</t>
  </si>
  <si>
    <t>cupreus</t>
  </si>
  <si>
    <t>Coppery Titi Monkey</t>
  </si>
  <si>
    <t>Red Titi Monkey</t>
  </si>
  <si>
    <t>donacophilus</t>
  </si>
  <si>
    <t>Bolivian Gray Titi</t>
  </si>
  <si>
    <t>dubius</t>
  </si>
  <si>
    <t>Hershkovitz's Titi</t>
  </si>
  <si>
    <t>hoffmannsi</t>
  </si>
  <si>
    <t>Hoffmann's Titi Monkey</t>
  </si>
  <si>
    <t>lucifer</t>
  </si>
  <si>
    <t>Yellow-handed Titi Monkey</t>
  </si>
  <si>
    <t>Collared Titi Monkey</t>
  </si>
  <si>
    <t>medemi</t>
  </si>
  <si>
    <t>Colombian Black-handed Titi</t>
  </si>
  <si>
    <t>melanochir</t>
  </si>
  <si>
    <t>Black-handed Titi</t>
  </si>
  <si>
    <t>modestus</t>
  </si>
  <si>
    <t>Beni Titi Monkey</t>
  </si>
  <si>
    <t>moloch</t>
  </si>
  <si>
    <t>Red-bellied Titi Monkey</t>
  </si>
  <si>
    <t>nigrifrons</t>
  </si>
  <si>
    <t>Black-fronted Titi Monkey</t>
  </si>
  <si>
    <t>oenanthe</t>
  </si>
  <si>
    <t>San Martin Titi Monkey</t>
  </si>
  <si>
    <t>olallae</t>
  </si>
  <si>
    <t>Olalla Brothers' Titi</t>
  </si>
  <si>
    <t>Ornate Titi Monkey</t>
  </si>
  <si>
    <t>pallescens</t>
  </si>
  <si>
    <t>Chacoan Titi Monkey</t>
  </si>
  <si>
    <t>personatus</t>
  </si>
  <si>
    <t>Atlantic Titi</t>
  </si>
  <si>
    <t>purinus</t>
  </si>
  <si>
    <t>Widow Monkey</t>
  </si>
  <si>
    <t>regulus</t>
  </si>
  <si>
    <t>stephennashi</t>
  </si>
  <si>
    <t>Stephen Nash's Titi Monkey</t>
  </si>
  <si>
    <t>Callitrichidae</t>
  </si>
  <si>
    <t>Callimico</t>
  </si>
  <si>
    <t>goeldii</t>
  </si>
  <si>
    <t>Echimyidae</t>
  </si>
  <si>
    <t>Callistomys</t>
  </si>
  <si>
    <t>Painted Tree-rat</t>
  </si>
  <si>
    <t>Callithrix</t>
  </si>
  <si>
    <t>aurita</t>
  </si>
  <si>
    <t>Buffy-tufted-ear Marmoset</t>
  </si>
  <si>
    <t>flaviceps</t>
  </si>
  <si>
    <t>Buffy-headed Marmoset</t>
  </si>
  <si>
    <t>jacchus</t>
  </si>
  <si>
    <t>Common Marmoset</t>
  </si>
  <si>
    <t>Wied's Marmoset</t>
  </si>
  <si>
    <t>Black-pencilled Marmoset</t>
  </si>
  <si>
    <t>Callosciurus</t>
  </si>
  <si>
    <t>adamsi</t>
  </si>
  <si>
    <t>Ear-spot Squirrel</t>
  </si>
  <si>
    <t>albescens</t>
  </si>
  <si>
    <t>Kloss's Squirrel</t>
  </si>
  <si>
    <t>baluensis</t>
  </si>
  <si>
    <t>Kinabalu Squirrel</t>
  </si>
  <si>
    <t>caniceps</t>
  </si>
  <si>
    <t>Grey-bellied Squirrel</t>
  </si>
  <si>
    <t>erythraeus</t>
  </si>
  <si>
    <t>Pallas's Squirrel</t>
  </si>
  <si>
    <t>finlaysonii</t>
  </si>
  <si>
    <t>Variable Squirrel</t>
  </si>
  <si>
    <t>inornatus</t>
  </si>
  <si>
    <t>Inornate Squirrel</t>
  </si>
  <si>
    <t>melanogaster</t>
  </si>
  <si>
    <t>Mentawai Squirrel</t>
  </si>
  <si>
    <t>nigrovittatus</t>
  </si>
  <si>
    <t>Black-striped Squirrel</t>
  </si>
  <si>
    <t>notatus</t>
  </si>
  <si>
    <t>Plantain Squirrel</t>
  </si>
  <si>
    <t>orestes</t>
  </si>
  <si>
    <t>Borneo Black-banded Squirrel</t>
  </si>
  <si>
    <t>phayrei</t>
  </si>
  <si>
    <t>Phayre's Squirrel</t>
  </si>
  <si>
    <t>prevostii</t>
  </si>
  <si>
    <t>Prevost's Squirrel</t>
  </si>
  <si>
    <t>pygerythrus</t>
  </si>
  <si>
    <t>Hoary-bellied Squirrel</t>
  </si>
  <si>
    <t>quinquestriatus</t>
  </si>
  <si>
    <t>Anderson's Squirrel</t>
  </si>
  <si>
    <t>Callospermophilus</t>
  </si>
  <si>
    <t>lateralis</t>
  </si>
  <si>
    <t>Green River Basin Golden-mantled Ground Squirrel</t>
  </si>
  <si>
    <t>madrensis</t>
  </si>
  <si>
    <t>Sierra Madre Ground Squirrel</t>
  </si>
  <si>
    <t>saturatus</t>
  </si>
  <si>
    <t>Cascade Golden-mantled Ground Squirrel</t>
  </si>
  <si>
    <t>Calomyscidae</t>
  </si>
  <si>
    <t>Calomys</t>
  </si>
  <si>
    <t>boliviae</t>
  </si>
  <si>
    <t>Bolivian Vesper Mouse</t>
  </si>
  <si>
    <t>callidus</t>
  </si>
  <si>
    <t>Crafty Vesper Mouse</t>
  </si>
  <si>
    <t>callosus</t>
  </si>
  <si>
    <t>Large Vesper Mouse</t>
  </si>
  <si>
    <t>expulsus</t>
  </si>
  <si>
    <t>Rejected Vesper Mouse</t>
  </si>
  <si>
    <t>fecundus</t>
  </si>
  <si>
    <t>hummelincki</t>
  </si>
  <si>
    <t>Hummelinck's Vesper Mouse</t>
  </si>
  <si>
    <t>laucha</t>
  </si>
  <si>
    <t>Small Vesper Mouse</t>
  </si>
  <si>
    <t>lepidus</t>
  </si>
  <si>
    <t>Andean Vesper Mouse</t>
  </si>
  <si>
    <t>musculinus</t>
  </si>
  <si>
    <t>Drylands Vesper Mouse</t>
  </si>
  <si>
    <t>sorellus</t>
  </si>
  <si>
    <t>Peruvian Vesper Mouse</t>
  </si>
  <si>
    <t>tener</t>
  </si>
  <si>
    <t>Delicate Vesper Mouse</t>
  </si>
  <si>
    <t>tocantinsi</t>
  </si>
  <si>
    <t>Tocantins Vesper Mouse</t>
  </si>
  <si>
    <t>venustus</t>
  </si>
  <si>
    <t>Calomyscus</t>
  </si>
  <si>
    <t>bailwardi</t>
  </si>
  <si>
    <t>Mouse-like Hamster</t>
  </si>
  <si>
    <t>baluchi</t>
  </si>
  <si>
    <t>Baluchi Brush-tailed Mouse</t>
  </si>
  <si>
    <t>elburzensis</t>
  </si>
  <si>
    <t>Goodwin's Brush-tailed Mouse</t>
  </si>
  <si>
    <t>grandis</t>
  </si>
  <si>
    <t>Noble Calomyscus</t>
  </si>
  <si>
    <t>Hotson's Brush-tailed Mouse</t>
  </si>
  <si>
    <t>Afghan Mouse-like Hamster</t>
  </si>
  <si>
    <t>tsolovi</t>
  </si>
  <si>
    <t>Tsolov's Mouse-like Hamster</t>
  </si>
  <si>
    <t>urartensis</t>
  </si>
  <si>
    <t>Urar Calomyscus</t>
  </si>
  <si>
    <t>Didelphimorphia</t>
  </si>
  <si>
    <t>Didelphidae</t>
  </si>
  <si>
    <t>Caluromys</t>
  </si>
  <si>
    <t>Central American Woolly Opossum</t>
  </si>
  <si>
    <t>lanatus</t>
  </si>
  <si>
    <t>Brown-eared Woolly Opossum</t>
  </si>
  <si>
    <t>philander</t>
  </si>
  <si>
    <t>Bare-tailed Woolly Opossum</t>
  </si>
  <si>
    <t>Caluromysiops</t>
  </si>
  <si>
    <t>irrupta</t>
  </si>
  <si>
    <t>Black-shouldered Opossum</t>
  </si>
  <si>
    <t>Camelidae</t>
  </si>
  <si>
    <t>Camelus</t>
  </si>
  <si>
    <t>ferus</t>
  </si>
  <si>
    <t>Bactrian Camel</t>
  </si>
  <si>
    <t>Canis</t>
  </si>
  <si>
    <t>Side-striped Jackal</t>
  </si>
  <si>
    <t>Golden Jackal</t>
  </si>
  <si>
    <t>latrans</t>
  </si>
  <si>
    <t>Coyote</t>
  </si>
  <si>
    <t>lupus</t>
  </si>
  <si>
    <t>Grey Wolf</t>
  </si>
  <si>
    <t>mesomelas</t>
  </si>
  <si>
    <t>Black-backed Jackal</t>
  </si>
  <si>
    <t>rufus</t>
  </si>
  <si>
    <t>Red Wolf</t>
  </si>
  <si>
    <t>simensis</t>
  </si>
  <si>
    <t>Ethiopian Wolf</t>
  </si>
  <si>
    <t>Spalacidae</t>
  </si>
  <si>
    <t>Cannomys</t>
  </si>
  <si>
    <t>badius</t>
  </si>
  <si>
    <t>Lesser Bamboo Rat</t>
  </si>
  <si>
    <t>Cansumys</t>
  </si>
  <si>
    <t>canus</t>
  </si>
  <si>
    <t>Gansu Hamster</t>
  </si>
  <si>
    <t>Capra</t>
  </si>
  <si>
    <t>aegagrus</t>
  </si>
  <si>
    <t>Wild Goat</t>
  </si>
  <si>
    <t>caucasica</t>
  </si>
  <si>
    <t>Western Tur</t>
  </si>
  <si>
    <t>cylindricornis</t>
  </si>
  <si>
    <t>Eastern Tur</t>
  </si>
  <si>
    <t>falconeri</t>
  </si>
  <si>
    <t>Markhor</t>
  </si>
  <si>
    <t>ibex</t>
  </si>
  <si>
    <t>Alpine Ibex</t>
  </si>
  <si>
    <t>nubiana</t>
  </si>
  <si>
    <t>Nubian Ibex</t>
  </si>
  <si>
    <t>pyrenaica</t>
  </si>
  <si>
    <t>Iberian Wild Goat</t>
  </si>
  <si>
    <t>Siberian/Siberian Ibex</t>
  </si>
  <si>
    <t>walie</t>
  </si>
  <si>
    <t>Walia Ibex</t>
  </si>
  <si>
    <t>Capreolus</t>
  </si>
  <si>
    <t>capreolus</t>
  </si>
  <si>
    <t>European Roe Deer</t>
  </si>
  <si>
    <t>pygargus</t>
  </si>
  <si>
    <t>Siberian Roe Deer</t>
  </si>
  <si>
    <t>Capricornis</t>
  </si>
  <si>
    <t>crispus</t>
  </si>
  <si>
    <t>Japanese Serow</t>
  </si>
  <si>
    <t>milneedwardsii</t>
  </si>
  <si>
    <t>Chinese Serow</t>
  </si>
  <si>
    <t>rubidus</t>
  </si>
  <si>
    <t>Red Serow</t>
  </si>
  <si>
    <t>sumatraensis</t>
  </si>
  <si>
    <t>Sumatran Serow</t>
  </si>
  <si>
    <t>swinhoei</t>
  </si>
  <si>
    <t>Formosan Serow</t>
  </si>
  <si>
    <t>thar</t>
  </si>
  <si>
    <t>Himalayan Serow</t>
  </si>
  <si>
    <t>Caprolagus</t>
  </si>
  <si>
    <t>hispidus</t>
  </si>
  <si>
    <t>Hispid Hare</t>
  </si>
  <si>
    <t>Capromys</t>
  </si>
  <si>
    <t>garridoi</t>
  </si>
  <si>
    <t>Garrido tree hutia</t>
  </si>
  <si>
    <t>pilorides</t>
  </si>
  <si>
    <t>Desmarest's Hutia</t>
  </si>
  <si>
    <t>Caracal</t>
  </si>
  <si>
    <t>aurata</t>
  </si>
  <si>
    <t>African Golden Cat</t>
  </si>
  <si>
    <t>caracal</t>
  </si>
  <si>
    <t>Cardiocranius</t>
  </si>
  <si>
    <t>paradoxus</t>
  </si>
  <si>
    <t>Five-toed Pygmy Jerboa</t>
  </si>
  <si>
    <t>Megadermatidae</t>
  </si>
  <si>
    <t>Cardioderma</t>
  </si>
  <si>
    <t>cor</t>
  </si>
  <si>
    <t>Heart-nosed Bat</t>
  </si>
  <si>
    <t>Carollia</t>
  </si>
  <si>
    <t>Silky Short-tailed Bat</t>
  </si>
  <si>
    <t>castanea</t>
  </si>
  <si>
    <t>Chestnut Short-tailed Bat</t>
  </si>
  <si>
    <t>manu</t>
  </si>
  <si>
    <t>Manu Short-tailed Bat</t>
  </si>
  <si>
    <t>perspicillata</t>
  </si>
  <si>
    <t>Seba's Short-tailed Bat</t>
  </si>
  <si>
    <t>sowelli</t>
  </si>
  <si>
    <t>Sowell's Short-tailed Bat</t>
  </si>
  <si>
    <t>subrufa</t>
  </si>
  <si>
    <t>Gray Short-tailed Bat</t>
  </si>
  <si>
    <t>Carpomys</t>
  </si>
  <si>
    <t>melanurus</t>
  </si>
  <si>
    <t>Large Luzon Carpomys</t>
  </si>
  <si>
    <t>phaeurus</t>
  </si>
  <si>
    <t>Small Luzon Carpomys</t>
  </si>
  <si>
    <t>Carterodon</t>
  </si>
  <si>
    <t>sulcidens</t>
  </si>
  <si>
    <t>Owl's Spiny Rat</t>
  </si>
  <si>
    <t>Casinycteris</t>
  </si>
  <si>
    <t>argynnis</t>
  </si>
  <si>
    <t>Short-palated Fruit Bat</t>
  </si>
  <si>
    <t>Castoridae</t>
  </si>
  <si>
    <t>Castor</t>
  </si>
  <si>
    <t>canadensis</t>
  </si>
  <si>
    <t>American Beaver</t>
  </si>
  <si>
    <t>fiber</t>
  </si>
  <si>
    <t>Eurasian Beaver</t>
  </si>
  <si>
    <t>Tayassuidae</t>
  </si>
  <si>
    <t>Catagonus</t>
  </si>
  <si>
    <t>wagneri</t>
  </si>
  <si>
    <t>Chacoan Peccary</t>
  </si>
  <si>
    <t>Catopuma</t>
  </si>
  <si>
    <t>badia</t>
  </si>
  <si>
    <t>Borneo Bay Cat</t>
  </si>
  <si>
    <t>temminckii</t>
  </si>
  <si>
    <t>Asiatic Golden Cat</t>
  </si>
  <si>
    <t>Caviidae</t>
  </si>
  <si>
    <t>Cavia</t>
  </si>
  <si>
    <t>aperea</t>
  </si>
  <si>
    <t>Brazilian Guinea Pig</t>
  </si>
  <si>
    <t>fulgida</t>
  </si>
  <si>
    <t>Shiny Guinea Pig</t>
  </si>
  <si>
    <t>intermedia</t>
  </si>
  <si>
    <t>Santa Catarina's Guinea Pig</t>
  </si>
  <si>
    <t>magna</t>
  </si>
  <si>
    <t>Greater Guinea Pig</t>
  </si>
  <si>
    <t>patzelti</t>
  </si>
  <si>
    <t>Sacha Guinea Pig</t>
  </si>
  <si>
    <t>tschudii</t>
  </si>
  <si>
    <t>Montane Guinea Pig</t>
  </si>
  <si>
    <t>Cebuella</t>
  </si>
  <si>
    <t>pygmaea</t>
  </si>
  <si>
    <t>Pygmy Marmoset</t>
  </si>
  <si>
    <t>Cebidae</t>
  </si>
  <si>
    <t>Cebus</t>
  </si>
  <si>
    <t>aequatorialis</t>
  </si>
  <si>
    <t>Ecuadorian White-fronted Capuchin</t>
  </si>
  <si>
    <t>albifrons</t>
  </si>
  <si>
    <t>Humboldt's White-fronted Capuchin</t>
  </si>
  <si>
    <t>Brown Weeper Capuchin</t>
  </si>
  <si>
    <t>capucinus</t>
  </si>
  <si>
    <t>Panamanian white-faced capuchin</t>
  </si>
  <si>
    <t>cesarae</t>
  </si>
  <si>
    <t>cuscinus</t>
  </si>
  <si>
    <t>Shock-headed Capuchin</t>
  </si>
  <si>
    <t>kaapori</t>
  </si>
  <si>
    <t>malitiosus</t>
  </si>
  <si>
    <t>Santa Marta White-fronted Capuchin</t>
  </si>
  <si>
    <t>versicolor</t>
  </si>
  <si>
    <t>Varied White-fronted Capuchin</t>
  </si>
  <si>
    <t>Centronycteris</t>
  </si>
  <si>
    <t>Thomas's Shaggy Bat</t>
  </si>
  <si>
    <t>maximiliani</t>
  </si>
  <si>
    <t>Shaggy Bat</t>
  </si>
  <si>
    <t>Centurio</t>
  </si>
  <si>
    <t>senex</t>
  </si>
  <si>
    <t>Wrinkle-faced Bat</t>
  </si>
  <si>
    <t>Cephalophus</t>
  </si>
  <si>
    <t>adersi</t>
  </si>
  <si>
    <t>Aders' Duiker</t>
  </si>
  <si>
    <t>callipygus</t>
  </si>
  <si>
    <t>Peters' Duiker</t>
  </si>
  <si>
    <t>dorsalis</t>
  </si>
  <si>
    <t>Bay Duiker</t>
  </si>
  <si>
    <t>harveyi</t>
  </si>
  <si>
    <t>Harvey's Duiker</t>
  </si>
  <si>
    <t>jentinki</t>
  </si>
  <si>
    <t>Jentink's Duiker</t>
  </si>
  <si>
    <t>leucogaster</t>
  </si>
  <si>
    <t>White-bellied Duiker</t>
  </si>
  <si>
    <t>natalensis</t>
  </si>
  <si>
    <t>Natal Red Duiker</t>
  </si>
  <si>
    <t>niger</t>
  </si>
  <si>
    <t>Black Duiker</t>
  </si>
  <si>
    <t>Black-fronted Duiker</t>
  </si>
  <si>
    <t>ogilbyi</t>
  </si>
  <si>
    <t>Ogilby's Duiker</t>
  </si>
  <si>
    <t>rufilatus</t>
  </si>
  <si>
    <t>Red-flanked Duiker</t>
  </si>
  <si>
    <t>silvicultor</t>
  </si>
  <si>
    <t>Yellow-backed Duiker</t>
  </si>
  <si>
    <t>spadix</t>
  </si>
  <si>
    <t>Abbott's Duiker</t>
  </si>
  <si>
    <t>weynsi</t>
  </si>
  <si>
    <t>Weyns's Duiker</t>
  </si>
  <si>
    <t>zebra</t>
  </si>
  <si>
    <t>Zebra Duiker</t>
  </si>
  <si>
    <t>Perissodactyla</t>
  </si>
  <si>
    <t>Rhinocerotidae</t>
  </si>
  <si>
    <t>Ceratotherium</t>
  </si>
  <si>
    <t>simum</t>
  </si>
  <si>
    <t>White Rhinoceros</t>
  </si>
  <si>
    <t>Cercartetus</t>
  </si>
  <si>
    <t>caudatus</t>
  </si>
  <si>
    <t>Long-tailed Pygmy Possum</t>
  </si>
  <si>
    <t>concinnus</t>
  </si>
  <si>
    <t>Western Pygmy Possum</t>
  </si>
  <si>
    <t>Little Pygmy Possum</t>
  </si>
  <si>
    <t>nanus</t>
  </si>
  <si>
    <t>Eastern Pygmy Possum</t>
  </si>
  <si>
    <t>Cercocebus</t>
  </si>
  <si>
    <t>Agile Mangabey</t>
  </si>
  <si>
    <t>atys</t>
  </si>
  <si>
    <t>Sooty Mangabey</t>
  </si>
  <si>
    <t>chrysogaster</t>
  </si>
  <si>
    <t>Golden-bellied Mangabey</t>
  </si>
  <si>
    <t>galeritus</t>
  </si>
  <si>
    <t>Tana River Mangabey</t>
  </si>
  <si>
    <t>lunulatus</t>
  </si>
  <si>
    <t>White-naped Mangabey</t>
  </si>
  <si>
    <t>sanjei</t>
  </si>
  <si>
    <t>Sanje River Mangabey</t>
  </si>
  <si>
    <t>Red-capped Mangabey</t>
  </si>
  <si>
    <t>Cercopithecus</t>
  </si>
  <si>
    <t>ascanius</t>
  </si>
  <si>
    <t>Red-tailed Monkey</t>
  </si>
  <si>
    <t>campbelli</t>
  </si>
  <si>
    <t>cephus</t>
  </si>
  <si>
    <t>Moustached Monkey</t>
  </si>
  <si>
    <t>denti</t>
  </si>
  <si>
    <t>diana</t>
  </si>
  <si>
    <t>Diana Monkey</t>
  </si>
  <si>
    <t>dryas</t>
  </si>
  <si>
    <t>Dryas Monkey</t>
  </si>
  <si>
    <t>erythrogaster</t>
  </si>
  <si>
    <t>Red-bellied Monkey</t>
  </si>
  <si>
    <t>erythrotis</t>
  </si>
  <si>
    <t>Red-eared Monkey</t>
  </si>
  <si>
    <t>hamlyni</t>
  </si>
  <si>
    <t>Owl-faced Monkey</t>
  </si>
  <si>
    <t>lowei</t>
  </si>
  <si>
    <t>mitis</t>
  </si>
  <si>
    <t>Blue Monkey</t>
  </si>
  <si>
    <t>mona</t>
  </si>
  <si>
    <t>Mona Monkey</t>
  </si>
  <si>
    <t>neglectus</t>
  </si>
  <si>
    <t>nictitans</t>
  </si>
  <si>
    <t>Putty-nosed Monkey</t>
  </si>
  <si>
    <t>petaurista</t>
  </si>
  <si>
    <t>Spot-nosed Monkey</t>
  </si>
  <si>
    <t>roloway</t>
  </si>
  <si>
    <t>Roloway Monkey</t>
  </si>
  <si>
    <t>Sclater's Monkey</t>
  </si>
  <si>
    <t>Cerdocyon</t>
  </si>
  <si>
    <t>thous</t>
  </si>
  <si>
    <t>Crab-eating Fox</t>
  </si>
  <si>
    <t>Cerradomys</t>
  </si>
  <si>
    <t>andersoni</t>
  </si>
  <si>
    <t>Anderson's arboreal rice rat</t>
  </si>
  <si>
    <t>maracajuensis</t>
  </si>
  <si>
    <t>Maracaju Rice Rat</t>
  </si>
  <si>
    <t>marinhus</t>
  </si>
  <si>
    <t>Marinho's Rice Rat</t>
  </si>
  <si>
    <t>scotti</t>
  </si>
  <si>
    <t>subflavus</t>
  </si>
  <si>
    <t>Terraced Rice Rat</t>
  </si>
  <si>
    <t>Cervus</t>
  </si>
  <si>
    <t>albirostris</t>
  </si>
  <si>
    <t>White-lipped Deer</t>
  </si>
  <si>
    <t>Wapiti</t>
  </si>
  <si>
    <t>elaphus</t>
  </si>
  <si>
    <t>Red Deer</t>
  </si>
  <si>
    <t>nippon</t>
  </si>
  <si>
    <t>Sika Deer</t>
  </si>
  <si>
    <t>Chacodelphys</t>
  </si>
  <si>
    <t>formosa</t>
  </si>
  <si>
    <t>Pygmy opossum</t>
  </si>
  <si>
    <t>Chaerephon</t>
  </si>
  <si>
    <t>aloysiisabaudiae</t>
  </si>
  <si>
    <t>Duke of Abruzzi's Wrinkle-lipped Bat</t>
  </si>
  <si>
    <t>Ansorge's Wrinkle-lipped Bat</t>
  </si>
  <si>
    <t>bemmeleni</t>
  </si>
  <si>
    <t>Gland-tailed Wrinkle-lipped Bat</t>
  </si>
  <si>
    <t>bivittatus</t>
  </si>
  <si>
    <t>Spotted Wrinkle-lipped Bat</t>
  </si>
  <si>
    <t>bregullae</t>
  </si>
  <si>
    <t>Fijian Free-tailed Bat</t>
  </si>
  <si>
    <t>chapini</t>
  </si>
  <si>
    <t>Long-crested Free-tailed Bat</t>
  </si>
  <si>
    <t>gallagheri</t>
  </si>
  <si>
    <t>Gallagher's Wrinkle-lipped Bat</t>
  </si>
  <si>
    <t>jobensis</t>
  </si>
  <si>
    <t>Greater Northern Free-tailed Bat</t>
  </si>
  <si>
    <t>jobimena</t>
  </si>
  <si>
    <t>Black And Red Free-tailed Bat</t>
  </si>
  <si>
    <t>johorensis</t>
  </si>
  <si>
    <t>Northern Free-tailed Bat</t>
  </si>
  <si>
    <t>Large Wrinkle-lipped Bat</t>
  </si>
  <si>
    <t>nigeriae</t>
  </si>
  <si>
    <t>Nigerian Free-tailed Bat</t>
  </si>
  <si>
    <t>plicatus</t>
  </si>
  <si>
    <t>Wrinkle-lipped Free-tailed Bat</t>
  </si>
  <si>
    <t>pumilus</t>
  </si>
  <si>
    <t>Little Free-tailed Bat</t>
  </si>
  <si>
    <t>Russet Wrinkle-lipped Bat</t>
  </si>
  <si>
    <t>solomonis</t>
  </si>
  <si>
    <t>Solomons Free-tailed Bat</t>
  </si>
  <si>
    <t>tomensis</t>
  </si>
  <si>
    <t>Gliridae</t>
  </si>
  <si>
    <t>Chaetocauda</t>
  </si>
  <si>
    <t>sichuanensis</t>
  </si>
  <si>
    <t>Sichuan Dormouse</t>
  </si>
  <si>
    <t>Heteromyidae</t>
  </si>
  <si>
    <t>Chaetodipus</t>
  </si>
  <si>
    <t>arenarius</t>
  </si>
  <si>
    <t>Little Desert Pocket Mouse</t>
  </si>
  <si>
    <t>artus</t>
  </si>
  <si>
    <t>Narrow-skulled Pocket Mouse</t>
  </si>
  <si>
    <t>baileyi</t>
  </si>
  <si>
    <t>Bailey's Pocket Mouse</t>
  </si>
  <si>
    <t>californicus</t>
  </si>
  <si>
    <t>California Pocket Mouse</t>
  </si>
  <si>
    <t>eremicus</t>
  </si>
  <si>
    <t>Chihuahuan Desert Pocket Mouse</t>
  </si>
  <si>
    <t>fallax</t>
  </si>
  <si>
    <t>San Diego Pocket Mouse</t>
  </si>
  <si>
    <t>formosus</t>
  </si>
  <si>
    <t>Long-tailed Pocket Mouse</t>
  </si>
  <si>
    <t>goldmani</t>
  </si>
  <si>
    <t>Goldman's Pocket Mouse</t>
  </si>
  <si>
    <t>Hispid Pocket Mouse</t>
  </si>
  <si>
    <t>intermedius</t>
  </si>
  <si>
    <t>Rock Pocket Mouse</t>
  </si>
  <si>
    <t>lineatus</t>
  </si>
  <si>
    <t>Lined Pocket Gopher</t>
  </si>
  <si>
    <t>Nelson's Pocket Mouse</t>
  </si>
  <si>
    <t>penicillatus</t>
  </si>
  <si>
    <t>Desert Pocket Mouse</t>
  </si>
  <si>
    <t>pernix</t>
  </si>
  <si>
    <t>Sinaloan Pocket Mouse</t>
  </si>
  <si>
    <t>rudinoris</t>
  </si>
  <si>
    <t>Baja Pocket Mouse</t>
  </si>
  <si>
    <t>spinatus</t>
  </si>
  <si>
    <t>Spiny Pocket Mouse</t>
  </si>
  <si>
    <t>Erethizontidae</t>
  </si>
  <si>
    <t>Chaetomys</t>
  </si>
  <si>
    <t>Bristle-spined Rat</t>
  </si>
  <si>
    <t>Chaetophractus</t>
  </si>
  <si>
    <t>vellerosus</t>
  </si>
  <si>
    <t>Screaming Hairy Armadillo</t>
  </si>
  <si>
    <t>villosus</t>
  </si>
  <si>
    <t>Large Hairy Armadillo</t>
  </si>
  <si>
    <t>Chalinolobus</t>
  </si>
  <si>
    <t>dwyeri</t>
  </si>
  <si>
    <t>Large-eared Pied Bat</t>
  </si>
  <si>
    <t>gouldii</t>
  </si>
  <si>
    <t>Gould's Wattled Bat</t>
  </si>
  <si>
    <t>morio</t>
  </si>
  <si>
    <t>Chocolate Wattled Bat</t>
  </si>
  <si>
    <t>neocaledonicus</t>
  </si>
  <si>
    <t>New Caledonia Wattled Bat</t>
  </si>
  <si>
    <t>nigrogriseus</t>
  </si>
  <si>
    <t>Hoary Wattled Bat</t>
  </si>
  <si>
    <t>picatus</t>
  </si>
  <si>
    <t>Little Pied Bat</t>
  </si>
  <si>
    <t>tuberculatus</t>
  </si>
  <si>
    <t>New Zealand Long-tailed Bat</t>
  </si>
  <si>
    <t>Cheirogaleus</t>
  </si>
  <si>
    <t>crossleyi</t>
  </si>
  <si>
    <t>Furry-eared Dwarf Lemur</t>
  </si>
  <si>
    <t>Geoffroy's Dwarf Lemur</t>
  </si>
  <si>
    <t>Western Fat-tailed Dwarf Lemur</t>
  </si>
  <si>
    <t>minusculus</t>
  </si>
  <si>
    <t>Lesser Iron-grey Dwarf Lemur</t>
  </si>
  <si>
    <t>sibreei</t>
  </si>
  <si>
    <t>Sibree's Dwarf Lemur</t>
  </si>
  <si>
    <t>Cheiromeles</t>
  </si>
  <si>
    <t>parvidens</t>
  </si>
  <si>
    <t>Lesser Naked Bat</t>
  </si>
  <si>
    <t>Greater Naked Bat</t>
  </si>
  <si>
    <t>Chelemys</t>
  </si>
  <si>
    <t>delfini</t>
  </si>
  <si>
    <t>macronyx</t>
  </si>
  <si>
    <t>Andean Long-clawed Mouse</t>
  </si>
  <si>
    <t>megalonyx</t>
  </si>
  <si>
    <t>Large Long-clawed Mouse</t>
  </si>
  <si>
    <t>Chibchanomys</t>
  </si>
  <si>
    <t>orcesi</t>
  </si>
  <si>
    <t>Las Cajas Ichthyomyine</t>
  </si>
  <si>
    <t>Chibchan Water Mouse</t>
  </si>
  <si>
    <t>Chilomys</t>
  </si>
  <si>
    <t>instans</t>
  </si>
  <si>
    <t>Colombian Forest Mouse</t>
  </si>
  <si>
    <t>Natalidae</t>
  </si>
  <si>
    <t>Chilonatalus</t>
  </si>
  <si>
    <t>micropus</t>
  </si>
  <si>
    <t>Cuban Lesser Funnel-eared Bat</t>
  </si>
  <si>
    <t>tumidifrons</t>
  </si>
  <si>
    <t>Bahamian Lesser Funnel-eared Bat</t>
  </si>
  <si>
    <t>Chimarrogale</t>
  </si>
  <si>
    <t>hantu</t>
  </si>
  <si>
    <t>Malayan Water Shrew</t>
  </si>
  <si>
    <t>himalayica</t>
  </si>
  <si>
    <t>Himalayan Water Shrew</t>
  </si>
  <si>
    <t>phaeura</t>
  </si>
  <si>
    <t>Bornean Water Shrew</t>
  </si>
  <si>
    <t>platycephalus</t>
  </si>
  <si>
    <t>Japanese Water Shrew</t>
  </si>
  <si>
    <t>styani</t>
  </si>
  <si>
    <t>Chinese Water Shrew</t>
  </si>
  <si>
    <t>sumatrana</t>
  </si>
  <si>
    <t>Sumatran Water Shrew</t>
  </si>
  <si>
    <t>Chinchillidae</t>
  </si>
  <si>
    <t>Chinchilla</t>
  </si>
  <si>
    <t>chinchilla</t>
  </si>
  <si>
    <t>Short-tailed Chinchilla</t>
  </si>
  <si>
    <t>lanigera</t>
  </si>
  <si>
    <t>Long-tailed Chinchilla</t>
  </si>
  <si>
    <t>Chinchillula</t>
  </si>
  <si>
    <t>sahamae</t>
  </si>
  <si>
    <t>Altiplano Chincilla Mouse</t>
  </si>
  <si>
    <t>Chionomys</t>
  </si>
  <si>
    <t>gud</t>
  </si>
  <si>
    <t>Gudaurskaya Polyovka</t>
  </si>
  <si>
    <t>nivalis</t>
  </si>
  <si>
    <t>European Snow Vole</t>
  </si>
  <si>
    <t>roberti</t>
  </si>
  <si>
    <t>Robert's Snow Vole</t>
  </si>
  <si>
    <t>Chiroderma</t>
  </si>
  <si>
    <t>doriae</t>
  </si>
  <si>
    <t>Brazilian Big-eyed Bat</t>
  </si>
  <si>
    <t>improvisum</t>
  </si>
  <si>
    <t>Guadeloupean Big-eyed Bat</t>
  </si>
  <si>
    <t>salvini</t>
  </si>
  <si>
    <t>Salvin's Big-eyed Bat</t>
  </si>
  <si>
    <t>trinitatum</t>
  </si>
  <si>
    <t>Little Big-eyed Bat</t>
  </si>
  <si>
    <t>villosum</t>
  </si>
  <si>
    <t>Hairy Big-eyed Bat</t>
  </si>
  <si>
    <t>Chiromyscus</t>
  </si>
  <si>
    <t>chiropus</t>
  </si>
  <si>
    <t>Indochinese Chiromyscus</t>
  </si>
  <si>
    <t>Chironax</t>
  </si>
  <si>
    <t>melanocephalus</t>
  </si>
  <si>
    <t>Black-capped Fruit Bat</t>
  </si>
  <si>
    <t>Chironectes</t>
  </si>
  <si>
    <t>Water Opossum</t>
  </si>
  <si>
    <t>Chiropodomys</t>
  </si>
  <si>
    <t>Palawan Pencil-tailed Tree Mouse</t>
  </si>
  <si>
    <t>gliroides</t>
  </si>
  <si>
    <t>Indomalayan Pencil-tailed Tree Mouse</t>
  </si>
  <si>
    <t>karlkoopmani</t>
  </si>
  <si>
    <t>Greater Pencil-tailed Tree Mouse</t>
  </si>
  <si>
    <t>muroides</t>
  </si>
  <si>
    <t>Gray-bellied Pencil-tailed Tree Mouse</t>
  </si>
  <si>
    <t>Lesser Pencil-tailed Tree Mouse</t>
  </si>
  <si>
    <t>Chiropotes</t>
  </si>
  <si>
    <t>White-nosed Saki</t>
  </si>
  <si>
    <t>chiropotes</t>
  </si>
  <si>
    <t>Bearded Saki</t>
  </si>
  <si>
    <t>satanas</t>
  </si>
  <si>
    <t>Black Bearded Saki</t>
  </si>
  <si>
    <t>utahickae</t>
  </si>
  <si>
    <t>Chiruromys</t>
  </si>
  <si>
    <t>forbesi</t>
  </si>
  <si>
    <t>Forbes's Tree Mouse</t>
  </si>
  <si>
    <t>lamia</t>
  </si>
  <si>
    <t>Broad-headed Tree Mouse</t>
  </si>
  <si>
    <t>vates</t>
  </si>
  <si>
    <t>Lesser Tree Mouse</t>
  </si>
  <si>
    <t>Chlorocebus</t>
  </si>
  <si>
    <t>aethiops</t>
  </si>
  <si>
    <t>Grivet Monkey</t>
  </si>
  <si>
    <t>cynosuros</t>
  </si>
  <si>
    <t>Malbrouck Monkey</t>
  </si>
  <si>
    <t>djamdjamensis</t>
  </si>
  <si>
    <t>Bale Monkey</t>
  </si>
  <si>
    <t>Vervet Monkey</t>
  </si>
  <si>
    <t>sabaeus</t>
  </si>
  <si>
    <t>Green Monkey</t>
  </si>
  <si>
    <t>tantalus</t>
  </si>
  <si>
    <t>Tantalus Monkey</t>
  </si>
  <si>
    <t>Chodsigoa</t>
  </si>
  <si>
    <t>caovansunga</t>
  </si>
  <si>
    <t>Van Sung's Shrew</t>
  </si>
  <si>
    <t>hypsibia</t>
  </si>
  <si>
    <t>De Winton's Shrew</t>
  </si>
  <si>
    <t>lamula</t>
  </si>
  <si>
    <t>Lamulate Shrew</t>
  </si>
  <si>
    <t>parca</t>
  </si>
  <si>
    <t>Lowe's Shrew</t>
  </si>
  <si>
    <t>parva</t>
  </si>
  <si>
    <t>Pygmy Brown-toothed Shrew</t>
  </si>
  <si>
    <t>salenskii</t>
  </si>
  <si>
    <t>Salenski's Shrew</t>
  </si>
  <si>
    <t>smithii</t>
  </si>
  <si>
    <t>Smith's Shrew</t>
  </si>
  <si>
    <t>sodalis</t>
  </si>
  <si>
    <t>Lesser Taiwanese Shrew</t>
  </si>
  <si>
    <t>Choeroniscus</t>
  </si>
  <si>
    <t>Godman's Long-tailed Bat</t>
  </si>
  <si>
    <t>minor</t>
  </si>
  <si>
    <t>Lesser Long-tailed Bat</t>
  </si>
  <si>
    <t>periosus</t>
  </si>
  <si>
    <t>Greater Long-tailed Bat</t>
  </si>
  <si>
    <t>Choeronycteris</t>
  </si>
  <si>
    <t>mexicana</t>
  </si>
  <si>
    <t>Mexican Long-tongued Bat</t>
  </si>
  <si>
    <t>Hippopotamidae</t>
  </si>
  <si>
    <t>Choeropsis</t>
  </si>
  <si>
    <t>liberiensis</t>
  </si>
  <si>
    <t>Pygmy Hippopotamus</t>
  </si>
  <si>
    <t>Megalonychidae</t>
  </si>
  <si>
    <t>Choloepus</t>
  </si>
  <si>
    <t>didactylus</t>
  </si>
  <si>
    <t>Linnaeus's Two-toed Sloth</t>
  </si>
  <si>
    <t>hoffmanni</t>
  </si>
  <si>
    <t>Hoffmann's Two-toed Sloth</t>
  </si>
  <si>
    <t>Chrotogale</t>
  </si>
  <si>
    <t>owstoni</t>
  </si>
  <si>
    <t>Owston's Civet</t>
  </si>
  <si>
    <t>Chrotomys</t>
  </si>
  <si>
    <t>gonzalesi</t>
  </si>
  <si>
    <t>Isarog Chrotomys</t>
  </si>
  <si>
    <t>Lowland Chrotomys</t>
  </si>
  <si>
    <t>sibuyanensis</t>
  </si>
  <si>
    <t>Sibuyan Striped Shrew-rat</t>
  </si>
  <si>
    <t>silaceus</t>
  </si>
  <si>
    <t>Blazed Luzon Chrotomys</t>
  </si>
  <si>
    <t>whiteheadi</t>
  </si>
  <si>
    <t>Montane Chrotomys</t>
  </si>
  <si>
    <t>Chrotopterus</t>
  </si>
  <si>
    <t>auritus</t>
  </si>
  <si>
    <t>Woolly False Vampire Bat</t>
  </si>
  <si>
    <t>Chrysocyon</t>
  </si>
  <si>
    <t>brachyurus</t>
  </si>
  <si>
    <t>Maned Wolf</t>
  </si>
  <si>
    <t>Cistugidae</t>
  </si>
  <si>
    <t>Cistugo</t>
  </si>
  <si>
    <t>lesueuri</t>
  </si>
  <si>
    <t>Lesueur's Hairy Bat</t>
  </si>
  <si>
    <t>seabrae</t>
  </si>
  <si>
    <t>Angolan Hairy Bat</t>
  </si>
  <si>
    <t>Civettictis</t>
  </si>
  <si>
    <t>civetta</t>
  </si>
  <si>
    <t>African Civet</t>
  </si>
  <si>
    <t>Cloeotis</t>
  </si>
  <si>
    <t>Percival's Trident Bat</t>
  </si>
  <si>
    <t>Clyomys</t>
  </si>
  <si>
    <t>laticeps</t>
  </si>
  <si>
    <t>Broad-headed Spiny Rat</t>
  </si>
  <si>
    <t>Coccymys</t>
  </si>
  <si>
    <t>albidens</t>
  </si>
  <si>
    <t>ruemmleri</t>
  </si>
  <si>
    <t>R‚àö¬∫mmler's Mouse</t>
  </si>
  <si>
    <t>Coelops</t>
  </si>
  <si>
    <t>frithii</t>
  </si>
  <si>
    <t>Tail-less Leaf-nosed Bat</t>
  </si>
  <si>
    <t>robinsoni</t>
  </si>
  <si>
    <t>Malayan Tailless Leaf-nosed Bat</t>
  </si>
  <si>
    <t>Coendou</t>
  </si>
  <si>
    <t>baturitensis</t>
  </si>
  <si>
    <t>Baturite Porcupine</t>
  </si>
  <si>
    <t>bicolor</t>
  </si>
  <si>
    <t>Bicolor-spined Porcupine</t>
  </si>
  <si>
    <t>ichillus</t>
  </si>
  <si>
    <t>Western Amazonian dwarf porcupine</t>
  </si>
  <si>
    <t>insidiosus</t>
  </si>
  <si>
    <t>Bahia Hairy Dwarf Porcupine</t>
  </si>
  <si>
    <t>Black-tailed porcupine</t>
  </si>
  <si>
    <t>mexicanus</t>
  </si>
  <si>
    <t>Mexican Hairy Dwarf Porcupine</t>
  </si>
  <si>
    <t>nycthemera</t>
  </si>
  <si>
    <t>Koopman's Porcupine</t>
  </si>
  <si>
    <t>prehensilis</t>
  </si>
  <si>
    <t>Brazilian Porcupine</t>
  </si>
  <si>
    <t>pruinosus</t>
  </si>
  <si>
    <t>Frosted porcupine</t>
  </si>
  <si>
    <t>quichua</t>
  </si>
  <si>
    <t>Quichua porcupine</t>
  </si>
  <si>
    <t>roosmalenorum</t>
  </si>
  <si>
    <t>Roosmalen's Porcupine</t>
  </si>
  <si>
    <t>Stump-tailed Porcupine</t>
  </si>
  <si>
    <t>spinosus</t>
  </si>
  <si>
    <t>Spiny Tree Porcupine</t>
  </si>
  <si>
    <t>vestitus</t>
  </si>
  <si>
    <t>Brown Hairy Dwarf Porcupine</t>
  </si>
  <si>
    <t>Coleura</t>
  </si>
  <si>
    <t>afra</t>
  </si>
  <si>
    <t>African Sheath-tailed Bat</t>
  </si>
  <si>
    <t>seychellensis</t>
  </si>
  <si>
    <t>Seychelles Sheath-tailed Bat</t>
  </si>
  <si>
    <t>Colobus</t>
  </si>
  <si>
    <t>angolensis</t>
  </si>
  <si>
    <t>Angolan Colobus</t>
  </si>
  <si>
    <t>guereza</t>
  </si>
  <si>
    <t>Guereza</t>
  </si>
  <si>
    <t>polykomos</t>
  </si>
  <si>
    <t>King Colobus</t>
  </si>
  <si>
    <t>Black Colobus</t>
  </si>
  <si>
    <t>White-thighed Colobus</t>
  </si>
  <si>
    <t>Colomys</t>
  </si>
  <si>
    <t>goslingi</t>
  </si>
  <si>
    <t>African Wading Rat</t>
  </si>
  <si>
    <t>Talpidae</t>
  </si>
  <si>
    <t>Condylura</t>
  </si>
  <si>
    <t>cristata</t>
  </si>
  <si>
    <t>Star-nosed Mole</t>
  </si>
  <si>
    <t>Mephitidae</t>
  </si>
  <si>
    <t>Conepatus</t>
  </si>
  <si>
    <t>chinga</t>
  </si>
  <si>
    <t>Molina's Hog-nosed Skunk</t>
  </si>
  <si>
    <t>humboldtii</t>
  </si>
  <si>
    <t>Humboldt's Hog-nosed Skunk</t>
  </si>
  <si>
    <t>leuconotus</t>
  </si>
  <si>
    <t>American Hog-nosed Skunk</t>
  </si>
  <si>
    <t>semistriatus</t>
  </si>
  <si>
    <t>Striped Hog-nosed Skunk</t>
  </si>
  <si>
    <t>Congosorex</t>
  </si>
  <si>
    <t>phillipsorum</t>
  </si>
  <si>
    <t>Phillip's Congo Shrew</t>
  </si>
  <si>
    <t>polli</t>
  </si>
  <si>
    <t>Greater Congo Shrew</t>
  </si>
  <si>
    <t>verheyeni</t>
  </si>
  <si>
    <t>Lesser Congo Shrew</t>
  </si>
  <si>
    <t>Conilurus</t>
  </si>
  <si>
    <t>Brush-tailed Rabbit-rat</t>
  </si>
  <si>
    <t>Connochaetes</t>
  </si>
  <si>
    <t>gnou</t>
  </si>
  <si>
    <t>Black Wildebeest</t>
  </si>
  <si>
    <t>taurinus</t>
  </si>
  <si>
    <t>Common Wildebeest</t>
  </si>
  <si>
    <t>Cormura</t>
  </si>
  <si>
    <t>brevirostris</t>
  </si>
  <si>
    <t>Chestnut Sac-winged Bat</t>
  </si>
  <si>
    <t>Corynorhinus</t>
  </si>
  <si>
    <t>Mexican Big-eared Bat</t>
  </si>
  <si>
    <t>rafinesquii</t>
  </si>
  <si>
    <t>Rafinesque's Big-eared Bat</t>
  </si>
  <si>
    <t>townsendii</t>
  </si>
  <si>
    <t>Townsend's Big-eared Bat</t>
  </si>
  <si>
    <t>Craseonycteridae</t>
  </si>
  <si>
    <t>Craseonycteris</t>
  </si>
  <si>
    <t>thonglongyai</t>
  </si>
  <si>
    <t>Hog-nosed Bat</t>
  </si>
  <si>
    <t>Crateromys</t>
  </si>
  <si>
    <t>Dinagat Bushy-tailed Cloud Rat</t>
  </si>
  <si>
    <t>heaneyi</t>
  </si>
  <si>
    <t>Panay Crateromys</t>
  </si>
  <si>
    <t>paulus</t>
  </si>
  <si>
    <t>Ilin Crateromys</t>
  </si>
  <si>
    <t>schadenbergi</t>
  </si>
  <si>
    <t>Luzon Crateromys</t>
  </si>
  <si>
    <t>Cremnomys</t>
  </si>
  <si>
    <t>cutchicus</t>
  </si>
  <si>
    <t>Cutch Rock-rat</t>
  </si>
  <si>
    <t>elvira</t>
  </si>
  <si>
    <t>Large Rock-rat</t>
  </si>
  <si>
    <t>Cricetomys</t>
  </si>
  <si>
    <t>emini</t>
  </si>
  <si>
    <t>Forest Giant Pouched Rat</t>
  </si>
  <si>
    <t>gambianus</t>
  </si>
  <si>
    <t>Gambian Rat</t>
  </si>
  <si>
    <t>Cricetulus</t>
  </si>
  <si>
    <t>alticola</t>
  </si>
  <si>
    <t>Tibetan Dwarf Hamster</t>
  </si>
  <si>
    <t>barabensis</t>
  </si>
  <si>
    <t>Striped Dwarf Hamster</t>
  </si>
  <si>
    <t>kamensis</t>
  </si>
  <si>
    <t>Kam Dwarf Hamster</t>
  </si>
  <si>
    <t>lama</t>
  </si>
  <si>
    <t>Lama Dwarf Hamster</t>
  </si>
  <si>
    <t>longicaudatus</t>
  </si>
  <si>
    <t>Long-tailed Dwarf Hamster</t>
  </si>
  <si>
    <t>migratorius</t>
  </si>
  <si>
    <t>Gray Dwarf Hamster</t>
  </si>
  <si>
    <t>sokolovi</t>
  </si>
  <si>
    <t>tibetanus</t>
  </si>
  <si>
    <t>Cricetus</t>
  </si>
  <si>
    <t>cricetus</t>
  </si>
  <si>
    <t>Common Hamster</t>
  </si>
  <si>
    <t>Crocidura</t>
  </si>
  <si>
    <t>aleksandrisi</t>
  </si>
  <si>
    <t>Alexandrian Shrew</t>
  </si>
  <si>
    <t>allex</t>
  </si>
  <si>
    <t>Highlands Shrew</t>
  </si>
  <si>
    <t>andamanensis</t>
  </si>
  <si>
    <t>Andaman White-toothed Shrew</t>
  </si>
  <si>
    <t>ansellorum</t>
  </si>
  <si>
    <t>Ansell's Shrew</t>
  </si>
  <si>
    <t>arabica</t>
  </si>
  <si>
    <t>Arabian Shrew</t>
  </si>
  <si>
    <t>arispa</t>
  </si>
  <si>
    <t>Jackass Shrew</t>
  </si>
  <si>
    <t>armenica</t>
  </si>
  <si>
    <t>Armenian Shrew</t>
  </si>
  <si>
    <t>attenuata</t>
  </si>
  <si>
    <t>Grey Shrew</t>
  </si>
  <si>
    <t>attila</t>
  </si>
  <si>
    <t>Hun Shrew</t>
  </si>
  <si>
    <t>Bailey's Shrew</t>
  </si>
  <si>
    <t>Kinabalu Shrew</t>
  </si>
  <si>
    <t>batesi</t>
  </si>
  <si>
    <t>Bate's Shrew</t>
  </si>
  <si>
    <t>beatus</t>
  </si>
  <si>
    <t>Mindanao Shrew</t>
  </si>
  <si>
    <t>beccarii</t>
  </si>
  <si>
    <t>Beccari's Shrew</t>
  </si>
  <si>
    <t>bottegi</t>
  </si>
  <si>
    <t>Bottego's Shrew</t>
  </si>
  <si>
    <t>bottegoides</t>
  </si>
  <si>
    <t>Bale Shrew</t>
  </si>
  <si>
    <t>brunnea</t>
  </si>
  <si>
    <t>Thick-tailed Shrew</t>
  </si>
  <si>
    <t>buettikoferi</t>
  </si>
  <si>
    <t>Buettikofer's Shrew</t>
  </si>
  <si>
    <t>caliginea</t>
  </si>
  <si>
    <t>African Dusky Shrew</t>
  </si>
  <si>
    <t>canariensis</t>
  </si>
  <si>
    <t>caspica</t>
  </si>
  <si>
    <t>Caspian Shrew</t>
  </si>
  <si>
    <t>cinderella</t>
  </si>
  <si>
    <t>Cinderella Shrew</t>
  </si>
  <si>
    <t>congobelgica</t>
  </si>
  <si>
    <t>Congo Shrew</t>
  </si>
  <si>
    <t>crenata</t>
  </si>
  <si>
    <t>Long-footed Shrew</t>
  </si>
  <si>
    <t>crossei</t>
  </si>
  <si>
    <t>Crosse's Shrew</t>
  </si>
  <si>
    <t>cyanea</t>
  </si>
  <si>
    <t>Reddish-gray Musk Shrew</t>
  </si>
  <si>
    <t>Dent's Shrew</t>
  </si>
  <si>
    <t>desperata</t>
  </si>
  <si>
    <t>Desperate Shrew</t>
  </si>
  <si>
    <t>dhofarensis</t>
  </si>
  <si>
    <t>Dhofarian Shrew</t>
  </si>
  <si>
    <t>dolichura</t>
  </si>
  <si>
    <t>Long-tailed Musk Shrew</t>
  </si>
  <si>
    <t>douceti</t>
  </si>
  <si>
    <t>Doucet's Musk Shrew</t>
  </si>
  <si>
    <t>dsinezumi</t>
  </si>
  <si>
    <t>Dsinezumi Shrew</t>
  </si>
  <si>
    <t>eisentrauti</t>
  </si>
  <si>
    <t>Eisentraut's Shrew</t>
  </si>
  <si>
    <t>elgonius</t>
  </si>
  <si>
    <t>Elgon Shrew</t>
  </si>
  <si>
    <t>elongata</t>
  </si>
  <si>
    <t>Elongated Shrew</t>
  </si>
  <si>
    <t>erica</t>
  </si>
  <si>
    <t>Heather Shrew</t>
  </si>
  <si>
    <t>fischeri</t>
  </si>
  <si>
    <t>Fischer's Shrew</t>
  </si>
  <si>
    <t>Greater Red Musk Shrew</t>
  </si>
  <si>
    <t>floweri</t>
  </si>
  <si>
    <t>Flower's Shrew</t>
  </si>
  <si>
    <t>foxi</t>
  </si>
  <si>
    <t>Fox's Shrew</t>
  </si>
  <si>
    <t>fuliginosa</t>
  </si>
  <si>
    <t>Southeast Asian Shrew</t>
  </si>
  <si>
    <t>fulvastra</t>
  </si>
  <si>
    <t>Savanna Shrew</t>
  </si>
  <si>
    <t>fumosa</t>
  </si>
  <si>
    <t>Smoky White-toothed Shrew</t>
  </si>
  <si>
    <t>fuscomurina</t>
  </si>
  <si>
    <t>Tiny Musk Shrew</t>
  </si>
  <si>
    <t>glassi</t>
  </si>
  <si>
    <t>Glass's Shrew</t>
  </si>
  <si>
    <t>gmelini</t>
  </si>
  <si>
    <t>goliath</t>
  </si>
  <si>
    <t>Goliath Shrew</t>
  </si>
  <si>
    <t>gracilipes</t>
  </si>
  <si>
    <t>Peters' Musk Shrew</t>
  </si>
  <si>
    <t>grandiceps</t>
  </si>
  <si>
    <t>Large-headed Forest Shrew</t>
  </si>
  <si>
    <t>Greater Mindanao Shrew</t>
  </si>
  <si>
    <t>grassei</t>
  </si>
  <si>
    <t>Grasse's Shrew</t>
  </si>
  <si>
    <t>grayi</t>
  </si>
  <si>
    <t>Luzon Shrew</t>
  </si>
  <si>
    <t>greenwoodi</t>
  </si>
  <si>
    <t>Greenwood's Shrew</t>
  </si>
  <si>
    <t>harenna</t>
  </si>
  <si>
    <t>Harenna Shrew</t>
  </si>
  <si>
    <t>hikmiya</t>
  </si>
  <si>
    <t>Sinharaja white-toothed shrew</t>
  </si>
  <si>
    <t>hildegardeae</t>
  </si>
  <si>
    <t>Hildegarde's Shrew</t>
  </si>
  <si>
    <t>hilliana</t>
  </si>
  <si>
    <t>Hill's Shrew</t>
  </si>
  <si>
    <t>hispida</t>
  </si>
  <si>
    <t>Andaman Spiny Shrew</t>
  </si>
  <si>
    <t>horsfieldii</t>
  </si>
  <si>
    <t>Horsfield's Shrew</t>
  </si>
  <si>
    <t>hutanis</t>
  </si>
  <si>
    <t>Hutan Shrew</t>
  </si>
  <si>
    <t>indochinensis</t>
  </si>
  <si>
    <t>Indochinese Shrew</t>
  </si>
  <si>
    <t>Jackson's Shrew</t>
  </si>
  <si>
    <t>jenkinsi</t>
  </si>
  <si>
    <t>Jenkin's Shrew</t>
  </si>
  <si>
    <t>jouvenetae</t>
  </si>
  <si>
    <t>Jouvenet's white-toothed shrew</t>
  </si>
  <si>
    <t>katinka</t>
  </si>
  <si>
    <t>Katinka's white-toothed shrew</t>
  </si>
  <si>
    <t>kivuana</t>
  </si>
  <si>
    <t>Kivu Shrew</t>
  </si>
  <si>
    <t>lamottei</t>
  </si>
  <si>
    <t>Lamotte's Shrew</t>
  </si>
  <si>
    <t>lanosa</t>
  </si>
  <si>
    <t>Lemara Shrew</t>
  </si>
  <si>
    <t>lasiura</t>
  </si>
  <si>
    <t>Belozubka Ussuriiskaya</t>
  </si>
  <si>
    <t>latona</t>
  </si>
  <si>
    <t>Latona's Shrew</t>
  </si>
  <si>
    <t>lea</t>
  </si>
  <si>
    <t>Sulawesi Shrew</t>
  </si>
  <si>
    <t>lepidura</t>
  </si>
  <si>
    <t>Sumatran Giant Shrew</t>
  </si>
  <si>
    <t>leucodon</t>
  </si>
  <si>
    <t>Bicolored Shrew</t>
  </si>
  <si>
    <t>levicula</t>
  </si>
  <si>
    <t>Sulawesi Tiny Shrew</t>
  </si>
  <si>
    <t>Butiaba Naked-tailed Shrew</t>
  </si>
  <si>
    <t>longipes</t>
  </si>
  <si>
    <t>Savanna Swamp Shrew</t>
  </si>
  <si>
    <t>lucina</t>
  </si>
  <si>
    <t>Lucina's Shrew</t>
  </si>
  <si>
    <t>ludia</t>
  </si>
  <si>
    <t>Ludia's Shrew</t>
  </si>
  <si>
    <t>luna</t>
  </si>
  <si>
    <t>Greater Gray-brown Musk Shrew</t>
  </si>
  <si>
    <t>lusitania</t>
  </si>
  <si>
    <t>Mauritanian Shrew</t>
  </si>
  <si>
    <t>macarthuri</t>
  </si>
  <si>
    <t>Macarthur's Shrew</t>
  </si>
  <si>
    <t>macmillani</t>
  </si>
  <si>
    <t>Macmillan's Shrew</t>
  </si>
  <si>
    <t>macowi</t>
  </si>
  <si>
    <t>Macow's Shrew</t>
  </si>
  <si>
    <t>malayana</t>
  </si>
  <si>
    <t>Malayan Shrew</t>
  </si>
  <si>
    <t>manengubae</t>
  </si>
  <si>
    <t>Manenguba Shrew</t>
  </si>
  <si>
    <t>maquassiensis</t>
  </si>
  <si>
    <t>Maquassie Musk Shrew</t>
  </si>
  <si>
    <t>mariquensis</t>
  </si>
  <si>
    <t>Swamp Musk Shrew</t>
  </si>
  <si>
    <t>maurisca</t>
  </si>
  <si>
    <t>Dark Shrew</t>
  </si>
  <si>
    <t>maxi</t>
  </si>
  <si>
    <t>Javanese Shrew</t>
  </si>
  <si>
    <t>mindorus</t>
  </si>
  <si>
    <t>Mindoro Shrew</t>
  </si>
  <si>
    <t>miya</t>
  </si>
  <si>
    <t>Sri Lankan Long-tailed Shrew</t>
  </si>
  <si>
    <t>monax</t>
  </si>
  <si>
    <t>Kilimanjaro Shrew</t>
  </si>
  <si>
    <t>monticola</t>
  </si>
  <si>
    <t>Sunda Shrew</t>
  </si>
  <si>
    <t>montis</t>
  </si>
  <si>
    <t>Montane White-toothed Shrew</t>
  </si>
  <si>
    <t>muricauda</t>
  </si>
  <si>
    <t>West African Long-tailed Shrew</t>
  </si>
  <si>
    <t>musseri</t>
  </si>
  <si>
    <t>Mossy Forest Shrew</t>
  </si>
  <si>
    <t>mutesae</t>
  </si>
  <si>
    <t>Ugandan Musk Shrew</t>
  </si>
  <si>
    <t>Dwarf White-toothed Shrew</t>
  </si>
  <si>
    <t>nanilla</t>
  </si>
  <si>
    <t>Tiny White-toothed Shrew</t>
  </si>
  <si>
    <t>negligens</t>
  </si>
  <si>
    <t>Peninsular Shrew</t>
  </si>
  <si>
    <t>negrina</t>
  </si>
  <si>
    <t>Negros Shrew</t>
  </si>
  <si>
    <t>nicobarica</t>
  </si>
  <si>
    <t>Nicobar Shrew</t>
  </si>
  <si>
    <t>Nigerian Shrew</t>
  </si>
  <si>
    <t>nigricans</t>
  </si>
  <si>
    <t>Blackish White-toothed Shrew</t>
  </si>
  <si>
    <t>Black-footed Shrew</t>
  </si>
  <si>
    <t>nigrofusca</t>
  </si>
  <si>
    <t>African Black Shrew</t>
  </si>
  <si>
    <t>nimbae</t>
  </si>
  <si>
    <t>Nimba Shrew</t>
  </si>
  <si>
    <t>niobe</t>
  </si>
  <si>
    <t>Niobe's Shrew</t>
  </si>
  <si>
    <t>obscurior</t>
  </si>
  <si>
    <t xml:space="preserve"> Obscure White-toothed Shrew</t>
  </si>
  <si>
    <t>olivieri</t>
  </si>
  <si>
    <t>Olivier's Shrew</t>
  </si>
  <si>
    <t>orientalis</t>
  </si>
  <si>
    <t>Oriental Shrew</t>
  </si>
  <si>
    <t>orii</t>
  </si>
  <si>
    <t>Ryukyu Shrew</t>
  </si>
  <si>
    <t>pachyura</t>
  </si>
  <si>
    <t>Pantellerian Shrew</t>
  </si>
  <si>
    <t>palawanensis</t>
  </si>
  <si>
    <t>Palawan Shrew</t>
  </si>
  <si>
    <t>paradoxura</t>
  </si>
  <si>
    <t>Sumatran Long-tailed Shrew</t>
  </si>
  <si>
    <t>parvipes</t>
  </si>
  <si>
    <t>Small-footed Shrew</t>
  </si>
  <si>
    <t>pasha</t>
  </si>
  <si>
    <t>Pasha Shrew</t>
  </si>
  <si>
    <t>pergrisea</t>
  </si>
  <si>
    <t>Pale Grey Shrew</t>
  </si>
  <si>
    <t>Guramba Shrew</t>
  </si>
  <si>
    <t>phanluongi</t>
  </si>
  <si>
    <t>phuquocensis</t>
  </si>
  <si>
    <t>picea</t>
  </si>
  <si>
    <t>Cameroon Shrew</t>
  </si>
  <si>
    <t>pitmani</t>
  </si>
  <si>
    <t>Pitman's Shrew</t>
  </si>
  <si>
    <t>planiceps</t>
  </si>
  <si>
    <t>Flat-headed Shrew</t>
  </si>
  <si>
    <t>poensis</t>
  </si>
  <si>
    <t>Fraser's Musk Shrew</t>
  </si>
  <si>
    <t>polia</t>
  </si>
  <si>
    <t>Fuscous Shrew</t>
  </si>
  <si>
    <t>pullata</t>
  </si>
  <si>
    <t>Kashmir White-toothed Shrew</t>
  </si>
  <si>
    <t>raineyi</t>
  </si>
  <si>
    <t>Rainey Shrew</t>
  </si>
  <si>
    <t>ramona</t>
  </si>
  <si>
    <t>Negev Shrew</t>
  </si>
  <si>
    <t>rapax</t>
  </si>
  <si>
    <t>Chinese White-toothed Shrew</t>
  </si>
  <si>
    <t>religiosa</t>
  </si>
  <si>
    <t>Egyptian Pygmy Shrew</t>
  </si>
  <si>
    <t>rhoditis</t>
  </si>
  <si>
    <t>Sulawesi White-handed Shrew</t>
  </si>
  <si>
    <t>roosevelti</t>
  </si>
  <si>
    <t>Roosvelt's Shrew</t>
  </si>
  <si>
    <t>russula</t>
  </si>
  <si>
    <t>White-toothed Shrew</t>
  </si>
  <si>
    <t>selina</t>
  </si>
  <si>
    <t>Moon Shrew</t>
  </si>
  <si>
    <t>serezkyensis</t>
  </si>
  <si>
    <t>Serezkaya Shrew</t>
  </si>
  <si>
    <t>shantungensis</t>
  </si>
  <si>
    <t>Asian Lesser White-toothed Shrew</t>
  </si>
  <si>
    <t>Siberian Shrew</t>
  </si>
  <si>
    <t>sicula</t>
  </si>
  <si>
    <t>Sicilian Shrew</t>
  </si>
  <si>
    <t>silacea</t>
  </si>
  <si>
    <t>Lesser Gray-brown Musk Shrew</t>
  </si>
  <si>
    <t>Desert Musk Shrew</t>
  </si>
  <si>
    <t>Sokolov white-toothed shrew</t>
  </si>
  <si>
    <t>somalica</t>
  </si>
  <si>
    <t>Somali Shrew</t>
  </si>
  <si>
    <t>stenocephala</t>
  </si>
  <si>
    <t>Narrow-headed Shrew</t>
  </si>
  <si>
    <t>suaveolens</t>
  </si>
  <si>
    <t>Lesser Shrew</t>
  </si>
  <si>
    <t>susiana</t>
  </si>
  <si>
    <t>Iranian Shrew</t>
  </si>
  <si>
    <t>tanakae</t>
  </si>
  <si>
    <t>Taiwanese Gray Shrew</t>
  </si>
  <si>
    <t>tansaniana</t>
  </si>
  <si>
    <t>Tanzanian Shrew</t>
  </si>
  <si>
    <t>tarella</t>
  </si>
  <si>
    <t>Ugandan Shrew</t>
  </si>
  <si>
    <t>tarfayensis</t>
  </si>
  <si>
    <t>Tarfaya Shrew</t>
  </si>
  <si>
    <t>telfordi</t>
  </si>
  <si>
    <t>Telford's Shrew</t>
  </si>
  <si>
    <t>tenuis</t>
  </si>
  <si>
    <t>Timor Shrew</t>
  </si>
  <si>
    <t>thalia</t>
  </si>
  <si>
    <t>Thalia Shrew</t>
  </si>
  <si>
    <t>theresae</t>
  </si>
  <si>
    <t>Therese's Shrew</t>
  </si>
  <si>
    <t>thomensis</t>
  </si>
  <si>
    <t>Sao Tome white-toothed shrew</t>
  </si>
  <si>
    <t>trichura</t>
  </si>
  <si>
    <t>Christmas Island Shrew</t>
  </si>
  <si>
    <t>turba</t>
  </si>
  <si>
    <t>Tumultuous Shrew</t>
  </si>
  <si>
    <t>ultima</t>
  </si>
  <si>
    <t>Ultimate Shrew</t>
  </si>
  <si>
    <t>usambarae</t>
  </si>
  <si>
    <t>Usambara Shrew</t>
  </si>
  <si>
    <t>viaria</t>
  </si>
  <si>
    <t>Savanna Path Shrew</t>
  </si>
  <si>
    <t>virgata</t>
  </si>
  <si>
    <t>Mamfe white-toothed shrew</t>
  </si>
  <si>
    <t>voi</t>
  </si>
  <si>
    <t>Voi Shrew</t>
  </si>
  <si>
    <t>vorax</t>
  </si>
  <si>
    <t>Voracious Shrew</t>
  </si>
  <si>
    <t>vosmaeri</t>
  </si>
  <si>
    <t>Banka Shrew</t>
  </si>
  <si>
    <t>watasei</t>
  </si>
  <si>
    <t>Lesser Ryukyu Shrew</t>
  </si>
  <si>
    <t>whitakeri</t>
  </si>
  <si>
    <t>Whitaker's Shrew</t>
  </si>
  <si>
    <t>wimmeri</t>
  </si>
  <si>
    <t>Wimmer's Shrew</t>
  </si>
  <si>
    <t>wuchihensis</t>
  </si>
  <si>
    <t>Hainan Island Shrew</t>
  </si>
  <si>
    <t>xantippe</t>
  </si>
  <si>
    <t>Xanthippe's Shrew</t>
  </si>
  <si>
    <t>yankariensis</t>
  </si>
  <si>
    <t>Yankari shrew</t>
  </si>
  <si>
    <t>zaitsevi</t>
  </si>
  <si>
    <t>Mikhail Zaitsev's Shrew</t>
  </si>
  <si>
    <t>zaphiri</t>
  </si>
  <si>
    <t>Zaphir's Shrew</t>
  </si>
  <si>
    <t>zarudnyi</t>
  </si>
  <si>
    <t>Zarudny's Shrew</t>
  </si>
  <si>
    <t>zimmeri</t>
  </si>
  <si>
    <t>Upemba Shrew</t>
  </si>
  <si>
    <t>zimmermanni</t>
  </si>
  <si>
    <t>Cretan white-toothed shrew</t>
  </si>
  <si>
    <t>Hyaenidae</t>
  </si>
  <si>
    <t>Crocuta</t>
  </si>
  <si>
    <t>crocuta</t>
  </si>
  <si>
    <t>Spotted Hyaena</t>
  </si>
  <si>
    <t>Crossarchus</t>
  </si>
  <si>
    <t>alexandri</t>
  </si>
  <si>
    <t>Alexander's Cusimanse</t>
  </si>
  <si>
    <t>Ansorge's Cusimanse</t>
  </si>
  <si>
    <t>Common Cusimanse</t>
  </si>
  <si>
    <t>Flat-headed Cusimanse</t>
  </si>
  <si>
    <t>Crossomys</t>
  </si>
  <si>
    <t>moncktoni</t>
  </si>
  <si>
    <t>Earless Water Rat</t>
  </si>
  <si>
    <t>Crunomys</t>
  </si>
  <si>
    <t>Sulawesi Shrew Mouse</t>
  </si>
  <si>
    <t>Luzon Shrew Mouse</t>
  </si>
  <si>
    <t>melanius</t>
  </si>
  <si>
    <t>Mindanao Shrew Mouse</t>
  </si>
  <si>
    <t>suncoides</t>
  </si>
  <si>
    <t>Katanglad Shrew Mouse</t>
  </si>
  <si>
    <t>Cryptonanus</t>
  </si>
  <si>
    <t>agricolai</t>
  </si>
  <si>
    <t>Agricola's Gracile Opossum</t>
  </si>
  <si>
    <t>Chacoan Mouse Opossum</t>
  </si>
  <si>
    <t>guahybae</t>
  </si>
  <si>
    <t>unduaviensis</t>
  </si>
  <si>
    <t>Eupleridae</t>
  </si>
  <si>
    <t>Cryptoprocta</t>
  </si>
  <si>
    <t>ferox</t>
  </si>
  <si>
    <t>Fosa</t>
  </si>
  <si>
    <t>Cryptotis</t>
  </si>
  <si>
    <t>Central Mexican Broad-clawed Shrew</t>
  </si>
  <si>
    <t>endersi</t>
  </si>
  <si>
    <t>Ender's Small-eared Shrew</t>
  </si>
  <si>
    <t>equatoris</t>
  </si>
  <si>
    <t>Ecuadorean Small-eared Shrew</t>
  </si>
  <si>
    <t>Goldman's Small-eared Shrew</t>
  </si>
  <si>
    <t>goodwini</t>
  </si>
  <si>
    <t>Goodwin's Broad-clawed Shrew</t>
  </si>
  <si>
    <t>gracilis</t>
  </si>
  <si>
    <t>Talamancan Small-eared Shrew</t>
  </si>
  <si>
    <t>griseoventris</t>
  </si>
  <si>
    <t>Big Mexican Small-eared Shrew</t>
  </si>
  <si>
    <t>mayensis</t>
  </si>
  <si>
    <t>Yucatan Small-eared Shrew</t>
  </si>
  <si>
    <t>medellinia</t>
  </si>
  <si>
    <t>Medellin Small-eared Shrew</t>
  </si>
  <si>
    <t>mera</t>
  </si>
  <si>
    <t>Darien Small Eared Shrew</t>
  </si>
  <si>
    <t>meridensis</t>
  </si>
  <si>
    <t>Merida Small-eared Shrew</t>
  </si>
  <si>
    <t>merriami</t>
  </si>
  <si>
    <t>Merriam's Small-eared Shrew</t>
  </si>
  <si>
    <t>Mexican Small-eared Shrew</t>
  </si>
  <si>
    <t>montivaga</t>
  </si>
  <si>
    <t>Nelson's Small Eared Shrew</t>
  </si>
  <si>
    <t>obscura</t>
  </si>
  <si>
    <t>Grizzled Mexican Small-eared Shrew</t>
  </si>
  <si>
    <t>orophila</t>
  </si>
  <si>
    <t>Central American Least Shrew</t>
  </si>
  <si>
    <t>Least Shrew</t>
  </si>
  <si>
    <t>peregrina</t>
  </si>
  <si>
    <t>Oaxacan Broad-clawed Shrew</t>
  </si>
  <si>
    <t>peruviensis</t>
  </si>
  <si>
    <t>Peruvian Small-eared Shrew</t>
  </si>
  <si>
    <t>phillipsii</t>
  </si>
  <si>
    <t>Phillip's Small-eared Shrew</t>
  </si>
  <si>
    <t>Scaly-footed Small-eared Shrew</t>
  </si>
  <si>
    <t>tamensis</t>
  </si>
  <si>
    <t>Tama Small-eared Shrew</t>
  </si>
  <si>
    <t>Thomas' Small-eared Shrew</t>
  </si>
  <si>
    <t>tropicalis</t>
  </si>
  <si>
    <t>Tropical Small-eared Shrew</t>
  </si>
  <si>
    <t>Ctenodactylidae</t>
  </si>
  <si>
    <t>Ctenodactylus</t>
  </si>
  <si>
    <t>gundi</t>
  </si>
  <si>
    <t>North African Gundi</t>
  </si>
  <si>
    <t>vali</t>
  </si>
  <si>
    <t>Val's Gundi</t>
  </si>
  <si>
    <t>Ctenomyidae</t>
  </si>
  <si>
    <t>Ctenomys</t>
  </si>
  <si>
    <t>peruanus</t>
  </si>
  <si>
    <t>Peruvian Tuco-tuco</t>
  </si>
  <si>
    <t>Cuniculidae</t>
  </si>
  <si>
    <t>Cuniculus</t>
  </si>
  <si>
    <t>paca</t>
  </si>
  <si>
    <t>Agouti</t>
  </si>
  <si>
    <t>taczanowskii</t>
  </si>
  <si>
    <t>Mountain Paca</t>
  </si>
  <si>
    <t>Cuon</t>
  </si>
  <si>
    <t>alpinus</t>
  </si>
  <si>
    <t>Dhole</t>
  </si>
  <si>
    <t>Cuscomys</t>
  </si>
  <si>
    <t>ashaninka</t>
  </si>
  <si>
    <t>Ashaninika Arboreal Chinchilla Rat</t>
  </si>
  <si>
    <t>oblativa</t>
  </si>
  <si>
    <t>Machu Picchu Arboreal Chinchilla Rat</t>
  </si>
  <si>
    <t>Cyclopedidae</t>
  </si>
  <si>
    <t>Cyclopes</t>
  </si>
  <si>
    <t>Silky Anteater</t>
  </si>
  <si>
    <t>Cynictis</t>
  </si>
  <si>
    <t>Yellow Mongoose</t>
  </si>
  <si>
    <t>Dermoptera</t>
  </si>
  <si>
    <t>Cynocephalidae</t>
  </si>
  <si>
    <t>Cynocephalus</t>
  </si>
  <si>
    <t>volans</t>
  </si>
  <si>
    <t>Philippine Flying Lemur</t>
  </si>
  <si>
    <t>Cynogale</t>
  </si>
  <si>
    <t>Otter Civet</t>
  </si>
  <si>
    <t>Cynomops</t>
  </si>
  <si>
    <t>abrasus</t>
  </si>
  <si>
    <t>Cinnamon Dog-faced Bat</t>
  </si>
  <si>
    <t>greenhalli</t>
  </si>
  <si>
    <t>Greenhall's Dog-faced Bat</t>
  </si>
  <si>
    <t>Mexican Dog-faced Bat</t>
  </si>
  <si>
    <t>milleri</t>
  </si>
  <si>
    <t>paranus</t>
  </si>
  <si>
    <t>Brown Dog-faced Bat</t>
  </si>
  <si>
    <t>Southern Dog-faced Bat</t>
  </si>
  <si>
    <t>Cynomys</t>
  </si>
  <si>
    <t>gunnisoni</t>
  </si>
  <si>
    <t>Ruddy Mongoose</t>
  </si>
  <si>
    <t>White-tailed Prairie Dog</t>
  </si>
  <si>
    <t>ludovicianus</t>
  </si>
  <si>
    <t>Black-tailed Prairie Dog</t>
  </si>
  <si>
    <t>Mexican Prairie Dog</t>
  </si>
  <si>
    <t>Utah Prairie Dog</t>
  </si>
  <si>
    <t>Cynopterus</t>
  </si>
  <si>
    <t>brachyotis</t>
  </si>
  <si>
    <t>Lesser Dog-faced Fruit Bat</t>
  </si>
  <si>
    <t>luzoniensis</t>
  </si>
  <si>
    <t>minutus</t>
  </si>
  <si>
    <t>Minute Fruit Bat</t>
  </si>
  <si>
    <t>nusatenggara</t>
  </si>
  <si>
    <t>Nusatenggara Short-nosed Fruit Bat</t>
  </si>
  <si>
    <t>sphinx</t>
  </si>
  <si>
    <t>Greater Shortnosed Fruit Bat</t>
  </si>
  <si>
    <t>titthaecheilus</t>
  </si>
  <si>
    <t>Indonesian Short-nosed Fruit Bat</t>
  </si>
  <si>
    <t>Cyttarops</t>
  </si>
  <si>
    <t>Short-eared Bat</t>
  </si>
  <si>
    <t>Dacnomys</t>
  </si>
  <si>
    <t>millardi</t>
  </si>
  <si>
    <t>Millard's Rat</t>
  </si>
  <si>
    <t>Dactylomys</t>
  </si>
  <si>
    <t>Bolivian Bamboo Rat</t>
  </si>
  <si>
    <t>dactylinus</t>
  </si>
  <si>
    <t>Amazon Bamboo Rat</t>
  </si>
  <si>
    <t>Peruvian Bamboo Rat</t>
  </si>
  <si>
    <t>Petauridae</t>
  </si>
  <si>
    <t>Dactylonax</t>
  </si>
  <si>
    <t>palpator</t>
  </si>
  <si>
    <t>Long-fingered Triok</t>
  </si>
  <si>
    <t>Dactylopsila</t>
  </si>
  <si>
    <t>megalura</t>
  </si>
  <si>
    <t>Great-tailed Triok</t>
  </si>
  <si>
    <t>tatei</t>
  </si>
  <si>
    <t>Tate's Triok</t>
  </si>
  <si>
    <t>Striped Possum</t>
  </si>
  <si>
    <t>Dama</t>
  </si>
  <si>
    <t>dama</t>
  </si>
  <si>
    <t>Common Fallow Deer</t>
  </si>
  <si>
    <t>mesopotamica</t>
  </si>
  <si>
    <t>Persian Fallow Deer</t>
  </si>
  <si>
    <t>Damaliscus</t>
  </si>
  <si>
    <t>lunatus</t>
  </si>
  <si>
    <t>Topi</t>
  </si>
  <si>
    <t>Blesbok</t>
  </si>
  <si>
    <t>Dasycercus</t>
  </si>
  <si>
    <t>blythi</t>
  </si>
  <si>
    <t>Brush-tailed Mulgara</t>
  </si>
  <si>
    <t>cristicauda</t>
  </si>
  <si>
    <t>Crest-tailed Mulgara</t>
  </si>
  <si>
    <t>Dasykaluta</t>
  </si>
  <si>
    <t>rosamondae</t>
  </si>
  <si>
    <t>Kaluta</t>
  </si>
  <si>
    <t>Dasymys</t>
  </si>
  <si>
    <t>Fox's Shaggy Rat</t>
  </si>
  <si>
    <t>incomtus</t>
  </si>
  <si>
    <t>Common Dasymys</t>
  </si>
  <si>
    <t>montanus</t>
  </si>
  <si>
    <t>Montane Shaggy Rat</t>
  </si>
  <si>
    <t>nudipes</t>
  </si>
  <si>
    <t>Angolan Shaggy Rat</t>
  </si>
  <si>
    <t>rufulus</t>
  </si>
  <si>
    <t>West African Shaggy Rat</t>
  </si>
  <si>
    <t>Dasyproctidae</t>
  </si>
  <si>
    <t>Dasyprocta</t>
  </si>
  <si>
    <t>Azara's Agouti</t>
  </si>
  <si>
    <t>coibae</t>
  </si>
  <si>
    <t>Coiban Agouti</t>
  </si>
  <si>
    <t>croconota</t>
  </si>
  <si>
    <t>Orange Agouti</t>
  </si>
  <si>
    <t>Black Agouti</t>
  </si>
  <si>
    <t>guamara</t>
  </si>
  <si>
    <t>Orinoco Agouti</t>
  </si>
  <si>
    <t>iacki</t>
  </si>
  <si>
    <t>Iack's red-rumped agouti</t>
  </si>
  <si>
    <t>kalinowskii</t>
  </si>
  <si>
    <t>Kalinowski Agouti</t>
  </si>
  <si>
    <t>leporina</t>
  </si>
  <si>
    <t>Red-rumped Agouti</t>
  </si>
  <si>
    <t>Mexican Agouti</t>
  </si>
  <si>
    <t>prymnolopha</t>
  </si>
  <si>
    <t>Black-rumped Agouti</t>
  </si>
  <si>
    <t>punctata</t>
  </si>
  <si>
    <t>Central American Agouti</t>
  </si>
  <si>
    <t>ruatanica</t>
  </si>
  <si>
    <t>Ruatan Island Agouti</t>
  </si>
  <si>
    <t>variegata</t>
  </si>
  <si>
    <t>Brown agouti</t>
  </si>
  <si>
    <t>Dasypus</t>
  </si>
  <si>
    <t>Southern Long-Nosed Armadillo</t>
  </si>
  <si>
    <t>kappleri</t>
  </si>
  <si>
    <t>Greater Long-nosed Armadillo</t>
  </si>
  <si>
    <t>novemcinctus</t>
  </si>
  <si>
    <t>Nine-banded Armadillo</t>
  </si>
  <si>
    <t>pilosus</t>
  </si>
  <si>
    <t>Hairy Long-nosed Armadillo</t>
  </si>
  <si>
    <t>sabanicola</t>
  </si>
  <si>
    <t>Northern Long-nosed Armadillo</t>
  </si>
  <si>
    <t>septemcinctus</t>
  </si>
  <si>
    <t>Brazilian Lesser Long-nosed Armadillo</t>
  </si>
  <si>
    <t>yepesi</t>
  </si>
  <si>
    <t>Yunga's Lesser Long-Nosed Armadillo</t>
  </si>
  <si>
    <t>Dasyuroides</t>
  </si>
  <si>
    <t>byrnei</t>
  </si>
  <si>
    <t>Kowari</t>
  </si>
  <si>
    <t>Dasyurus</t>
  </si>
  <si>
    <t>albopunctatus</t>
  </si>
  <si>
    <t>New Guinea Quoll</t>
  </si>
  <si>
    <t>geoffroii</t>
  </si>
  <si>
    <t>Western Quoll</t>
  </si>
  <si>
    <t>hallucatus</t>
  </si>
  <si>
    <t>Northern Quoll</t>
  </si>
  <si>
    <t>maculatus</t>
  </si>
  <si>
    <t>Spotted-tailed Quoll</t>
  </si>
  <si>
    <t>spartacus</t>
  </si>
  <si>
    <t>Bronze Quoll</t>
  </si>
  <si>
    <t>viverrinus</t>
  </si>
  <si>
    <t>Eastern Quoll</t>
  </si>
  <si>
    <t>Daubentoniidae</t>
  </si>
  <si>
    <t>Daubentonia</t>
  </si>
  <si>
    <t>madagascariensis</t>
  </si>
  <si>
    <t>Aye-aye</t>
  </si>
  <si>
    <t>Delanymys</t>
  </si>
  <si>
    <t>brooksi</t>
  </si>
  <si>
    <t>Delany's Swamp Mouse</t>
  </si>
  <si>
    <t>Delomys</t>
  </si>
  <si>
    <t>collinus</t>
  </si>
  <si>
    <t>Montane Delomys</t>
  </si>
  <si>
    <t>Striped Atlantic Forest Rat</t>
  </si>
  <si>
    <t>sublineatus</t>
  </si>
  <si>
    <t>Pallid Atlantic Forest Rat</t>
  </si>
  <si>
    <t>Deltamys</t>
  </si>
  <si>
    <t>Kemp's Grass Mouse</t>
  </si>
  <si>
    <t>Dendrogale</t>
  </si>
  <si>
    <t>melanura</t>
  </si>
  <si>
    <t>Bornean Smooth-tailed Treeshrew</t>
  </si>
  <si>
    <t>murina</t>
  </si>
  <si>
    <t>Northern Smooth-tailed Treeshrew</t>
  </si>
  <si>
    <t>Hyracoidea</t>
  </si>
  <si>
    <t>Procaviidae</t>
  </si>
  <si>
    <t>Dendrohyrax</t>
  </si>
  <si>
    <t>arboreus</t>
  </si>
  <si>
    <t>Southern Tree Hyrax</t>
  </si>
  <si>
    <t>Western Tree Hyrax</t>
  </si>
  <si>
    <t>validus</t>
  </si>
  <si>
    <t>Eastern Tree Hyrax</t>
  </si>
  <si>
    <t>Macropodidae</t>
  </si>
  <si>
    <t>Dendrolagus</t>
  </si>
  <si>
    <t>bennettianus</t>
  </si>
  <si>
    <t>Bennett's Tree Kangaroo</t>
  </si>
  <si>
    <t>dorianus</t>
  </si>
  <si>
    <t>Doria's Tree Kangaroo</t>
  </si>
  <si>
    <t>goodfellowi</t>
  </si>
  <si>
    <t>Goodfellow's Tree Kangaroo</t>
  </si>
  <si>
    <t>inustus</t>
  </si>
  <si>
    <t>Grizzled Tree Kangaroo</t>
  </si>
  <si>
    <t>lumholtzi</t>
  </si>
  <si>
    <t>Lumholtz's Tree Kangaroo</t>
  </si>
  <si>
    <t>matschiei</t>
  </si>
  <si>
    <t>Huon Tree Kangaroo</t>
  </si>
  <si>
    <t>mayri</t>
  </si>
  <si>
    <t>Wondiwoi Tree-kangaroo</t>
  </si>
  <si>
    <t>mbaiso</t>
  </si>
  <si>
    <t>Dingiso</t>
  </si>
  <si>
    <t>Ifola</t>
  </si>
  <si>
    <t>pulcherrimus</t>
  </si>
  <si>
    <t>Golden-mantled Tree Kangaroo</t>
  </si>
  <si>
    <t>scottae</t>
  </si>
  <si>
    <t>Tenkile</t>
  </si>
  <si>
    <t>Lowlands Tree Kangaroo</t>
  </si>
  <si>
    <t>stellarum</t>
  </si>
  <si>
    <t>Vogelkop Tree Kangaroo</t>
  </si>
  <si>
    <t>Dendromus</t>
  </si>
  <si>
    <t>Remarkable Climbing Mouse</t>
  </si>
  <si>
    <t>kahuziensis</t>
  </si>
  <si>
    <t>Mt  Kahuzi Climbing Mouse</t>
  </si>
  <si>
    <t>kivu</t>
  </si>
  <si>
    <t>Kivu Climbing Mouse</t>
  </si>
  <si>
    <t>lachaisei</t>
  </si>
  <si>
    <t>Lachaise's Climbing Mouse</t>
  </si>
  <si>
    <t>lovati</t>
  </si>
  <si>
    <t>Lovat's Climbing Mouse</t>
  </si>
  <si>
    <t>Gray Glimbing Mouse</t>
  </si>
  <si>
    <t>Brant's Climbing Mouse</t>
  </si>
  <si>
    <t>messorius</t>
  </si>
  <si>
    <t>Banana Climbing Mouse</t>
  </si>
  <si>
    <t>mystacalis</t>
  </si>
  <si>
    <t>Chestnut Climbing Mouse</t>
  </si>
  <si>
    <t>Nyika Climbing Mouse</t>
  </si>
  <si>
    <t>oreas</t>
  </si>
  <si>
    <t>Cameroon Climbing Mouse</t>
  </si>
  <si>
    <t>ruppi</t>
  </si>
  <si>
    <t>Lovat's African climbing mouse</t>
  </si>
  <si>
    <t>vernayi</t>
  </si>
  <si>
    <t>Vernay's Climbing Mouse</t>
  </si>
  <si>
    <t>Dendroprionomys</t>
  </si>
  <si>
    <t>rousseloti</t>
  </si>
  <si>
    <t>Velvet African Climbing Mouse</t>
  </si>
  <si>
    <t>Deomys</t>
  </si>
  <si>
    <t>ferrugineus</t>
  </si>
  <si>
    <t>Congo Forest Mouse</t>
  </si>
  <si>
    <t>Dephomys</t>
  </si>
  <si>
    <t>defua</t>
  </si>
  <si>
    <t>Defua Rat</t>
  </si>
  <si>
    <t>Dermanura</t>
  </si>
  <si>
    <t>anderseni</t>
  </si>
  <si>
    <t>Andersen's Fruit-eating Bat</t>
  </si>
  <si>
    <t>azteca</t>
  </si>
  <si>
    <t>Aztec Fruit-eating Bat</t>
  </si>
  <si>
    <t>Gervais's Fruit-eating Bat</t>
  </si>
  <si>
    <t>glauca</t>
  </si>
  <si>
    <t>Silver Fruit-eating Bat</t>
  </si>
  <si>
    <t>gnoma</t>
  </si>
  <si>
    <t>Dwarf Fruit-eating Bat</t>
  </si>
  <si>
    <t>phaeotis</t>
  </si>
  <si>
    <t>Pygmy Fruit-eating Bat</t>
  </si>
  <si>
    <t>rosenbergi</t>
  </si>
  <si>
    <t>tolteca</t>
  </si>
  <si>
    <t>Toltec Fruit-eating Bat</t>
  </si>
  <si>
    <t>watsoni</t>
  </si>
  <si>
    <t>Thomas's Fruit-eating Bat</t>
  </si>
  <si>
    <t>Desmana</t>
  </si>
  <si>
    <t>moschata</t>
  </si>
  <si>
    <t>Russian Desman</t>
  </si>
  <si>
    <t>Desmodilliscus</t>
  </si>
  <si>
    <t>braueri</t>
  </si>
  <si>
    <t>Pouched Gerbil</t>
  </si>
  <si>
    <t>Desmodillus</t>
  </si>
  <si>
    <t>auricularis</t>
  </si>
  <si>
    <t>Cape Short-eared Gerbil</t>
  </si>
  <si>
    <t>Desmodus</t>
  </si>
  <si>
    <t>rotundus</t>
  </si>
  <si>
    <t>Vampire Bat</t>
  </si>
  <si>
    <t>Desmomys</t>
  </si>
  <si>
    <t>harringtoni</t>
  </si>
  <si>
    <t>Harrington's Rat</t>
  </si>
  <si>
    <t>yaldeni</t>
  </si>
  <si>
    <t>Yalden's Desmomys</t>
  </si>
  <si>
    <t>Diaemus</t>
  </si>
  <si>
    <t>youngi</t>
  </si>
  <si>
    <t>White-winged Vampire Bat</t>
  </si>
  <si>
    <t>Dicerorhinus</t>
  </si>
  <si>
    <t>sumatrensis</t>
  </si>
  <si>
    <t>Sumatran Rhinoceros</t>
  </si>
  <si>
    <t>Diceros</t>
  </si>
  <si>
    <t>bicornis</t>
  </si>
  <si>
    <t>Black Rhinoceros</t>
  </si>
  <si>
    <t>Diclidurus</t>
  </si>
  <si>
    <t>albus</t>
  </si>
  <si>
    <t>Northern Ghost Bat</t>
  </si>
  <si>
    <t>ingens</t>
  </si>
  <si>
    <t>Greater Ghost Bat</t>
  </si>
  <si>
    <t>isabella</t>
  </si>
  <si>
    <t>Isabelle's Ghost Bat</t>
  </si>
  <si>
    <t>scutatus</t>
  </si>
  <si>
    <t>Lesser Ghost Bat</t>
  </si>
  <si>
    <t>Dicrostonyx</t>
  </si>
  <si>
    <t>hudsonius</t>
  </si>
  <si>
    <t>Ungava Collared Lemming</t>
  </si>
  <si>
    <t>Nelson's Collared Lemming</t>
  </si>
  <si>
    <t>nunatakensis</t>
  </si>
  <si>
    <t>Ogilvie Mountains Collared Lemming</t>
  </si>
  <si>
    <t>unalascensis</t>
  </si>
  <si>
    <t>Unalaska Collared Lemming</t>
  </si>
  <si>
    <t>Didelphis</t>
  </si>
  <si>
    <t>White-eared Opossum</t>
  </si>
  <si>
    <t>Brazilian Common Opossum</t>
  </si>
  <si>
    <t>imperfecta</t>
  </si>
  <si>
    <t>Guianan White-eared Opossum</t>
  </si>
  <si>
    <t>Common Opossum</t>
  </si>
  <si>
    <t>pernigra</t>
  </si>
  <si>
    <t>Andean White-eared Opossum</t>
  </si>
  <si>
    <t>virginiana</t>
  </si>
  <si>
    <t>Virginia Opossum</t>
  </si>
  <si>
    <t>Dinaromys</t>
  </si>
  <si>
    <t>bogdanovi</t>
  </si>
  <si>
    <t>Balkan Snow Vole</t>
  </si>
  <si>
    <t>Dinomyidae</t>
  </si>
  <si>
    <t>Dinomys</t>
  </si>
  <si>
    <t>branickii</t>
  </si>
  <si>
    <t>Pacarana</t>
  </si>
  <si>
    <t>Diomys</t>
  </si>
  <si>
    <t>crumpi</t>
  </si>
  <si>
    <t>Crump's Mouse</t>
  </si>
  <si>
    <t>Diphylla</t>
  </si>
  <si>
    <t>ecaudata</t>
  </si>
  <si>
    <t>Hairy-legged Vampire Bat</t>
  </si>
  <si>
    <t>Diplogale</t>
  </si>
  <si>
    <t>hosei</t>
  </si>
  <si>
    <t>Hose's Civet</t>
  </si>
  <si>
    <t>Diplomys</t>
  </si>
  <si>
    <t>Arboreal Soft-furred Spiny Rat</t>
  </si>
  <si>
    <t>labilis</t>
  </si>
  <si>
    <t>Rufous Tree Rat</t>
  </si>
  <si>
    <t>Diplothrix</t>
  </si>
  <si>
    <t>legata</t>
  </si>
  <si>
    <t>Ryukyus Islands Tree Rat</t>
  </si>
  <si>
    <t>Dipodomys</t>
  </si>
  <si>
    <t>Agile Kangaroo Rat</t>
  </si>
  <si>
    <t>California Kangaroo Rat</t>
  </si>
  <si>
    <t>compactus</t>
  </si>
  <si>
    <t>Gulf Coast Kangaroo Rat</t>
  </si>
  <si>
    <t>deserti</t>
  </si>
  <si>
    <t>Desert Kangaroo Rat</t>
  </si>
  <si>
    <t>elator</t>
  </si>
  <si>
    <t>Texas Kangaroo Rat</t>
  </si>
  <si>
    <t>gravipes</t>
  </si>
  <si>
    <t>San Quintin Kangaroo Rat</t>
  </si>
  <si>
    <t>heermanni</t>
  </si>
  <si>
    <t>Morro Bay Kangaroo-rat</t>
  </si>
  <si>
    <t>Giant Kangaroo Rat</t>
  </si>
  <si>
    <t>Merriam's Kangaroo Rat</t>
  </si>
  <si>
    <t>microps</t>
  </si>
  <si>
    <t>House Rock Valley Kangaroo Rat</t>
  </si>
  <si>
    <t>Nelson's Kangaroo Rat</t>
  </si>
  <si>
    <t>nitratoides</t>
  </si>
  <si>
    <t>Fresno Kangaroo Rat</t>
  </si>
  <si>
    <t>ordii</t>
  </si>
  <si>
    <t>Ord's Kangaroo Rat</t>
  </si>
  <si>
    <t>panamintinus</t>
  </si>
  <si>
    <t>Panamint Kangaroo Rat</t>
  </si>
  <si>
    <t>Phillip's Kangaroo Rat</t>
  </si>
  <si>
    <t>simulans</t>
  </si>
  <si>
    <t>Dulzura Kangaroo Rat</t>
  </si>
  <si>
    <t>spectabilis</t>
  </si>
  <si>
    <t>Banner-tailed Kangaroo Rat</t>
  </si>
  <si>
    <t>stephensi</t>
  </si>
  <si>
    <t>Stephens' Kangaroo Rat</t>
  </si>
  <si>
    <t>Narrow-faced Kangaroo Rat</t>
  </si>
  <si>
    <t>Dipus</t>
  </si>
  <si>
    <t>sagitta</t>
  </si>
  <si>
    <t>Northern three-toed jerboa</t>
  </si>
  <si>
    <t>Distoechurus</t>
  </si>
  <si>
    <t>pennatus</t>
  </si>
  <si>
    <t>Feather-tailed Possum</t>
  </si>
  <si>
    <t>Dobsonia</t>
  </si>
  <si>
    <t>Andersen's Bare-backed Fruit Bat</t>
  </si>
  <si>
    <t>beauforti</t>
  </si>
  <si>
    <t>Beaufort's Bare-backed Fruit Bat</t>
  </si>
  <si>
    <t>chapmani</t>
  </si>
  <si>
    <t>Philippine Bare-backed Fruit Bat</t>
  </si>
  <si>
    <t>crenulata</t>
  </si>
  <si>
    <t>Halmahera Naked-backed Fruit Bat</t>
  </si>
  <si>
    <t>emersa</t>
  </si>
  <si>
    <t>Biak Bare-backed Fruit Bat</t>
  </si>
  <si>
    <t>exoleta</t>
  </si>
  <si>
    <t>Sulawesi Naked-backed Fruit Bat</t>
  </si>
  <si>
    <t>inermis</t>
  </si>
  <si>
    <t>Solomons Bare-backed Fruit Bat</t>
  </si>
  <si>
    <t>Lesser Bare-backed Fruit Bat</t>
  </si>
  <si>
    <t>moluccensis</t>
  </si>
  <si>
    <t>Moluccan Naked-backed Fruit Bat</t>
  </si>
  <si>
    <t>pannietensis</t>
  </si>
  <si>
    <t>Panaeati Bare-backed Fruit Bat</t>
  </si>
  <si>
    <t>peronii</t>
  </si>
  <si>
    <t>Western Naked-backed Fruit Bat</t>
  </si>
  <si>
    <t>praedatrix</t>
  </si>
  <si>
    <t>Bismarck Bare-backed Fruit Bat</t>
  </si>
  <si>
    <t>viridis</t>
  </si>
  <si>
    <t>Greenish Naked-backed Fruit Bat</t>
  </si>
  <si>
    <t>Dolichotis</t>
  </si>
  <si>
    <t>patagonum</t>
  </si>
  <si>
    <t>Patagonian Mara</t>
  </si>
  <si>
    <t>salinicola</t>
  </si>
  <si>
    <t>Conejo Del Palo</t>
  </si>
  <si>
    <t>Dologale</t>
  </si>
  <si>
    <t>dybowskii</t>
  </si>
  <si>
    <t>Pousargues's Mongoose</t>
  </si>
  <si>
    <t>Dorcatragus</t>
  </si>
  <si>
    <t>megalotis</t>
  </si>
  <si>
    <t>Beira</t>
  </si>
  <si>
    <t>Dorcopsis</t>
  </si>
  <si>
    <t>atrata</t>
  </si>
  <si>
    <t>Black Dorcopsis</t>
  </si>
  <si>
    <t>hageni</t>
  </si>
  <si>
    <t>White-striped Dorcopsis</t>
  </si>
  <si>
    <t>luctuosa</t>
  </si>
  <si>
    <t>Grey Dorcopsis</t>
  </si>
  <si>
    <t>muelleri</t>
  </si>
  <si>
    <t>Brown Dorcopsis</t>
  </si>
  <si>
    <t>Dorcopsulus</t>
  </si>
  <si>
    <t>macleayi</t>
  </si>
  <si>
    <t>Macleay's Dorcopsis</t>
  </si>
  <si>
    <t>vanheurni</t>
  </si>
  <si>
    <t>Small Dorcopsis</t>
  </si>
  <si>
    <t>Dremomys</t>
  </si>
  <si>
    <t>everetti</t>
  </si>
  <si>
    <t>Bornean Mountain Ground Squirrel</t>
  </si>
  <si>
    <t>gularis</t>
  </si>
  <si>
    <t>Red-throated Squirrel</t>
  </si>
  <si>
    <t>lokriah</t>
  </si>
  <si>
    <t>Orange-bellied Himalayan Squirrel</t>
  </si>
  <si>
    <t>pernyi</t>
  </si>
  <si>
    <t>Perny's Long-nosed Squirrel</t>
  </si>
  <si>
    <t>pyrrhomerus</t>
  </si>
  <si>
    <t>Red-hipped Squirrel</t>
  </si>
  <si>
    <t>rufigenis</t>
  </si>
  <si>
    <t>Red-cheeked Squirrel</t>
  </si>
  <si>
    <t>Microbiotheria</t>
  </si>
  <si>
    <t>Microbiotheriidae</t>
  </si>
  <si>
    <t>Dromiciops</t>
  </si>
  <si>
    <t>Monito del Monte</t>
  </si>
  <si>
    <t>Dryomys</t>
  </si>
  <si>
    <t>Woolly Dormouse</t>
  </si>
  <si>
    <t>niethammeri</t>
  </si>
  <si>
    <t>Baluchistan Forest Dormouse</t>
  </si>
  <si>
    <t>nitedula</t>
  </si>
  <si>
    <t>Forest Dormouse</t>
  </si>
  <si>
    <t>Dyacopterus</t>
  </si>
  <si>
    <t>Brooks's Dyak Fruit Bat</t>
  </si>
  <si>
    <t>spadiceus</t>
  </si>
  <si>
    <t>Dayak Fruit Bat</t>
  </si>
  <si>
    <t>Dymecodon</t>
  </si>
  <si>
    <t>pilirostris</t>
  </si>
  <si>
    <t>True's Shrew Mole</t>
  </si>
  <si>
    <t>Echimys</t>
  </si>
  <si>
    <t>chrysurus</t>
  </si>
  <si>
    <t>White-faced Tree Rat</t>
  </si>
  <si>
    <t>saturnus</t>
  </si>
  <si>
    <t>Dark Tree Rat</t>
  </si>
  <si>
    <t>vieirai</t>
  </si>
  <si>
    <t>Vieira's tree rat</t>
  </si>
  <si>
    <t>Afrosoricida</t>
  </si>
  <si>
    <t>Tenrecidae</t>
  </si>
  <si>
    <t>Echinops</t>
  </si>
  <si>
    <t>telfairi</t>
  </si>
  <si>
    <t>Lesser Hedgehog Tenrec</t>
  </si>
  <si>
    <t>Echinosorex</t>
  </si>
  <si>
    <t>gymnura</t>
  </si>
  <si>
    <t>Moonrat</t>
  </si>
  <si>
    <t>Echiothrix</t>
  </si>
  <si>
    <t>centrosa</t>
  </si>
  <si>
    <t>Central Sulawesi Echiothrix</t>
  </si>
  <si>
    <t>leucura</t>
  </si>
  <si>
    <t>Northern Sulawesi Echiothrix</t>
  </si>
  <si>
    <t>Peramelemorphia</t>
  </si>
  <si>
    <t>Peramelidae</t>
  </si>
  <si>
    <t>Echymipera</t>
  </si>
  <si>
    <t>clara</t>
  </si>
  <si>
    <t>Clara's Echymipera</t>
  </si>
  <si>
    <t>davidi</t>
  </si>
  <si>
    <t>David's Echymipera</t>
  </si>
  <si>
    <t>echinista</t>
  </si>
  <si>
    <t>Menzies' Echymipera</t>
  </si>
  <si>
    <t>kalubu</t>
  </si>
  <si>
    <t>Common Echymipera</t>
  </si>
  <si>
    <t>Long-nosed Echymipera</t>
  </si>
  <si>
    <t>Ectophylla</t>
  </si>
  <si>
    <t>alba</t>
  </si>
  <si>
    <t>Eidolon</t>
  </si>
  <si>
    <t>dupreanum</t>
  </si>
  <si>
    <t>Madagascan Fruit Bat</t>
  </si>
  <si>
    <t>helvum</t>
  </si>
  <si>
    <t>African Straw-coloured Fruit-bat</t>
  </si>
  <si>
    <t>Eira</t>
  </si>
  <si>
    <t>barbara</t>
  </si>
  <si>
    <t>Tayra</t>
  </si>
  <si>
    <t>Elaphodus</t>
  </si>
  <si>
    <t>cephalophus</t>
  </si>
  <si>
    <t>Tufted Deer</t>
  </si>
  <si>
    <t>Elaphurus</t>
  </si>
  <si>
    <t>davidianus</t>
  </si>
  <si>
    <t>Pere David's Deer</t>
  </si>
  <si>
    <t>Macroscelidea</t>
  </si>
  <si>
    <t>Macroscelididae</t>
  </si>
  <si>
    <t>Elephantulus</t>
  </si>
  <si>
    <t>brachyrhynchus</t>
  </si>
  <si>
    <t>Short-snouted Sengi</t>
  </si>
  <si>
    <t>edwardii</t>
  </si>
  <si>
    <t>Cape Rock Sengi</t>
  </si>
  <si>
    <t>fuscipes</t>
  </si>
  <si>
    <t>Dusky-footed Sengi</t>
  </si>
  <si>
    <t>Dusky Sengi</t>
  </si>
  <si>
    <t>intufi</t>
  </si>
  <si>
    <t>Bushveld Sengi</t>
  </si>
  <si>
    <t>myurus</t>
  </si>
  <si>
    <t>Eastern Rock Sengi</t>
  </si>
  <si>
    <t>pilicaudus</t>
  </si>
  <si>
    <t>Karoo Rock Sengi</t>
  </si>
  <si>
    <t>revoilii</t>
  </si>
  <si>
    <t>Somali Sengi</t>
  </si>
  <si>
    <t>rozeti</t>
  </si>
  <si>
    <t>North African Sengi</t>
  </si>
  <si>
    <t>Rufous Sengi</t>
  </si>
  <si>
    <t>rupestris</t>
  </si>
  <si>
    <t>Western Rock Sengi</t>
  </si>
  <si>
    <t>Proboscidea</t>
  </si>
  <si>
    <t>Elephantidae</t>
  </si>
  <si>
    <t>Elephas</t>
  </si>
  <si>
    <t>maximus</t>
  </si>
  <si>
    <t>Asian Elephant</t>
  </si>
  <si>
    <t>Eligmodontia</t>
  </si>
  <si>
    <t>moreni</t>
  </si>
  <si>
    <t>Monte Gerbil Mouse</t>
  </si>
  <si>
    <t>morgani</t>
  </si>
  <si>
    <t>Morgan's Gerbil Mouse</t>
  </si>
  <si>
    <t>puerulus</t>
  </si>
  <si>
    <t>Andean Gerbil Mouse</t>
  </si>
  <si>
    <t>typus</t>
  </si>
  <si>
    <t>Lowland Gerbil Mouse</t>
  </si>
  <si>
    <t>Eliomys</t>
  </si>
  <si>
    <t>Asian Garden Dormouse</t>
  </si>
  <si>
    <t>munbyanus</t>
  </si>
  <si>
    <t>Maghreb Garden Dormouse</t>
  </si>
  <si>
    <t>quercinus</t>
  </si>
  <si>
    <t>Garden Dormouse</t>
  </si>
  <si>
    <t>Eliurus</t>
  </si>
  <si>
    <t>antsingy</t>
  </si>
  <si>
    <t>Tsingy Tuft-tailed Rat</t>
  </si>
  <si>
    <t>carletoni</t>
  </si>
  <si>
    <t>Ankarana Special Reserve Tufted-tailed Rat</t>
  </si>
  <si>
    <t>danieli</t>
  </si>
  <si>
    <t>Daniel's Tuft-tailed Rat</t>
  </si>
  <si>
    <t>ellermani</t>
  </si>
  <si>
    <t>Ellerman's Tuft-tailed Rat</t>
  </si>
  <si>
    <t>grandidieri</t>
  </si>
  <si>
    <t>Grandidier's Tuft-tailed Rat</t>
  </si>
  <si>
    <t>majori</t>
  </si>
  <si>
    <t>Major's Tufted-tailed Rat</t>
  </si>
  <si>
    <t>Lesser Tufted-tailed Rat</t>
  </si>
  <si>
    <t>myoxinus</t>
  </si>
  <si>
    <t>Western Tuft-tailed Rat</t>
  </si>
  <si>
    <t>White-tipped Tuft-tailed Rat</t>
  </si>
  <si>
    <t>petteri</t>
  </si>
  <si>
    <t>Petter's Tuft-tailed Rat</t>
  </si>
  <si>
    <t>tanala</t>
  </si>
  <si>
    <t>Tanala Tuft-tailed Rat</t>
  </si>
  <si>
    <t>webbi</t>
  </si>
  <si>
    <t>Webb's Tuft-tailed Rat</t>
  </si>
  <si>
    <t>Ellobius</t>
  </si>
  <si>
    <t>alaicus</t>
  </si>
  <si>
    <t>Alai Mole Vole</t>
  </si>
  <si>
    <t>Emballonura</t>
  </si>
  <si>
    <t>Small Asian Sheath-tailed Bat</t>
  </si>
  <si>
    <t>Beccari's Sheath-tailed Bat</t>
  </si>
  <si>
    <t>dianae</t>
  </si>
  <si>
    <t>Large-eared Sheath-tailed Bat</t>
  </si>
  <si>
    <t>furax</t>
  </si>
  <si>
    <t>New Guinea Sheath-tailed Bat</t>
  </si>
  <si>
    <t>Lesser Sheath-tailed Bat</t>
  </si>
  <si>
    <t>raffrayana</t>
  </si>
  <si>
    <t>Raffray's Sheath-tailed Bat</t>
  </si>
  <si>
    <t>semicaudata</t>
  </si>
  <si>
    <t>Pacific Sheath-tailed Bat</t>
  </si>
  <si>
    <t>serii</t>
  </si>
  <si>
    <t>Seri's Sheath-tailed Bat</t>
  </si>
  <si>
    <t>Enchisthenes</t>
  </si>
  <si>
    <t>hartii</t>
  </si>
  <si>
    <t>Velvety Fruit-eating Bat</t>
  </si>
  <si>
    <t>Eoglaucomys</t>
  </si>
  <si>
    <t>Small Kashmir Flying Squirrel</t>
  </si>
  <si>
    <t>Eolagurus</t>
  </si>
  <si>
    <t>Przewalski's Steppe Lemming</t>
  </si>
  <si>
    <t>Eonycteris</t>
  </si>
  <si>
    <t>Greater Dawn Bat</t>
  </si>
  <si>
    <t>robusta</t>
  </si>
  <si>
    <t>Philippine Dawn Bat</t>
  </si>
  <si>
    <t>spelaea</t>
  </si>
  <si>
    <t>Dawn Bat</t>
  </si>
  <si>
    <t>Eothenomys</t>
  </si>
  <si>
    <t>cachinus</t>
  </si>
  <si>
    <t>Kachin Red-backed Vole</t>
  </si>
  <si>
    <t>chinensis</t>
  </si>
  <si>
    <t>Sichuan Red-backed Vole</t>
  </si>
  <si>
    <t>custos</t>
  </si>
  <si>
    <t>Southwest China Red-backed Vole</t>
  </si>
  <si>
    <t>Pere David's Vole</t>
  </si>
  <si>
    <t>miletus</t>
  </si>
  <si>
    <t>Yunnan Red-backed Vole</t>
  </si>
  <si>
    <t>olitor</t>
  </si>
  <si>
    <t>Black-eared Red-backed Vole</t>
  </si>
  <si>
    <t>proditor</t>
  </si>
  <si>
    <t>Yulongxuen Red-backed Vole</t>
  </si>
  <si>
    <t>Ward's Red-backed Vole</t>
  </si>
  <si>
    <t>Eozapus</t>
  </si>
  <si>
    <t>setchuanus</t>
  </si>
  <si>
    <t>Chinese Jumping Mouse</t>
  </si>
  <si>
    <t>Episoriculus</t>
  </si>
  <si>
    <t>Hodgson's Brown-toothed Shrew</t>
  </si>
  <si>
    <t>fumidus</t>
  </si>
  <si>
    <t>Taiwan Brown-toothed Shrew</t>
  </si>
  <si>
    <t>leucops</t>
  </si>
  <si>
    <t>Long-tailed Brown-toothed Shrew</t>
  </si>
  <si>
    <t>macrurus</t>
  </si>
  <si>
    <t>Long-tailed Mountain Shrew</t>
  </si>
  <si>
    <t>Epixerus</t>
  </si>
  <si>
    <t>ebii</t>
  </si>
  <si>
    <t>Western Palm Squirrel</t>
  </si>
  <si>
    <t>Epomophorus</t>
  </si>
  <si>
    <t>Angolan Epauletted Fruit Bat</t>
  </si>
  <si>
    <t>anselli</t>
  </si>
  <si>
    <t>Ansell's Eqaulatted Fruit Bat</t>
  </si>
  <si>
    <t>crypturus</t>
  </si>
  <si>
    <t>Peters's Epauletted Fruit Bat</t>
  </si>
  <si>
    <t>Gambian Epauletted Fruit Bat</t>
  </si>
  <si>
    <t>Lesser Angolan Epauletted Fruit Bat</t>
  </si>
  <si>
    <t>labiatus</t>
  </si>
  <si>
    <t>Ethiopian Epauletted Fruit Bat</t>
  </si>
  <si>
    <t>East African Epauletted Fruit Bat</t>
  </si>
  <si>
    <t xml:space="preserve">Minor Epauletted Fruit Bat </t>
  </si>
  <si>
    <t>wahlbergi</t>
  </si>
  <si>
    <t>Wahlberg's Epauletted Fruit Bat</t>
  </si>
  <si>
    <t>Epomops</t>
  </si>
  <si>
    <t>Buettikofer's Epauletted Fruit Bat</t>
  </si>
  <si>
    <t>dobsonii</t>
  </si>
  <si>
    <t>Dobson's Fruit Bat</t>
  </si>
  <si>
    <t>franqueti</t>
  </si>
  <si>
    <t>Franquet's Epauletted Fruit Bat</t>
  </si>
  <si>
    <t>Eptesicus</t>
  </si>
  <si>
    <t>Little Black Serotine</t>
  </si>
  <si>
    <t>bobrinskoi</t>
  </si>
  <si>
    <t>Kozhanok Bobrinskogo</t>
  </si>
  <si>
    <t>bottae</t>
  </si>
  <si>
    <t>Botta's Serotine</t>
  </si>
  <si>
    <t>brasiliensis</t>
  </si>
  <si>
    <t>Brazilian Brown Bat</t>
  </si>
  <si>
    <t>chiriquinus</t>
  </si>
  <si>
    <t>Chiriquinan Serotine</t>
  </si>
  <si>
    <t>diminutus</t>
  </si>
  <si>
    <t>Diminutive Serotine</t>
  </si>
  <si>
    <t>dimissus</t>
  </si>
  <si>
    <t>Surat Serotine</t>
  </si>
  <si>
    <t>Horn-skinned Bat</t>
  </si>
  <si>
    <t>furinalis</t>
  </si>
  <si>
    <t>Argentine Brown Bat</t>
  </si>
  <si>
    <t>Big Brown Bat</t>
  </si>
  <si>
    <t>gobiensis</t>
  </si>
  <si>
    <t>Gobi Big Brown Bat</t>
  </si>
  <si>
    <t>guadeloupensis</t>
  </si>
  <si>
    <t>Guadeloupe Big Brown Bat</t>
  </si>
  <si>
    <t>hottentotus</t>
  </si>
  <si>
    <t>Long-tailed Greater Serotine Bat</t>
  </si>
  <si>
    <t>innoxius</t>
  </si>
  <si>
    <t>Harmless Serotine</t>
  </si>
  <si>
    <t>isabellinus</t>
  </si>
  <si>
    <t xml:space="preserve">Meridional serotine </t>
  </si>
  <si>
    <t>japonensis</t>
  </si>
  <si>
    <t>Japanese Short-tailed Bat</t>
  </si>
  <si>
    <t>nasutus</t>
  </si>
  <si>
    <t>Sind Serotine Bat</t>
  </si>
  <si>
    <t>nilssonii</t>
  </si>
  <si>
    <t>pachyotis</t>
  </si>
  <si>
    <t>Thick-eared Bat</t>
  </si>
  <si>
    <t>platyops</t>
  </si>
  <si>
    <t>Lagos Serotine</t>
  </si>
  <si>
    <t>serotinus</t>
  </si>
  <si>
    <t>Sombre Bat</t>
  </si>
  <si>
    <t>Equidae</t>
  </si>
  <si>
    <t>Equus</t>
  </si>
  <si>
    <t>African Wild Ass</t>
  </si>
  <si>
    <t>Przewalski's Horse</t>
  </si>
  <si>
    <t>grevyi</t>
  </si>
  <si>
    <t>Grevy's Zebra</t>
  </si>
  <si>
    <t>hemionus</t>
  </si>
  <si>
    <t>Asiatic Wild Ass</t>
  </si>
  <si>
    <t>kiang</t>
  </si>
  <si>
    <t>Kiang</t>
  </si>
  <si>
    <t>quagga</t>
  </si>
  <si>
    <t>Plains Zebra</t>
  </si>
  <si>
    <t>Mountain Zebra</t>
  </si>
  <si>
    <t>Chrysochloridae</t>
  </si>
  <si>
    <t>Eremitalpa</t>
  </si>
  <si>
    <t>Grant's Golden Mole</t>
  </si>
  <si>
    <t>Eremodipus</t>
  </si>
  <si>
    <t>lichtensteini</t>
  </si>
  <si>
    <t>Tushkanchik Lihtenshteina</t>
  </si>
  <si>
    <t>Eremoryzomys</t>
  </si>
  <si>
    <t>polius</t>
  </si>
  <si>
    <t>Gray Rice Rat</t>
  </si>
  <si>
    <t>Erethizon</t>
  </si>
  <si>
    <t>dorsatum</t>
  </si>
  <si>
    <t>North American Porcupine</t>
  </si>
  <si>
    <t>Erinaceus</t>
  </si>
  <si>
    <t>amurensis</t>
  </si>
  <si>
    <t>Amurskii Yozh</t>
  </si>
  <si>
    <t>Southern White-breasted Hedgehog</t>
  </si>
  <si>
    <t>europaeus</t>
  </si>
  <si>
    <t>Western European Hedgehog</t>
  </si>
  <si>
    <t>roumanicus</t>
  </si>
  <si>
    <t>Northern White-breasted Hedgehog</t>
  </si>
  <si>
    <t>Eropeplus</t>
  </si>
  <si>
    <t>1.5O</t>
  </si>
  <si>
    <t>Sulawesi Soft-furred Rat</t>
  </si>
  <si>
    <t>Erophylla</t>
  </si>
  <si>
    <t>bombifrons</t>
  </si>
  <si>
    <t>Brown Flower Bat</t>
  </si>
  <si>
    <t>sezekorni</t>
  </si>
  <si>
    <t>Buffy Flower Bat</t>
  </si>
  <si>
    <t>Erythrocebus</t>
  </si>
  <si>
    <t>patas</t>
  </si>
  <si>
    <t>Patas Monkey</t>
  </si>
  <si>
    <t>Euchoreutes</t>
  </si>
  <si>
    <t>naso</t>
  </si>
  <si>
    <t>Long-eared Jerboa</t>
  </si>
  <si>
    <t>Euderma</t>
  </si>
  <si>
    <t>maculatum</t>
  </si>
  <si>
    <t>Spotted Bat</t>
  </si>
  <si>
    <t>Eudiscopus</t>
  </si>
  <si>
    <t>denticulus</t>
  </si>
  <si>
    <t>Disk-footed Bat</t>
  </si>
  <si>
    <t>Eudorcas</t>
  </si>
  <si>
    <t>albonotata</t>
  </si>
  <si>
    <t>Mongalla Gazelle</t>
  </si>
  <si>
    <t>rufifrons</t>
  </si>
  <si>
    <t>Red-fronted Gazelle</t>
  </si>
  <si>
    <t>thomsonii</t>
  </si>
  <si>
    <t>Thomson's Gazelle</t>
  </si>
  <si>
    <t>Lemuridae</t>
  </si>
  <si>
    <t>Eulemur</t>
  </si>
  <si>
    <t>White-fronted Lemur</t>
  </si>
  <si>
    <t>cinereiceps</t>
  </si>
  <si>
    <t>White-collared Lemur</t>
  </si>
  <si>
    <t>Collared Brown Lemur</t>
  </si>
  <si>
    <t>coronatus</t>
  </si>
  <si>
    <t>Crowned Lemur</t>
  </si>
  <si>
    <t>flavifrons</t>
  </si>
  <si>
    <t>Blue-eyed Black Lemur</t>
  </si>
  <si>
    <t>fulvus</t>
  </si>
  <si>
    <t>Brown Lemur</t>
  </si>
  <si>
    <t>macaco</t>
  </si>
  <si>
    <t>Black Lemur</t>
  </si>
  <si>
    <t>mongoz</t>
  </si>
  <si>
    <t>Mongoose Lemur</t>
  </si>
  <si>
    <t>rubriventer</t>
  </si>
  <si>
    <t>Red-bellied Lemur</t>
  </si>
  <si>
    <t>Red-fronted Brown Lemur</t>
  </si>
  <si>
    <t>Red Brown Lemur</t>
  </si>
  <si>
    <t>sanfordi</t>
  </si>
  <si>
    <t>Sanford's Brown Lemur</t>
  </si>
  <si>
    <t>Eumops</t>
  </si>
  <si>
    <t>auripendulus</t>
  </si>
  <si>
    <t>bonariensis</t>
  </si>
  <si>
    <t>Dwarf Bonneted Bat</t>
  </si>
  <si>
    <t>dabbenei</t>
  </si>
  <si>
    <t>floridanus</t>
  </si>
  <si>
    <t>Florida Bonneted Bat</t>
  </si>
  <si>
    <t>glaucinus</t>
  </si>
  <si>
    <t>Wagner's Bonneted Bat</t>
  </si>
  <si>
    <t>hansae</t>
  </si>
  <si>
    <t>Sanborn's Bonneted Bat</t>
  </si>
  <si>
    <t>maurus</t>
  </si>
  <si>
    <t>Guianan Bonneted Bat</t>
  </si>
  <si>
    <t>patagonicus</t>
  </si>
  <si>
    <t>Patagonian Dwarf Bonneted Bat</t>
  </si>
  <si>
    <t>perotis</t>
  </si>
  <si>
    <t>Western Mastiff Bat</t>
  </si>
  <si>
    <t>trumbulli</t>
  </si>
  <si>
    <t>underwoodi</t>
  </si>
  <si>
    <t>Underwood's Bonneted Bat</t>
  </si>
  <si>
    <t>Euneomys</t>
  </si>
  <si>
    <t>chinchilloides</t>
  </si>
  <si>
    <t>Patagonian Chincilla Mouse</t>
  </si>
  <si>
    <t>fossor</t>
  </si>
  <si>
    <t>Burrowing Euneomys</t>
  </si>
  <si>
    <t>mordax</t>
  </si>
  <si>
    <t>Biting Chincilla Mouse</t>
  </si>
  <si>
    <t>petersoni</t>
  </si>
  <si>
    <t>Peterson's Chincilla Mouse</t>
  </si>
  <si>
    <t>Galagidae</t>
  </si>
  <si>
    <t>Euoticus</t>
  </si>
  <si>
    <t>elegantulus</t>
  </si>
  <si>
    <t>Southern Needle-clawed Galago</t>
  </si>
  <si>
    <t>Northern Needle-clawed Galago</t>
  </si>
  <si>
    <t>Eupetaurus</t>
  </si>
  <si>
    <t>Woolly Flying Squirrel</t>
  </si>
  <si>
    <t>Euphractus</t>
  </si>
  <si>
    <t>sexcinctus</t>
  </si>
  <si>
    <t>Yellow Armadillo</t>
  </si>
  <si>
    <t>Eupleres</t>
  </si>
  <si>
    <t>goudotii</t>
  </si>
  <si>
    <t>Eastern Falanouc</t>
  </si>
  <si>
    <t>Western Falanouc</t>
  </si>
  <si>
    <t>Euroscaptor</t>
  </si>
  <si>
    <t>mizura</t>
  </si>
  <si>
    <t>Japanese Mountain Mole</t>
  </si>
  <si>
    <t>Euryoryzomys</t>
  </si>
  <si>
    <t>emmonsae</t>
  </si>
  <si>
    <t>Emmons's Rice Rat</t>
  </si>
  <si>
    <t>Monster Rice Rat</t>
  </si>
  <si>
    <t>legatus</t>
  </si>
  <si>
    <t>Big-headed Rice Rat</t>
  </si>
  <si>
    <t>Macconnell's Rice Rat</t>
  </si>
  <si>
    <t>nitidus</t>
  </si>
  <si>
    <t>Elegant Rice Rat</t>
  </si>
  <si>
    <t>Russet Rice Rat</t>
  </si>
  <si>
    <t>Euryzygomatomys</t>
  </si>
  <si>
    <t>Guiara</t>
  </si>
  <si>
    <t>Eutamias</t>
  </si>
  <si>
    <t>sibiricus</t>
  </si>
  <si>
    <t>Siberian Chipmunk</t>
  </si>
  <si>
    <t>Exilisciurus</t>
  </si>
  <si>
    <t>Philippine Pygmy Squirrel</t>
  </si>
  <si>
    <t>exilis</t>
  </si>
  <si>
    <t>Least Pygmy Squirrel</t>
  </si>
  <si>
    <t>Tufted Pygmy Squirrel</t>
  </si>
  <si>
    <t>Falsistrellus</t>
  </si>
  <si>
    <t>Chocolate Pipistrelle</t>
  </si>
  <si>
    <t>mackenziei</t>
  </si>
  <si>
    <t>Western False Pipistrelle</t>
  </si>
  <si>
    <t>Pungent Pipistrelle</t>
  </si>
  <si>
    <t>petersi</t>
  </si>
  <si>
    <t>Peters's Pipistrelle</t>
  </si>
  <si>
    <t>tasmaniensis</t>
  </si>
  <si>
    <t>Eastern False Pipistrelle</t>
  </si>
  <si>
    <t>Felis</t>
  </si>
  <si>
    <t>bieti</t>
  </si>
  <si>
    <t>Chinese Mountain Cat</t>
  </si>
  <si>
    <t>chaus</t>
  </si>
  <si>
    <t>Jungle Cat</t>
  </si>
  <si>
    <t>margarita</t>
  </si>
  <si>
    <t>Sand Cat</t>
  </si>
  <si>
    <t>Black-footed Cat</t>
  </si>
  <si>
    <t>silvestris</t>
  </si>
  <si>
    <t>Wild Cat</t>
  </si>
  <si>
    <t>Felovia</t>
  </si>
  <si>
    <t>vae</t>
  </si>
  <si>
    <t>Felou Gundi</t>
  </si>
  <si>
    <t>Feroculus</t>
  </si>
  <si>
    <t>feroculus</t>
  </si>
  <si>
    <t>Kelaart's Long-clawed Shrew</t>
  </si>
  <si>
    <t>Fossa</t>
  </si>
  <si>
    <t>fossana</t>
  </si>
  <si>
    <t>Spotted Fanaloka</t>
  </si>
  <si>
    <t>Funambulus</t>
  </si>
  <si>
    <t>layardi</t>
  </si>
  <si>
    <t>Layard's Palm Squirrel</t>
  </si>
  <si>
    <t>palmarum</t>
  </si>
  <si>
    <t>Common Palm Squirrel</t>
  </si>
  <si>
    <t>pennantii</t>
  </si>
  <si>
    <t>Five-striped Palm Squirrel</t>
  </si>
  <si>
    <t>Dusky-striped Squirrel</t>
  </si>
  <si>
    <t>tristriatus</t>
  </si>
  <si>
    <t>Western Ghats Striped Squirrel</t>
  </si>
  <si>
    <t>Funisciurus</t>
  </si>
  <si>
    <t>anerythrus</t>
  </si>
  <si>
    <t>bayonii</t>
  </si>
  <si>
    <t>Lunda Rope Squirrel</t>
  </si>
  <si>
    <t>carruthersi</t>
  </si>
  <si>
    <t>Carruther's Mountain Squirrel</t>
  </si>
  <si>
    <t>Congo Rope Squirrel</t>
  </si>
  <si>
    <t>duchaillui</t>
  </si>
  <si>
    <t>Du Chaillu's rope squirrel</t>
  </si>
  <si>
    <t>Lady Burton's Rope Squirrel</t>
  </si>
  <si>
    <t>lemniscatus</t>
  </si>
  <si>
    <t>Ribboned Rope Squirrel</t>
  </si>
  <si>
    <t>leucogenys</t>
  </si>
  <si>
    <t>pyrropus</t>
  </si>
  <si>
    <t>Fire-footed Rope Squirrel</t>
  </si>
  <si>
    <t>substriatus</t>
  </si>
  <si>
    <t>Kintampo Rope Squirrel</t>
  </si>
  <si>
    <t>Furipterus</t>
  </si>
  <si>
    <t>horrens</t>
  </si>
  <si>
    <t>Thumbless Bat</t>
  </si>
  <si>
    <t>Galago</t>
  </si>
  <si>
    <t>gallarum</t>
  </si>
  <si>
    <t>Somali Lesser Galago</t>
  </si>
  <si>
    <t>Spectacled Lesser Galago</t>
  </si>
  <si>
    <t>moholi</t>
  </si>
  <si>
    <t>Southern Lesser Galago</t>
  </si>
  <si>
    <t>senegalensis</t>
  </si>
  <si>
    <t>Northern Lesser Galago</t>
  </si>
  <si>
    <t>Galagoides</t>
  </si>
  <si>
    <t>cocos</t>
  </si>
  <si>
    <t>Kenya Coast Galago</t>
  </si>
  <si>
    <t>demidoff</t>
  </si>
  <si>
    <t>Demidoff's Dwarf Galago</t>
  </si>
  <si>
    <t>Mozambique Dwarf Galago</t>
  </si>
  <si>
    <t>orinus</t>
  </si>
  <si>
    <t>Mountain Dwarf Galago</t>
  </si>
  <si>
    <t>rondoensis</t>
  </si>
  <si>
    <t>Rondo Dwarf Galago</t>
  </si>
  <si>
    <t>Thomas's Dwarf Galago</t>
  </si>
  <si>
    <t>zanzibaricus</t>
  </si>
  <si>
    <t>Tanzania Coast Dwarf Galago</t>
  </si>
  <si>
    <t>Galea</t>
  </si>
  <si>
    <t>comes</t>
  </si>
  <si>
    <t>Southern Highland Yellow-toothed Cavy</t>
  </si>
  <si>
    <t>flavidens</t>
  </si>
  <si>
    <t>Yellow-toothed Cavy</t>
  </si>
  <si>
    <t>leucoblephara</t>
  </si>
  <si>
    <t xml:space="preserve">Lowland Yellow-toothed Cavy </t>
  </si>
  <si>
    <t>musteloides</t>
  </si>
  <si>
    <t>Common Yellow-toothed Cavy</t>
  </si>
  <si>
    <t>spixii</t>
  </si>
  <si>
    <t>Spix's Yellow-toothed Cavy</t>
  </si>
  <si>
    <t>Galemys</t>
  </si>
  <si>
    <t>pyrenaicus</t>
  </si>
  <si>
    <t>Pyrenean Desman</t>
  </si>
  <si>
    <t>Galenomys</t>
  </si>
  <si>
    <t>garleppi</t>
  </si>
  <si>
    <t>Gerlepp's Mouse</t>
  </si>
  <si>
    <t>Galeopterus</t>
  </si>
  <si>
    <t>Sunda Flying Lemur</t>
  </si>
  <si>
    <t>Galictis</t>
  </si>
  <si>
    <t>cuja</t>
  </si>
  <si>
    <t>Lesser Grison</t>
  </si>
  <si>
    <t>vittata</t>
  </si>
  <si>
    <t>Greater Grison</t>
  </si>
  <si>
    <t>Galidia</t>
  </si>
  <si>
    <t>elegans</t>
  </si>
  <si>
    <t>Ring-tailed Vontsira</t>
  </si>
  <si>
    <t>Galidictis</t>
  </si>
  <si>
    <t>fasciata</t>
  </si>
  <si>
    <t>Broad-striped Vontsira</t>
  </si>
  <si>
    <t>Gazella</t>
  </si>
  <si>
    <t>Chinkara</t>
  </si>
  <si>
    <t>cuvieri</t>
  </si>
  <si>
    <t>Cuvier's Gazelle</t>
  </si>
  <si>
    <t>dorcas</t>
  </si>
  <si>
    <t>Dorcas Gazelle</t>
  </si>
  <si>
    <t>gazella</t>
  </si>
  <si>
    <t>Mountain Gazelle</t>
  </si>
  <si>
    <t>leptoceros</t>
  </si>
  <si>
    <t>Slender-horned Gazelle</t>
  </si>
  <si>
    <t>marica</t>
  </si>
  <si>
    <t>Arabian Sand Gazelle</t>
  </si>
  <si>
    <t>spekei</t>
  </si>
  <si>
    <t>Speke's Gazelle</t>
  </si>
  <si>
    <t>subgutturosa</t>
  </si>
  <si>
    <t>Goitered Gazelle</t>
  </si>
  <si>
    <t>Genetta</t>
  </si>
  <si>
    <t>abyssinica</t>
  </si>
  <si>
    <t>Ethiopian Genet</t>
  </si>
  <si>
    <t>Miombo Genet</t>
  </si>
  <si>
    <t>bourloni</t>
  </si>
  <si>
    <t>Bourlon's Genet</t>
  </si>
  <si>
    <t>Crested Genet</t>
  </si>
  <si>
    <t>genetta</t>
  </si>
  <si>
    <t>Common Genet</t>
  </si>
  <si>
    <t>johnstoni</t>
  </si>
  <si>
    <t>Johnston's Genet</t>
  </si>
  <si>
    <t>Large-spotted Genet</t>
  </si>
  <si>
    <t>pardina</t>
  </si>
  <si>
    <t>Pardine Genet</t>
  </si>
  <si>
    <t>piscivora</t>
  </si>
  <si>
    <t>Aquatic Genet</t>
  </si>
  <si>
    <t>King Genet</t>
  </si>
  <si>
    <t>servalina</t>
  </si>
  <si>
    <t>Servaline Genet</t>
  </si>
  <si>
    <t>thierryi</t>
  </si>
  <si>
    <t>Hausa Genet</t>
  </si>
  <si>
    <t>tigrina</t>
  </si>
  <si>
    <t>Cape Genet</t>
  </si>
  <si>
    <t>victoriae</t>
  </si>
  <si>
    <t>Giant Genet</t>
  </si>
  <si>
    <t>Geocapromys</t>
  </si>
  <si>
    <t>brownii</t>
  </si>
  <si>
    <t>Brown's Hutia</t>
  </si>
  <si>
    <t>ingrahami</t>
  </si>
  <si>
    <t>Bahaman Hutia</t>
  </si>
  <si>
    <t>Geogale</t>
  </si>
  <si>
    <t>Large-eared Tenrec</t>
  </si>
  <si>
    <t>Geoxus</t>
  </si>
  <si>
    <t>valdivianus</t>
  </si>
  <si>
    <t>Long-clawed Mole Mouse</t>
  </si>
  <si>
    <t>Gerbilliscus</t>
  </si>
  <si>
    <t>Cape Gerbil</t>
  </si>
  <si>
    <t>boehmi</t>
  </si>
  <si>
    <t>Boehm's Gerbil</t>
  </si>
  <si>
    <t>brantsii</t>
  </si>
  <si>
    <t>Highveld Gerbil</t>
  </si>
  <si>
    <t>gambiana</t>
  </si>
  <si>
    <t>Sahelo-Sudanian gerbil</t>
  </si>
  <si>
    <t>guineae</t>
  </si>
  <si>
    <t>Guinea Gerbil</t>
  </si>
  <si>
    <t>inclusus</t>
  </si>
  <si>
    <t>Gorongoza Gerbil</t>
  </si>
  <si>
    <t>Kemp's Gerbil</t>
  </si>
  <si>
    <t>Bushveld Gerbil</t>
  </si>
  <si>
    <t>nigricaudus</t>
  </si>
  <si>
    <t>Black-tailed Gerbil</t>
  </si>
  <si>
    <t>phillipsi</t>
  </si>
  <si>
    <t>Phillip's Gerbil</t>
  </si>
  <si>
    <t>robustus</t>
  </si>
  <si>
    <t>Fringe-tailed Gerbil</t>
  </si>
  <si>
    <t>Savanna Gerbil</t>
  </si>
  <si>
    <t>Gerbillurus</t>
  </si>
  <si>
    <t>paeba</t>
  </si>
  <si>
    <t>Hairy-footed Gerbil</t>
  </si>
  <si>
    <t>setzeri</t>
  </si>
  <si>
    <t>Setzer's Hairy-footed Gerbil</t>
  </si>
  <si>
    <t>tytonis</t>
  </si>
  <si>
    <t>Namib Dune Gerbil</t>
  </si>
  <si>
    <t>vallinus</t>
  </si>
  <si>
    <t>Bushy-tailed Hairy-footed Gerbil</t>
  </si>
  <si>
    <t>Gerbillus</t>
  </si>
  <si>
    <t>acticola</t>
  </si>
  <si>
    <t>Berbera Gerbil</t>
  </si>
  <si>
    <t>agag</t>
  </si>
  <si>
    <t>Agag Gerbil</t>
  </si>
  <si>
    <t>amoenus</t>
  </si>
  <si>
    <t>Pleasant Gerbil</t>
  </si>
  <si>
    <t>Anderson's Gerbil</t>
  </si>
  <si>
    <t>aquilus</t>
  </si>
  <si>
    <t>Swarthy Gerbil</t>
  </si>
  <si>
    <t>bottai</t>
  </si>
  <si>
    <t>Botta's Gerbil</t>
  </si>
  <si>
    <t>brockmani</t>
  </si>
  <si>
    <t>Brockman's Gerbil</t>
  </si>
  <si>
    <t>burtoni</t>
  </si>
  <si>
    <t>Burtons gerbil</t>
  </si>
  <si>
    <t>campestris</t>
  </si>
  <si>
    <t>North African Gerbil</t>
  </si>
  <si>
    <t>cheesmani</t>
  </si>
  <si>
    <t>Cheesman's Gerbil</t>
  </si>
  <si>
    <t>cosensis</t>
  </si>
  <si>
    <t>Gerbil sp</t>
  </si>
  <si>
    <t>dasyurus</t>
  </si>
  <si>
    <t>Wagner's Gerbil</t>
  </si>
  <si>
    <t>dunni</t>
  </si>
  <si>
    <t>Somalia Gerbil</t>
  </si>
  <si>
    <t>famulus</t>
  </si>
  <si>
    <t>Black-tufted Gerbil</t>
  </si>
  <si>
    <t>Flower's Gerbil</t>
  </si>
  <si>
    <t>gerbillus</t>
  </si>
  <si>
    <t>Lesser Egyptian Gerbil</t>
  </si>
  <si>
    <t>gleadowi</t>
  </si>
  <si>
    <t>Little Hairy-footed Gerbil</t>
  </si>
  <si>
    <t>grobbeni</t>
  </si>
  <si>
    <t>Grobben's Gerbil</t>
  </si>
  <si>
    <t>harwoodi</t>
  </si>
  <si>
    <t>Harwood's Gerbil</t>
  </si>
  <si>
    <t>henleyi</t>
  </si>
  <si>
    <t>Pygmy Gerbil</t>
  </si>
  <si>
    <t>hesperinus</t>
  </si>
  <si>
    <t>Western Gerbil</t>
  </si>
  <si>
    <t>hoogstraali</t>
  </si>
  <si>
    <t>Hoogstraal's Gerbil</t>
  </si>
  <si>
    <t>jamesi</t>
  </si>
  <si>
    <t>James's Gerbil</t>
  </si>
  <si>
    <t>juliani</t>
  </si>
  <si>
    <t>Julian's Gerbil</t>
  </si>
  <si>
    <t>latastei</t>
  </si>
  <si>
    <t>Lataste's Gerbil</t>
  </si>
  <si>
    <t>Lowe's Gerbil</t>
  </si>
  <si>
    <t>mackillingini</t>
  </si>
  <si>
    <t>Mackillingin's Gerbil</t>
  </si>
  <si>
    <t>maghrebi</t>
  </si>
  <si>
    <t>Greater Short-tailed Gerbil</t>
  </si>
  <si>
    <t>mesopotamiae</t>
  </si>
  <si>
    <t>Mesopotamian Gerbil</t>
  </si>
  <si>
    <t>muriculus</t>
  </si>
  <si>
    <t>Darfur Gerbil</t>
  </si>
  <si>
    <t>nancillus</t>
  </si>
  <si>
    <t>Sudan Gerbil</t>
  </si>
  <si>
    <t>Dwarf Gerbil</t>
  </si>
  <si>
    <t>Nigerian Gerbil</t>
  </si>
  <si>
    <t>occiduus</t>
  </si>
  <si>
    <t>Occidental Gerbil</t>
  </si>
  <si>
    <t>Percival's Gerbil</t>
  </si>
  <si>
    <t>perpallidus</t>
  </si>
  <si>
    <t>Pale Gerbil</t>
  </si>
  <si>
    <t>poecilops</t>
  </si>
  <si>
    <t>Large Aden Gerbil</t>
  </si>
  <si>
    <t>principulus</t>
  </si>
  <si>
    <t>Principal Gerbil</t>
  </si>
  <si>
    <t>pulvinatus</t>
  </si>
  <si>
    <t>Cushioned Gerbil</t>
  </si>
  <si>
    <t>Least Gerbil</t>
  </si>
  <si>
    <t>pyramidum</t>
  </si>
  <si>
    <t>Greater Egyptian Gerbil</t>
  </si>
  <si>
    <t>rosalinda</t>
  </si>
  <si>
    <t>Rosalinda Gerbil</t>
  </si>
  <si>
    <t>rupicola</t>
  </si>
  <si>
    <t>Rupicolous Gerbil</t>
  </si>
  <si>
    <t>simoni</t>
  </si>
  <si>
    <t>Lesser Short-tailed Gerbil</t>
  </si>
  <si>
    <t>somalicus</t>
  </si>
  <si>
    <t>Somalian Gerbil</t>
  </si>
  <si>
    <t>stigmonyx</t>
  </si>
  <si>
    <t>Khartoum Gerbil</t>
  </si>
  <si>
    <t>tarabuli</t>
  </si>
  <si>
    <t>Tarabul's Gerbil</t>
  </si>
  <si>
    <t>watersi</t>
  </si>
  <si>
    <t>Waters's Gerbil</t>
  </si>
  <si>
    <t>Giraffidae</t>
  </si>
  <si>
    <t>Giraffa</t>
  </si>
  <si>
    <t>camelopardalis</t>
  </si>
  <si>
    <t>Giraffe</t>
  </si>
  <si>
    <t>Glaucomys</t>
  </si>
  <si>
    <t>sabrinus</t>
  </si>
  <si>
    <t>Carolina Flying Squirrel</t>
  </si>
  <si>
    <t>Mexican Flying Squirrel</t>
  </si>
  <si>
    <t>Glauconycteris</t>
  </si>
  <si>
    <t>alboguttata</t>
  </si>
  <si>
    <t>Allen's Striped Bat</t>
  </si>
  <si>
    <t>argentata</t>
  </si>
  <si>
    <t>Silvered Bat</t>
  </si>
  <si>
    <t>beatrix</t>
  </si>
  <si>
    <t>Beatrix's Bat</t>
  </si>
  <si>
    <t>curryae</t>
  </si>
  <si>
    <t>Curry's Bat</t>
  </si>
  <si>
    <t>egeria</t>
  </si>
  <si>
    <t>Bibundi Bat</t>
  </si>
  <si>
    <t>gleni</t>
  </si>
  <si>
    <t>Glen's Wattled Bat</t>
  </si>
  <si>
    <t>humeralis</t>
  </si>
  <si>
    <t>Allen's Spotted Bat</t>
  </si>
  <si>
    <t>kenyacola</t>
  </si>
  <si>
    <t>Kenyan Wattled Bat</t>
  </si>
  <si>
    <t>machadoi</t>
  </si>
  <si>
    <t>Machado's Butterfly Bat</t>
  </si>
  <si>
    <t>Abo Bat</t>
  </si>
  <si>
    <t>superba</t>
  </si>
  <si>
    <t>Pied Bat</t>
  </si>
  <si>
    <t>Leaf-winged Bat</t>
  </si>
  <si>
    <t>Glironia</t>
  </si>
  <si>
    <t>venusta</t>
  </si>
  <si>
    <t>Bushy-tailed Opossum</t>
  </si>
  <si>
    <t>Glirulus</t>
  </si>
  <si>
    <t>japonicus</t>
  </si>
  <si>
    <t>Japanese Dormouse</t>
  </si>
  <si>
    <t>Glis</t>
  </si>
  <si>
    <t>glis</t>
  </si>
  <si>
    <t>Edible Dormouse</t>
  </si>
  <si>
    <t>Glischropus</t>
  </si>
  <si>
    <t>javanus</t>
  </si>
  <si>
    <t>Javan Thick-thumbed Bat</t>
  </si>
  <si>
    <t>tylopus</t>
  </si>
  <si>
    <t>Common Thick-thumbed Bat</t>
  </si>
  <si>
    <t>Glossophaga</t>
  </si>
  <si>
    <t>commissarisi</t>
  </si>
  <si>
    <t>Commissaris's Long-tongued Bat</t>
  </si>
  <si>
    <t>leachii</t>
  </si>
  <si>
    <t>Gray Long-tongued Bat</t>
  </si>
  <si>
    <t>longirostris</t>
  </si>
  <si>
    <t>Miller's Long-tongued Bat</t>
  </si>
  <si>
    <t>morenoi</t>
  </si>
  <si>
    <t>Western Long-tongued Bat</t>
  </si>
  <si>
    <t>soricina</t>
  </si>
  <si>
    <t>Pallas's Long-tongued Bat</t>
  </si>
  <si>
    <t>Glyphonycteris</t>
  </si>
  <si>
    <t>behnii</t>
  </si>
  <si>
    <t>Behn's Big-eared Bat</t>
  </si>
  <si>
    <t>daviesi</t>
  </si>
  <si>
    <t>Davies's Big-eared Bat</t>
  </si>
  <si>
    <t>sylvestris</t>
  </si>
  <si>
    <t>Tri-colored Big-eared Bat</t>
  </si>
  <si>
    <t>Glyphotes</t>
  </si>
  <si>
    <t>simus</t>
  </si>
  <si>
    <t>Sculptor Squirrel</t>
  </si>
  <si>
    <t>Golunda</t>
  </si>
  <si>
    <t>Indian Bush-rat</t>
  </si>
  <si>
    <t>Hominidae</t>
  </si>
  <si>
    <t>Gorilla</t>
  </si>
  <si>
    <t>beringei</t>
  </si>
  <si>
    <t>Eastern Gorilla</t>
  </si>
  <si>
    <t>gorilla</t>
  </si>
  <si>
    <t>Western Gorilla</t>
  </si>
  <si>
    <t>Gracilinanus</t>
  </si>
  <si>
    <t>aceramarcae</t>
  </si>
  <si>
    <t>Bolivian Gracile Opossum</t>
  </si>
  <si>
    <t>Agile Gracile Opossum</t>
  </si>
  <si>
    <t>Wood Sprite Gracile Mouse Opossum</t>
  </si>
  <si>
    <t>emiliae</t>
  </si>
  <si>
    <t>Emilia's Gracile Opossum</t>
  </si>
  <si>
    <t>Northern Gracile Mouse Opossum</t>
  </si>
  <si>
    <t>microtarsus</t>
  </si>
  <si>
    <t>Brazilian Gracile Opossum</t>
  </si>
  <si>
    <t>Grammomys</t>
  </si>
  <si>
    <t>aridulus</t>
  </si>
  <si>
    <t>Arid Thicket Rat</t>
  </si>
  <si>
    <t>buntingi</t>
  </si>
  <si>
    <t>Bunting's Thicket Rat</t>
  </si>
  <si>
    <t>Grey-headed Thicket Rat</t>
  </si>
  <si>
    <t>cometes</t>
  </si>
  <si>
    <t>Mozambique Thicket Rat</t>
  </si>
  <si>
    <t>dolichurus</t>
  </si>
  <si>
    <t>Woodland Thicket Rat</t>
  </si>
  <si>
    <t>Forest Thicket Rat</t>
  </si>
  <si>
    <t>gigas</t>
  </si>
  <si>
    <t>Giant Thicket Rat</t>
  </si>
  <si>
    <t>ibeanus</t>
  </si>
  <si>
    <t>Ruwenzori Thicket Rat</t>
  </si>
  <si>
    <t>kuru</t>
  </si>
  <si>
    <t>Eastern Rainforest Grammomys</t>
  </si>
  <si>
    <t>Macmillan's Thicket Rat</t>
  </si>
  <si>
    <t>minnae</t>
  </si>
  <si>
    <t>Ethiopian Thicket Rat</t>
  </si>
  <si>
    <t>selousi</t>
  </si>
  <si>
    <t>Selous Thicket Rat</t>
  </si>
  <si>
    <t>Graomys</t>
  </si>
  <si>
    <t>Central leaf-eared Mouse</t>
  </si>
  <si>
    <t>domorum</t>
  </si>
  <si>
    <t>Pale Leaf-eared Mouse</t>
  </si>
  <si>
    <t>edithae</t>
  </si>
  <si>
    <t>Edith's Leaf-eared Mouse</t>
  </si>
  <si>
    <t>griseoflavus</t>
  </si>
  <si>
    <t>Gray Leaf-eared Mouse</t>
  </si>
  <si>
    <t>Graphiurus</t>
  </si>
  <si>
    <t>Angolan African Dormouse</t>
  </si>
  <si>
    <t>christyi</t>
  </si>
  <si>
    <t>Christy's Dormouse</t>
  </si>
  <si>
    <t>crassicaudatus</t>
  </si>
  <si>
    <t>Jentink's Dormouse</t>
  </si>
  <si>
    <t>Johnston's African dormouse</t>
  </si>
  <si>
    <t>kelleni</t>
  </si>
  <si>
    <t>Kellen's Dormouse</t>
  </si>
  <si>
    <t>lorraineus</t>
  </si>
  <si>
    <t>Lorrain Dormouse</t>
  </si>
  <si>
    <t>Small-eared Dormouse</t>
  </si>
  <si>
    <t>monardi</t>
  </si>
  <si>
    <t>Monard's Dormouse</t>
  </si>
  <si>
    <t>murinus</t>
  </si>
  <si>
    <t>Woodland Dormouse</t>
  </si>
  <si>
    <t>nagtglasii</t>
  </si>
  <si>
    <t>Nagtglas's African Dormouse</t>
  </si>
  <si>
    <t>ocularis</t>
  </si>
  <si>
    <t>Spectacled Dormouse</t>
  </si>
  <si>
    <t>Rock Dormouse</t>
  </si>
  <si>
    <t>Stone Dormouse</t>
  </si>
  <si>
    <t>Silent Dormouse</t>
  </si>
  <si>
    <t>Gulo</t>
  </si>
  <si>
    <t>gulo</t>
  </si>
  <si>
    <t>Wolverine</t>
  </si>
  <si>
    <t>Gymnobelideus</t>
  </si>
  <si>
    <t>leadbeateri</t>
  </si>
  <si>
    <t>Leadbeater's Possum</t>
  </si>
  <si>
    <t>Gymnuromys</t>
  </si>
  <si>
    <t>Voalavoanala</t>
  </si>
  <si>
    <t>Habromys</t>
  </si>
  <si>
    <t>chinanteco</t>
  </si>
  <si>
    <t>Chinanteco Deer Mouse</t>
  </si>
  <si>
    <t>delicatulus</t>
  </si>
  <si>
    <t>Delicate Deer Mouse</t>
  </si>
  <si>
    <t>ixtlani</t>
  </si>
  <si>
    <t>Ixtlan Deer Mouse</t>
  </si>
  <si>
    <t>lepturus</t>
  </si>
  <si>
    <t>Slender-tailed Deer Mouse</t>
  </si>
  <si>
    <t>lophurus</t>
  </si>
  <si>
    <t>Crested-tailed Deer Mouse</t>
  </si>
  <si>
    <t>schmidlyi</t>
  </si>
  <si>
    <t>Schmidly's Deer Mouse</t>
  </si>
  <si>
    <t>simulatus</t>
  </si>
  <si>
    <t>Jico Deer Mouse</t>
  </si>
  <si>
    <t>Hadromys</t>
  </si>
  <si>
    <t>humei</t>
  </si>
  <si>
    <t>Hume's Hadromys</t>
  </si>
  <si>
    <t>yunnanensis</t>
  </si>
  <si>
    <t>Yunnan Hadromys</t>
  </si>
  <si>
    <t>Haeromys</t>
  </si>
  <si>
    <t>margarettae</t>
  </si>
  <si>
    <t>Margaret's Haeromys</t>
  </si>
  <si>
    <t>minahassae</t>
  </si>
  <si>
    <t>Lowland Sulawesi Haeromys</t>
  </si>
  <si>
    <t>Sundaic Haeromys</t>
  </si>
  <si>
    <t>Handleyomys</t>
  </si>
  <si>
    <t>alfaroi</t>
  </si>
  <si>
    <t>Alfaro's Rice Rat</t>
  </si>
  <si>
    <t>Chapman's Rice Rat</t>
  </si>
  <si>
    <t>fuscatus</t>
  </si>
  <si>
    <t>Dusky Montane Mouse</t>
  </si>
  <si>
    <t>intectus</t>
  </si>
  <si>
    <t>Colombian Rice Rat</t>
  </si>
  <si>
    <t>Black-eared Rice Rat</t>
  </si>
  <si>
    <t>rhabdops</t>
  </si>
  <si>
    <t>Striped Rice Rat</t>
  </si>
  <si>
    <t>rostratus</t>
  </si>
  <si>
    <t>Long-nosed Rice Rat</t>
  </si>
  <si>
    <t>saturatior</t>
  </si>
  <si>
    <t>Cloud Forest Rice Rat</t>
  </si>
  <si>
    <t>Hapalemur</t>
  </si>
  <si>
    <t>alaotrensis</t>
  </si>
  <si>
    <t>Alaotra Reed Lemur</t>
  </si>
  <si>
    <t>Golden Bamboo Lemur</t>
  </si>
  <si>
    <t>griseus</t>
  </si>
  <si>
    <t>Eastern Lesser Bamboo Lemur</t>
  </si>
  <si>
    <t>Rusty-gray Lesser Bamboo Lemur</t>
  </si>
  <si>
    <t>Sambirano Lesser Bamboo Lemur</t>
  </si>
  <si>
    <t>Hapalomys</t>
  </si>
  <si>
    <t>delacouri</t>
  </si>
  <si>
    <t>Lesser Marmoset Rat</t>
  </si>
  <si>
    <t>Greater Marmoset Rat</t>
  </si>
  <si>
    <t>Haplonycteris</t>
  </si>
  <si>
    <t>Fischer's Pygmy Fruit Bat</t>
  </si>
  <si>
    <t>Harpiocephalus</t>
  </si>
  <si>
    <t>harpia</t>
  </si>
  <si>
    <t>Lesser Hairy-winged Bat</t>
  </si>
  <si>
    <t>Harpiola</t>
  </si>
  <si>
    <t>grisea</t>
  </si>
  <si>
    <t>Peter's Tube-nosed Bat</t>
  </si>
  <si>
    <t>isodon</t>
  </si>
  <si>
    <t>Taiwan Tube-nosed Bat</t>
  </si>
  <si>
    <t>Harpyionycteris</t>
  </si>
  <si>
    <t>Sulawesi Harpy Fruit Bat</t>
  </si>
  <si>
    <t>Harpy Fruit Bat</t>
  </si>
  <si>
    <t>Heimyscus</t>
  </si>
  <si>
    <t>fumosus</t>
  </si>
  <si>
    <t>Smokey Heimyscus</t>
  </si>
  <si>
    <t>Helarctos</t>
  </si>
  <si>
    <t>malayanus</t>
  </si>
  <si>
    <t>Sun Bear</t>
  </si>
  <si>
    <t>Heliosciurus</t>
  </si>
  <si>
    <t>Gambian Sun Squirrel</t>
  </si>
  <si>
    <t>mutabilis</t>
  </si>
  <si>
    <t>Mutable Sun Squirrel</t>
  </si>
  <si>
    <t>punctatus</t>
  </si>
  <si>
    <t>Small Sun Squirrel</t>
  </si>
  <si>
    <t>rufobrachium</t>
  </si>
  <si>
    <t>Red-legged Sun Squirrel</t>
  </si>
  <si>
    <t>ruwenzorii</t>
  </si>
  <si>
    <t>Ruwenzori Sun Squirrel</t>
  </si>
  <si>
    <t>undulatus</t>
  </si>
  <si>
    <t>Zanj Sun Squirrel</t>
  </si>
  <si>
    <t>Helogale</t>
  </si>
  <si>
    <t>hirtula</t>
  </si>
  <si>
    <t>Somali Dwarf Mongoose</t>
  </si>
  <si>
    <t>parvula</t>
  </si>
  <si>
    <t>Common Dwarf Mongoose</t>
  </si>
  <si>
    <t>Pseudocheiridae</t>
  </si>
  <si>
    <t>Hemibelideus</t>
  </si>
  <si>
    <t>lemuroides</t>
  </si>
  <si>
    <t>Lemuroid Ringtail Possum</t>
  </si>
  <si>
    <t>Hemicentetes</t>
  </si>
  <si>
    <t>Highland Streaked Tenrec</t>
  </si>
  <si>
    <t>semispinosus</t>
  </si>
  <si>
    <t>Lowland Streaked Tenrec</t>
  </si>
  <si>
    <t>Hemiechinus</t>
  </si>
  <si>
    <t>Long-eared Hedgehog</t>
  </si>
  <si>
    <t>Indian Long-eared Hedgehog</t>
  </si>
  <si>
    <t>Hemigalus</t>
  </si>
  <si>
    <t>derbyanus</t>
  </si>
  <si>
    <t>Banded Civet</t>
  </si>
  <si>
    <t>Hemitragus</t>
  </si>
  <si>
    <t>jemlahicus</t>
  </si>
  <si>
    <t>Himalayan Tahr</t>
  </si>
  <si>
    <t>Herpailurus</t>
  </si>
  <si>
    <t>yagouaroundi</t>
  </si>
  <si>
    <t>Jaguarundi</t>
  </si>
  <si>
    <t>Herpestes</t>
  </si>
  <si>
    <t>auropunctatus</t>
  </si>
  <si>
    <t>Small Indian Mongoose</t>
  </si>
  <si>
    <t>Short-tailed Mongoose</t>
  </si>
  <si>
    <t>edwardsii</t>
  </si>
  <si>
    <t>Indian Grey Mongoose</t>
  </si>
  <si>
    <t>Kaokoveld Slender Mongoose</t>
  </si>
  <si>
    <t>Brown Mongoose</t>
  </si>
  <si>
    <t>ichneumon</t>
  </si>
  <si>
    <t>Egyptian Mongoose</t>
  </si>
  <si>
    <t>Javan Mongoose</t>
  </si>
  <si>
    <t>Long-nosed Mongoose</t>
  </si>
  <si>
    <t>ochraceus</t>
  </si>
  <si>
    <t>Somali Slender Mongoose</t>
  </si>
  <si>
    <t>pulverulentus</t>
  </si>
  <si>
    <t>Cape Grey Mongoose</t>
  </si>
  <si>
    <t>sanguineus</t>
  </si>
  <si>
    <t>Common Slender Mongoose</t>
  </si>
  <si>
    <t>semitorquatus</t>
  </si>
  <si>
    <t>Collared Mongoose</t>
  </si>
  <si>
    <t>urva</t>
  </si>
  <si>
    <t>Crab-eating Mongoose</t>
  </si>
  <si>
    <t>vitticollis</t>
  </si>
  <si>
    <t>Stripe-necked Mongoose</t>
  </si>
  <si>
    <t>Hesperoptenus</t>
  </si>
  <si>
    <t>blanfordi</t>
  </si>
  <si>
    <t>Blanford's Bat</t>
  </si>
  <si>
    <t>False Serotine Bat</t>
  </si>
  <si>
    <t>gaskelli</t>
  </si>
  <si>
    <t>Gaskell's False Serotine</t>
  </si>
  <si>
    <t>tickelli</t>
  </si>
  <si>
    <t>Tickell's Bat</t>
  </si>
  <si>
    <t>tomesi</t>
  </si>
  <si>
    <t>Large False Serotine</t>
  </si>
  <si>
    <t>Geomyidae</t>
  </si>
  <si>
    <t>Heterogeomys</t>
  </si>
  <si>
    <t>cherriei</t>
  </si>
  <si>
    <t>Cherrie's Pocket Gopher</t>
  </si>
  <si>
    <t>dariensis</t>
  </si>
  <si>
    <t>Darien Pocket Gopher</t>
  </si>
  <si>
    <t>Heterohyrax</t>
  </si>
  <si>
    <t>brucei</t>
  </si>
  <si>
    <t>Bush Hyrax</t>
  </si>
  <si>
    <t>Heteromys</t>
  </si>
  <si>
    <t>adspersus</t>
  </si>
  <si>
    <t>Panamanian Spiny Pocket Mouse</t>
  </si>
  <si>
    <t>anomalus</t>
  </si>
  <si>
    <t>Caribbean Spiny Pocket Mouse</t>
  </si>
  <si>
    <t>Southern Spiny Pocket Mouse</t>
  </si>
  <si>
    <t>desmarestianus</t>
  </si>
  <si>
    <t>Desmarest's Spiny Pocket Mouse</t>
  </si>
  <si>
    <t>gaumeri</t>
  </si>
  <si>
    <t>Gaumer's Spiny Pocket Mouse</t>
  </si>
  <si>
    <t>irroratus</t>
  </si>
  <si>
    <t>Mexican Spiny Pocket Mouse</t>
  </si>
  <si>
    <t>Nelson's Spiny Pocket Mouse</t>
  </si>
  <si>
    <t>oasicus</t>
  </si>
  <si>
    <t>Paraguana spiny pocket mouse</t>
  </si>
  <si>
    <t>oresterus</t>
  </si>
  <si>
    <t>Mountain Spiny Pocket Mouse</t>
  </si>
  <si>
    <t>Painted Spiny Pocket Mouse</t>
  </si>
  <si>
    <t>Salvin's Spiny Pocket Mouse</t>
  </si>
  <si>
    <t>Jaliscan Spiny Pocket Mouse</t>
  </si>
  <si>
    <t>teleus</t>
  </si>
  <si>
    <t>Ecuadorean spiny pocket mouse</t>
  </si>
  <si>
    <t>Hippocamelus</t>
  </si>
  <si>
    <t>antisensis</t>
  </si>
  <si>
    <t>Taruca</t>
  </si>
  <si>
    <t>bisulcus</t>
  </si>
  <si>
    <t>Patagonian Huemul</t>
  </si>
  <si>
    <t>Hippopotamus</t>
  </si>
  <si>
    <t>Hipposideros</t>
  </si>
  <si>
    <t>abae</t>
  </si>
  <si>
    <t>Aba Roundleaf Bat</t>
  </si>
  <si>
    <t>armiger</t>
  </si>
  <si>
    <t>Great Himalayan Leaf-nosed Bat</t>
  </si>
  <si>
    <t>ater</t>
  </si>
  <si>
    <t>Dusky Leaf-nosed Bat</t>
  </si>
  <si>
    <t>Benito Roundleaf Bat</t>
  </si>
  <si>
    <t>Bicolored Leaf-nosed Bat</t>
  </si>
  <si>
    <t>boeadii</t>
  </si>
  <si>
    <t>breviceps</t>
  </si>
  <si>
    <t>Short-headed Leaf-nosed Bat</t>
  </si>
  <si>
    <t>caffer</t>
  </si>
  <si>
    <t>Sundevall's Roundleaf Bat</t>
  </si>
  <si>
    <t>calcaratus</t>
  </si>
  <si>
    <t>Spurred Leaf-nosed Bat</t>
  </si>
  <si>
    <t>camerunensis</t>
  </si>
  <si>
    <t>Greater Roundleaf Bat</t>
  </si>
  <si>
    <t>cervinus</t>
  </si>
  <si>
    <t>Fawn-colored Leaf-nosed Bat</t>
  </si>
  <si>
    <t>Least Leaf-nosed Bat</t>
  </si>
  <si>
    <t>commersoni</t>
  </si>
  <si>
    <t>Commerson's Leaf-nosed Bat</t>
  </si>
  <si>
    <t>Large Mindanao Leaf-nosed Bat</t>
  </si>
  <si>
    <t>corynophyllus</t>
  </si>
  <si>
    <t>Telefomin Leaf-nosed Bat</t>
  </si>
  <si>
    <t>coxi</t>
  </si>
  <si>
    <t>Cox's Leaf-nosed Bat</t>
  </si>
  <si>
    <t>crumeniferus</t>
  </si>
  <si>
    <t>Timor Leaf-nosed Bat</t>
  </si>
  <si>
    <t>curtus</t>
  </si>
  <si>
    <t>Short-tailed Roundleaf Bat</t>
  </si>
  <si>
    <t>cyclops</t>
  </si>
  <si>
    <t>Cyclops Roundleaf Bat</t>
  </si>
  <si>
    <t>demissus</t>
  </si>
  <si>
    <t>Makira Leaf-nosed Bat</t>
  </si>
  <si>
    <t>diadema</t>
  </si>
  <si>
    <t>Diadem Leaf-nosed Bat</t>
  </si>
  <si>
    <t>dinops</t>
  </si>
  <si>
    <t>Fierce Leaf-nosed Bat</t>
  </si>
  <si>
    <t>Bornean Leaf-nosed Bat</t>
  </si>
  <si>
    <t>durgadasi</t>
  </si>
  <si>
    <t>Durga Das's Leaf-nosed Bat</t>
  </si>
  <si>
    <t>dyacorum</t>
  </si>
  <si>
    <t>Dayak Leaf-nosed Bat</t>
  </si>
  <si>
    <t>edwardshilli</t>
  </si>
  <si>
    <t>Hill's Leaf-nosed Bat</t>
  </si>
  <si>
    <t>Sooty Roundleaf Bat</t>
  </si>
  <si>
    <t>Fulvus Leaf-nosed Bat</t>
  </si>
  <si>
    <t>Cantor's Leaf-nosed Bat</t>
  </si>
  <si>
    <t>Giant Leaf-nosed Bat</t>
  </si>
  <si>
    <t>Grand Leaf-nosed Bat</t>
  </si>
  <si>
    <t>halophyllus</t>
  </si>
  <si>
    <t>Thailand Leaf-nosed Bat</t>
  </si>
  <si>
    <t>hypophyllus</t>
  </si>
  <si>
    <t>Kolar Leaf-nosed Bat</t>
  </si>
  <si>
    <t>inexpectatus</t>
  </si>
  <si>
    <t>Crested Leaf-nosed Bat</t>
  </si>
  <si>
    <t>Arnhem Leaf-nosed Bat</t>
  </si>
  <si>
    <t>jonesi</t>
  </si>
  <si>
    <t>Jones' Roundleaf Bat</t>
  </si>
  <si>
    <t>khaokhouayensis</t>
  </si>
  <si>
    <t>Phou Khao Khouay Leaf-nosed Bat</t>
  </si>
  <si>
    <t>Lamotte's Roundleaf Bat</t>
  </si>
  <si>
    <t>lankadiva</t>
  </si>
  <si>
    <t>Indian Leaf-nosed Bat</t>
  </si>
  <si>
    <t>larvatus</t>
  </si>
  <si>
    <t>Horsfield's Leaf-nosed Bat</t>
  </si>
  <si>
    <t>lekaguli</t>
  </si>
  <si>
    <t>Large Asian Leaf-nosed Bat</t>
  </si>
  <si>
    <t>lylei</t>
  </si>
  <si>
    <t>Shield-faced Leaf-nosed Bat</t>
  </si>
  <si>
    <t>macrobullatus</t>
  </si>
  <si>
    <t>Big-eared Leaf-nosed Bat</t>
  </si>
  <si>
    <t>madurae</t>
  </si>
  <si>
    <t>Maduran Leaf-nosed Bat</t>
  </si>
  <si>
    <t>maggietaylorae</t>
  </si>
  <si>
    <t>Maggie Taylor's Leaf-nosed Bat</t>
  </si>
  <si>
    <t>marisae</t>
  </si>
  <si>
    <t>Aellen's Roundleaf Bat</t>
  </si>
  <si>
    <t>Ethiopian Large-eared Roundleaf Bat</t>
  </si>
  <si>
    <t>muscinus</t>
  </si>
  <si>
    <t>Fly River Leaf-nosed Bat</t>
  </si>
  <si>
    <t>nequam</t>
  </si>
  <si>
    <t>Malayan Leaf-nosed Bat</t>
  </si>
  <si>
    <t>Philippine Forest Leaf-nosed Bat</t>
  </si>
  <si>
    <t>orbiculus</t>
  </si>
  <si>
    <t>Orbiculus Leaf-nosed Bat</t>
  </si>
  <si>
    <t>papua</t>
  </si>
  <si>
    <t>Biak Leaf-nosed Bat</t>
  </si>
  <si>
    <t>pelingensis</t>
  </si>
  <si>
    <t>Peleng Leaf-nosed Bat</t>
  </si>
  <si>
    <t>pomona</t>
  </si>
  <si>
    <t>Andersen's Leaf-nosed Bat</t>
  </si>
  <si>
    <t>pratti</t>
  </si>
  <si>
    <t>Pratt's Leaf-nosed Bat</t>
  </si>
  <si>
    <t>Philippine Pygmy Leaf-nosed Bat</t>
  </si>
  <si>
    <t>ridleyi</t>
  </si>
  <si>
    <t>Ridley's Leaf-nosed Bat</t>
  </si>
  <si>
    <t>rotalis</t>
  </si>
  <si>
    <t>Laotian Leaf-nosed Bat</t>
  </si>
  <si>
    <t>ruber</t>
  </si>
  <si>
    <t>Noack's Roundleaf Bat</t>
  </si>
  <si>
    <t>scutinares</t>
  </si>
  <si>
    <t>Shield-nosed Leaf-nosed Bat</t>
  </si>
  <si>
    <t>semoni</t>
  </si>
  <si>
    <t>Semon's Leaf-nosed Bat</t>
  </si>
  <si>
    <t>sorenseni</t>
  </si>
  <si>
    <t>Sorensen's Leaf-nosed Bat</t>
  </si>
  <si>
    <t>speoris</t>
  </si>
  <si>
    <t>stenotis</t>
  </si>
  <si>
    <t>Northern Leaf-nosed Bat</t>
  </si>
  <si>
    <t>sumbae</t>
  </si>
  <si>
    <t>Sumban Leaf-nosed Bat</t>
  </si>
  <si>
    <t>turpis</t>
  </si>
  <si>
    <t>Lesser Leaf-nosed Bat</t>
  </si>
  <si>
    <t>vittatus</t>
  </si>
  <si>
    <t>Commerson's Leafnosed Bat</t>
  </si>
  <si>
    <t>wollastoni</t>
  </si>
  <si>
    <t>Wollaston's Leaf-nosed Bat</t>
  </si>
  <si>
    <t>Hippotragus</t>
  </si>
  <si>
    <t>equinus</t>
  </si>
  <si>
    <t>Roan Antelope</t>
  </si>
  <si>
    <t>Sable Antelope</t>
  </si>
  <si>
    <t>Histiotus</t>
  </si>
  <si>
    <t>alienus</t>
  </si>
  <si>
    <t>Strange Big-eared Brown Bat</t>
  </si>
  <si>
    <t>humboldti</t>
  </si>
  <si>
    <t>laephotis</t>
  </si>
  <si>
    <t>Thomas's Big-eared Brown Bat</t>
  </si>
  <si>
    <t>macrotus</t>
  </si>
  <si>
    <t>Big-eared Brown Bat</t>
  </si>
  <si>
    <t>magellanicus</t>
  </si>
  <si>
    <t>Southern Big-eared Brown Bat</t>
  </si>
  <si>
    <t>Small Big-eared Brown Bat</t>
  </si>
  <si>
    <t>velatus</t>
  </si>
  <si>
    <t>Tropical Big-eared Brown Bat</t>
  </si>
  <si>
    <t>Hodomys</t>
  </si>
  <si>
    <t>Allen's Wood Rat</t>
  </si>
  <si>
    <t>Holochilus</t>
  </si>
  <si>
    <t>Web-footed Marsh Rat</t>
  </si>
  <si>
    <t>chacarius</t>
  </si>
  <si>
    <t>Chaco Marsh Rat</t>
  </si>
  <si>
    <t>sciureus</t>
  </si>
  <si>
    <t>Marsh Rat</t>
  </si>
  <si>
    <t>Homo</t>
  </si>
  <si>
    <t>sapiens</t>
  </si>
  <si>
    <t>Human</t>
  </si>
  <si>
    <t>Hylobatidae</t>
  </si>
  <si>
    <t>Hoolock</t>
  </si>
  <si>
    <t>hoolock</t>
  </si>
  <si>
    <t>Western Hoolock Gibbon</t>
  </si>
  <si>
    <t>leuconedys</t>
  </si>
  <si>
    <t>Eastern Hoolock Gibbon</t>
  </si>
  <si>
    <t>Hoplomys</t>
  </si>
  <si>
    <t>gymnurus</t>
  </si>
  <si>
    <t>Armored Rat</t>
  </si>
  <si>
    <t>Hyaena</t>
  </si>
  <si>
    <t>hyaena</t>
  </si>
  <si>
    <t>Striped Hyaena</t>
  </si>
  <si>
    <t>Hybomys</t>
  </si>
  <si>
    <t>Eisentraut's Hybomys</t>
  </si>
  <si>
    <t>basilii</t>
  </si>
  <si>
    <t>Father Basilio's Striped Mouse</t>
  </si>
  <si>
    <t>lunaris</t>
  </si>
  <si>
    <t>Moon Striped Mouse</t>
  </si>
  <si>
    <t>planifrons</t>
  </si>
  <si>
    <t>Miller's Striped Mouse</t>
  </si>
  <si>
    <t>Temminck's Striped Mouse</t>
  </si>
  <si>
    <t>univittatus</t>
  </si>
  <si>
    <t>Peters' Striped Mouse</t>
  </si>
  <si>
    <t>Hydrictis</t>
  </si>
  <si>
    <t>maculicollis</t>
  </si>
  <si>
    <t>Spotted-necked Otter</t>
  </si>
  <si>
    <t>Hydrochoerus</t>
  </si>
  <si>
    <t>hydrochaeris</t>
  </si>
  <si>
    <t>Capybara</t>
  </si>
  <si>
    <t>isthmius</t>
  </si>
  <si>
    <t>Lesser Capybara</t>
  </si>
  <si>
    <t>Hydromys</t>
  </si>
  <si>
    <t>Common Water Rat</t>
  </si>
  <si>
    <t>hussoni</t>
  </si>
  <si>
    <t>Western Water Rat</t>
  </si>
  <si>
    <t>neobritannicus</t>
  </si>
  <si>
    <t>New Britain Water Rat</t>
  </si>
  <si>
    <t>ziegleri</t>
  </si>
  <si>
    <t>Ziegler's Water Rat</t>
  </si>
  <si>
    <t>Hydropotes</t>
  </si>
  <si>
    <t>Water Deer</t>
  </si>
  <si>
    <t>Tragulidae</t>
  </si>
  <si>
    <t>Hyemoschus</t>
  </si>
  <si>
    <t>aquaticus</t>
  </si>
  <si>
    <t>Water Chevrotain</t>
  </si>
  <si>
    <t>Hyladelphys</t>
  </si>
  <si>
    <t>Kalinowski's Mouse Opossum</t>
  </si>
  <si>
    <t>Hylaeamys</t>
  </si>
  <si>
    <t>acritus</t>
  </si>
  <si>
    <t>Bolivian rice rat</t>
  </si>
  <si>
    <t>Large-headed Rice Rat</t>
  </si>
  <si>
    <t>megacephalus</t>
  </si>
  <si>
    <t>oniscus</t>
  </si>
  <si>
    <t>Sowbug Rice Rat</t>
  </si>
  <si>
    <t>perenensis</t>
  </si>
  <si>
    <t>Western Amazonian rice rat</t>
  </si>
  <si>
    <t>yunganus</t>
  </si>
  <si>
    <t>Yungas Rice Rat</t>
  </si>
  <si>
    <t>Hylobates</t>
  </si>
  <si>
    <t>Agile Gibbon</t>
  </si>
  <si>
    <t>albibarbis</t>
  </si>
  <si>
    <t>Bornean White-bearded Gibbon</t>
  </si>
  <si>
    <t>klossii</t>
  </si>
  <si>
    <t>lar</t>
  </si>
  <si>
    <t>Lar Gibbon</t>
  </si>
  <si>
    <t>Silvery Gibbon</t>
  </si>
  <si>
    <t>Bornean Gibbon</t>
  </si>
  <si>
    <t>pileatus</t>
  </si>
  <si>
    <t>Pileated Gibbon</t>
  </si>
  <si>
    <t>Hylochoerus</t>
  </si>
  <si>
    <t>meinertzhageni</t>
  </si>
  <si>
    <t>Forest Hog</t>
  </si>
  <si>
    <t>Hylomys</t>
  </si>
  <si>
    <t>Long-eared Gymnure</t>
  </si>
  <si>
    <t>Dwarf Gymnure</t>
  </si>
  <si>
    <t>suillus</t>
  </si>
  <si>
    <t>Short-tailed Gymnure</t>
  </si>
  <si>
    <t>Hylomyscus</t>
  </si>
  <si>
    <t>aeta</t>
  </si>
  <si>
    <t>Beaded Hylomyscus</t>
  </si>
  <si>
    <t>Allen's Hylomyscus</t>
  </si>
  <si>
    <t>baeri</t>
  </si>
  <si>
    <t>Baer's Wood Mouse</t>
  </si>
  <si>
    <t>carillus</t>
  </si>
  <si>
    <t>Angolan Hylomyscus</t>
  </si>
  <si>
    <t>denniae</t>
  </si>
  <si>
    <t>Montane wood mouse</t>
  </si>
  <si>
    <t>Mount Oku Hylomyscus</t>
  </si>
  <si>
    <t>pamfi</t>
  </si>
  <si>
    <t>Dahomey Gap wood mouse</t>
  </si>
  <si>
    <t>Little Wood Mouse</t>
  </si>
  <si>
    <t>stella</t>
  </si>
  <si>
    <t>Stella wood mouse</t>
  </si>
  <si>
    <t>walterverheyeni</t>
  </si>
  <si>
    <t>Walter Verheyen's Mouse</t>
  </si>
  <si>
    <t>Hylonycteris</t>
  </si>
  <si>
    <t>Underwood's Long-tongued Bat</t>
  </si>
  <si>
    <t>Hylopetes</t>
  </si>
  <si>
    <t>alboniger</t>
  </si>
  <si>
    <t>Particolored Flying Squirrel</t>
  </si>
  <si>
    <t>bartelsi</t>
  </si>
  <si>
    <t>Bartels's Flying Squirrel</t>
  </si>
  <si>
    <t>Gray-cheeked flying squirrel</t>
  </si>
  <si>
    <t>Palawan Flying Squirrel</t>
  </si>
  <si>
    <t>Indochinese Flying Squirrel</t>
  </si>
  <si>
    <t>platyurus</t>
  </si>
  <si>
    <t>Jentink's Flying Squirrel</t>
  </si>
  <si>
    <t>sipora</t>
  </si>
  <si>
    <t>Sipora Flying Squirrel</t>
  </si>
  <si>
    <t>Red-cheeked Flying Squirrel</t>
  </si>
  <si>
    <t>winstoni</t>
  </si>
  <si>
    <t>Sumatran Flying Squirrel</t>
  </si>
  <si>
    <t>Hyomys</t>
  </si>
  <si>
    <t>dammermani</t>
  </si>
  <si>
    <t>Western White-eared Giant Rat</t>
  </si>
  <si>
    <t>Eastern White-eared Giant Rat</t>
  </si>
  <si>
    <t>Hyosciurus</t>
  </si>
  <si>
    <t>heinrichi</t>
  </si>
  <si>
    <t>Montane Long-nosed Squirrel</t>
  </si>
  <si>
    <t>ileile</t>
  </si>
  <si>
    <t>Lowland Long-nosed Squirrel</t>
  </si>
  <si>
    <t>Hypogeomys</t>
  </si>
  <si>
    <t>antimena</t>
  </si>
  <si>
    <t>Malagasy Giant Jumping Rat</t>
  </si>
  <si>
    <t>Hypsignathus</t>
  </si>
  <si>
    <t>monstrosus</t>
  </si>
  <si>
    <t>Hammer-headed Fruit Bat</t>
  </si>
  <si>
    <t>Hypsiprymnodontidae</t>
  </si>
  <si>
    <t>Hypsiprymnodon</t>
  </si>
  <si>
    <t>moschatus</t>
  </si>
  <si>
    <t>Musky Rat Kangaroo</t>
  </si>
  <si>
    <t>Hypsugo</t>
  </si>
  <si>
    <t>anthonyi</t>
  </si>
  <si>
    <t>Anthony's Pipistrelle</t>
  </si>
  <si>
    <t>joffrei</t>
  </si>
  <si>
    <t>Joffre's Pipistrelle</t>
  </si>
  <si>
    <t>kitcheneri</t>
  </si>
  <si>
    <t>Red-brown Pipistrelle</t>
  </si>
  <si>
    <t>Burmese Pipistrelle</t>
  </si>
  <si>
    <t>Big-eared Pipistrelle</t>
  </si>
  <si>
    <t>savii</t>
  </si>
  <si>
    <t>Savi's Pipistrelle</t>
  </si>
  <si>
    <t>vordermanni</t>
  </si>
  <si>
    <t>Vordermann's Pipistrelle</t>
  </si>
  <si>
    <t>Hystrix</t>
  </si>
  <si>
    <t>africaeaustralis</t>
  </si>
  <si>
    <t>Cape Porcupine</t>
  </si>
  <si>
    <t>brachyura</t>
  </si>
  <si>
    <t>Malayan Porcupine</t>
  </si>
  <si>
    <t>crassispinis</t>
  </si>
  <si>
    <t>Thick-spined Porcupine</t>
  </si>
  <si>
    <t>Crested Porcupine</t>
  </si>
  <si>
    <t>indica</t>
  </si>
  <si>
    <t>Indian Crested Porcupine</t>
  </si>
  <si>
    <t>javanica</t>
  </si>
  <si>
    <t>Sunda Porcupine</t>
  </si>
  <si>
    <t>pumila</t>
  </si>
  <si>
    <t>Phillipine Porcupine</t>
  </si>
  <si>
    <t>sumatrae</t>
  </si>
  <si>
    <t>Sumatran Porcupine</t>
  </si>
  <si>
    <t>Ia</t>
  </si>
  <si>
    <t>Great Evening Bat</t>
  </si>
  <si>
    <t>Ichneumia</t>
  </si>
  <si>
    <t>White-tailed Mongoose</t>
  </si>
  <si>
    <t>Ichthyomys</t>
  </si>
  <si>
    <t>hydrobates</t>
  </si>
  <si>
    <t>Crab-eating Rat</t>
  </si>
  <si>
    <t>pittieri</t>
  </si>
  <si>
    <t>Pittier's Crab-eating Rat</t>
  </si>
  <si>
    <t>stolzmanni</t>
  </si>
  <si>
    <t>Stolzmann's Crab-eating Rat</t>
  </si>
  <si>
    <t>tweedii</t>
  </si>
  <si>
    <t>Tweedy's Crab-eating Rat</t>
  </si>
  <si>
    <t>Ictidomys</t>
  </si>
  <si>
    <t>Mexican Ground Squirrel</t>
  </si>
  <si>
    <t>tridecemlineatus</t>
  </si>
  <si>
    <t>Thirteen-lined Ground Squirrel</t>
  </si>
  <si>
    <t>Ictonyx</t>
  </si>
  <si>
    <t>libycus</t>
  </si>
  <si>
    <t>Libyan Striped Weasel</t>
  </si>
  <si>
    <t>striatus</t>
  </si>
  <si>
    <t>Zorilla</t>
  </si>
  <si>
    <t>Idionycteris</t>
  </si>
  <si>
    <t>phyllotis</t>
  </si>
  <si>
    <t>Allen's Big-eared Bat</t>
  </si>
  <si>
    <t>Idiurus</t>
  </si>
  <si>
    <t>Long-eared Scaly-tailed Flying Squirrel</t>
  </si>
  <si>
    <t>zenkeri</t>
  </si>
  <si>
    <t>Pygmy Scaly-tailed Flying Squirrel</t>
  </si>
  <si>
    <t>Indri</t>
  </si>
  <si>
    <t>indri</t>
  </si>
  <si>
    <t>Iomys</t>
  </si>
  <si>
    <t>Javanese Flying Squirrel</t>
  </si>
  <si>
    <t>Mentawi Flying Squirrel</t>
  </si>
  <si>
    <t>Irenomys</t>
  </si>
  <si>
    <t>tarsalis</t>
  </si>
  <si>
    <t>Chilean Climbing Mouse</t>
  </si>
  <si>
    <t>Isoodon</t>
  </si>
  <si>
    <t>auratus</t>
  </si>
  <si>
    <t>Golden Bandicoot</t>
  </si>
  <si>
    <t>Northern Brown Bandicoot</t>
  </si>
  <si>
    <t>obesulus</t>
  </si>
  <si>
    <t>Southern Brown Bandicoot</t>
  </si>
  <si>
    <t>Isothrix</t>
  </si>
  <si>
    <t>Barbara Brown's Brush-tailed Rat</t>
  </si>
  <si>
    <t>bistriata</t>
  </si>
  <si>
    <t xml:space="preserve">Yellow-crowned Brush-tailed Rat </t>
  </si>
  <si>
    <t>negrensis</t>
  </si>
  <si>
    <t>Rio Negri brush-tailed rat</t>
  </si>
  <si>
    <t>orinoci</t>
  </si>
  <si>
    <t xml:space="preserve">Orinoco Brush-tailed Rat </t>
  </si>
  <si>
    <t>pagurus</t>
  </si>
  <si>
    <t>Plain Brush-tailed Rat</t>
  </si>
  <si>
    <t>sinnamariensis</t>
  </si>
  <si>
    <t>Sinnamary Brush-tailed Rat</t>
  </si>
  <si>
    <t>Isthmomys</t>
  </si>
  <si>
    <t>flavidus</t>
  </si>
  <si>
    <t>Yellow Isthmus Rat</t>
  </si>
  <si>
    <t>pirrensis</t>
  </si>
  <si>
    <t>Mt  Pirri Isthmus Rat</t>
  </si>
  <si>
    <t>Jaculus</t>
  </si>
  <si>
    <t>Blanford's Jerboa</t>
  </si>
  <si>
    <t>jaculus</t>
  </si>
  <si>
    <t>Lesser Egyptian Jerboa</t>
  </si>
  <si>
    <t>Greater Egyptian Jerboa</t>
  </si>
  <si>
    <t>thaleri</t>
  </si>
  <si>
    <t>Thaler's Jerboa</t>
  </si>
  <si>
    <t>Juliomys</t>
  </si>
  <si>
    <t>pictipes</t>
  </si>
  <si>
    <t>Lesser Wilfred's Mouse</t>
  </si>
  <si>
    <t>rimofrons</t>
  </si>
  <si>
    <t>Cleft-headed Juliomys</t>
  </si>
  <si>
    <t>Juscelinomys</t>
  </si>
  <si>
    <t>guaporensis</t>
  </si>
  <si>
    <t>huanchacae</t>
  </si>
  <si>
    <t>Huanchaca burrowing mouse</t>
  </si>
  <si>
    <t>Kadarsanomys</t>
  </si>
  <si>
    <t>sodyi</t>
  </si>
  <si>
    <t>Javan Bamboo Rat</t>
  </si>
  <si>
    <t>Kannabateomys</t>
  </si>
  <si>
    <t>amblyonyx</t>
  </si>
  <si>
    <t>Atlantic Bamboo Rat</t>
  </si>
  <si>
    <t>Kerivoula</t>
  </si>
  <si>
    <t>africana</t>
  </si>
  <si>
    <t>Tanzanian Woolly Bat</t>
  </si>
  <si>
    <t>agnella</t>
  </si>
  <si>
    <t>Louisiade Woolly Bat</t>
  </si>
  <si>
    <t>Damara Woolly Bat</t>
  </si>
  <si>
    <t>cuprosa</t>
  </si>
  <si>
    <t>Copper Woolly Bat</t>
  </si>
  <si>
    <t>eriophora</t>
  </si>
  <si>
    <t>Ethiopian Woolly Bat</t>
  </si>
  <si>
    <t>flora</t>
  </si>
  <si>
    <t>Flores Woolly Bat</t>
  </si>
  <si>
    <t>hardwickii</t>
  </si>
  <si>
    <t>Common Woolly Bat</t>
  </si>
  <si>
    <t>Small Woolly Bat</t>
  </si>
  <si>
    <t>kachinensis</t>
  </si>
  <si>
    <t>Kachin Woolly Bat</t>
  </si>
  <si>
    <t>krauensis</t>
  </si>
  <si>
    <t>Krau Woolly Bat</t>
  </si>
  <si>
    <t>Lesser Woolly Bat</t>
  </si>
  <si>
    <t>lenis</t>
  </si>
  <si>
    <t>Lenis Woolly Bat</t>
  </si>
  <si>
    <t>minuta</t>
  </si>
  <si>
    <t>Least Woolly Bat</t>
  </si>
  <si>
    <t>muscina</t>
  </si>
  <si>
    <t>Fly River Woolly Bat</t>
  </si>
  <si>
    <t>myrella</t>
  </si>
  <si>
    <t>Manus Island Woolly Bat</t>
  </si>
  <si>
    <t>papillosa</t>
  </si>
  <si>
    <t>Papillose Woolly Bat</t>
  </si>
  <si>
    <t>pellucida</t>
  </si>
  <si>
    <t>Clear-winged Woolly Bat</t>
  </si>
  <si>
    <t>phalaena</t>
  </si>
  <si>
    <t>Spurrell's Woolly Bat</t>
  </si>
  <si>
    <t>picta</t>
  </si>
  <si>
    <t>Painted Woolly Bat</t>
  </si>
  <si>
    <t>Smith's Woolly Bat</t>
  </si>
  <si>
    <t>titania</t>
  </si>
  <si>
    <t>Titania's Woolly Bat</t>
  </si>
  <si>
    <t>Whitehead's Woolly Bat</t>
  </si>
  <si>
    <t>Kerodon</t>
  </si>
  <si>
    <t>acrobata</t>
  </si>
  <si>
    <t>Acrobatic cavy</t>
  </si>
  <si>
    <t>Rock Cavy</t>
  </si>
  <si>
    <t>Kobus</t>
  </si>
  <si>
    <t>ellipsiprymnus</t>
  </si>
  <si>
    <t>Waterbuck</t>
  </si>
  <si>
    <t>kob</t>
  </si>
  <si>
    <t>Kob</t>
  </si>
  <si>
    <t>leche</t>
  </si>
  <si>
    <t>Southern Lechwe</t>
  </si>
  <si>
    <t>megaceros</t>
  </si>
  <si>
    <t>Nile Lechwe</t>
  </si>
  <si>
    <t>vardonii</t>
  </si>
  <si>
    <t>Puku</t>
  </si>
  <si>
    <t>Komodomys</t>
  </si>
  <si>
    <t>rintjanus</t>
  </si>
  <si>
    <t>Nusa Tenggara Komodomys</t>
  </si>
  <si>
    <t>Kunsia</t>
  </si>
  <si>
    <t>fronto</t>
  </si>
  <si>
    <t>Fossorial Giant Rat</t>
  </si>
  <si>
    <t>tomentosus</t>
  </si>
  <si>
    <t>Woolly Giant Rat</t>
  </si>
  <si>
    <t>Laephotis</t>
  </si>
  <si>
    <t>Angolan Long-eared Bat</t>
  </si>
  <si>
    <t>botswanae</t>
  </si>
  <si>
    <t>Botswanan Long-eared Bat</t>
  </si>
  <si>
    <t>namibensis</t>
  </si>
  <si>
    <t>Namibian Long-eared Bat</t>
  </si>
  <si>
    <t>wintoni</t>
  </si>
  <si>
    <t>Winton's Long-eared Bat</t>
  </si>
  <si>
    <t>Lagidium</t>
  </si>
  <si>
    <t>ahuacaense</t>
  </si>
  <si>
    <t>Ecuadorean Viscacha</t>
  </si>
  <si>
    <t>viscacia</t>
  </si>
  <si>
    <t>Southern Mountain Viscacha</t>
  </si>
  <si>
    <t>wolffsohni</t>
  </si>
  <si>
    <t>Wolffsohn's Viscacha</t>
  </si>
  <si>
    <t>Lagorchestes</t>
  </si>
  <si>
    <t>conspicillatus</t>
  </si>
  <si>
    <t>Spectacled Hare-wallaby</t>
  </si>
  <si>
    <t>Rufous Hare-wallaby</t>
  </si>
  <si>
    <t>Lagostomus</t>
  </si>
  <si>
    <t>Plains Viscacha</t>
  </si>
  <si>
    <t>Lagostrophus</t>
  </si>
  <si>
    <t>fasciatus</t>
  </si>
  <si>
    <t>Banded Hare Wallaby</t>
  </si>
  <si>
    <t>Lagothrix</t>
  </si>
  <si>
    <t>cana</t>
  </si>
  <si>
    <t>Peruvian Woolly Monkey</t>
  </si>
  <si>
    <t>lagotricha</t>
  </si>
  <si>
    <t>Common Woolly Monkey</t>
  </si>
  <si>
    <t>Colombian Woolly Monkey</t>
  </si>
  <si>
    <t>poeppigii</t>
  </si>
  <si>
    <t>Mono Barrigudo</t>
  </si>
  <si>
    <t>Lagurus</t>
  </si>
  <si>
    <t>lagurus</t>
  </si>
  <si>
    <t>Steppe Lemming</t>
  </si>
  <si>
    <t>Lama</t>
  </si>
  <si>
    <t>guanicoe</t>
  </si>
  <si>
    <t>Guanaco</t>
  </si>
  <si>
    <t>Lamottemys</t>
  </si>
  <si>
    <t>okuensis</t>
  </si>
  <si>
    <t>Mount Oku Rat</t>
  </si>
  <si>
    <t>Lampronycteris</t>
  </si>
  <si>
    <t>Yellow-throated Big-eared Bat</t>
  </si>
  <si>
    <t>Diatomyidae</t>
  </si>
  <si>
    <t>Laonastes</t>
  </si>
  <si>
    <t>aenigmamus</t>
  </si>
  <si>
    <t>Kha-nyou</t>
  </si>
  <si>
    <t>Lariscus</t>
  </si>
  <si>
    <t>Four-striped Ground Squirrel</t>
  </si>
  <si>
    <t>Three-striped Ground Squirrel</t>
  </si>
  <si>
    <t>Niobe Ground Squirrel</t>
  </si>
  <si>
    <t>Mentawai Three-striped Squirrel</t>
  </si>
  <si>
    <t>Lasionycteris</t>
  </si>
  <si>
    <t>noctivagans</t>
  </si>
  <si>
    <t>Silver-haired Bat</t>
  </si>
  <si>
    <t>Lasiopodomys</t>
  </si>
  <si>
    <t>brandtii</t>
  </si>
  <si>
    <t>Brandt's Vole</t>
  </si>
  <si>
    <t>Smokey Vole</t>
  </si>
  <si>
    <t>Vombatidae</t>
  </si>
  <si>
    <t>Lasiorhinus</t>
  </si>
  <si>
    <t>krefftii</t>
  </si>
  <si>
    <t>Northern Hairy-nosed Wombat</t>
  </si>
  <si>
    <t>Lasiurus</t>
  </si>
  <si>
    <t>atratus</t>
  </si>
  <si>
    <t>blossevillii</t>
  </si>
  <si>
    <t>Southern Red Bat</t>
  </si>
  <si>
    <t>borealis</t>
  </si>
  <si>
    <t>Eastern Red Bat</t>
  </si>
  <si>
    <t>castaneus</t>
  </si>
  <si>
    <t>Tacarcunan Bat</t>
  </si>
  <si>
    <t>Hoary Bat</t>
  </si>
  <si>
    <t>degelidus</t>
  </si>
  <si>
    <t>Jamaican Red Bat</t>
  </si>
  <si>
    <t>ebenus</t>
  </si>
  <si>
    <t>ega</t>
  </si>
  <si>
    <t>Southern Yellow Bat</t>
  </si>
  <si>
    <t>egregius</t>
  </si>
  <si>
    <t>Big Red Bat</t>
  </si>
  <si>
    <t>insularis</t>
  </si>
  <si>
    <t>Cuban Yellow Bat</t>
  </si>
  <si>
    <t>Northern Yellow Bat</t>
  </si>
  <si>
    <t>Minor Red Bat</t>
  </si>
  <si>
    <t>pfeifferi</t>
  </si>
  <si>
    <t>Pfeiffer's Red Bat</t>
  </si>
  <si>
    <t>seminolus</t>
  </si>
  <si>
    <t>Seminole Bat</t>
  </si>
  <si>
    <t>Cinnamon Red Bat</t>
  </si>
  <si>
    <t>xanthinus</t>
  </si>
  <si>
    <t>Western Yellow Bat</t>
  </si>
  <si>
    <t>Latidens</t>
  </si>
  <si>
    <t>salimalii</t>
  </si>
  <si>
    <t>Salim Ali's Fruit Bat</t>
  </si>
  <si>
    <t>Lavia</t>
  </si>
  <si>
    <t>frons</t>
  </si>
  <si>
    <t>Yellow-winged Bat</t>
  </si>
  <si>
    <t>Leggadina</t>
  </si>
  <si>
    <t>forresti</t>
  </si>
  <si>
    <t>Central Short-tailed Mouse</t>
  </si>
  <si>
    <t>lakedownensis</t>
  </si>
  <si>
    <t>Northern Short-tailed Mouse</t>
  </si>
  <si>
    <t>Leimacomys</t>
  </si>
  <si>
    <t>buettneri</t>
  </si>
  <si>
    <t>Groove-toothed Forest Mouse</t>
  </si>
  <si>
    <t>Lemmiscus</t>
  </si>
  <si>
    <t>Sagebrush Vole</t>
  </si>
  <si>
    <t>Lemmus</t>
  </si>
  <si>
    <t>Amurskii Lemming</t>
  </si>
  <si>
    <t>lemmus</t>
  </si>
  <si>
    <t>Norway Lemming</t>
  </si>
  <si>
    <t>Lemniscomys</t>
  </si>
  <si>
    <t>barbarus</t>
  </si>
  <si>
    <t>Barbary Striped Grass Mouse</t>
  </si>
  <si>
    <t>bellieri</t>
  </si>
  <si>
    <t>Bellier's Lemniscomys</t>
  </si>
  <si>
    <t>Griselda's Striped Grass Mouse</t>
  </si>
  <si>
    <t>Hoogstraal's Striped Grass Mouse</t>
  </si>
  <si>
    <t>linulus</t>
  </si>
  <si>
    <t>Senegal Lemniscomys</t>
  </si>
  <si>
    <t>macculus</t>
  </si>
  <si>
    <t>Buffoon Striped Grass Mouse</t>
  </si>
  <si>
    <t>mittendorfi</t>
  </si>
  <si>
    <t>Mittendorf's Striped Grass Mouse</t>
  </si>
  <si>
    <t>rosalia</t>
  </si>
  <si>
    <t>Single-striped Grass Mouse</t>
  </si>
  <si>
    <t>roseveari</t>
  </si>
  <si>
    <t>Rosevear's Striped Grass Mouse</t>
  </si>
  <si>
    <t>Typical Lemniscomys</t>
  </si>
  <si>
    <t>Heuglin's Lemniscomys</t>
  </si>
  <si>
    <t>Lemur</t>
  </si>
  <si>
    <t>catta</t>
  </si>
  <si>
    <t>Ring-tailed Lemur</t>
  </si>
  <si>
    <t>Lenomys</t>
  </si>
  <si>
    <t>meyeri</t>
  </si>
  <si>
    <t>Meyer's Lenomys</t>
  </si>
  <si>
    <t>Lenothrix</t>
  </si>
  <si>
    <t>Sundaic Lenothrix</t>
  </si>
  <si>
    <t>Lenoxus</t>
  </si>
  <si>
    <t>apicalis</t>
  </si>
  <si>
    <t>Andean Rat</t>
  </si>
  <si>
    <t>Leontopithecus</t>
  </si>
  <si>
    <t>caissara</t>
  </si>
  <si>
    <t>Black-faced Lion Tamarin</t>
  </si>
  <si>
    <t>chrysomelas</t>
  </si>
  <si>
    <t>Golden-headed Lion Tamarin</t>
  </si>
  <si>
    <t>chrysopygus</t>
  </si>
  <si>
    <t>Black Lion Tamarin</t>
  </si>
  <si>
    <t>Golden Lion Tamarin</t>
  </si>
  <si>
    <t>Leopardus</t>
  </si>
  <si>
    <t>colocolo</t>
  </si>
  <si>
    <t>Pampas Cat</t>
  </si>
  <si>
    <t>Geoffroy's Cat</t>
  </si>
  <si>
    <t>guigna</t>
  </si>
  <si>
    <t>guttulus</t>
  </si>
  <si>
    <t>Southern Tiger Cat</t>
  </si>
  <si>
    <t>jacobita</t>
  </si>
  <si>
    <t>Andean Cat</t>
  </si>
  <si>
    <t>pardalis</t>
  </si>
  <si>
    <t>Ocelot</t>
  </si>
  <si>
    <t>tigrinus</t>
  </si>
  <si>
    <t>Northern Tiger Cat</t>
  </si>
  <si>
    <t>wiedii</t>
  </si>
  <si>
    <t>Margay</t>
  </si>
  <si>
    <t>Leopoldamys</t>
  </si>
  <si>
    <t>ciliatus</t>
  </si>
  <si>
    <t>Sundaic Mountain Leopoldamys</t>
  </si>
  <si>
    <t>diwangkarai</t>
  </si>
  <si>
    <t>Diwangkara's Long-tailed Giant Rat</t>
  </si>
  <si>
    <t>edwardsi</t>
  </si>
  <si>
    <t>Edwards' long-tailed giant rat</t>
  </si>
  <si>
    <t>milleti</t>
  </si>
  <si>
    <t>Millet's Leopoldamys</t>
  </si>
  <si>
    <t>neilli</t>
  </si>
  <si>
    <t>Neill's Leopoldamys</t>
  </si>
  <si>
    <t>sabanus</t>
  </si>
  <si>
    <t>Noisy Rat</t>
  </si>
  <si>
    <t>siporanus</t>
  </si>
  <si>
    <t>Mentawai Archipelago Leopoldamys</t>
  </si>
  <si>
    <t>Lepilemuridae</t>
  </si>
  <si>
    <t>Lepilemur</t>
  </si>
  <si>
    <t>aeeclis</t>
  </si>
  <si>
    <t>Antafia Sportive Lemur</t>
  </si>
  <si>
    <t>ahmansonorum</t>
  </si>
  <si>
    <t>ankaranensis</t>
  </si>
  <si>
    <t>Ankarana Sportive Lemur</t>
  </si>
  <si>
    <t>Betsileo Sportive Lemur</t>
  </si>
  <si>
    <t>Milne-Edwards's Sportive Lemur</t>
  </si>
  <si>
    <t>fleuretae</t>
  </si>
  <si>
    <t>Fleurete's Sportive Lemur</t>
  </si>
  <si>
    <t>grewcockorum</t>
  </si>
  <si>
    <t>Grewcock's Sportive Lemur</t>
  </si>
  <si>
    <t>hollandorum</t>
  </si>
  <si>
    <t>Holland's Sportive Lemur</t>
  </si>
  <si>
    <t>hubbardorum</t>
  </si>
  <si>
    <t>Hubbard's Sportive Lemur</t>
  </si>
  <si>
    <t>jamesorum</t>
  </si>
  <si>
    <t>James' Sportive Lemur</t>
  </si>
  <si>
    <t>leucopus</t>
  </si>
  <si>
    <t>White-footed Sportive Lemur</t>
  </si>
  <si>
    <t>Small-toothed Sportive Lemur</t>
  </si>
  <si>
    <t>milanoii</t>
  </si>
  <si>
    <t>Daraina Sportive Lemur</t>
  </si>
  <si>
    <t>mittermeieri</t>
  </si>
  <si>
    <t>Mittermeier's Sportive Lemur</t>
  </si>
  <si>
    <t>mustelinus</t>
  </si>
  <si>
    <t>Weasel Sportive Lemur</t>
  </si>
  <si>
    <t>otto</t>
  </si>
  <si>
    <t>Otto's Sportive Lemur</t>
  </si>
  <si>
    <t>Petter's Sportive Lemur</t>
  </si>
  <si>
    <t>randrianasoloi</t>
  </si>
  <si>
    <t>Randrianasolo's Sportive Lemur</t>
  </si>
  <si>
    <t>ruficaudatus</t>
  </si>
  <si>
    <t>Red-tailed Sportive Lemur</t>
  </si>
  <si>
    <t>sahamalazensis</t>
  </si>
  <si>
    <t>Sahamalaza Peninsula Sportive Lemur</t>
  </si>
  <si>
    <t>scottorum</t>
  </si>
  <si>
    <t>Scott's Sportive Lemur</t>
  </si>
  <si>
    <t>seali</t>
  </si>
  <si>
    <t>Seal's Sportive Lemur</t>
  </si>
  <si>
    <t>septentrionalis</t>
  </si>
  <si>
    <t>Sahafary Sportive Lemur</t>
  </si>
  <si>
    <t>tymerlachsoni</t>
  </si>
  <si>
    <t>Nosy Be Sportive Lemur</t>
  </si>
  <si>
    <t>wrightae</t>
  </si>
  <si>
    <t>Wright's Sportive Lemur</t>
  </si>
  <si>
    <t>Leporillus</t>
  </si>
  <si>
    <t>conditor</t>
  </si>
  <si>
    <t>Greater Stick-nest Rat</t>
  </si>
  <si>
    <t>Leptailurus</t>
  </si>
  <si>
    <t>serval</t>
  </si>
  <si>
    <t>Serval</t>
  </si>
  <si>
    <t>Leptomys</t>
  </si>
  <si>
    <t>Large Leptomys</t>
  </si>
  <si>
    <t>ernstmayri</t>
  </si>
  <si>
    <t>Ernst Mayr's Leptomys</t>
  </si>
  <si>
    <t>signatus</t>
  </si>
  <si>
    <t>Fly River Leptomys</t>
  </si>
  <si>
    <t>Leptonycteris</t>
  </si>
  <si>
    <t>curasoae</t>
  </si>
  <si>
    <t>Greater Long-nosed Bat</t>
  </si>
  <si>
    <t>yerbabuenae</t>
  </si>
  <si>
    <t>Lesser Long-nosed Bat</t>
  </si>
  <si>
    <t>Lepus</t>
  </si>
  <si>
    <t>Antelope Jackrabbit</t>
  </si>
  <si>
    <t>americanus</t>
  </si>
  <si>
    <t>Snowshoe Hare</t>
  </si>
  <si>
    <t>arcticus</t>
  </si>
  <si>
    <t>Arctic Hare</t>
  </si>
  <si>
    <t>Japanese Hare</t>
  </si>
  <si>
    <t>Black-tailed Jackrabbit</t>
  </si>
  <si>
    <t>callotis</t>
  </si>
  <si>
    <t>White-sided Jackrabbit</t>
  </si>
  <si>
    <t>Cape Hare</t>
  </si>
  <si>
    <t>castroviejoi</t>
  </si>
  <si>
    <t>Broom Hare</t>
  </si>
  <si>
    <t>comus</t>
  </si>
  <si>
    <t>Yunnan Hare</t>
  </si>
  <si>
    <t>coreanus</t>
  </si>
  <si>
    <t>Korean Hare</t>
  </si>
  <si>
    <t>corsicanus</t>
  </si>
  <si>
    <t>Corsican Hare</t>
  </si>
  <si>
    <t>European Hare</t>
  </si>
  <si>
    <t>fagani</t>
  </si>
  <si>
    <t>Ethiopian Hare</t>
  </si>
  <si>
    <t>flavigularis</t>
  </si>
  <si>
    <t>Tehuantepec Jackrabbit</t>
  </si>
  <si>
    <t>granatensis</t>
  </si>
  <si>
    <t>Granada Hare</t>
  </si>
  <si>
    <t>habessinicus</t>
  </si>
  <si>
    <t>Abyssinian Hare</t>
  </si>
  <si>
    <t>hainanus</t>
  </si>
  <si>
    <t>Hainan Hare</t>
  </si>
  <si>
    <t>Black Jackrabbit</t>
  </si>
  <si>
    <t>mandshuricus</t>
  </si>
  <si>
    <t>Manchurian Hare</t>
  </si>
  <si>
    <t>nigricollis</t>
  </si>
  <si>
    <t>Indian Hare</t>
  </si>
  <si>
    <t>oiostolus</t>
  </si>
  <si>
    <t>Woolly Hare</t>
  </si>
  <si>
    <t>othus</t>
  </si>
  <si>
    <t>Alaskan Hare</t>
  </si>
  <si>
    <t>peguensis</t>
  </si>
  <si>
    <t>Burmese Hare</t>
  </si>
  <si>
    <t>saxatilis</t>
  </si>
  <si>
    <t>Scrub Hare</t>
  </si>
  <si>
    <t>sinensis</t>
  </si>
  <si>
    <t>Chinese Hare</t>
  </si>
  <si>
    <t>starcki</t>
  </si>
  <si>
    <t>Ethiopian Highland Hare</t>
  </si>
  <si>
    <t>Desert Hare</t>
  </si>
  <si>
    <t>timidus</t>
  </si>
  <si>
    <t>Mountain Hare</t>
  </si>
  <si>
    <t>tolai</t>
  </si>
  <si>
    <t>Tolai Hare</t>
  </si>
  <si>
    <t>White-tailed Jackrabbit</t>
  </si>
  <si>
    <t>African Savanna Hare</t>
  </si>
  <si>
    <t>yarkandensis</t>
  </si>
  <si>
    <t>Yarkand Hare</t>
  </si>
  <si>
    <t>Lestodelphys</t>
  </si>
  <si>
    <t>halli</t>
  </si>
  <si>
    <t>Patagonian Opossum</t>
  </si>
  <si>
    <t>Lestoros</t>
  </si>
  <si>
    <t>inca</t>
  </si>
  <si>
    <t>Incan Shrew Opossum</t>
  </si>
  <si>
    <t>Liberiictis</t>
  </si>
  <si>
    <t>kuhni</t>
  </si>
  <si>
    <t>Liberian Mongoose</t>
  </si>
  <si>
    <t>Lichonycteris</t>
  </si>
  <si>
    <t>Dark Long-tongued Bat</t>
  </si>
  <si>
    <t>Limnogale</t>
  </si>
  <si>
    <t>mergulus</t>
  </si>
  <si>
    <t>Web-footed Tenrec</t>
  </si>
  <si>
    <t>Limnomys</t>
  </si>
  <si>
    <t>bryophilus</t>
  </si>
  <si>
    <t>Gray-bellied Limnomys</t>
  </si>
  <si>
    <t>sibuanus</t>
  </si>
  <si>
    <t>White-bellied Limnomys</t>
  </si>
  <si>
    <t>Lionycteris</t>
  </si>
  <si>
    <t>spurrelli</t>
  </si>
  <si>
    <t>Chestnut Long-tongued Bat</t>
  </si>
  <si>
    <t>Lissonycteris</t>
  </si>
  <si>
    <t>Angolan Fruit Bat</t>
  </si>
  <si>
    <t>Litocranius</t>
  </si>
  <si>
    <t>walleri</t>
  </si>
  <si>
    <t>Gerenuk</t>
  </si>
  <si>
    <t>Lonchophylla</t>
  </si>
  <si>
    <t>bokermanni</t>
  </si>
  <si>
    <t>Bokermann's Nectar Bat</t>
  </si>
  <si>
    <t>chocoana</t>
  </si>
  <si>
    <t>concava</t>
  </si>
  <si>
    <t>dekeyseri</t>
  </si>
  <si>
    <t>Dekeyser's Nectar Bat</t>
  </si>
  <si>
    <t>handleyi</t>
  </si>
  <si>
    <t>Handley's Nectar Bat</t>
  </si>
  <si>
    <t>hesperia</t>
  </si>
  <si>
    <t>Western Nectar Bat</t>
  </si>
  <si>
    <t>Goldman's Nectar Bat</t>
  </si>
  <si>
    <t>Orange Nectar Bat</t>
  </si>
  <si>
    <t>Thomas's Nectar Bat</t>
  </si>
  <si>
    <t>Lonchorhina</t>
  </si>
  <si>
    <t>Tomes's Sword-nosed Bat</t>
  </si>
  <si>
    <t>fernandezi</t>
  </si>
  <si>
    <t>Fernandez's Sword-nosed Bat</t>
  </si>
  <si>
    <t>inusitata</t>
  </si>
  <si>
    <t>marinkellei</t>
  </si>
  <si>
    <t>Marinkelle's Sword-nosed Bat</t>
  </si>
  <si>
    <t>orinocensis</t>
  </si>
  <si>
    <t>Orinoco Sword-nosed Bat</t>
  </si>
  <si>
    <t>Lonchothrix</t>
  </si>
  <si>
    <t>Tuft-tailed Spiny Tree Rat</t>
  </si>
  <si>
    <t>Lontra</t>
  </si>
  <si>
    <t>North American River Otter</t>
  </si>
  <si>
    <t>longicaudis</t>
  </si>
  <si>
    <t>Neotropical Otter</t>
  </si>
  <si>
    <t>provocax</t>
  </si>
  <si>
    <t>Southern River Otter</t>
  </si>
  <si>
    <t>Lophiomys</t>
  </si>
  <si>
    <t>imhausi</t>
  </si>
  <si>
    <t>Crested Rat</t>
  </si>
  <si>
    <t>Lophocebus</t>
  </si>
  <si>
    <t>albigena</t>
  </si>
  <si>
    <t>Grey-cheeked Mangabey</t>
  </si>
  <si>
    <t>aterrimus</t>
  </si>
  <si>
    <t>Black Mangabey</t>
  </si>
  <si>
    <t>Lophostoma</t>
  </si>
  <si>
    <t>brasiliense</t>
  </si>
  <si>
    <t>Pygmy Round-eared Bat</t>
  </si>
  <si>
    <t>carrikeri</t>
  </si>
  <si>
    <t>Carriker's Round-eared Bat</t>
  </si>
  <si>
    <t>evotis</t>
  </si>
  <si>
    <t>Davis's Round-eared Bat</t>
  </si>
  <si>
    <t>kalkoae</t>
  </si>
  <si>
    <t>schulzi</t>
  </si>
  <si>
    <t>Schultz's Round-eared Bat</t>
  </si>
  <si>
    <t>silvicolum</t>
  </si>
  <si>
    <t>White-throated Round-eared Bat</t>
  </si>
  <si>
    <t>Lophuromys</t>
  </si>
  <si>
    <t>brevicaudus</t>
  </si>
  <si>
    <t>Short-tailed Brush-furred Rat</t>
  </si>
  <si>
    <t>chrysopus</t>
  </si>
  <si>
    <t>Ethiopian Forest Brush-furred Rat</t>
  </si>
  <si>
    <t>Gray Brush-furred Rat</t>
  </si>
  <si>
    <t>dieterleni</t>
  </si>
  <si>
    <t>Dieterlen's Brush-furred Mouse</t>
  </si>
  <si>
    <t>Mount Lefo Brush-furred Rat</t>
  </si>
  <si>
    <t>flavopunctatus</t>
  </si>
  <si>
    <t>Yellow-spotted Brush-furred Rat</t>
  </si>
  <si>
    <t>huttereri</t>
  </si>
  <si>
    <t>Hutterer's Brush-furred Rat</t>
  </si>
  <si>
    <t>luteogaster</t>
  </si>
  <si>
    <t>Yellow-bellied Brush-furred Rat</t>
  </si>
  <si>
    <t>medicaudatus</t>
  </si>
  <si>
    <t>Medium-tailed Brush-furred Rat</t>
  </si>
  <si>
    <t>melanonyx</t>
  </si>
  <si>
    <t>Black-clawed Brush-furred Rat</t>
  </si>
  <si>
    <t>nudicaudus</t>
  </si>
  <si>
    <t>Fire-bellied Brush-furred Rat</t>
  </si>
  <si>
    <t>rahmi</t>
  </si>
  <si>
    <t>Rahm's Brush-furred Rat</t>
  </si>
  <si>
    <t>Mount Cameroon Brush-furred Rat</t>
  </si>
  <si>
    <t>sikapusi</t>
  </si>
  <si>
    <t>Rusty-bellied Brush-furred Rat</t>
  </si>
  <si>
    <t>woosnami</t>
  </si>
  <si>
    <t>Woosnam's Brush-furred Rat</t>
  </si>
  <si>
    <t>Lorentzimys</t>
  </si>
  <si>
    <t>nouhuysi</t>
  </si>
  <si>
    <t>Long-footed Tree Mouse</t>
  </si>
  <si>
    <t>Loris</t>
  </si>
  <si>
    <t>lydekkerianus</t>
  </si>
  <si>
    <t>Gray Slender Loris</t>
  </si>
  <si>
    <t>tardigradus</t>
  </si>
  <si>
    <t>Red Slender Loris</t>
  </si>
  <si>
    <t>Loxodonta</t>
  </si>
  <si>
    <t>African savannah elephant</t>
  </si>
  <si>
    <t>Loxodontomys</t>
  </si>
  <si>
    <t>Southern Pericote</t>
  </si>
  <si>
    <t>pikumche</t>
  </si>
  <si>
    <t>Lundomys</t>
  </si>
  <si>
    <t>molitor</t>
  </si>
  <si>
    <t>Lund's Amphibious Rat</t>
  </si>
  <si>
    <t>Lutra</t>
  </si>
  <si>
    <t>lutra</t>
  </si>
  <si>
    <t>Eurasian Otter</t>
  </si>
  <si>
    <t>Hairy-nosed Otter</t>
  </si>
  <si>
    <t>Lutreolina</t>
  </si>
  <si>
    <t>crassicaudata</t>
  </si>
  <si>
    <t>Little Water Opossum</t>
  </si>
  <si>
    <t>massoia</t>
  </si>
  <si>
    <t>Lutrogale</t>
  </si>
  <si>
    <t>Smooth-coated Otter</t>
  </si>
  <si>
    <t>Lycalopex</t>
  </si>
  <si>
    <t>culpaeus</t>
  </si>
  <si>
    <t>Culpeo</t>
  </si>
  <si>
    <t>fulvipes</t>
  </si>
  <si>
    <t>Darwin's Fox</t>
  </si>
  <si>
    <t>Chilla</t>
  </si>
  <si>
    <t>gymnocercus</t>
  </si>
  <si>
    <t>Pampas Fox</t>
  </si>
  <si>
    <t>sechurae</t>
  </si>
  <si>
    <t>Sechuran Fox</t>
  </si>
  <si>
    <t>vetulus</t>
  </si>
  <si>
    <t>Hoary Fox</t>
  </si>
  <si>
    <t>Lycaon</t>
  </si>
  <si>
    <t>African Wild Dog</t>
  </si>
  <si>
    <t>Lyncodon</t>
  </si>
  <si>
    <t>Patagonian Weasel</t>
  </si>
  <si>
    <t>Lynx</t>
  </si>
  <si>
    <t>Canada Lynx</t>
  </si>
  <si>
    <t>lynx</t>
  </si>
  <si>
    <t>Eurasian Lynx</t>
  </si>
  <si>
    <t>pardinus</t>
  </si>
  <si>
    <t>Iberian Lynx</t>
  </si>
  <si>
    <t>Bobcat</t>
  </si>
  <si>
    <t>Macaca</t>
  </si>
  <si>
    <t>arctoides</t>
  </si>
  <si>
    <t>Stump-tailed Macaque</t>
  </si>
  <si>
    <t>Assam Macaque</t>
  </si>
  <si>
    <t>cyclopis</t>
  </si>
  <si>
    <t>Formosan Rock Macaque</t>
  </si>
  <si>
    <t>fascicularis</t>
  </si>
  <si>
    <t>Nicobar Crab-eating Macaque</t>
  </si>
  <si>
    <t>fuscata</t>
  </si>
  <si>
    <t>Macaque Japonais</t>
  </si>
  <si>
    <t>hecki</t>
  </si>
  <si>
    <t>Heck's Macaque</t>
  </si>
  <si>
    <t>leonina</t>
  </si>
  <si>
    <t>Northern Pig-tailed Macaque</t>
  </si>
  <si>
    <t>maura</t>
  </si>
  <si>
    <t>Moor Macaque</t>
  </si>
  <si>
    <t>mulatta</t>
  </si>
  <si>
    <t>Rhesus Monkey</t>
  </si>
  <si>
    <t>munzala</t>
  </si>
  <si>
    <t>Arunachal Macaque</t>
  </si>
  <si>
    <t>nemestrina</t>
  </si>
  <si>
    <t>Southern Pig-tailed Macaque</t>
  </si>
  <si>
    <t>nigra</t>
  </si>
  <si>
    <t>Celebes Crested Macaque</t>
  </si>
  <si>
    <t>nigrescens</t>
  </si>
  <si>
    <t>Gorontalo Macaque</t>
  </si>
  <si>
    <t>ochreata</t>
  </si>
  <si>
    <t>Booted Macaque</t>
  </si>
  <si>
    <t>pagensis</t>
  </si>
  <si>
    <t>Pagai Island Macaque</t>
  </si>
  <si>
    <t>radiata</t>
  </si>
  <si>
    <t>Bonnet Macaque</t>
  </si>
  <si>
    <t>siberu</t>
  </si>
  <si>
    <t>Siberut Macaque</t>
  </si>
  <si>
    <t>silenus</t>
  </si>
  <si>
    <t>Lion-tailed Macaque</t>
  </si>
  <si>
    <t>sinica</t>
  </si>
  <si>
    <t>Toque Macaque</t>
  </si>
  <si>
    <t>Barbary Macaque</t>
  </si>
  <si>
    <t>thibetana</t>
  </si>
  <si>
    <t>tonkeana</t>
  </si>
  <si>
    <t>Tonkean Macaque</t>
  </si>
  <si>
    <t>Macroderma</t>
  </si>
  <si>
    <t>Ghost Bat</t>
  </si>
  <si>
    <t>Macrogalidia</t>
  </si>
  <si>
    <t>musschenbroekii</t>
  </si>
  <si>
    <t>Sulawesi Civet</t>
  </si>
  <si>
    <t>Macroglossus</t>
  </si>
  <si>
    <t>Dagger-toothed Long-nosed Fruit Bat</t>
  </si>
  <si>
    <t>sobrinus</t>
  </si>
  <si>
    <t>Hill Long-tongued Fruit Bat</t>
  </si>
  <si>
    <t>Macrophyllum</t>
  </si>
  <si>
    <t>macrophyllum</t>
  </si>
  <si>
    <t>Long-legged Bat</t>
  </si>
  <si>
    <t>Macropus</t>
  </si>
  <si>
    <t>Agile Wallaby</t>
  </si>
  <si>
    <t>antilopinus</t>
  </si>
  <si>
    <t>Antilopine Wallaroo</t>
  </si>
  <si>
    <t>bernardus</t>
  </si>
  <si>
    <t>Black Wallaroo</t>
  </si>
  <si>
    <t>Black-striped Wallaby</t>
  </si>
  <si>
    <t>eugenii</t>
  </si>
  <si>
    <t>Tammar Wallaby</t>
  </si>
  <si>
    <t>Western Gray Kangaroo</t>
  </si>
  <si>
    <t>giganteus</t>
  </si>
  <si>
    <t>Eastern Grey Kangaroo</t>
  </si>
  <si>
    <t>irma</t>
  </si>
  <si>
    <t>Western Brush Wallaby</t>
  </si>
  <si>
    <t>parma</t>
  </si>
  <si>
    <t>Parma Wallaby</t>
  </si>
  <si>
    <t>parryi</t>
  </si>
  <si>
    <t>Whiptail Wallaby</t>
  </si>
  <si>
    <t>Common Wallaroo</t>
  </si>
  <si>
    <t>rufogriseus</t>
  </si>
  <si>
    <t>Red-necked Wallaby</t>
  </si>
  <si>
    <t>Red Kangaroo</t>
  </si>
  <si>
    <t>Macroscelides</t>
  </si>
  <si>
    <t>flavicaudatus</t>
  </si>
  <si>
    <t>Namib Round-eared Sengi</t>
  </si>
  <si>
    <t>micus</t>
  </si>
  <si>
    <t>Etendeka Round-eared Sengi</t>
  </si>
  <si>
    <t>proboscideus</t>
  </si>
  <si>
    <t>Karoo Round-eared Sengi</t>
  </si>
  <si>
    <t>Macrotarsomys</t>
  </si>
  <si>
    <t>bastardi</t>
  </si>
  <si>
    <t>Western Big-footed Mouse</t>
  </si>
  <si>
    <t>Long-tailed Big-footed Mouse</t>
  </si>
  <si>
    <t>Petter's Big-footed Mouse</t>
  </si>
  <si>
    <t>Thylacomyidae</t>
  </si>
  <si>
    <t>Macrotis</t>
  </si>
  <si>
    <t>lagotis</t>
  </si>
  <si>
    <t>Bilby</t>
  </si>
  <si>
    <t>Macrotus</t>
  </si>
  <si>
    <t>Californian Leaf-nosed Bat</t>
  </si>
  <si>
    <t>waterhousii</t>
  </si>
  <si>
    <t>Waterhouse's Leaf-nosed Bat</t>
  </si>
  <si>
    <t>Macruromys</t>
  </si>
  <si>
    <t>Lesser Small-toothed Rat</t>
  </si>
  <si>
    <t>Greater Small-toothed Rat</t>
  </si>
  <si>
    <t>Madoqua</t>
  </si>
  <si>
    <t>guentheri</t>
  </si>
  <si>
    <t>Guenther's Dik-dik</t>
  </si>
  <si>
    <t>kirkii</t>
  </si>
  <si>
    <t>Kirk's Dik-dik</t>
  </si>
  <si>
    <t>piacentinii</t>
  </si>
  <si>
    <t>Silver Dik-dik</t>
  </si>
  <si>
    <t>saltiana</t>
  </si>
  <si>
    <t>Salt's Dik-dik</t>
  </si>
  <si>
    <t>Madromys</t>
  </si>
  <si>
    <t>White-tailed Wood Rat</t>
  </si>
  <si>
    <t>Makalata</t>
  </si>
  <si>
    <t>didelphoides</t>
  </si>
  <si>
    <t>Brazilian Spiny Tree Rat</t>
  </si>
  <si>
    <t>macrura</t>
  </si>
  <si>
    <t>Long-tailed Tree Rat</t>
  </si>
  <si>
    <t>Dusky Spiny Tree Rat</t>
  </si>
  <si>
    <t>Malacomys</t>
  </si>
  <si>
    <t>cansdalei</t>
  </si>
  <si>
    <t>Cansdale's Swamp Rat</t>
  </si>
  <si>
    <t>Edward's Swamp Rat</t>
  </si>
  <si>
    <t>Big-eared Swamp Rat</t>
  </si>
  <si>
    <t>Malacothrix</t>
  </si>
  <si>
    <t>typica</t>
  </si>
  <si>
    <t>Gerbil Mouse</t>
  </si>
  <si>
    <t>Mallomys</t>
  </si>
  <si>
    <t>aroaensis</t>
  </si>
  <si>
    <t>De Vis's Woolly Rat</t>
  </si>
  <si>
    <t>gunung</t>
  </si>
  <si>
    <t>Alpine Woolly Rat</t>
  </si>
  <si>
    <t>istapantap</t>
  </si>
  <si>
    <t>Subalpine Woolly Rat</t>
  </si>
  <si>
    <t>rothschildi</t>
  </si>
  <si>
    <t>Rothschild's Woolly Rat</t>
  </si>
  <si>
    <t>Mammelomys</t>
  </si>
  <si>
    <t>Highland Mammelomys</t>
  </si>
  <si>
    <t>rattoides</t>
  </si>
  <si>
    <t>Lowland Mammelomys</t>
  </si>
  <si>
    <t>Mandrillus</t>
  </si>
  <si>
    <t>leucophaeus</t>
  </si>
  <si>
    <t>Drill</t>
  </si>
  <si>
    <t>Mandrill</t>
  </si>
  <si>
    <t>Pholidota</t>
  </si>
  <si>
    <t>Manidae</t>
  </si>
  <si>
    <t>Manis</t>
  </si>
  <si>
    <t>Thick-tailed pangolin</t>
  </si>
  <si>
    <t>culionensis</t>
  </si>
  <si>
    <t>Philippine Pangolin</t>
  </si>
  <si>
    <t>Sunda Pangolin</t>
  </si>
  <si>
    <t>pentadactyla</t>
  </si>
  <si>
    <t>Short-tailed pangolin</t>
  </si>
  <si>
    <t>Margaretamys</t>
  </si>
  <si>
    <t>Spiny Lowland Margaretamys</t>
  </si>
  <si>
    <t>Elegant Margaretamys</t>
  </si>
  <si>
    <t>Lesser Margaretamys</t>
  </si>
  <si>
    <t>Marmosa</t>
  </si>
  <si>
    <t>alstoni</t>
  </si>
  <si>
    <t>Alston's Woolly Mouse Opossum</t>
  </si>
  <si>
    <t>Anderson's Mouse Opossum</t>
  </si>
  <si>
    <t>constantiae</t>
  </si>
  <si>
    <t>White-bellied Wooly Mouse Opossum</t>
  </si>
  <si>
    <t>demerarae</t>
  </si>
  <si>
    <t>Woolly Mouse Opossum</t>
  </si>
  <si>
    <t>lepida</t>
  </si>
  <si>
    <t>Little Rufous Mouse Opossum</t>
  </si>
  <si>
    <t>Mexican Mouse Opossum</t>
  </si>
  <si>
    <t>Linnaeus's Mouse Opossum</t>
  </si>
  <si>
    <t>paraguayanus</t>
  </si>
  <si>
    <t>Tate's Woolly Mouse Opossum</t>
  </si>
  <si>
    <t>phaea</t>
  </si>
  <si>
    <t xml:space="preserve">Little Woolly Mouse Opossum </t>
  </si>
  <si>
    <t>Quechuan Mouse Opossum</t>
  </si>
  <si>
    <t>regina</t>
  </si>
  <si>
    <t>Short-furred Woolly Mouse Opossum</t>
  </si>
  <si>
    <t>Robinson's Mouse Opossum</t>
  </si>
  <si>
    <t>rubra</t>
  </si>
  <si>
    <t>Red Mouse Opossum</t>
  </si>
  <si>
    <t>tyleriana</t>
  </si>
  <si>
    <t>Tyler's Mouse Opossum</t>
  </si>
  <si>
    <t>xerophila</t>
  </si>
  <si>
    <t>Dryland Mouse Opossum</t>
  </si>
  <si>
    <t>Marmosops</t>
  </si>
  <si>
    <t>bishopi</t>
  </si>
  <si>
    <t>Bishop's Slender Opossum</t>
  </si>
  <si>
    <t>cracens</t>
  </si>
  <si>
    <t>Narrow-headed sleder Opossum</t>
  </si>
  <si>
    <t>creightoni</t>
  </si>
  <si>
    <t>Creighton's Slender Opossum</t>
  </si>
  <si>
    <t>Gray-bellied Slender Mouse Opossum</t>
  </si>
  <si>
    <t>Handley's Slender Mouse Opossum</t>
  </si>
  <si>
    <t>impavidus</t>
  </si>
  <si>
    <t>Andean Slender Mouse Opossum</t>
  </si>
  <si>
    <t>incanus</t>
  </si>
  <si>
    <t>Grey Slender Mouse Opossum</t>
  </si>
  <si>
    <t>invictus</t>
  </si>
  <si>
    <t>Slaty Slender Mouse Opossum</t>
  </si>
  <si>
    <t>Junin Slender Opossum</t>
  </si>
  <si>
    <t>Neblina Slender Opossum</t>
  </si>
  <si>
    <t>noctivagus</t>
  </si>
  <si>
    <t>White-bellied Slender Mouse Opossum</t>
  </si>
  <si>
    <t>ocellatus</t>
  </si>
  <si>
    <t>Spectacled Slender Opossum</t>
  </si>
  <si>
    <t>pakaraimae</t>
  </si>
  <si>
    <t>Pantepui slender opossum</t>
  </si>
  <si>
    <t>paulensis</t>
  </si>
  <si>
    <t>Brazilian Slender Opossum</t>
  </si>
  <si>
    <t>pinheiroi</t>
  </si>
  <si>
    <t>Pinheiro's Slender Opossum</t>
  </si>
  <si>
    <t>Marmota</t>
  </si>
  <si>
    <t>baibacina</t>
  </si>
  <si>
    <t>Altai Marmot</t>
  </si>
  <si>
    <t>bobak</t>
  </si>
  <si>
    <t>Bobak Marmot</t>
  </si>
  <si>
    <t>broweri</t>
  </si>
  <si>
    <t>Alaska Marmot</t>
  </si>
  <si>
    <t>caligata</t>
  </si>
  <si>
    <t>Hoary Marmot</t>
  </si>
  <si>
    <t>camtschatica</t>
  </si>
  <si>
    <t>Surok Kamchatskii</t>
  </si>
  <si>
    <t>caudata</t>
  </si>
  <si>
    <t>Long-tailed Marmot</t>
  </si>
  <si>
    <t>flaviventris</t>
  </si>
  <si>
    <t>Yellow-bellied Marmot</t>
  </si>
  <si>
    <t>himalayana</t>
  </si>
  <si>
    <t>Himalayan Marmot</t>
  </si>
  <si>
    <t>marmota</t>
  </si>
  <si>
    <t>Alpine Marmot</t>
  </si>
  <si>
    <t>menzbieri</t>
  </si>
  <si>
    <t>Menzbier's Marmot</t>
  </si>
  <si>
    <t>Woodchuck</t>
  </si>
  <si>
    <t>olympus</t>
  </si>
  <si>
    <t>Olympic Marmot</t>
  </si>
  <si>
    <t>Mongolian Marmot</t>
  </si>
  <si>
    <t>vancouverensis</t>
  </si>
  <si>
    <t>Vancouver Island Marmot</t>
  </si>
  <si>
    <t>Martes</t>
  </si>
  <si>
    <t>American Marten</t>
  </si>
  <si>
    <t>flavigula</t>
  </si>
  <si>
    <t>Yellow-throated Marten</t>
  </si>
  <si>
    <t>foina</t>
  </si>
  <si>
    <t>Beech Marten</t>
  </si>
  <si>
    <t>gwatkinsii</t>
  </si>
  <si>
    <t>Nilgiri Marten</t>
  </si>
  <si>
    <t>martes</t>
  </si>
  <si>
    <t>Pine Marten</t>
  </si>
  <si>
    <t>Japanese Marten</t>
  </si>
  <si>
    <t>pennanti</t>
  </si>
  <si>
    <t>Fisher</t>
  </si>
  <si>
    <t>zibellina</t>
  </si>
  <si>
    <t>Sable</t>
  </si>
  <si>
    <t>Massoutiera</t>
  </si>
  <si>
    <t>mzabi</t>
  </si>
  <si>
    <t>Mzab Gundi</t>
  </si>
  <si>
    <t>Mastacomys</t>
  </si>
  <si>
    <t>Broad-toothed Rat</t>
  </si>
  <si>
    <t>Mastomys</t>
  </si>
  <si>
    <t>awashensis</t>
  </si>
  <si>
    <t>Awash Multimammate Mouse</t>
  </si>
  <si>
    <t>coucha</t>
  </si>
  <si>
    <t>Southern African Mastomys</t>
  </si>
  <si>
    <t>erythroleucus</t>
  </si>
  <si>
    <t>Guinea Multimammate Mouse</t>
  </si>
  <si>
    <t>huberti</t>
  </si>
  <si>
    <t>Hubert's Mastomys</t>
  </si>
  <si>
    <t>kollmannspergeri</t>
  </si>
  <si>
    <t>Kollmannsperger's Mastomys</t>
  </si>
  <si>
    <t>Natal Multimammate Mouse</t>
  </si>
  <si>
    <t>pernanus</t>
  </si>
  <si>
    <t>Dwarf Mastomys</t>
  </si>
  <si>
    <t>shortridgei</t>
  </si>
  <si>
    <t>Shortridge's Mastomys</t>
  </si>
  <si>
    <t>Maxomys</t>
  </si>
  <si>
    <t>Bornean Mountain Maxomys</t>
  </si>
  <si>
    <t>baeodon</t>
  </si>
  <si>
    <t>Small Bornean Maxomys</t>
  </si>
  <si>
    <t>bartelsii</t>
  </si>
  <si>
    <t>Bartels's Javan Maxomys</t>
  </si>
  <si>
    <t>dollmani</t>
  </si>
  <si>
    <t>hellwaldii</t>
  </si>
  <si>
    <t>hylomyoides</t>
  </si>
  <si>
    <t>Sumatran Mountain Maxomys</t>
  </si>
  <si>
    <t>inas</t>
  </si>
  <si>
    <t>Malayan Mountain Maxomys</t>
  </si>
  <si>
    <t>inflatus</t>
  </si>
  <si>
    <t>Broad-nosed Sumatran Maxomys</t>
  </si>
  <si>
    <t>moi</t>
  </si>
  <si>
    <t>Indochinese Mountain Maxomys</t>
  </si>
  <si>
    <t>Musschenbroek's Sulawesi Maxomys</t>
  </si>
  <si>
    <t>ochraceiventer</t>
  </si>
  <si>
    <t>Ochraceous-bellied Bornean Maxomys</t>
  </si>
  <si>
    <t>Mentawai Archipelago Maxomys</t>
  </si>
  <si>
    <t>panglima</t>
  </si>
  <si>
    <t>Palawan Maxomys</t>
  </si>
  <si>
    <t>rajah</t>
  </si>
  <si>
    <t>Rajah Sundaic Maxomys</t>
  </si>
  <si>
    <t>surifer</t>
  </si>
  <si>
    <t>Indomalayan Maxomys</t>
  </si>
  <si>
    <t>tajuddinii</t>
  </si>
  <si>
    <t>Tajuddin's spiny rat</t>
  </si>
  <si>
    <t>wattsi</t>
  </si>
  <si>
    <t>Watts's Sulawesi Maxomys</t>
  </si>
  <si>
    <t>Whitehead's Sundaic Maxomys</t>
  </si>
  <si>
    <t>Mazama</t>
  </si>
  <si>
    <t>Red Brocket</t>
  </si>
  <si>
    <t>bororo</t>
  </si>
  <si>
    <t>Small Red Brocket</t>
  </si>
  <si>
    <t>bricenii</t>
  </si>
  <si>
    <t>Merida Brocket</t>
  </si>
  <si>
    <t>chunyi</t>
  </si>
  <si>
    <t>Peruvian Dwarf Brocket</t>
  </si>
  <si>
    <t>gouazoubira</t>
  </si>
  <si>
    <t>Gray Brocket</t>
  </si>
  <si>
    <t>Brazilian Dwarf Brocket</t>
  </si>
  <si>
    <t>nemorivaga</t>
  </si>
  <si>
    <t>Amazonian Brown Brocket</t>
  </si>
  <si>
    <t>pandora</t>
  </si>
  <si>
    <t>Yucatan Brown Brocket</t>
  </si>
  <si>
    <t>rufina</t>
  </si>
  <si>
    <t>Dwarf Red Brocket</t>
  </si>
  <si>
    <t>temama</t>
  </si>
  <si>
    <t>Central American Red Brocket</t>
  </si>
  <si>
    <t>Megadendromus</t>
  </si>
  <si>
    <t>nikolausi</t>
  </si>
  <si>
    <t>Nikolaus's Mouse</t>
  </si>
  <si>
    <t>Megaderma</t>
  </si>
  <si>
    <t>lyra</t>
  </si>
  <si>
    <t>Greater False Vampire</t>
  </si>
  <si>
    <t>spasma</t>
  </si>
  <si>
    <t>Lesser False Vampire</t>
  </si>
  <si>
    <t>Megadontomys</t>
  </si>
  <si>
    <t>cryophilus</t>
  </si>
  <si>
    <t>Oaxaca Giant Deer Mouse</t>
  </si>
  <si>
    <t>Nelson's Giant Deer Mouse</t>
  </si>
  <si>
    <t>Thomas's Giant Deer Mouse</t>
  </si>
  <si>
    <t>Megaerops</t>
  </si>
  <si>
    <t>ecaudatus</t>
  </si>
  <si>
    <t>kusnotoi</t>
  </si>
  <si>
    <t>Javan Tailless Fruit Bat</t>
  </si>
  <si>
    <t>niphanae</t>
  </si>
  <si>
    <t>Ratanaworabhan's Fruit Bat</t>
  </si>
  <si>
    <t>wetmorei</t>
  </si>
  <si>
    <t>White-collared Fruit Bat</t>
  </si>
  <si>
    <t>Megaloglossus</t>
  </si>
  <si>
    <t>azagnyi</t>
  </si>
  <si>
    <t>woermanni</t>
  </si>
  <si>
    <t>Woermann's Bat</t>
  </si>
  <si>
    <t>Megasorex</t>
  </si>
  <si>
    <t>Mexican Shrew</t>
  </si>
  <si>
    <t>Melanomys</t>
  </si>
  <si>
    <t>caliginosus</t>
  </si>
  <si>
    <t>Dusky Rice Rat</t>
  </si>
  <si>
    <t>robustulus</t>
  </si>
  <si>
    <t>Robust Dark Rice Rat</t>
  </si>
  <si>
    <t>zunigae</t>
  </si>
  <si>
    <t>Zuniga's Dark Rice Rat</t>
  </si>
  <si>
    <t>Melasmothrix</t>
  </si>
  <si>
    <t>Diurnal Sulawesian Shrew Rat</t>
  </si>
  <si>
    <t>Meles</t>
  </si>
  <si>
    <t>anakuma</t>
  </si>
  <si>
    <t>Japanese Badger</t>
  </si>
  <si>
    <t>Asian Badger</t>
  </si>
  <si>
    <t>meles</t>
  </si>
  <si>
    <t>Eurasian Badger</t>
  </si>
  <si>
    <t>Mellivora</t>
  </si>
  <si>
    <t>Honey Badger</t>
  </si>
  <si>
    <t>cucphuongensis</t>
  </si>
  <si>
    <t>Vietnam ferret badger</t>
  </si>
  <si>
    <t>Melogale</t>
  </si>
  <si>
    <t>Bornean Ferret Badger</t>
  </si>
  <si>
    <t>Small-toothed Ferret Badger</t>
  </si>
  <si>
    <t>Javan Ferret Badger</t>
  </si>
  <si>
    <t>personata</t>
  </si>
  <si>
    <t>Large-toothed Ferret Badger</t>
  </si>
  <si>
    <t>Melomys</t>
  </si>
  <si>
    <t>Dusky Seram Melomys</t>
  </si>
  <si>
    <t>arcium</t>
  </si>
  <si>
    <t>Rossel Island Melomys</t>
  </si>
  <si>
    <t>bannisteri</t>
  </si>
  <si>
    <t>Great Kai Island Melomys</t>
  </si>
  <si>
    <t>bougainville</t>
  </si>
  <si>
    <t>Bougainville Melomys</t>
  </si>
  <si>
    <t>Grassland Melomys</t>
  </si>
  <si>
    <t>Cape York Melomys</t>
  </si>
  <si>
    <t>caurinus</t>
  </si>
  <si>
    <t>Short-tailed Talaud Melomys</t>
  </si>
  <si>
    <t>cervinipes</t>
  </si>
  <si>
    <t>Fawn-footed Melomys</t>
  </si>
  <si>
    <t>cooperae</t>
  </si>
  <si>
    <t>Yamdena Island Melomys</t>
  </si>
  <si>
    <t>Manusela Melomys</t>
  </si>
  <si>
    <t>frigicola</t>
  </si>
  <si>
    <t>Snow Mountains Grassland Melomys</t>
  </si>
  <si>
    <t>Seram Long-tailed Melomys</t>
  </si>
  <si>
    <t>howi</t>
  </si>
  <si>
    <t>Riama Island Melomys</t>
  </si>
  <si>
    <t>White-bellied Melomys</t>
  </si>
  <si>
    <t>lutillus</t>
  </si>
  <si>
    <t>matambuai</t>
  </si>
  <si>
    <t>Manus Melomys</t>
  </si>
  <si>
    <t>obiensis</t>
  </si>
  <si>
    <t>Obi Island Melomys</t>
  </si>
  <si>
    <t>paveli</t>
  </si>
  <si>
    <t>Black-tailed Melomys</t>
  </si>
  <si>
    <t>talaudium</t>
  </si>
  <si>
    <t>Long-tailed Talaud Melomys</t>
  </si>
  <si>
    <t>Melonycteris</t>
  </si>
  <si>
    <t>fardoulisi</t>
  </si>
  <si>
    <t>Fardoulis's Blossom Bat</t>
  </si>
  <si>
    <t>melanops</t>
  </si>
  <si>
    <t>Black-bellied Blossom Bat</t>
  </si>
  <si>
    <t>woodfordi</t>
  </si>
  <si>
    <t>Woodford's Blossom Bat</t>
  </si>
  <si>
    <t>Melursus</t>
  </si>
  <si>
    <t>Sloth Bear</t>
  </si>
  <si>
    <t>Menetes</t>
  </si>
  <si>
    <t>Berdmore's Squirrel</t>
  </si>
  <si>
    <t>Mephitis</t>
  </si>
  <si>
    <t>macroura</t>
  </si>
  <si>
    <t>Hooded Skunk</t>
  </si>
  <si>
    <t>mephitis</t>
  </si>
  <si>
    <t>Striped Skunk</t>
  </si>
  <si>
    <t>Meriones</t>
  </si>
  <si>
    <t>arimalius</t>
  </si>
  <si>
    <t>Arabian Jird</t>
  </si>
  <si>
    <t>chengi</t>
  </si>
  <si>
    <t>Cheng's Jird</t>
  </si>
  <si>
    <t>crassus</t>
  </si>
  <si>
    <t>Sundevall's Jird</t>
  </si>
  <si>
    <t>dahli</t>
  </si>
  <si>
    <t>Dahl's Jird</t>
  </si>
  <si>
    <t>Moroccam jird</t>
  </si>
  <si>
    <t>hurrianae</t>
  </si>
  <si>
    <t>Indian Desert Gerbil</t>
  </si>
  <si>
    <t>Libyan Jird</t>
  </si>
  <si>
    <t>meridianus</t>
  </si>
  <si>
    <t>Mid-day Gerbil</t>
  </si>
  <si>
    <t>persicus</t>
  </si>
  <si>
    <t>Persian Jird</t>
  </si>
  <si>
    <t>rex</t>
  </si>
  <si>
    <t>King Jird</t>
  </si>
  <si>
    <t>sacramenti</t>
  </si>
  <si>
    <t>Buxton's Jird</t>
  </si>
  <si>
    <t>shawi</t>
  </si>
  <si>
    <t>Shaw's Jird</t>
  </si>
  <si>
    <t>tamariscinus</t>
  </si>
  <si>
    <t>Tamarisk Gerbil</t>
  </si>
  <si>
    <t>tristrami</t>
  </si>
  <si>
    <t>Tristram's Jird</t>
  </si>
  <si>
    <t>unguiculatus</t>
  </si>
  <si>
    <t>Mongolian Gerbil</t>
  </si>
  <si>
    <t>Vinogradov's Jird</t>
  </si>
  <si>
    <t>Zarundny's Jird</t>
  </si>
  <si>
    <t>Mesechinus</t>
  </si>
  <si>
    <t>dauuricus</t>
  </si>
  <si>
    <t>Daguur Zaraa</t>
  </si>
  <si>
    <t>hughi</t>
  </si>
  <si>
    <t>Hugh's Hedgehog</t>
  </si>
  <si>
    <t>Mesembriomys</t>
  </si>
  <si>
    <t>Black-footed Tree-rat</t>
  </si>
  <si>
    <t>Golden-backed Tree-rat</t>
  </si>
  <si>
    <t>Mesocapromys</t>
  </si>
  <si>
    <t>angelcabrerai</t>
  </si>
  <si>
    <t>Cabrera's Hutia</t>
  </si>
  <si>
    <t>Large-eared Hutia</t>
  </si>
  <si>
    <t>Dwarf Hutia</t>
  </si>
  <si>
    <t>sanfelipensis</t>
  </si>
  <si>
    <t>Little earth hutia</t>
  </si>
  <si>
    <t>Mesocricetus</t>
  </si>
  <si>
    <t>Golden Hamster</t>
  </si>
  <si>
    <t>brandti</t>
  </si>
  <si>
    <t>Brandt's Hamster</t>
  </si>
  <si>
    <t>newtoni</t>
  </si>
  <si>
    <t>Romanian Hamster</t>
  </si>
  <si>
    <t>raddei</t>
  </si>
  <si>
    <t>Predkavkazskii Homyak</t>
  </si>
  <si>
    <t>Mesomys</t>
  </si>
  <si>
    <t>Spiny Tree Rat</t>
  </si>
  <si>
    <t>leniceps</t>
  </si>
  <si>
    <t>Woolly-headed Spiny Tree Rat</t>
  </si>
  <si>
    <t>occultus</t>
  </si>
  <si>
    <t>Tufted-tailed Spiny Tree-rat</t>
  </si>
  <si>
    <t>stimulax</t>
  </si>
  <si>
    <t>Surinam Spiny Tree Rat</t>
  </si>
  <si>
    <t>Mesophylla</t>
  </si>
  <si>
    <t>Macconnell's Bat</t>
  </si>
  <si>
    <t>Metachirus</t>
  </si>
  <si>
    <t>nudicaudatus</t>
  </si>
  <si>
    <t>Brown Four-eyed Opossum</t>
  </si>
  <si>
    <t>Mico</t>
  </si>
  <si>
    <t>acariensis</t>
  </si>
  <si>
    <t>chrysoleucos</t>
  </si>
  <si>
    <t>Golden-white Tassel-ear Marmoset</t>
  </si>
  <si>
    <t>humeralifer</t>
  </si>
  <si>
    <t>Black And White Tassel-ear Marmoset</t>
  </si>
  <si>
    <t>Black-crowned Dwarf Marmoset</t>
  </si>
  <si>
    <t>leucippe</t>
  </si>
  <si>
    <t>marcai</t>
  </si>
  <si>
    <t>Marca's Marmoset</t>
  </si>
  <si>
    <t>mauesi</t>
  </si>
  <si>
    <t>Sagui de Tufos</t>
  </si>
  <si>
    <t>Black-tailed Marmoset</t>
  </si>
  <si>
    <t>Black-headed Marmoset</t>
  </si>
  <si>
    <t>rondoni</t>
  </si>
  <si>
    <t>saterei</t>
  </si>
  <si>
    <t>Microakodontomys</t>
  </si>
  <si>
    <t>transitorius</t>
  </si>
  <si>
    <t>Transitional Colilargo</t>
  </si>
  <si>
    <t>Microcavia</t>
  </si>
  <si>
    <t>Southern Mountain Cavy</t>
  </si>
  <si>
    <t>niata</t>
  </si>
  <si>
    <t>Andean Mountain Cavy</t>
  </si>
  <si>
    <t>shiptoni</t>
  </si>
  <si>
    <t>Shipton's Mountain Cavy</t>
  </si>
  <si>
    <t>Microcebus</t>
  </si>
  <si>
    <t>arnholdi</t>
  </si>
  <si>
    <t>Arnhold's Mouse Lemur</t>
  </si>
  <si>
    <t>berthae</t>
  </si>
  <si>
    <t>Madame Berthe's Mouse Lemur</t>
  </si>
  <si>
    <t>bongolavensis</t>
  </si>
  <si>
    <t>Bongolava Mouse Lemur</t>
  </si>
  <si>
    <t>danfossi</t>
  </si>
  <si>
    <t>Danfoss' Mouse Lemur</t>
  </si>
  <si>
    <t>gerpi</t>
  </si>
  <si>
    <t>Gerp's Mouse Lemur</t>
  </si>
  <si>
    <t>griseorufus</t>
  </si>
  <si>
    <t>Grey-brown Mouse Lemur</t>
  </si>
  <si>
    <t>jollyae</t>
  </si>
  <si>
    <t>Jolly's Mouse Lemur</t>
  </si>
  <si>
    <t>lehilahytsara</t>
  </si>
  <si>
    <t>Goodman's Mouse Lemur</t>
  </si>
  <si>
    <t>macarthurii</t>
  </si>
  <si>
    <t>MacArthur's Mouse Lemur</t>
  </si>
  <si>
    <t>mamiratra</t>
  </si>
  <si>
    <t>Claire's Mouse Lemur</t>
  </si>
  <si>
    <t>margotmarshae</t>
  </si>
  <si>
    <t>Margot Marsh's Mouse Lemur</t>
  </si>
  <si>
    <t>marohita</t>
  </si>
  <si>
    <t>Marohita Mouse Lemur</t>
  </si>
  <si>
    <t>Mittermeier's Mouse Lemur</t>
  </si>
  <si>
    <t>Grey Mouse Lemur</t>
  </si>
  <si>
    <t>ravelobensis</t>
  </si>
  <si>
    <t>Golden-brown Mouse Lemur</t>
  </si>
  <si>
    <t>Rufous Mouse Lemur</t>
  </si>
  <si>
    <t>sambiranensis</t>
  </si>
  <si>
    <t>Sambirano Mouse Lemur</t>
  </si>
  <si>
    <t>simmonsi</t>
  </si>
  <si>
    <t>Simmons' Mouse Lemur</t>
  </si>
  <si>
    <t>tavaratra</t>
  </si>
  <si>
    <t>Tavaratra Mouse Lemur</t>
  </si>
  <si>
    <t>Microdillus</t>
  </si>
  <si>
    <t>peeli</t>
  </si>
  <si>
    <t>Somali Pygmy Gerbil</t>
  </si>
  <si>
    <t>Microdipodops</t>
  </si>
  <si>
    <t>Owyhee River Kangaroo Mouse</t>
  </si>
  <si>
    <t>Soda Spring Valley Kangaroo Mouse</t>
  </si>
  <si>
    <t>Microgale</t>
  </si>
  <si>
    <t>cowani</t>
  </si>
  <si>
    <t>Cowan's Shrew Tenrec</t>
  </si>
  <si>
    <t>dobsoni</t>
  </si>
  <si>
    <t>Dobson's Shrew Tenrec</t>
  </si>
  <si>
    <t>drouhardi</t>
  </si>
  <si>
    <t>Drouhard's Shrew Tenrec</t>
  </si>
  <si>
    <t>Dryad Shrew Tenrec</t>
  </si>
  <si>
    <t>fotsifotsy</t>
  </si>
  <si>
    <t>Pale Shrew Tenrec</t>
  </si>
  <si>
    <t>Gracile Shrew Tenrec</t>
  </si>
  <si>
    <t>Grandidier's Shrew Tenrec</t>
  </si>
  <si>
    <t>gymnorhyncha</t>
  </si>
  <si>
    <t>Naked-nosed Shrew Tenrec</t>
  </si>
  <si>
    <t>jenkinsae</t>
  </si>
  <si>
    <t>Jenkins' Shrew Tenrec</t>
  </si>
  <si>
    <t>jobihely</t>
  </si>
  <si>
    <t>Northern Shrew Tenrec</t>
  </si>
  <si>
    <t>longicaudata</t>
  </si>
  <si>
    <t>Lesser Long-tailed Shrew Tenrec</t>
  </si>
  <si>
    <t>Major's Long-tailed Tenrec</t>
  </si>
  <si>
    <t>Montane Shrew Tenrec</t>
  </si>
  <si>
    <t>nasoloi</t>
  </si>
  <si>
    <t>Nasolo's Shrew Tenrec</t>
  </si>
  <si>
    <t>Pygmy Shrew Tenrec</t>
  </si>
  <si>
    <t>principula</t>
  </si>
  <si>
    <t>Greater Long-tailed Shrew Tenrec</t>
  </si>
  <si>
    <t>pusilla</t>
  </si>
  <si>
    <t>Least Shrew Tenrec</t>
  </si>
  <si>
    <t>soricoides</t>
  </si>
  <si>
    <t>Shrew-toothed Shrew Tenrec</t>
  </si>
  <si>
    <t>taiva</t>
  </si>
  <si>
    <t>Taiva Shrew Tenrec</t>
  </si>
  <si>
    <t>talazaci</t>
  </si>
  <si>
    <t>Talzac's Shrew Tenrec</t>
  </si>
  <si>
    <t>Thomas' Shrew Tenrec</t>
  </si>
  <si>
    <t>Microhydromys</t>
  </si>
  <si>
    <t>Southern groovetoothed moss-mouse</t>
  </si>
  <si>
    <t>richardsoni</t>
  </si>
  <si>
    <t>Northern groove-toothed shrew mouse</t>
  </si>
  <si>
    <t>Micromys</t>
  </si>
  <si>
    <t>Eurasian Harvest Mouse</t>
  </si>
  <si>
    <t>Micronycteris</t>
  </si>
  <si>
    <t>brosseti</t>
  </si>
  <si>
    <t>buriri</t>
  </si>
  <si>
    <t>giovanniae</t>
  </si>
  <si>
    <t>hirsuta</t>
  </si>
  <si>
    <t>Hairy Big-eared Bat</t>
  </si>
  <si>
    <t>matses</t>
  </si>
  <si>
    <t>Little Big-eared Bat</t>
  </si>
  <si>
    <t>Common Big-eared Bat</t>
  </si>
  <si>
    <t>Tiny Big-eared Bat</t>
  </si>
  <si>
    <t>schmidtorum</t>
  </si>
  <si>
    <t>Schmidts's Big-eared Bat</t>
  </si>
  <si>
    <t>Microperoryctes</t>
  </si>
  <si>
    <t>aplini</t>
  </si>
  <si>
    <t>Arfak Pygmy Bandicoot</t>
  </si>
  <si>
    <t>longicauda</t>
  </si>
  <si>
    <t>Striped Bandicoot</t>
  </si>
  <si>
    <t>Mouse Bandicoot</t>
  </si>
  <si>
    <t>papuensis</t>
  </si>
  <si>
    <t>Papuan Bandicoot</t>
  </si>
  <si>
    <t>Micropotamogale</t>
  </si>
  <si>
    <t>Nimba Otter Shrew</t>
  </si>
  <si>
    <t>Rwenzori Otter Shrew</t>
  </si>
  <si>
    <t>Micropteropus</t>
  </si>
  <si>
    <t>Hayman's Lesser Epauletted Fruit Bat</t>
  </si>
  <si>
    <t>Peter's Dwarf Epauletted Fruit Bat</t>
  </si>
  <si>
    <t>Microryzomys</t>
  </si>
  <si>
    <t>altissimus</t>
  </si>
  <si>
    <t>Highland Small Rice Rat</t>
  </si>
  <si>
    <t>Forest Small Rice Rat</t>
  </si>
  <si>
    <t>Microsciurus</t>
  </si>
  <si>
    <t>alfari</t>
  </si>
  <si>
    <t>Central American Dwarf Squirrel</t>
  </si>
  <si>
    <t>flaviventer</t>
  </si>
  <si>
    <t>Amazon Dwarf Squirrel</t>
  </si>
  <si>
    <t>mimulus</t>
  </si>
  <si>
    <t>Western Dwarf Squirrel</t>
  </si>
  <si>
    <t>santanderensis</t>
  </si>
  <si>
    <t>Santander Dwarf Squirrel</t>
  </si>
  <si>
    <t>Microtus</t>
  </si>
  <si>
    <t>abbreviatus</t>
  </si>
  <si>
    <t>Insular Vole</t>
  </si>
  <si>
    <t>agrestis</t>
  </si>
  <si>
    <t>Field Vole</t>
  </si>
  <si>
    <t>anatolicus</t>
  </si>
  <si>
    <t>Anatolian vole</t>
  </si>
  <si>
    <t>arvalis</t>
  </si>
  <si>
    <t>Common Vole</t>
  </si>
  <si>
    <t>bavaricus</t>
  </si>
  <si>
    <t>Campagnol Souterrain De Bavarie</t>
  </si>
  <si>
    <t>brachycercus</t>
  </si>
  <si>
    <t>Calabria Pine Vole</t>
  </si>
  <si>
    <t>breweri</t>
  </si>
  <si>
    <t>Beach Vole</t>
  </si>
  <si>
    <t>cabrerae</t>
  </si>
  <si>
    <t>Cabrera's Vole</t>
  </si>
  <si>
    <t>canicaudus</t>
  </si>
  <si>
    <t>Gray-tailed Vole</t>
  </si>
  <si>
    <t>chrotorrhinus</t>
  </si>
  <si>
    <t>Southern Rock Vole</t>
  </si>
  <si>
    <t>Clarke's Vole</t>
  </si>
  <si>
    <t>dogramacii</t>
  </si>
  <si>
    <t>evoronensis</t>
  </si>
  <si>
    <t>Evoron Vole</t>
  </si>
  <si>
    <t>felteni</t>
  </si>
  <si>
    <t>Balkan Pine Vole</t>
  </si>
  <si>
    <t>fortis</t>
  </si>
  <si>
    <t>Reed Vole</t>
  </si>
  <si>
    <t>gregalis</t>
  </si>
  <si>
    <t>Narrow-headed Vole</t>
  </si>
  <si>
    <t>guatemalensis</t>
  </si>
  <si>
    <t>Guatemalan Vole</t>
  </si>
  <si>
    <t>hyperboreus</t>
  </si>
  <si>
    <t>Severosibirskaya Polyovka</t>
  </si>
  <si>
    <t>ilaeus</t>
  </si>
  <si>
    <t>Kazakhstan Vole</t>
  </si>
  <si>
    <t>irani</t>
  </si>
  <si>
    <t>Persian Vole</t>
  </si>
  <si>
    <t>kermanensis</t>
  </si>
  <si>
    <t>Baluchistan Vole</t>
  </si>
  <si>
    <t>kikuchii</t>
  </si>
  <si>
    <t>Taiwan Vole</t>
  </si>
  <si>
    <t>levis</t>
  </si>
  <si>
    <t>East European Vole</t>
  </si>
  <si>
    <t>limnophilus</t>
  </si>
  <si>
    <t>Lacustrine Vole</t>
  </si>
  <si>
    <t>Long-tailed Vole</t>
  </si>
  <si>
    <t>Major's Pine Vole</t>
  </si>
  <si>
    <t>maximowiczii</t>
  </si>
  <si>
    <t>Maximowicz's Vole</t>
  </si>
  <si>
    <t>Mexican Vole</t>
  </si>
  <si>
    <t>middendorffii</t>
  </si>
  <si>
    <t>Middendorff's Vole</t>
  </si>
  <si>
    <t>miurus</t>
  </si>
  <si>
    <t>Singing Vole</t>
  </si>
  <si>
    <t>mongolicus</t>
  </si>
  <si>
    <t>Mongolian Vole</t>
  </si>
  <si>
    <t>Montane Vole</t>
  </si>
  <si>
    <t>montebelli</t>
  </si>
  <si>
    <t>Japanese Grass Vole</t>
  </si>
  <si>
    <t>mujanensis</t>
  </si>
  <si>
    <t>Muiskaya Polyovka</t>
  </si>
  <si>
    <t>oaxacensis</t>
  </si>
  <si>
    <t>Tarabundi Vole</t>
  </si>
  <si>
    <t>ochrogaster</t>
  </si>
  <si>
    <t>Prairie Vole</t>
  </si>
  <si>
    <t>oeconomus</t>
  </si>
  <si>
    <t>Tundra Vole</t>
  </si>
  <si>
    <t>oregoni</t>
  </si>
  <si>
    <t>Creeping Vole</t>
  </si>
  <si>
    <t>pennsylvanicus</t>
  </si>
  <si>
    <t>Chihuahua Vole</t>
  </si>
  <si>
    <t>qazvinensis</t>
  </si>
  <si>
    <t>quasiater</t>
  </si>
  <si>
    <t>Jalapan Pine Vole</t>
  </si>
  <si>
    <t>Water Vole</t>
  </si>
  <si>
    <t>sachalinensis</t>
  </si>
  <si>
    <t>Sakhalin Vole</t>
  </si>
  <si>
    <t>schelkovnikovi</t>
  </si>
  <si>
    <t>Schelkovnikov's Pine Vole</t>
  </si>
  <si>
    <t>Townsend's Vole</t>
  </si>
  <si>
    <t>transcaspicus</t>
  </si>
  <si>
    <t>xanthognathus</t>
  </si>
  <si>
    <t>Taiga Vole</t>
  </si>
  <si>
    <t>Mimetillus</t>
  </si>
  <si>
    <t>moloneyi</t>
  </si>
  <si>
    <t>Moloney's Flat-headed Bat</t>
  </si>
  <si>
    <t>Mimon</t>
  </si>
  <si>
    <t>Golden Bat</t>
  </si>
  <si>
    <t>cozumelae</t>
  </si>
  <si>
    <t>Cozumelan Golden Bat</t>
  </si>
  <si>
    <t>crenulatum</t>
  </si>
  <si>
    <t>Striped Hairy-nosed Bat</t>
  </si>
  <si>
    <t>koepckeae</t>
  </si>
  <si>
    <t>Mindomys</t>
  </si>
  <si>
    <t>hammondi</t>
  </si>
  <si>
    <t>Hammond's Rice Rat</t>
  </si>
  <si>
    <t>Miniopteridae</t>
  </si>
  <si>
    <t>Miniopterus</t>
  </si>
  <si>
    <t>African Long-fingered Bat</t>
  </si>
  <si>
    <t>Little Long-fingered Bat</t>
  </si>
  <si>
    <t>Black Clinging Bat</t>
  </si>
  <si>
    <t>Southeast Asian Long-fingered Bat</t>
  </si>
  <si>
    <t>Glen's Long-fingered Bat</t>
  </si>
  <si>
    <t>griveaudi</t>
  </si>
  <si>
    <t>Greater Long-fingered Bat</t>
  </si>
  <si>
    <t>macrocneme</t>
  </si>
  <si>
    <t>Small Melanesian Bent-winged Bat</t>
  </si>
  <si>
    <t>magnater</t>
  </si>
  <si>
    <t>Large Bent-winged Bat</t>
  </si>
  <si>
    <t>Major's Long-fingered Bat</t>
  </si>
  <si>
    <t>manavi</t>
  </si>
  <si>
    <t>Manavil Long-fingered Bat</t>
  </si>
  <si>
    <t>Medium Bent-winged Bat</t>
  </si>
  <si>
    <t>Least Long-fingered Bat</t>
  </si>
  <si>
    <t>Natal Long-fingered Bat</t>
  </si>
  <si>
    <t>paululus</t>
  </si>
  <si>
    <t>Philippine Long-fingered Bat</t>
  </si>
  <si>
    <t>Peterson's Long-fingered Bat</t>
  </si>
  <si>
    <t>Small Long-fingered Bat</t>
  </si>
  <si>
    <t>robustior</t>
  </si>
  <si>
    <t>Loyalty Bent-winged Bat</t>
  </si>
  <si>
    <t>schreibersii</t>
  </si>
  <si>
    <t>Schreiber's Bent-winged Bat</t>
  </si>
  <si>
    <t>Shortridge's Long-fingered Bat</t>
  </si>
  <si>
    <t>sororculus</t>
  </si>
  <si>
    <t>Sororcula Long-fingered Bat</t>
  </si>
  <si>
    <t>tristis</t>
  </si>
  <si>
    <t>Great Long-fingered Bat</t>
  </si>
  <si>
    <t>Miopithecus</t>
  </si>
  <si>
    <t>ogouensis</t>
  </si>
  <si>
    <t>Northern Talapoin Monkey</t>
  </si>
  <si>
    <t>talapoin</t>
  </si>
  <si>
    <t>Southern Talapoin Monkey</t>
  </si>
  <si>
    <t>Mirimiri</t>
  </si>
  <si>
    <t>acrodonta</t>
  </si>
  <si>
    <t>Fijian Monkey-faced Bat</t>
  </si>
  <si>
    <t>Mirza</t>
  </si>
  <si>
    <t>coquereli</t>
  </si>
  <si>
    <t>Coquerel's Giant Mouse Lemur</t>
  </si>
  <si>
    <t>zaza</t>
  </si>
  <si>
    <t>Northern Giant Mouse Lemur</t>
  </si>
  <si>
    <t>Molossops</t>
  </si>
  <si>
    <t>aequatorianus</t>
  </si>
  <si>
    <t>Equatorial Dog-faced Bat</t>
  </si>
  <si>
    <t>mattogrossensis</t>
  </si>
  <si>
    <t>Mato Grosso Dog-faced Bat</t>
  </si>
  <si>
    <t>Rufous Dog-faced Bat</t>
  </si>
  <si>
    <t>Dwarf Dog-faced Bat</t>
  </si>
  <si>
    <t>Molossus</t>
  </si>
  <si>
    <t>alvarezi</t>
  </si>
  <si>
    <t>aztecus</t>
  </si>
  <si>
    <t>Aztec Mastiff Bat</t>
  </si>
  <si>
    <t>coibensis</t>
  </si>
  <si>
    <t>Coiban Mastiff Bat</t>
  </si>
  <si>
    <t>currentium</t>
  </si>
  <si>
    <t>Bonda Mastiff Bat</t>
  </si>
  <si>
    <t>molossus</t>
  </si>
  <si>
    <t>Pallas's Mastiff Bat</t>
  </si>
  <si>
    <t>pretiosus</t>
  </si>
  <si>
    <t>Miller's Mastiff Bat</t>
  </si>
  <si>
    <t>Black Mastiff Bat</t>
  </si>
  <si>
    <t>sinaloae</t>
  </si>
  <si>
    <t>Sinaloan Mastiff Bat</t>
  </si>
  <si>
    <t>Monodelphis</t>
  </si>
  <si>
    <t>adusta</t>
  </si>
  <si>
    <t>Sepia Short-tailed Opossum</t>
  </si>
  <si>
    <t>Northern Three-striped Opossum</t>
  </si>
  <si>
    <t>brevicaudata</t>
  </si>
  <si>
    <t>Northern Red-sided Opossum</t>
  </si>
  <si>
    <t>dimidiata</t>
  </si>
  <si>
    <t>Southern Short-tailed Opossum</t>
  </si>
  <si>
    <t>domestica</t>
  </si>
  <si>
    <t>Grey Short-tailed Opossum</t>
  </si>
  <si>
    <t>Emilia's Short-tailed Opossum</t>
  </si>
  <si>
    <t>glirina</t>
  </si>
  <si>
    <t>Amazonian Red-sided Opossum</t>
  </si>
  <si>
    <t xml:space="preserve">Handley's Short-tailed Opossum </t>
  </si>
  <si>
    <t>Ihering's Short-tailed Opossum</t>
  </si>
  <si>
    <t>kunsi</t>
  </si>
  <si>
    <t>Pygmy Short-tailed Opossum</t>
  </si>
  <si>
    <t>osgoodi</t>
  </si>
  <si>
    <t>Osgood's Short-tailed Opossum</t>
  </si>
  <si>
    <t>palliolata</t>
  </si>
  <si>
    <t>Hooded Red-sided Opossum</t>
  </si>
  <si>
    <t>peruviana</t>
  </si>
  <si>
    <t>Reig's Opossum</t>
  </si>
  <si>
    <t>ronaldi</t>
  </si>
  <si>
    <t>Ronald's Opossum</t>
  </si>
  <si>
    <t>scalops</t>
  </si>
  <si>
    <t>Long-nosed Short-tailed Opossum</t>
  </si>
  <si>
    <t>unistriata</t>
  </si>
  <si>
    <t>Single-striped Opossum</t>
  </si>
  <si>
    <t>Monophyllus</t>
  </si>
  <si>
    <t>plethodon</t>
  </si>
  <si>
    <t>Insular Single-leaf Bat</t>
  </si>
  <si>
    <t>redmani</t>
  </si>
  <si>
    <t>Leach's Single-leaf Bat</t>
  </si>
  <si>
    <t>Monticolomys</t>
  </si>
  <si>
    <t>koopmani</t>
  </si>
  <si>
    <t>Malagasy Mountain Mouse</t>
  </si>
  <si>
    <t>Mops</t>
  </si>
  <si>
    <t>brachypterus</t>
  </si>
  <si>
    <t>Sierra Leone Mops Bat</t>
  </si>
  <si>
    <t>condylurus</t>
  </si>
  <si>
    <t>Angolan Mops Bat</t>
  </si>
  <si>
    <t>Medje Mops Bat</t>
  </si>
  <si>
    <t>demonstrator</t>
  </si>
  <si>
    <t>Mongalla Mops Bat</t>
  </si>
  <si>
    <t>leucostigma</t>
  </si>
  <si>
    <t>Malagasy White-bellied Free-tailed Bat</t>
  </si>
  <si>
    <t>midas</t>
  </si>
  <si>
    <t>Midas Mops Bat</t>
  </si>
  <si>
    <t>mops</t>
  </si>
  <si>
    <t>Malayan Free-tailed Bat</t>
  </si>
  <si>
    <t>nanulus</t>
  </si>
  <si>
    <t>Dwarf Mops Bat</t>
  </si>
  <si>
    <t>niangarae</t>
  </si>
  <si>
    <t>Niangara Mops Bat</t>
  </si>
  <si>
    <t>niveiventer</t>
  </si>
  <si>
    <t>White-bellied Mops Bat</t>
  </si>
  <si>
    <t>Peterson's Mops Bat</t>
  </si>
  <si>
    <t>sarasinorum</t>
  </si>
  <si>
    <t>Sulawesian Free-tailed Bat</t>
  </si>
  <si>
    <t>Spurrell's Mops Bat</t>
  </si>
  <si>
    <t>thersites</t>
  </si>
  <si>
    <t>Railer Bat</t>
  </si>
  <si>
    <t>trevori</t>
  </si>
  <si>
    <t>Trevor's Mops Bat</t>
  </si>
  <si>
    <t>Mormoopidae</t>
  </si>
  <si>
    <t>Mormoops</t>
  </si>
  <si>
    <t>blainvillei</t>
  </si>
  <si>
    <t>Antillean Ghost-faced Bat</t>
  </si>
  <si>
    <t>megalophylla</t>
  </si>
  <si>
    <t>Peters's Ghost-faced Bat</t>
  </si>
  <si>
    <t>Mormopterus</t>
  </si>
  <si>
    <t>acetabulosus</t>
  </si>
  <si>
    <t>Mauritian Free-tailed Bat</t>
  </si>
  <si>
    <t>Beccari's Free-tailed Bat</t>
  </si>
  <si>
    <t>Sumatran Mastiff Bat</t>
  </si>
  <si>
    <t>jugularis</t>
  </si>
  <si>
    <t>Peters' Wrinkle-lipped Bat</t>
  </si>
  <si>
    <t>Kalinowski's Mastiff Bat</t>
  </si>
  <si>
    <t>loriae</t>
  </si>
  <si>
    <t>Little Goblin Bat</t>
  </si>
  <si>
    <t>norfolkensis</t>
  </si>
  <si>
    <t>East-coast Free-tailed Bat</t>
  </si>
  <si>
    <t>phrudus</t>
  </si>
  <si>
    <t>Incan Little Mastiff Bat</t>
  </si>
  <si>
    <t>Southern Free-tailed Bat</t>
  </si>
  <si>
    <t>Moschiola</t>
  </si>
  <si>
    <t>Indian Chevrotain</t>
  </si>
  <si>
    <t>kathygre</t>
  </si>
  <si>
    <t>Yellow-striped Chevrotain</t>
  </si>
  <si>
    <t>meminna</t>
  </si>
  <si>
    <t>White-spotted Chevrotain</t>
  </si>
  <si>
    <t>Moschidae</t>
  </si>
  <si>
    <t>Moschus</t>
  </si>
  <si>
    <t>anhuiensis</t>
  </si>
  <si>
    <t>Anhui Musk Deer</t>
  </si>
  <si>
    <t>berezovskii</t>
  </si>
  <si>
    <t>Forest Musk Deer</t>
  </si>
  <si>
    <t>Alpine Musk Deer</t>
  </si>
  <si>
    <t>Kashmir Muskdeer</t>
  </si>
  <si>
    <t>Black Musk Deer</t>
  </si>
  <si>
    <t>Himalayan Muskdeer</t>
  </si>
  <si>
    <t>moschiferus</t>
  </si>
  <si>
    <t>Siberian Musk Deer</t>
  </si>
  <si>
    <t>Mosia</t>
  </si>
  <si>
    <t>Mungos</t>
  </si>
  <si>
    <t>Gambian Mongoose</t>
  </si>
  <si>
    <t>mungo</t>
  </si>
  <si>
    <t>Banded Mongoose</t>
  </si>
  <si>
    <t>Mungotictis</t>
  </si>
  <si>
    <t>decemlineata</t>
  </si>
  <si>
    <t>Bokiboky</t>
  </si>
  <si>
    <t>Muntiacus</t>
  </si>
  <si>
    <t>atherodes</t>
  </si>
  <si>
    <t>Bornean Yellow Muntjac</t>
  </si>
  <si>
    <t>crinifrons</t>
  </si>
  <si>
    <t>Black Muntjac</t>
  </si>
  <si>
    <t>feae</t>
  </si>
  <si>
    <t>Fea's Muntjac</t>
  </si>
  <si>
    <t>gongshanensis</t>
  </si>
  <si>
    <t>Gongshan Muntjac</t>
  </si>
  <si>
    <t>Sumatran Mountain Muntjac</t>
  </si>
  <si>
    <t>muntjak</t>
  </si>
  <si>
    <t>Southern Red Muntjac</t>
  </si>
  <si>
    <t>putaoensis</t>
  </si>
  <si>
    <t>Leaf Muntjac</t>
  </si>
  <si>
    <t>reevesi</t>
  </si>
  <si>
    <t>Reeves' Muntjac</t>
  </si>
  <si>
    <t>rooseveltorum</t>
  </si>
  <si>
    <t>Roosevelts' Muntjac</t>
  </si>
  <si>
    <t>truongsonensis</t>
  </si>
  <si>
    <t>Annamite Muntjac</t>
  </si>
  <si>
    <t>vaginalis</t>
  </si>
  <si>
    <t>Northern Red Muntjac</t>
  </si>
  <si>
    <t>vuquangensis</t>
  </si>
  <si>
    <t>Large-antlered Muntjac</t>
  </si>
  <si>
    <t>Murexia</t>
  </si>
  <si>
    <t>Habbema Dasyure</t>
  </si>
  <si>
    <t>Short-furred Dasyure</t>
  </si>
  <si>
    <t>Black-tailed Dasyure</t>
  </si>
  <si>
    <t>Long-nosed Dasyure</t>
  </si>
  <si>
    <t>Broad-striped Dasyure</t>
  </si>
  <si>
    <t>Muriculus</t>
  </si>
  <si>
    <t>imberbis</t>
  </si>
  <si>
    <t>Striped-back Mouse</t>
  </si>
  <si>
    <t>Murina</t>
  </si>
  <si>
    <t>aenea</t>
  </si>
  <si>
    <t>Bronze Tube-nosed Bat</t>
  </si>
  <si>
    <t>Little Tube-nosed Bat</t>
  </si>
  <si>
    <t>cyclotis</t>
  </si>
  <si>
    <t>Round-eared Tube-nosed Bat</t>
  </si>
  <si>
    <t>florium</t>
  </si>
  <si>
    <t>Flute-nosed Bat</t>
  </si>
  <si>
    <t>fusca</t>
  </si>
  <si>
    <t>Dusky Tube-nosed Bat</t>
  </si>
  <si>
    <t>harrisoni</t>
  </si>
  <si>
    <t>hilgendorfi</t>
  </si>
  <si>
    <t>Greater Tube-nosed Bat</t>
  </si>
  <si>
    <t>huttoni</t>
  </si>
  <si>
    <t>White-bellied Tube-nosed Bat</t>
  </si>
  <si>
    <t>Rufous Tube-nosed Bat</t>
  </si>
  <si>
    <t>puta</t>
  </si>
  <si>
    <t>Taiwanese Tube-nosed Bat</t>
  </si>
  <si>
    <t>rozendaali</t>
  </si>
  <si>
    <t>Gilded Tube-nosed Bat</t>
  </si>
  <si>
    <t>ryukyuana</t>
  </si>
  <si>
    <t>Ryukyu Tube-nosed Bat</t>
  </si>
  <si>
    <t>suilla</t>
  </si>
  <si>
    <t>Brown Tube-nosed Bat</t>
  </si>
  <si>
    <t>tenebrosa</t>
  </si>
  <si>
    <t>Gloomy Tube-nosed Bat</t>
  </si>
  <si>
    <t>tubinaris</t>
  </si>
  <si>
    <t>Scully's Tube-nosed Bat</t>
  </si>
  <si>
    <t>ussuriensis</t>
  </si>
  <si>
    <t>Ussuri Tube-nosed Bat</t>
  </si>
  <si>
    <t>Mus</t>
  </si>
  <si>
    <t>baoulei</t>
  </si>
  <si>
    <t>Baoule's Mouse</t>
  </si>
  <si>
    <t>booduga</t>
  </si>
  <si>
    <t>Common Indian Field Mouse</t>
  </si>
  <si>
    <t>bufo</t>
  </si>
  <si>
    <t>Toad Mouse</t>
  </si>
  <si>
    <t>callewaerti</t>
  </si>
  <si>
    <t>Callewaert's Mouse</t>
  </si>
  <si>
    <t>caroli</t>
  </si>
  <si>
    <t>Ryukyu Mouse</t>
  </si>
  <si>
    <t>cervicolor</t>
  </si>
  <si>
    <t>Podi Wel-miya</t>
  </si>
  <si>
    <t>cookii</t>
  </si>
  <si>
    <t>crociduroides</t>
  </si>
  <si>
    <t>Sumatran Shrewlike Mouse</t>
  </si>
  <si>
    <t>cypriacus</t>
  </si>
  <si>
    <t>Cypriot mouse</t>
  </si>
  <si>
    <t>Bonhote's Mouse</t>
  </si>
  <si>
    <t>fernandoni</t>
  </si>
  <si>
    <t>Ceylon Spiny Mouse</t>
  </si>
  <si>
    <t>fragilicauda</t>
  </si>
  <si>
    <t>Sheath-tailed Mouse</t>
  </si>
  <si>
    <t>goundae</t>
  </si>
  <si>
    <t>Gounda Mouse</t>
  </si>
  <si>
    <t>haussa</t>
  </si>
  <si>
    <t>Hausa Mouse</t>
  </si>
  <si>
    <t>indutus</t>
  </si>
  <si>
    <t>Desert Pygmy Mouse</t>
  </si>
  <si>
    <t>macedonicus</t>
  </si>
  <si>
    <t>Macedonian Mouse</t>
  </si>
  <si>
    <t>mahomet</t>
  </si>
  <si>
    <t>Mahomet Mouse</t>
  </si>
  <si>
    <t>mattheyi</t>
  </si>
  <si>
    <t>Matthey's Mouse</t>
  </si>
  <si>
    <t>mayori</t>
  </si>
  <si>
    <t>minutoides</t>
  </si>
  <si>
    <t>Pygmy Mouse</t>
  </si>
  <si>
    <t>musculoides</t>
  </si>
  <si>
    <t>West African pygmy mouse</t>
  </si>
  <si>
    <t>House Mouse</t>
  </si>
  <si>
    <t>neavei</t>
  </si>
  <si>
    <t>Neave's Mouse</t>
  </si>
  <si>
    <t>orangiae</t>
  </si>
  <si>
    <t>oubanguii</t>
  </si>
  <si>
    <t>Oubangui Mouse</t>
  </si>
  <si>
    <t>pahari</t>
  </si>
  <si>
    <t>Gairdner's Shrewmouse</t>
  </si>
  <si>
    <t>platythrix</t>
  </si>
  <si>
    <t>Brown Spiny Mouse</t>
  </si>
  <si>
    <t>setulosus</t>
  </si>
  <si>
    <t>Peter's Mouse</t>
  </si>
  <si>
    <t>Setzer's Pygmy Mouse</t>
  </si>
  <si>
    <t>Shortridge's Mouse</t>
  </si>
  <si>
    <t>sorella</t>
  </si>
  <si>
    <t>Thomas's Mouse</t>
  </si>
  <si>
    <t>spicilegus</t>
  </si>
  <si>
    <t>Steppe Mouse</t>
  </si>
  <si>
    <t>spretus</t>
  </si>
  <si>
    <t>Western Mediterranean Mouse</t>
  </si>
  <si>
    <t>tenellus</t>
  </si>
  <si>
    <t>Delicate Mouse</t>
  </si>
  <si>
    <t>terricolor</t>
  </si>
  <si>
    <t>Earth-colored Mouse</t>
  </si>
  <si>
    <t>triton</t>
  </si>
  <si>
    <t>Gray-bellied Mouse</t>
  </si>
  <si>
    <t>vulcani</t>
  </si>
  <si>
    <t>Javan Shrew-like Mouse</t>
  </si>
  <si>
    <t>Muscardinus</t>
  </si>
  <si>
    <t>avellanarius</t>
  </si>
  <si>
    <t>Hazel Dormouse</t>
  </si>
  <si>
    <t>Musonycteris</t>
  </si>
  <si>
    <t>Banana Bat</t>
  </si>
  <si>
    <t>Mustela</t>
  </si>
  <si>
    <t>Amazon Weasel</t>
  </si>
  <si>
    <t>altaica</t>
  </si>
  <si>
    <t>Altai Weasel</t>
  </si>
  <si>
    <t>erminea</t>
  </si>
  <si>
    <t>Stoat</t>
  </si>
  <si>
    <t>eversmanii</t>
  </si>
  <si>
    <t>Steppe Polecat</t>
  </si>
  <si>
    <t>felipei</t>
  </si>
  <si>
    <t>Colombian Weasel</t>
  </si>
  <si>
    <t>frenata</t>
  </si>
  <si>
    <t>Long-tailed Weasel</t>
  </si>
  <si>
    <t>itatsi</t>
  </si>
  <si>
    <t>Japanese Weasel</t>
  </si>
  <si>
    <t>kathiah</t>
  </si>
  <si>
    <t>Yellow-bellied Weasel</t>
  </si>
  <si>
    <t>lutreola</t>
  </si>
  <si>
    <t>European Mink</t>
  </si>
  <si>
    <t>lutreolina</t>
  </si>
  <si>
    <t>Indonesian Mountain Weasel</t>
  </si>
  <si>
    <t>Black-footed Ferret</t>
  </si>
  <si>
    <t>Least Weasel</t>
  </si>
  <si>
    <t>Malay Weasel</t>
  </si>
  <si>
    <t>putorius</t>
  </si>
  <si>
    <t>Western Polecat</t>
  </si>
  <si>
    <t>russelliana</t>
  </si>
  <si>
    <t>Sichuan Weasel</t>
  </si>
  <si>
    <t>Siberian Weasel</t>
  </si>
  <si>
    <t>strigidorsa</t>
  </si>
  <si>
    <t>Stripe-backed Weasel</t>
  </si>
  <si>
    <t>subpalmata</t>
  </si>
  <si>
    <t>Egyptian Weasel</t>
  </si>
  <si>
    <t>tonkinensis</t>
  </si>
  <si>
    <t>Tonkin Weasel</t>
  </si>
  <si>
    <t>Mydaus</t>
  </si>
  <si>
    <t>javanensis</t>
  </si>
  <si>
    <t>Sunda Stink-badger</t>
  </si>
  <si>
    <t>marchei</t>
  </si>
  <si>
    <t>Palawan Stink-badger</t>
  </si>
  <si>
    <t>Mylomys</t>
  </si>
  <si>
    <t>African Groove-toothed Rat</t>
  </si>
  <si>
    <t>Ethiopian Mylomys</t>
  </si>
  <si>
    <t>Myocastor</t>
  </si>
  <si>
    <t>coypus</t>
  </si>
  <si>
    <t>Coypu</t>
  </si>
  <si>
    <t>Myodes</t>
  </si>
  <si>
    <t>Anderson's Red-backed Vole</t>
  </si>
  <si>
    <t>Western Red-backed Vole</t>
  </si>
  <si>
    <t>Tien Shan Red-backed Vole</t>
  </si>
  <si>
    <t>gapperi</t>
  </si>
  <si>
    <t>Southern Red-backed Vole</t>
  </si>
  <si>
    <t>glareolus</t>
  </si>
  <si>
    <t>Bank Vole</t>
  </si>
  <si>
    <t>Hokkaido Red-backed Vole</t>
  </si>
  <si>
    <t>rufocanus</t>
  </si>
  <si>
    <t>Grey Red-backed Vole</t>
  </si>
  <si>
    <t>rutilus</t>
  </si>
  <si>
    <t>Northern Red-backed Vole</t>
  </si>
  <si>
    <t>shanseius</t>
  </si>
  <si>
    <t>Shanxi Red-backed Vole</t>
  </si>
  <si>
    <t>Smith's Red-backed Vole</t>
  </si>
  <si>
    <t>Myoictis</t>
  </si>
  <si>
    <t>melas</t>
  </si>
  <si>
    <t>wallacei</t>
  </si>
  <si>
    <t>Wallace's Three-striped Dasyure</t>
  </si>
  <si>
    <t>wavicus</t>
  </si>
  <si>
    <t>Myomimus</t>
  </si>
  <si>
    <t>Myshevidnaya Sonya</t>
  </si>
  <si>
    <t>roachi</t>
  </si>
  <si>
    <t>Mouse-tailed Dormouse</t>
  </si>
  <si>
    <t>Setzer's Mouse-tailed Dormouse</t>
  </si>
  <si>
    <t>Myomyscus</t>
  </si>
  <si>
    <t>Angolan Multimammate Mouse</t>
  </si>
  <si>
    <t>Brockman's Myomyscus</t>
  </si>
  <si>
    <t>verreauxii</t>
  </si>
  <si>
    <t>Verreaux's Mouse</t>
  </si>
  <si>
    <t>yemeni</t>
  </si>
  <si>
    <t>Yemeni Mouse</t>
  </si>
  <si>
    <t>Myonycteris</t>
  </si>
  <si>
    <t>brachycephala</t>
  </si>
  <si>
    <t>leptodon</t>
  </si>
  <si>
    <t>Sierra Leone Collared Fruit Bat</t>
  </si>
  <si>
    <t>relicta</t>
  </si>
  <si>
    <t>East African Little Collared Fruit Bat</t>
  </si>
  <si>
    <t>torquata</t>
  </si>
  <si>
    <t>Little Collared Fruit Bat</t>
  </si>
  <si>
    <t>Myoprocta</t>
  </si>
  <si>
    <t>acouchy</t>
  </si>
  <si>
    <t>Red Acouchi</t>
  </si>
  <si>
    <t>Green Acouchi</t>
  </si>
  <si>
    <t>Myopterus</t>
  </si>
  <si>
    <t>daubentonii</t>
  </si>
  <si>
    <t>Daubenton's Free-tailed Bat</t>
  </si>
  <si>
    <t>whitleyi</t>
  </si>
  <si>
    <t>Bini Free-tailed Bat</t>
  </si>
  <si>
    <t>Myopus</t>
  </si>
  <si>
    <t>schisticolor</t>
  </si>
  <si>
    <t>Wood Lemming</t>
  </si>
  <si>
    <t>Myosciurus</t>
  </si>
  <si>
    <t>pumilio</t>
  </si>
  <si>
    <t>African Pygmy Squirrel</t>
  </si>
  <si>
    <t>Myosorex</t>
  </si>
  <si>
    <t>babaulti</t>
  </si>
  <si>
    <t>Kivi Mouse Shrew</t>
  </si>
  <si>
    <t>blarina</t>
  </si>
  <si>
    <t>Montane Mouse Shrew</t>
  </si>
  <si>
    <t>bururiensis</t>
  </si>
  <si>
    <t>Bururi Forest Shrew</t>
  </si>
  <si>
    <t>cafer</t>
  </si>
  <si>
    <t>Dark-footed Forest Shrew</t>
  </si>
  <si>
    <t>Eisentraut's Mouse Shrew</t>
  </si>
  <si>
    <t>geata</t>
  </si>
  <si>
    <t>Geata Mouse Shrew</t>
  </si>
  <si>
    <t>gnoskei</t>
  </si>
  <si>
    <t>Nyika Burrowing Shrew</t>
  </si>
  <si>
    <t>jejei</t>
  </si>
  <si>
    <t>Kahuzi Swamp Shrew</t>
  </si>
  <si>
    <t>kihaulei</t>
  </si>
  <si>
    <t>Kihaule's Mouse Shrew</t>
  </si>
  <si>
    <t>Long-tailed Forest Shrew</t>
  </si>
  <si>
    <t>Oku Mouse Shrew</t>
  </si>
  <si>
    <t>rumpii</t>
  </si>
  <si>
    <t>Rumpi Mouse Shrew</t>
  </si>
  <si>
    <t>schalleri</t>
  </si>
  <si>
    <t>Schaller's Mouse Shrew</t>
  </si>
  <si>
    <t>Sclater's Tiny Mouse Shrew</t>
  </si>
  <si>
    <t>Thin Mouse Shrew</t>
  </si>
  <si>
    <t>Forest Shrew</t>
  </si>
  <si>
    <t>zinki</t>
  </si>
  <si>
    <t>Kilimanjaro Mouse Shrew</t>
  </si>
  <si>
    <t>Myotis</t>
  </si>
  <si>
    <t>adversus</t>
  </si>
  <si>
    <t>Large-footed Myotis</t>
  </si>
  <si>
    <t>aelleni</t>
  </si>
  <si>
    <t>Southern Myotis</t>
  </si>
  <si>
    <t>Silver-tipped Myotis</t>
  </si>
  <si>
    <t>alcathoe</t>
  </si>
  <si>
    <t>Alcathoe Whiskered Bat</t>
  </si>
  <si>
    <t>altarium</t>
  </si>
  <si>
    <t>Szechwan Myotis</t>
  </si>
  <si>
    <t>anjouanensis</t>
  </si>
  <si>
    <t>Anjouan Myotis</t>
  </si>
  <si>
    <t>annamiticus</t>
  </si>
  <si>
    <t>Annamit Myotis</t>
  </si>
  <si>
    <t>annectans</t>
  </si>
  <si>
    <t>Hairy-faced Bat</t>
  </si>
  <si>
    <t>atacamensis</t>
  </si>
  <si>
    <t>Atacama Myotis</t>
  </si>
  <si>
    <t>Peters's Myotis</t>
  </si>
  <si>
    <t>aurascens</t>
  </si>
  <si>
    <t>Steppe Whiskered Bar</t>
  </si>
  <si>
    <t>auriculus</t>
  </si>
  <si>
    <t>Southwestern Myotis</t>
  </si>
  <si>
    <t>Australian Myotis</t>
  </si>
  <si>
    <t>austroriparius</t>
  </si>
  <si>
    <t>Southeastern Myotis</t>
  </si>
  <si>
    <t>bechsteinii</t>
  </si>
  <si>
    <t>Bechstein's Myotis</t>
  </si>
  <si>
    <t>blythii</t>
  </si>
  <si>
    <t>Lesser Mouse-eared Myotis</t>
  </si>
  <si>
    <t>bocagii</t>
  </si>
  <si>
    <t>Bocage's Mouse-eared Bat</t>
  </si>
  <si>
    <t>bombinus</t>
  </si>
  <si>
    <t>Amurskaya Nochnitsa</t>
  </si>
  <si>
    <t>Brandt's Myotis</t>
  </si>
  <si>
    <t>Bokhara Whiskered Bat</t>
  </si>
  <si>
    <t>Californian Myotis</t>
  </si>
  <si>
    <t>capaccinii</t>
  </si>
  <si>
    <t>Long-fingered Bat</t>
  </si>
  <si>
    <t>chiloensis</t>
  </si>
  <si>
    <t>Chilean Myotis</t>
  </si>
  <si>
    <t>Large Myotis</t>
  </si>
  <si>
    <t>ciliolabrum</t>
  </si>
  <si>
    <t>Western Small-footed Myotis</t>
  </si>
  <si>
    <t>cobanensis</t>
  </si>
  <si>
    <t>Guatemalan Myotis</t>
  </si>
  <si>
    <t>csorbai</t>
  </si>
  <si>
    <t>dasycneme</t>
  </si>
  <si>
    <t>Daubenton's Myotis</t>
  </si>
  <si>
    <t>davidii</t>
  </si>
  <si>
    <t>David's Myotis</t>
  </si>
  <si>
    <t>dieteri</t>
  </si>
  <si>
    <t>dinellii</t>
  </si>
  <si>
    <t>dominicensis</t>
  </si>
  <si>
    <t>Dominican Myotis</t>
  </si>
  <si>
    <t>Elegant Myotis</t>
  </si>
  <si>
    <t>emarginatus</t>
  </si>
  <si>
    <t>Geoffroy's Bat</t>
  </si>
  <si>
    <t>Long-eared Myotis</t>
  </si>
  <si>
    <t>Fringed Long-footed Myotis</t>
  </si>
  <si>
    <t>findleyi</t>
  </si>
  <si>
    <t>Findley's Myotis</t>
  </si>
  <si>
    <t>Hodgson's Bat</t>
  </si>
  <si>
    <t>fortidens</t>
  </si>
  <si>
    <t>Cinnamon Myotis</t>
  </si>
  <si>
    <t>frater</t>
  </si>
  <si>
    <t>Long-tailed Whiskered Bat</t>
  </si>
  <si>
    <t>gomantongensis</t>
  </si>
  <si>
    <t>Gomantong Myotis</t>
  </si>
  <si>
    <t>goudoti</t>
  </si>
  <si>
    <t>Malagasy Mouse-eared Bat</t>
  </si>
  <si>
    <t>grisescens</t>
  </si>
  <si>
    <t>Grey Bat</t>
  </si>
  <si>
    <t>hajastanicus</t>
  </si>
  <si>
    <t>Armyanskaya Nochnitsa</t>
  </si>
  <si>
    <t>hasseltii</t>
  </si>
  <si>
    <t>Lesser Large-footed Myotis</t>
  </si>
  <si>
    <t>hermani</t>
  </si>
  <si>
    <t>Herman's Myotis</t>
  </si>
  <si>
    <t>Horsfield's Myotis</t>
  </si>
  <si>
    <t>ikonnikovi</t>
  </si>
  <si>
    <t>Ikonnikov's Bat</t>
  </si>
  <si>
    <t>insularum</t>
  </si>
  <si>
    <t>Insular Myotis</t>
  </si>
  <si>
    <t>keaysi</t>
  </si>
  <si>
    <t>Hairy-legged Myotis</t>
  </si>
  <si>
    <t>keenii</t>
  </si>
  <si>
    <t>Keen's Myotis</t>
  </si>
  <si>
    <t>Chinese Water Myotis</t>
  </si>
  <si>
    <t>leibii</t>
  </si>
  <si>
    <t>Eastern Small-footed Myotis</t>
  </si>
  <si>
    <t>Yellowish Myotis</t>
  </si>
  <si>
    <t>Kashmir Cave Bat</t>
  </si>
  <si>
    <t>lucifugus</t>
  </si>
  <si>
    <t>Little Brown Bat</t>
  </si>
  <si>
    <t>macrodactylus</t>
  </si>
  <si>
    <t>Dlinnopalaya Nochnitsa</t>
  </si>
  <si>
    <t>macropus</t>
  </si>
  <si>
    <t>macrotarsus</t>
  </si>
  <si>
    <t>Pallid Large-footed Myotis</t>
  </si>
  <si>
    <t>martiniquensis</t>
  </si>
  <si>
    <t>Schwartz's Myotis</t>
  </si>
  <si>
    <t>melanorhinus</t>
  </si>
  <si>
    <t>Dark-nosed Small-footed Myotis</t>
  </si>
  <si>
    <t>moluccarum</t>
  </si>
  <si>
    <t>Maluku Myotis</t>
  </si>
  <si>
    <t>montivagus</t>
  </si>
  <si>
    <t>Burmese Whiskered Myotis</t>
  </si>
  <si>
    <t>morrisi</t>
  </si>
  <si>
    <t>Morris's Bat</t>
  </si>
  <si>
    <t>muricola</t>
  </si>
  <si>
    <t>Whiskered Myotis</t>
  </si>
  <si>
    <t>myotis</t>
  </si>
  <si>
    <t>Greater Mouse-eared Bat</t>
  </si>
  <si>
    <t>nattereri</t>
  </si>
  <si>
    <t>Natterer's Bat</t>
  </si>
  <si>
    <t>nesopolus</t>
  </si>
  <si>
    <t>Curacao Myotis</t>
  </si>
  <si>
    <t>Black Myotis</t>
  </si>
  <si>
    <t>nipalensis</t>
  </si>
  <si>
    <t>Nepal Myotis</t>
  </si>
  <si>
    <t>nyctor</t>
  </si>
  <si>
    <t>Arizona Myotis</t>
  </si>
  <si>
    <t>oreias</t>
  </si>
  <si>
    <t>Singaporese Whiskered Myotis</t>
  </si>
  <si>
    <t>oxyotus</t>
  </si>
  <si>
    <t>Montane Myotis</t>
  </si>
  <si>
    <t>peninsularis</t>
  </si>
  <si>
    <t>Peninsular Myotis</t>
  </si>
  <si>
    <t>pequinius</t>
  </si>
  <si>
    <t>Peking Myotis</t>
  </si>
  <si>
    <t>Rickett's Big-footed Myotis</t>
  </si>
  <si>
    <t>Flat-headed Myotis</t>
  </si>
  <si>
    <t>Frosted Myotis</t>
  </si>
  <si>
    <t>punicus</t>
  </si>
  <si>
    <t>Maghreb Mouse-eared Bat</t>
  </si>
  <si>
    <t>Ridley's Myotis</t>
  </si>
  <si>
    <t>riparius</t>
  </si>
  <si>
    <t>Riparian Myotis</t>
  </si>
  <si>
    <t>rosseti</t>
  </si>
  <si>
    <t>Thick-thumbed Myotis</t>
  </si>
  <si>
    <t>Red Myotis</t>
  </si>
  <si>
    <t>rufopictus</t>
  </si>
  <si>
    <t>Orange-fingered Myotis</t>
  </si>
  <si>
    <t>schaubi</t>
  </si>
  <si>
    <t>Zakavkazskaya Nochnitsa</t>
  </si>
  <si>
    <t>Scott's Mouse-eared Bat</t>
  </si>
  <si>
    <t>Northern Myotis</t>
  </si>
  <si>
    <t>sicarius</t>
  </si>
  <si>
    <t>Mandelli's Mouse-eared Myotis</t>
  </si>
  <si>
    <t>siligorensis</t>
  </si>
  <si>
    <t>Himalayan Whiskered Bat</t>
  </si>
  <si>
    <t>Velvety Myotis</t>
  </si>
  <si>
    <t>Indiana Bat</t>
  </si>
  <si>
    <t>stalkeri</t>
  </si>
  <si>
    <t>Stalker's Myotis</t>
  </si>
  <si>
    <t>thysanodes</t>
  </si>
  <si>
    <t>Fringed Myotis</t>
  </si>
  <si>
    <t>tricolor</t>
  </si>
  <si>
    <t>Three-coloured bat</t>
  </si>
  <si>
    <t>velifer</t>
  </si>
  <si>
    <t>Cave Myotis</t>
  </si>
  <si>
    <t>vivesi</t>
  </si>
  <si>
    <t>Fish-eating Bat</t>
  </si>
  <si>
    <t>Long-legged Myotis</t>
  </si>
  <si>
    <t>welwitschii</t>
  </si>
  <si>
    <t>Welwitsch's Myotis</t>
  </si>
  <si>
    <t>yanbarensis</t>
  </si>
  <si>
    <t>Yanbaru Whiskered Bat</t>
  </si>
  <si>
    <t>yumanensis</t>
  </si>
  <si>
    <t>Yuma Myotis</t>
  </si>
  <si>
    <t>Myrmecobiidae</t>
  </si>
  <si>
    <t>Myrmecobius</t>
  </si>
  <si>
    <t>Numbat</t>
  </si>
  <si>
    <t>Myrmecophagidae</t>
  </si>
  <si>
    <t>Myrmecophaga</t>
  </si>
  <si>
    <t>tridactyla</t>
  </si>
  <si>
    <t>Giant Anteater</t>
  </si>
  <si>
    <t>Mysateles</t>
  </si>
  <si>
    <t>Black-tailed Hutia</t>
  </si>
  <si>
    <t>Prehensile-tailed Hutia</t>
  </si>
  <si>
    <t>Mystacinidae</t>
  </si>
  <si>
    <t>Mystacina</t>
  </si>
  <si>
    <t>New Zealand Greater Short-tailed Bat</t>
  </si>
  <si>
    <t>tuberculata</t>
  </si>
  <si>
    <t>New Zealand Lesser Short-tailed Bat</t>
  </si>
  <si>
    <t>Mystromys</t>
  </si>
  <si>
    <t>albicaudatus</t>
  </si>
  <si>
    <t>African White-tailed Rat</t>
  </si>
  <si>
    <t>Myzopodidae</t>
  </si>
  <si>
    <t>Myzopoda</t>
  </si>
  <si>
    <t>Eastern Sucker-footed Bat</t>
  </si>
  <si>
    <t>schliemanni</t>
  </si>
  <si>
    <t>Schliemann's Sucker-footed Bat</t>
  </si>
  <si>
    <t>Naemorhedus</t>
  </si>
  <si>
    <t>Red Goral</t>
  </si>
  <si>
    <t>Long-tailed Goral</t>
  </si>
  <si>
    <t>goral</t>
  </si>
  <si>
    <t>Himalayan Goral</t>
  </si>
  <si>
    <t>Chinese Goral</t>
  </si>
  <si>
    <t>Nandiniidae</t>
  </si>
  <si>
    <t>Nandinia</t>
  </si>
  <si>
    <t>binotata</t>
  </si>
  <si>
    <t>African Palm Civet</t>
  </si>
  <si>
    <t>Nanger</t>
  </si>
  <si>
    <t>Dama Gazelle</t>
  </si>
  <si>
    <t>Grant's Gazelle</t>
  </si>
  <si>
    <t>soemmerringii</t>
  </si>
  <si>
    <t>Soemmerring's Gazelle</t>
  </si>
  <si>
    <t>Nannosciurus</t>
  </si>
  <si>
    <t>Black-eared Squirrel</t>
  </si>
  <si>
    <t>Nanonycteris</t>
  </si>
  <si>
    <t>veldkampii</t>
  </si>
  <si>
    <t>Veldkamp's Bat</t>
  </si>
  <si>
    <t>Napaeozapus</t>
  </si>
  <si>
    <t>Woodland Jumping Mouse</t>
  </si>
  <si>
    <t>Nasalis</t>
  </si>
  <si>
    <t>Proboscis Monkey</t>
  </si>
  <si>
    <t>Nasua</t>
  </si>
  <si>
    <t>narica</t>
  </si>
  <si>
    <t>White-nosed Coati</t>
  </si>
  <si>
    <t>nasua</t>
  </si>
  <si>
    <t>South American Coati</t>
  </si>
  <si>
    <t>Nasuella</t>
  </si>
  <si>
    <t>Eastern Mountain Coati</t>
  </si>
  <si>
    <t>olivacea</t>
  </si>
  <si>
    <t>Western Mountain Coati</t>
  </si>
  <si>
    <t>Natalus</t>
  </si>
  <si>
    <t>espiritosantensis</t>
  </si>
  <si>
    <t>Brazilian Funnel-eared Bat</t>
  </si>
  <si>
    <t>Jamaican Greater Funnel-eared Bat</t>
  </si>
  <si>
    <t>Hispaniolan Greater Funnel-eared Bat</t>
  </si>
  <si>
    <t>Mexican Greater Funnel-eared Bat</t>
  </si>
  <si>
    <t>primus</t>
  </si>
  <si>
    <t>Cuban Greater Funnel-eared Bat</t>
  </si>
  <si>
    <t>stramineus</t>
  </si>
  <si>
    <t>Mexican Funnel-eared Bat</t>
  </si>
  <si>
    <t>tumidirostris</t>
  </si>
  <si>
    <t>Trinidadian Funnel-eared Bat</t>
  </si>
  <si>
    <t>Neacomys</t>
  </si>
  <si>
    <t>dubosti</t>
  </si>
  <si>
    <t>Dubost's Bristly Mouse</t>
  </si>
  <si>
    <t>guianae</t>
  </si>
  <si>
    <t>Guiana Bristly Mouse</t>
  </si>
  <si>
    <t>Minute birstly mouse</t>
  </si>
  <si>
    <t>Musser's bristly mouse</t>
  </si>
  <si>
    <t>paracou</t>
  </si>
  <si>
    <t>Paracou bristly mouse</t>
  </si>
  <si>
    <t>Painted Bristly Mouse</t>
  </si>
  <si>
    <t>Bristly Mouse</t>
  </si>
  <si>
    <t>tenuipes</t>
  </si>
  <si>
    <t>Narrow-footed Bristly Mouse</t>
  </si>
  <si>
    <t>Necromys</t>
  </si>
  <si>
    <t>Pleasant Bolo Mouse</t>
  </si>
  <si>
    <t>benefactus</t>
  </si>
  <si>
    <t>lactens</t>
  </si>
  <si>
    <t>Rufous-bellied Bolo Mouse</t>
  </si>
  <si>
    <t>lasiurus</t>
  </si>
  <si>
    <t>Hairy-tailed Bolo Mouse</t>
  </si>
  <si>
    <t>lenguarum</t>
  </si>
  <si>
    <t>Dark Bolo Mouse</t>
  </si>
  <si>
    <t>punctulatus</t>
  </si>
  <si>
    <t>Spotted Bolo Mouse</t>
  </si>
  <si>
    <t>temchuki</t>
  </si>
  <si>
    <t>Temchuk's Bolo Mouse</t>
  </si>
  <si>
    <t>urichi</t>
  </si>
  <si>
    <t>Northern Grass Mouse</t>
  </si>
  <si>
    <t>Nectogale</t>
  </si>
  <si>
    <t>Elegant Water Shrew</t>
  </si>
  <si>
    <t>Nectomys</t>
  </si>
  <si>
    <t>magdalenae</t>
  </si>
  <si>
    <t>palmipes</t>
  </si>
  <si>
    <t>Trinidad Water Rat</t>
  </si>
  <si>
    <t>rattus</t>
  </si>
  <si>
    <t>South American Water Rat</t>
  </si>
  <si>
    <t>Nelsonia</t>
  </si>
  <si>
    <t>Nelson and Coldman's Woodrat</t>
  </si>
  <si>
    <t>neotomodon</t>
  </si>
  <si>
    <t>Diminutive Wood Rat</t>
  </si>
  <si>
    <t>Neodon</t>
  </si>
  <si>
    <t>Forrest's Mountain Vole</t>
  </si>
  <si>
    <t>irene</t>
  </si>
  <si>
    <t>Irene's Mountain Vole</t>
  </si>
  <si>
    <t>juldaschi</t>
  </si>
  <si>
    <t>Juniper Vole</t>
  </si>
  <si>
    <t>linzhiensis</t>
  </si>
  <si>
    <t>Linzhi Mountain Vole</t>
  </si>
  <si>
    <t>Neofelis</t>
  </si>
  <si>
    <t>diardi</t>
  </si>
  <si>
    <t>Sunda Clouded Leopard</t>
  </si>
  <si>
    <t>nebulosa</t>
  </si>
  <si>
    <t>Neofiber</t>
  </si>
  <si>
    <t>Round-tailed Muskrat</t>
  </si>
  <si>
    <t>Neomicroxus</t>
  </si>
  <si>
    <t>bogotensis</t>
  </si>
  <si>
    <t>Bogota Grass Mouse</t>
  </si>
  <si>
    <t>latebricola</t>
  </si>
  <si>
    <t>Ecuadorean Grass Mouse</t>
  </si>
  <si>
    <t>Neomys</t>
  </si>
  <si>
    <t>Southern Water Shrew</t>
  </si>
  <si>
    <t>fodiens</t>
  </si>
  <si>
    <t>Eurasian Water Shrew</t>
  </si>
  <si>
    <t>teres</t>
  </si>
  <si>
    <t>Transcaucasian Water Shrew</t>
  </si>
  <si>
    <t>Neonycteris</t>
  </si>
  <si>
    <t>Least Big-eared Bat</t>
  </si>
  <si>
    <t>Neophascogale</t>
  </si>
  <si>
    <t>lorentzii</t>
  </si>
  <si>
    <t>Speckled Dasyure</t>
  </si>
  <si>
    <t>Neopteryx</t>
  </si>
  <si>
    <t>frosti</t>
  </si>
  <si>
    <t>Small-toothed Fruit Bat</t>
  </si>
  <si>
    <t>Neoromicia</t>
  </si>
  <si>
    <t>Dark-brown Serotine</t>
  </si>
  <si>
    <t>Cape Bat</t>
  </si>
  <si>
    <t>Yellow Pipistrelle Bat</t>
  </si>
  <si>
    <t>guineensis</t>
  </si>
  <si>
    <t>Guinean Pipistrelle Bat</t>
  </si>
  <si>
    <t>helios</t>
  </si>
  <si>
    <t>Samburu Pipistrelle Bat</t>
  </si>
  <si>
    <t>malagasyensis</t>
  </si>
  <si>
    <t>Isalo Serotine</t>
  </si>
  <si>
    <t>matroka</t>
  </si>
  <si>
    <t>Malagasy Serotine</t>
  </si>
  <si>
    <t>melckorum</t>
  </si>
  <si>
    <t>Melck's Pipistrelle Bat</t>
  </si>
  <si>
    <t>Banana Pipistrelle Bat</t>
  </si>
  <si>
    <t>rendalli</t>
  </si>
  <si>
    <t>Rendall's Serotine</t>
  </si>
  <si>
    <t>Somali Serotine</t>
  </si>
  <si>
    <t>tenuipinnis</t>
  </si>
  <si>
    <t>Slenderwinged Pipistrelle Bat</t>
  </si>
  <si>
    <t>zuluensis</t>
  </si>
  <si>
    <t>Zulu Pipistrelle Bat</t>
  </si>
  <si>
    <t>Neotamias</t>
  </si>
  <si>
    <t>Alpine Chipmunk</t>
  </si>
  <si>
    <t>Yellow-pine Chipmunk</t>
  </si>
  <si>
    <t>bulleri</t>
  </si>
  <si>
    <t>Buller's Chipmunk</t>
  </si>
  <si>
    <t>canipes</t>
  </si>
  <si>
    <t>Gray-footed Chipmunk</t>
  </si>
  <si>
    <t>cinereicollis</t>
  </si>
  <si>
    <t>Gray-collared Chipmunk</t>
  </si>
  <si>
    <t>durangae</t>
  </si>
  <si>
    <t>Durango Chipmunk</t>
  </si>
  <si>
    <t>Merriam's Chipmunk</t>
  </si>
  <si>
    <t>Least Chipmunk</t>
  </si>
  <si>
    <t>California Chipmunk</t>
  </si>
  <si>
    <t>ochrogenys</t>
  </si>
  <si>
    <t>Yellow-cheeked Chipmunk</t>
  </si>
  <si>
    <t>palmeri</t>
  </si>
  <si>
    <t>Palmer's Chipmunk</t>
  </si>
  <si>
    <t>Panamint Chipmunk</t>
  </si>
  <si>
    <t>quadrimaculatus</t>
  </si>
  <si>
    <t>Long-eared Chipmunk</t>
  </si>
  <si>
    <t>quadrivittatus</t>
  </si>
  <si>
    <t>Colorado Chipmunk</t>
  </si>
  <si>
    <t>ruficaudus</t>
  </si>
  <si>
    <t>Red-tailed Chipmunk</t>
  </si>
  <si>
    <t>Hopi Chipmunk</t>
  </si>
  <si>
    <t>Shadow Chipmunk</t>
  </si>
  <si>
    <t>siskiyou</t>
  </si>
  <si>
    <t>Siskiyou Chipmunk</t>
  </si>
  <si>
    <t>sonomae</t>
  </si>
  <si>
    <t>Sonoma Chipmunk</t>
  </si>
  <si>
    <t>Lodgepole Chipmunk</t>
  </si>
  <si>
    <t>Townsend's Chipmunk</t>
  </si>
  <si>
    <t>umbrinus</t>
  </si>
  <si>
    <t>Uinta Chipmunk</t>
  </si>
  <si>
    <t>Neotoma</t>
  </si>
  <si>
    <t>albigula</t>
  </si>
  <si>
    <t>White-throated Woodrat</t>
  </si>
  <si>
    <t>angustapalata</t>
  </si>
  <si>
    <t>Tamaulipan Woodrat</t>
  </si>
  <si>
    <t>bryanti</t>
  </si>
  <si>
    <t>Bryant's Woodrat</t>
  </si>
  <si>
    <t>Nicaraguan Woodrat</t>
  </si>
  <si>
    <t>Bushy-tailed Woodrat</t>
  </si>
  <si>
    <t>devia</t>
  </si>
  <si>
    <t>Arizona Woodrat</t>
  </si>
  <si>
    <t>floridana</t>
  </si>
  <si>
    <t>Eastern Woodrat</t>
  </si>
  <si>
    <t>Dusky-footed Woodrat</t>
  </si>
  <si>
    <t>Goldman's Woodrat</t>
  </si>
  <si>
    <t>Desert Woodrat</t>
  </si>
  <si>
    <t>White-toothed Woodrat</t>
  </si>
  <si>
    <t>Big-eared Woodrat</t>
  </si>
  <si>
    <t>magister</t>
  </si>
  <si>
    <t>Allegheny Woodrat</t>
  </si>
  <si>
    <t>Mexican Woodrat</t>
  </si>
  <si>
    <t>Southern Plains Woodrat</t>
  </si>
  <si>
    <t>Nelson's Woodrat</t>
  </si>
  <si>
    <t>palatina</t>
  </si>
  <si>
    <t>Bolano's Woodrat</t>
  </si>
  <si>
    <t>phenax</t>
  </si>
  <si>
    <t>Sonoran Woodrat</t>
  </si>
  <si>
    <t>Stephen's Woodrat</t>
  </si>
  <si>
    <t>Neotomodon</t>
  </si>
  <si>
    <t>Mexican Volcano Mouse</t>
  </si>
  <si>
    <t>Neotomys</t>
  </si>
  <si>
    <t>ebriosus</t>
  </si>
  <si>
    <t>Andean Swamp Rat</t>
  </si>
  <si>
    <t>Neotragus</t>
  </si>
  <si>
    <t>Bates' Pygmy Antelope</t>
  </si>
  <si>
    <t>Royal Antelope</t>
  </si>
  <si>
    <t>Neovison</t>
  </si>
  <si>
    <t>vison</t>
  </si>
  <si>
    <t>American Mink</t>
  </si>
  <si>
    <t>Nephelomys</t>
  </si>
  <si>
    <t>albigularis</t>
  </si>
  <si>
    <t>Tomes's Rice Rat</t>
  </si>
  <si>
    <t>auriventer</t>
  </si>
  <si>
    <t>Ecuadorean Rice Rat</t>
  </si>
  <si>
    <t>caracolus</t>
  </si>
  <si>
    <t>Coastal Cordilleran rice rat</t>
  </si>
  <si>
    <t>devius</t>
  </si>
  <si>
    <t>Boquete Rice Rat</t>
  </si>
  <si>
    <t>Keays's Rice Rat</t>
  </si>
  <si>
    <t>levipes</t>
  </si>
  <si>
    <t>Light-footed Rice Rat</t>
  </si>
  <si>
    <t>Merida rice rat</t>
  </si>
  <si>
    <t>Nesokia</t>
  </si>
  <si>
    <t>bunnii</t>
  </si>
  <si>
    <t>Bunni's Short-tailed Bandicoot Rat</t>
  </si>
  <si>
    <t>Nesolagus</t>
  </si>
  <si>
    <t>netscheri</t>
  </si>
  <si>
    <t>Sumatran Striped Rabbit</t>
  </si>
  <si>
    <t>timminsi</t>
  </si>
  <si>
    <t>Annamite Striped Rabbit</t>
  </si>
  <si>
    <t>Nesomys</t>
  </si>
  <si>
    <t>audeberti</t>
  </si>
  <si>
    <t>Nesomys Forest Rat</t>
  </si>
  <si>
    <t>lambertoni</t>
  </si>
  <si>
    <t>Lowland Red Forest Rat</t>
  </si>
  <si>
    <t>Eastern Red Forest Rat</t>
  </si>
  <si>
    <t>Nesoromys</t>
  </si>
  <si>
    <t>ceramicus</t>
  </si>
  <si>
    <t>Seram Island Mountain Rat</t>
  </si>
  <si>
    <t>Nesoryzomys</t>
  </si>
  <si>
    <t>fernandinae</t>
  </si>
  <si>
    <t>Fernandina Rice Rat</t>
  </si>
  <si>
    <t>narboroughi</t>
  </si>
  <si>
    <t>Large Fernandina Galapagos mouse</t>
  </si>
  <si>
    <t>swarthi</t>
  </si>
  <si>
    <t>Santiago Galapagos Mouse</t>
  </si>
  <si>
    <t>Nesotragus</t>
  </si>
  <si>
    <t>Suni</t>
  </si>
  <si>
    <t>Neurotrichus</t>
  </si>
  <si>
    <t>gibbsii</t>
  </si>
  <si>
    <t>Shrew-mole</t>
  </si>
  <si>
    <t>Neusticomys</t>
  </si>
  <si>
    <t>ferreirai</t>
  </si>
  <si>
    <t>Ferreira's fish-eating rat</t>
  </si>
  <si>
    <t>monticolus</t>
  </si>
  <si>
    <t>Montane Fish-eating Rat</t>
  </si>
  <si>
    <t>mussoi</t>
  </si>
  <si>
    <t>Musso's Fish-eating Rat</t>
  </si>
  <si>
    <t>oyapocki</t>
  </si>
  <si>
    <t>Oyapock's Fish-eating Rat</t>
  </si>
  <si>
    <t>Peruvian Fish-eating Rat</t>
  </si>
  <si>
    <t>venezuelae</t>
  </si>
  <si>
    <t>Venezuelan Fish-eating Rat</t>
  </si>
  <si>
    <t>Nilgiritragus</t>
  </si>
  <si>
    <t>hylocrius</t>
  </si>
  <si>
    <t>Nilgiri Tahr</t>
  </si>
  <si>
    <t>Nilopegamys</t>
  </si>
  <si>
    <t>plumbeus</t>
  </si>
  <si>
    <t>Ethiopian Amphibious Rat</t>
  </si>
  <si>
    <t>Ningaui</t>
  </si>
  <si>
    <t>ridei</t>
  </si>
  <si>
    <t>Wongai Ningaui</t>
  </si>
  <si>
    <t>timealeyi</t>
  </si>
  <si>
    <t>Pilbara Ningaui</t>
  </si>
  <si>
    <t>yvonneae</t>
  </si>
  <si>
    <t>Southern Ningaui</t>
  </si>
  <si>
    <t>Niviventer</t>
  </si>
  <si>
    <t>Anderson's Niviventer</t>
  </si>
  <si>
    <t>brahma</t>
  </si>
  <si>
    <t>Brahma White-bellied Rat</t>
  </si>
  <si>
    <t>cameroni</t>
  </si>
  <si>
    <t>Cameron Highlands Niviventer</t>
  </si>
  <si>
    <t>confucianus</t>
  </si>
  <si>
    <t>Confucian Niviventer</t>
  </si>
  <si>
    <t>coninga</t>
  </si>
  <si>
    <t>Spiny Taiwan Niviventer</t>
  </si>
  <si>
    <t>cremoriventer</t>
  </si>
  <si>
    <t>Sundaic Arboreal Niviventer</t>
  </si>
  <si>
    <t>culturatus</t>
  </si>
  <si>
    <t>Soft-furred Taiwan Niviventer</t>
  </si>
  <si>
    <t>eha</t>
  </si>
  <si>
    <t>Smoke-bellied Rat</t>
  </si>
  <si>
    <t>excelsior</t>
  </si>
  <si>
    <t>Sichuan Niviventer</t>
  </si>
  <si>
    <t>fraternus</t>
  </si>
  <si>
    <t>Montane Sumatran Niviventer</t>
  </si>
  <si>
    <t>fulvescens</t>
  </si>
  <si>
    <t>Chestnut White-bellied Rat</t>
  </si>
  <si>
    <t>hinpoon</t>
  </si>
  <si>
    <t>Limestone Niviventer</t>
  </si>
  <si>
    <t>langbianis</t>
  </si>
  <si>
    <t>Lang Bian White-bellied Rat</t>
  </si>
  <si>
    <t>Montane Javan Niviventer</t>
  </si>
  <si>
    <t>niviventer</t>
  </si>
  <si>
    <t>Himalayan White-bellied Rat</t>
  </si>
  <si>
    <t>rapit</t>
  </si>
  <si>
    <t>Montane Bornean Niviventer</t>
  </si>
  <si>
    <t>tenaster</t>
  </si>
  <si>
    <t>Indochinese Mountain Niviventer</t>
  </si>
  <si>
    <t>Noctilionidae</t>
  </si>
  <si>
    <t>Noctilio</t>
  </si>
  <si>
    <t>Lesser Bulldog Bat</t>
  </si>
  <si>
    <t>leporinus</t>
  </si>
  <si>
    <t>Greater Bulldog Bat</t>
  </si>
  <si>
    <t>Nomascus</t>
  </si>
  <si>
    <t>Black Crested Gibbon</t>
  </si>
  <si>
    <t>gabriellae</t>
  </si>
  <si>
    <t>Red-cheeked Gibbon</t>
  </si>
  <si>
    <t>Hainan Gibbon</t>
  </si>
  <si>
    <t>Northern White-cheeked Gibbon</t>
  </si>
  <si>
    <t>Cao-vit Gibbon</t>
  </si>
  <si>
    <t>siki</t>
  </si>
  <si>
    <t>Southern White-cheeked Gibbon</t>
  </si>
  <si>
    <t>Notiomys</t>
  </si>
  <si>
    <t>Edwards's Long-clawed Mouse</t>
  </si>
  <si>
    <t>Notiosorex</t>
  </si>
  <si>
    <t>cockrumi</t>
  </si>
  <si>
    <t>Cockrum's Grey Shrew</t>
  </si>
  <si>
    <t>crawfordi</t>
  </si>
  <si>
    <t>Desert Shrew</t>
  </si>
  <si>
    <t>Large-eared Grey Shrew</t>
  </si>
  <si>
    <t>villai</t>
  </si>
  <si>
    <t>Villa's Grey Shrew</t>
  </si>
  <si>
    <t>Notocitellus</t>
  </si>
  <si>
    <t>adocetus</t>
  </si>
  <si>
    <t>Tropical Ground Squirrel</t>
  </si>
  <si>
    <t>annulatus</t>
  </si>
  <si>
    <t>Ring-tailed Ground Squirrel</t>
  </si>
  <si>
    <t>Notomys</t>
  </si>
  <si>
    <t>alexis</t>
  </si>
  <si>
    <t>Spinifex Hopping Mouse</t>
  </si>
  <si>
    <t>aquilo</t>
  </si>
  <si>
    <t>Northern Hopping-mouse</t>
  </si>
  <si>
    <t>Fawn Hopping-mouse</t>
  </si>
  <si>
    <t>Dusky Hopping-mouse</t>
  </si>
  <si>
    <t>mitchellii</t>
  </si>
  <si>
    <t>Mitchell's Hopping Mouse</t>
  </si>
  <si>
    <t>Notopteris</t>
  </si>
  <si>
    <t>macdonaldi</t>
  </si>
  <si>
    <t>Fijian Blossom Bat</t>
  </si>
  <si>
    <t>neocaledonica</t>
  </si>
  <si>
    <t>New Caledonia Blossom Bat</t>
  </si>
  <si>
    <t>Nyctalus</t>
  </si>
  <si>
    <t>aviator</t>
  </si>
  <si>
    <t>Vostochnaya Vechernitsa</t>
  </si>
  <si>
    <t>azoreum</t>
  </si>
  <si>
    <t>Azorean Bat</t>
  </si>
  <si>
    <t>furvus</t>
  </si>
  <si>
    <t>Japanese Noctule</t>
  </si>
  <si>
    <t>lasiopterus</t>
  </si>
  <si>
    <t>Giant Noctule</t>
  </si>
  <si>
    <t>leisleri</t>
  </si>
  <si>
    <t>Lesser Noctule</t>
  </si>
  <si>
    <t>Mountain Noctule</t>
  </si>
  <si>
    <t>noctula</t>
  </si>
  <si>
    <t>Noctule</t>
  </si>
  <si>
    <t>plancyi</t>
  </si>
  <si>
    <t>Chinese Noctule</t>
  </si>
  <si>
    <t>Nyctereutes</t>
  </si>
  <si>
    <t>procyonoides</t>
  </si>
  <si>
    <t>Raccoon Dog</t>
  </si>
  <si>
    <t>Nycteridae</t>
  </si>
  <si>
    <t>Nycteris</t>
  </si>
  <si>
    <t>arge</t>
  </si>
  <si>
    <t>Bate's Slit-faced Bat</t>
  </si>
  <si>
    <t>Andersen's Slit-faced Bat</t>
  </si>
  <si>
    <t>gambiensis</t>
  </si>
  <si>
    <t>Gambian Slit-faced Bat</t>
  </si>
  <si>
    <t>Large Slit-faced Bat</t>
  </si>
  <si>
    <t>Hairy Slit-faced Bat</t>
  </si>
  <si>
    <t>Intermediate Slit-faced Bat</t>
  </si>
  <si>
    <t>Javan Slit-faced Bat</t>
  </si>
  <si>
    <t>Large-eared Slit-faced Bat</t>
  </si>
  <si>
    <t>Madagascar Slit-faced Bat</t>
  </si>
  <si>
    <t>Dja Slit-faced Bat</t>
  </si>
  <si>
    <t>Dwarf Slit-faced Bat</t>
  </si>
  <si>
    <t>parisii</t>
  </si>
  <si>
    <t>Parisi's Slit-faced Bat</t>
  </si>
  <si>
    <t>thebaica</t>
  </si>
  <si>
    <t>Cape Long-eared Bat</t>
  </si>
  <si>
    <t>tragata</t>
  </si>
  <si>
    <t>Malayan Slit-faced Bat</t>
  </si>
  <si>
    <t>vinsoni</t>
  </si>
  <si>
    <t>Vinson's Slit-faced Bat</t>
  </si>
  <si>
    <t>woodi</t>
  </si>
  <si>
    <t>Wood's Slit-faced Bat</t>
  </si>
  <si>
    <t>Nycticebus</t>
  </si>
  <si>
    <t>Bengal Slow Loris</t>
  </si>
  <si>
    <t>coucang</t>
  </si>
  <si>
    <t>Greater Slow Loris</t>
  </si>
  <si>
    <t>Javan Slow Loris</t>
  </si>
  <si>
    <t>menagensis</t>
  </si>
  <si>
    <t>Philippine Slow Loris</t>
  </si>
  <si>
    <t>Pygmy Slow Loris</t>
  </si>
  <si>
    <t>Nycticeinops</t>
  </si>
  <si>
    <t>schlieffeni</t>
  </si>
  <si>
    <t>Schlieffen's Bat</t>
  </si>
  <si>
    <t>Nycticeius</t>
  </si>
  <si>
    <t>cubanus</t>
  </si>
  <si>
    <t>Cuban Evening Bat</t>
  </si>
  <si>
    <t>Evening Bat</t>
  </si>
  <si>
    <t>Nyctiellus</t>
  </si>
  <si>
    <t>Gervais's Funnel-eared Bat</t>
  </si>
  <si>
    <t>Nyctimene</t>
  </si>
  <si>
    <t>aello</t>
  </si>
  <si>
    <t>Common Tube-nosed Fruit Bat</t>
  </si>
  <si>
    <t>cephalotes</t>
  </si>
  <si>
    <t>Pallas's Tube-nosed Bat</t>
  </si>
  <si>
    <t>certans</t>
  </si>
  <si>
    <t>Mountain Tube-nosed Bat</t>
  </si>
  <si>
    <t>draconilla</t>
  </si>
  <si>
    <t>Lesser Tube-nosed Bat</t>
  </si>
  <si>
    <t>keasti</t>
  </si>
  <si>
    <t>Keast's Tube-nosed Fruit Bat</t>
  </si>
  <si>
    <t>Island Tube-nosed Bat</t>
  </si>
  <si>
    <t>malaitensis</t>
  </si>
  <si>
    <t>Malaita Tube-nosed Bat</t>
  </si>
  <si>
    <t>masalai</t>
  </si>
  <si>
    <t>Demonic Tube-nosed Bat</t>
  </si>
  <si>
    <t>Lesser Tube-nosed Fruit Bat</t>
  </si>
  <si>
    <t>rabori</t>
  </si>
  <si>
    <t>Philippine Tube-nosed Fruit Bat</t>
  </si>
  <si>
    <t>Eastern Tube-nosed Bat</t>
  </si>
  <si>
    <t>sanctacrucis</t>
  </si>
  <si>
    <t>Nend‚Äö√Ñ√∂‚àö‚Ä†‚àö‚àÇ‚Äö√Ñ√∂‚àö‚Ä†‚àö√° Tube-nosed Bat</t>
  </si>
  <si>
    <t>vizcaccia</t>
  </si>
  <si>
    <t>Umboi Tube-nosed Bat</t>
  </si>
  <si>
    <t>Nyctinomops</t>
  </si>
  <si>
    <t>aurispinosus</t>
  </si>
  <si>
    <t>Peale's Free-tailed Bat</t>
  </si>
  <si>
    <t>femorosaccus</t>
  </si>
  <si>
    <t>Pocketed Free-tailed Bat</t>
  </si>
  <si>
    <t>laticaudatus</t>
  </si>
  <si>
    <t>Broad-eared Free-tailed Bat</t>
  </si>
  <si>
    <t>Big Free-tailed Bat</t>
  </si>
  <si>
    <t>Nyctomys</t>
  </si>
  <si>
    <t>Vesper Rat</t>
  </si>
  <si>
    <t>Nyctophilus</t>
  </si>
  <si>
    <t>arnhemensis</t>
  </si>
  <si>
    <t>Northern Long-eared Bat</t>
  </si>
  <si>
    <t>bifax</t>
  </si>
  <si>
    <t>Eastern Long-eared Bat</t>
  </si>
  <si>
    <t>Lesser Long-eared Bat</t>
  </si>
  <si>
    <t>gouldi</t>
  </si>
  <si>
    <t>Gould's Long-eared Bat</t>
  </si>
  <si>
    <t>heran</t>
  </si>
  <si>
    <t>Sundan Long-eared Bat</t>
  </si>
  <si>
    <t>howensis</t>
  </si>
  <si>
    <t>Lord Howe Long-eared Bat</t>
  </si>
  <si>
    <t>Small-toothed Long-eared Bat</t>
  </si>
  <si>
    <t>Papuan Long-eared Bat</t>
  </si>
  <si>
    <t>nebulosus</t>
  </si>
  <si>
    <t>New Caledonia Long-eared Bat</t>
  </si>
  <si>
    <t>sherrini</t>
  </si>
  <si>
    <t>Tasmanian Long-eared Bat</t>
  </si>
  <si>
    <t>walkeri</t>
  </si>
  <si>
    <t>Pygmy Long-eared Bat</t>
  </si>
  <si>
    <t>Ochotonidae</t>
  </si>
  <si>
    <t>Ochotona</t>
  </si>
  <si>
    <t>alpina</t>
  </si>
  <si>
    <t>Alpine Pika</t>
  </si>
  <si>
    <t>Silver Pika</t>
  </si>
  <si>
    <t>cansus</t>
  </si>
  <si>
    <t>Gansu Pika</t>
  </si>
  <si>
    <t>Collared Pika</t>
  </si>
  <si>
    <t>coreana</t>
  </si>
  <si>
    <t>Korean Pika</t>
  </si>
  <si>
    <t>curzoniae</t>
  </si>
  <si>
    <t>Plateau Pika</t>
  </si>
  <si>
    <t>dauurica</t>
  </si>
  <si>
    <t>Daurian Pika</t>
  </si>
  <si>
    <t>Chinese Red Pika</t>
  </si>
  <si>
    <t>Forrest's Pika</t>
  </si>
  <si>
    <t>gloveri</t>
  </si>
  <si>
    <t>Glover's Pika</t>
  </si>
  <si>
    <t>Hoffmann's Pika</t>
  </si>
  <si>
    <t>hyperborea</t>
  </si>
  <si>
    <t>Northern Pika</t>
  </si>
  <si>
    <t>iliensis</t>
  </si>
  <si>
    <t>Ili Pika</t>
  </si>
  <si>
    <t>koslowi</t>
  </si>
  <si>
    <t>Kozlov's Pika</t>
  </si>
  <si>
    <t>ladacensis</t>
  </si>
  <si>
    <t>Ladak Pika</t>
  </si>
  <si>
    <t>Large-eared Pika</t>
  </si>
  <si>
    <t>mantchurica</t>
  </si>
  <si>
    <t xml:space="preserve">Manchurian Pika </t>
  </si>
  <si>
    <t>nubrica</t>
  </si>
  <si>
    <t>Nubra Pika</t>
  </si>
  <si>
    <t>opaca</t>
  </si>
  <si>
    <t xml:space="preserve">Kazakh Pika </t>
  </si>
  <si>
    <t>pallasii</t>
  </si>
  <si>
    <t>Pallas's Pika</t>
  </si>
  <si>
    <t>princeps</t>
  </si>
  <si>
    <t>American Pika</t>
  </si>
  <si>
    <t>Steppe Pika</t>
  </si>
  <si>
    <t>Royle's Pika</t>
  </si>
  <si>
    <t>Afghan Pika</t>
  </si>
  <si>
    <t>rutila</t>
  </si>
  <si>
    <t>Turkestan Red Pika</t>
  </si>
  <si>
    <t>syrinx</t>
  </si>
  <si>
    <t xml:space="preserve">Qinling Pika </t>
  </si>
  <si>
    <t>Moupin Pika</t>
  </si>
  <si>
    <t>Thomas's Pika</t>
  </si>
  <si>
    <t>turuchanensis</t>
  </si>
  <si>
    <t>Turuchan Pika</t>
  </si>
  <si>
    <t>Ochrotomys</t>
  </si>
  <si>
    <t>nuttalli</t>
  </si>
  <si>
    <t>Golden Mouse</t>
  </si>
  <si>
    <t>Octodon</t>
  </si>
  <si>
    <t>bridgesi</t>
  </si>
  <si>
    <t>Bridges's Degu</t>
  </si>
  <si>
    <t>degus</t>
  </si>
  <si>
    <t>Degu</t>
  </si>
  <si>
    <t>Moon-toothed Degu</t>
  </si>
  <si>
    <t>pacificus</t>
  </si>
  <si>
    <t>Pacific degu</t>
  </si>
  <si>
    <t>Octodontomys</t>
  </si>
  <si>
    <t>Mountain Degu</t>
  </si>
  <si>
    <t>Octomys</t>
  </si>
  <si>
    <t>mimax</t>
  </si>
  <si>
    <t>Viscacha Rat</t>
  </si>
  <si>
    <t>Odocoileus</t>
  </si>
  <si>
    <t>Mule Deer</t>
  </si>
  <si>
    <t>virginianus</t>
  </si>
  <si>
    <t>White-tailed Deer</t>
  </si>
  <si>
    <t>Oecomys</t>
  </si>
  <si>
    <t>auyantepui</t>
  </si>
  <si>
    <t>Bicolored Arboreal Rice Rat</t>
  </si>
  <si>
    <t>catherinae</t>
  </si>
  <si>
    <t>Atlantic forest arboreal rice rat</t>
  </si>
  <si>
    <t>cleberi</t>
  </si>
  <si>
    <t>Cleber's Arboreal Rice Rat</t>
  </si>
  <si>
    <t>Natterer's Oecomys</t>
  </si>
  <si>
    <t>flavicans</t>
  </si>
  <si>
    <t>Yellow Arboreal Rice Rat</t>
  </si>
  <si>
    <t>mamorae</t>
  </si>
  <si>
    <t>Mamore Arboreal Rice Rat</t>
  </si>
  <si>
    <t>paricola</t>
  </si>
  <si>
    <t>Brazilian Arboreal Rice Rat</t>
  </si>
  <si>
    <t>Dusky Arboreal Rice Rat</t>
  </si>
  <si>
    <t>King Arboreal Rice Rat</t>
  </si>
  <si>
    <t>Robert's Arboreal Rice Rat</t>
  </si>
  <si>
    <t>Red Arboreal Rice Rat</t>
  </si>
  <si>
    <t>Arboreal Rice Rat</t>
  </si>
  <si>
    <t>superans</t>
  </si>
  <si>
    <t>Foothill Arboreal Rice Rat</t>
  </si>
  <si>
    <t>trinitatis</t>
  </si>
  <si>
    <t>Long-furred Rice Rat</t>
  </si>
  <si>
    <t>Oenomys</t>
  </si>
  <si>
    <t>Rufous-nosed Rat</t>
  </si>
  <si>
    <t>Ghana Rufous-nosed Rat</t>
  </si>
  <si>
    <t>Okapia</t>
  </si>
  <si>
    <t>Okapi</t>
  </si>
  <si>
    <t>Olallamys</t>
  </si>
  <si>
    <t>White-tailed Olalla Rat</t>
  </si>
  <si>
    <t>Greedy Olalla Rat</t>
  </si>
  <si>
    <t>Oligoryzomys</t>
  </si>
  <si>
    <t>Andean Pygmy Rice Rat</t>
  </si>
  <si>
    <t>arenalis</t>
  </si>
  <si>
    <t>Sandy Pygmy Rice Rat</t>
  </si>
  <si>
    <t>brendae</t>
  </si>
  <si>
    <t>Brenda‚Äö√Ñ√∂‚àö√ë‚àö‚àÇ‚Äö√†√∂‚àö√´‚Äö√†√∂¬¨‚Ä¢s Colilargo</t>
  </si>
  <si>
    <t>Chacoan Pygmy Rice Rat</t>
  </si>
  <si>
    <t>delticola</t>
  </si>
  <si>
    <t>Delta Pygmy Rice Rat</t>
  </si>
  <si>
    <t>destructor</t>
  </si>
  <si>
    <t>Destructive Pygmy Rice Rat</t>
  </si>
  <si>
    <t>eliurus</t>
  </si>
  <si>
    <t>Brazilian Pygmy Rice Rat</t>
  </si>
  <si>
    <t>Yellow Pygmy Rice Rat</t>
  </si>
  <si>
    <t>fornesi</t>
  </si>
  <si>
    <t>Fornes' Colilargo</t>
  </si>
  <si>
    <t>Fulvous Pygmy Rice Rat</t>
  </si>
  <si>
    <t>griseolus</t>
  </si>
  <si>
    <t>Grayish Pygmy Rice Rat</t>
  </si>
  <si>
    <t>Long-tailed Pygmy Rice Rat</t>
  </si>
  <si>
    <t>Magellanic Pygmy Rice Rat</t>
  </si>
  <si>
    <t>Small-eared Pygmy Rice Rat</t>
  </si>
  <si>
    <t>moojeni</t>
  </si>
  <si>
    <t>Moojen's pygmy rice rat</t>
  </si>
  <si>
    <t>Black-footed Pygmy Rice Rat</t>
  </si>
  <si>
    <t>Highlands pygmy rice rat</t>
  </si>
  <si>
    <t>Straw-coloured pygmy rice rat</t>
  </si>
  <si>
    <t>vegetus</t>
  </si>
  <si>
    <t>Sprightly Pygmy Rice Rat</t>
  </si>
  <si>
    <t>Ondatra</t>
  </si>
  <si>
    <t>zibethicus</t>
  </si>
  <si>
    <t>Onychogalea</t>
  </si>
  <si>
    <t>fraenata</t>
  </si>
  <si>
    <t>Bridled Nailtail Wallaby</t>
  </si>
  <si>
    <t>unguifera</t>
  </si>
  <si>
    <t>Northern Nailtail Wallaby</t>
  </si>
  <si>
    <t>Onychomys</t>
  </si>
  <si>
    <t>arenicola</t>
  </si>
  <si>
    <t>Chihuahuan Grasshopper Mouse</t>
  </si>
  <si>
    <t>Northern Grasshopper Mouse</t>
  </si>
  <si>
    <t>torridus</t>
  </si>
  <si>
    <t>Southern Grasshopper Mouse</t>
  </si>
  <si>
    <t>Oreamnos</t>
  </si>
  <si>
    <t>Mountain Goat</t>
  </si>
  <si>
    <t>Oreonax</t>
  </si>
  <si>
    <t>flavicauda</t>
  </si>
  <si>
    <t>Peruvian yellow-tailed woolly monkey</t>
  </si>
  <si>
    <t>Oreoryzomys</t>
  </si>
  <si>
    <t>balneator</t>
  </si>
  <si>
    <t>Peruvian Rice Rat</t>
  </si>
  <si>
    <t>Oreotragus</t>
  </si>
  <si>
    <t>oreotragus</t>
  </si>
  <si>
    <t>Klipspringer</t>
  </si>
  <si>
    <t>Monotremata</t>
  </si>
  <si>
    <t>Ornithorhynchidae</t>
  </si>
  <si>
    <t>Ornithorhynchus</t>
  </si>
  <si>
    <t>anatinus</t>
  </si>
  <si>
    <t>Platypus</t>
  </si>
  <si>
    <t>Orthogeomys</t>
  </si>
  <si>
    <t>cavator</t>
  </si>
  <si>
    <t>Chiriqui Pocket Gopher</t>
  </si>
  <si>
    <t>cuniculus</t>
  </si>
  <si>
    <t>Oaxacan Pocket Gopher</t>
  </si>
  <si>
    <t>heterodus</t>
  </si>
  <si>
    <t>Variable Pocket Gopher</t>
  </si>
  <si>
    <t>Hispid Pocket Gopher</t>
  </si>
  <si>
    <t>lanius</t>
  </si>
  <si>
    <t>Big pocket gopher</t>
  </si>
  <si>
    <t>Underwood's Pocket Gopher</t>
  </si>
  <si>
    <t>Tubulidentata</t>
  </si>
  <si>
    <t>Orycteropodidae</t>
  </si>
  <si>
    <t>Orycteropus</t>
  </si>
  <si>
    <t>afer</t>
  </si>
  <si>
    <t>Aardvark</t>
  </si>
  <si>
    <t>Oryctolagus</t>
  </si>
  <si>
    <t>European Rabbit</t>
  </si>
  <si>
    <t>Oryx</t>
  </si>
  <si>
    <t>beisa</t>
  </si>
  <si>
    <t>Beisa Oryx</t>
  </si>
  <si>
    <t>dammah</t>
  </si>
  <si>
    <t>Scimitar-horned Oryx</t>
  </si>
  <si>
    <t>Gemsbok</t>
  </si>
  <si>
    <t>leucoryx</t>
  </si>
  <si>
    <t>Arabian Oryx</t>
  </si>
  <si>
    <t>Oryzomys</t>
  </si>
  <si>
    <t>couesi</t>
  </si>
  <si>
    <t>Coues's Rice Rat</t>
  </si>
  <si>
    <t>Thomas's Rice Rat</t>
  </si>
  <si>
    <t>gorgasi</t>
  </si>
  <si>
    <t>palustris</t>
  </si>
  <si>
    <t>Marsh Rice Rat</t>
  </si>
  <si>
    <t>Oryzorictes</t>
  </si>
  <si>
    <t>hova</t>
  </si>
  <si>
    <t>Mole-like Rice Tenrec</t>
  </si>
  <si>
    <t>tetradactylus</t>
  </si>
  <si>
    <t>Four-toed Rice Tenrec</t>
  </si>
  <si>
    <t>Osgoodomys</t>
  </si>
  <si>
    <t>banderanus</t>
  </si>
  <si>
    <t>Michoacan Deer Mouse</t>
  </si>
  <si>
    <t>Otocolobus</t>
  </si>
  <si>
    <t>manul</t>
  </si>
  <si>
    <t>Pallas's Cat</t>
  </si>
  <si>
    <t>Otocyon</t>
  </si>
  <si>
    <t>Bat-eared Fox</t>
  </si>
  <si>
    <t>Otolemur</t>
  </si>
  <si>
    <t>Thick-tailed Greater Galago</t>
  </si>
  <si>
    <t>garnettii</t>
  </si>
  <si>
    <t>Garnett's Greater Galago</t>
  </si>
  <si>
    <t>Otomops</t>
  </si>
  <si>
    <t>Java Giant Mastiff Bat</t>
  </si>
  <si>
    <t>johnstonei</t>
  </si>
  <si>
    <t>Johnstone's Giant Mastiff Bat</t>
  </si>
  <si>
    <t>Madagascar Free-tailed Bat</t>
  </si>
  <si>
    <t>martiensseni</t>
  </si>
  <si>
    <t>Large-eared Free-tailed Bat</t>
  </si>
  <si>
    <t>Papuan Free-tailed Bat</t>
  </si>
  <si>
    <t>secundus</t>
  </si>
  <si>
    <t>Mantled Free-tailed Bat</t>
  </si>
  <si>
    <t>wroughtoni</t>
  </si>
  <si>
    <t>Wroughton's Free-tailed Bat</t>
  </si>
  <si>
    <t>Otomys</t>
  </si>
  <si>
    <t>anchietae</t>
  </si>
  <si>
    <t>Angolan Vlei Rat</t>
  </si>
  <si>
    <t>angoniensis</t>
  </si>
  <si>
    <t>Angoni Vlei Rat</t>
  </si>
  <si>
    <t>barbouri</t>
  </si>
  <si>
    <t>Burton's Vlei Rat</t>
  </si>
  <si>
    <t>cuanzensis</t>
  </si>
  <si>
    <t>Cuanza Vlei Rat</t>
  </si>
  <si>
    <t>Dent's Vlei Rat</t>
  </si>
  <si>
    <t>Southern African Vlei Rat</t>
  </si>
  <si>
    <t>lacustris</t>
  </si>
  <si>
    <t>Robert's Vlei Rat</t>
  </si>
  <si>
    <t>laminatus</t>
  </si>
  <si>
    <t>Tanzanian Vlei Rat</t>
  </si>
  <si>
    <t>Laminate Vlei Rat</t>
  </si>
  <si>
    <t>saundersiae</t>
  </si>
  <si>
    <t>Western Vlei Rat</t>
  </si>
  <si>
    <t>sloggetti</t>
  </si>
  <si>
    <t>Sloggett's Vlei Rat</t>
  </si>
  <si>
    <t>Tropical Vlei Rat</t>
  </si>
  <si>
    <t>Typical Vlei Rat</t>
  </si>
  <si>
    <t>unisulcatus</t>
  </si>
  <si>
    <t>Karoo Bush Rat</t>
  </si>
  <si>
    <t>Otonycteris</t>
  </si>
  <si>
    <t>hemprichii</t>
  </si>
  <si>
    <t>Desert Long-eared Bat</t>
  </si>
  <si>
    <t>Otonyctomys</t>
  </si>
  <si>
    <t>hatti</t>
  </si>
  <si>
    <t>Hatt's Vesper Mouse</t>
  </si>
  <si>
    <t>Otopteropus</t>
  </si>
  <si>
    <t>cartilagonodus</t>
  </si>
  <si>
    <t>Luzon Pygmy Fruit Bat</t>
  </si>
  <si>
    <t>Otospermophilus</t>
  </si>
  <si>
    <t>beecheyi</t>
  </si>
  <si>
    <t>California Ground Squirrel</t>
  </si>
  <si>
    <t>Rock Squirrel</t>
  </si>
  <si>
    <t>Ototylomys</t>
  </si>
  <si>
    <t>Big-eared Climbing Rat</t>
  </si>
  <si>
    <t>Ourebia</t>
  </si>
  <si>
    <t>ourebi</t>
  </si>
  <si>
    <t>Oribi</t>
  </si>
  <si>
    <t>Ovibos</t>
  </si>
  <si>
    <t>Muskox</t>
  </si>
  <si>
    <t>Ovis</t>
  </si>
  <si>
    <t>ammon</t>
  </si>
  <si>
    <t>Argali</t>
  </si>
  <si>
    <t>Bighorn Sheep</t>
  </si>
  <si>
    <t>dalli</t>
  </si>
  <si>
    <t>Thinhorn Sheep</t>
  </si>
  <si>
    <t>nivicola</t>
  </si>
  <si>
    <t>Snow Sheep</t>
  </si>
  <si>
    <t>Mouflon</t>
  </si>
  <si>
    <t>Oxymycterus</t>
  </si>
  <si>
    <t>akodontius</t>
  </si>
  <si>
    <t>amazonicus</t>
  </si>
  <si>
    <t>Amazonian hocicudo</t>
  </si>
  <si>
    <t>angularis</t>
  </si>
  <si>
    <t>Angular Hocicudo</t>
  </si>
  <si>
    <t>caparoae</t>
  </si>
  <si>
    <t>Mount Caparao hocicudo</t>
  </si>
  <si>
    <t>dasytrichus</t>
  </si>
  <si>
    <t>delator</t>
  </si>
  <si>
    <t>Spy Hocicudo</t>
  </si>
  <si>
    <t>hiska</t>
  </si>
  <si>
    <t>Small Hocicudo</t>
  </si>
  <si>
    <t>Hispid Hocicudo</t>
  </si>
  <si>
    <t>hucucha</t>
  </si>
  <si>
    <t>Quechuan Hocicudo</t>
  </si>
  <si>
    <t>Incan Hocicudo</t>
  </si>
  <si>
    <t>josei</t>
  </si>
  <si>
    <t>Long-nosed Hocicudo</t>
  </si>
  <si>
    <t>paramensis</t>
  </si>
  <si>
    <t>Paramo Hocicudo</t>
  </si>
  <si>
    <t>quaestor</t>
  </si>
  <si>
    <t>Quaestor hocicudo</t>
  </si>
  <si>
    <t>Robert's Hocicudo</t>
  </si>
  <si>
    <t>Red Hocicudo</t>
  </si>
  <si>
    <t>Ozotoceros</t>
  </si>
  <si>
    <t>bezoarticus</t>
  </si>
  <si>
    <t>Pampas Deer</t>
  </si>
  <si>
    <t>Pachyuromys</t>
  </si>
  <si>
    <t>duprasi</t>
  </si>
  <si>
    <t>Fat-tailed Gerbil</t>
  </si>
  <si>
    <t>Paguma</t>
  </si>
  <si>
    <t>larvata</t>
  </si>
  <si>
    <t>Masked Palm Civet</t>
  </si>
  <si>
    <t>Palawanomys</t>
  </si>
  <si>
    <t>Palawan Mountain Rat</t>
  </si>
  <si>
    <t>Pan</t>
  </si>
  <si>
    <t>Bonobo</t>
  </si>
  <si>
    <t>troglodytes</t>
  </si>
  <si>
    <t>Chimpanzee</t>
  </si>
  <si>
    <t>Panthera</t>
  </si>
  <si>
    <t>Lion</t>
  </si>
  <si>
    <t>onca</t>
  </si>
  <si>
    <t>Jaguar</t>
  </si>
  <si>
    <t>pardus</t>
  </si>
  <si>
    <t>Leopard</t>
  </si>
  <si>
    <t>tigris</t>
  </si>
  <si>
    <t>Tiger</t>
  </si>
  <si>
    <t>uncia</t>
  </si>
  <si>
    <t>Snow Leopard</t>
  </si>
  <si>
    <t>Pantholops</t>
  </si>
  <si>
    <t>hodgsonii</t>
  </si>
  <si>
    <t>Chiru</t>
  </si>
  <si>
    <t>Papagomys</t>
  </si>
  <si>
    <t>armandvillei</t>
  </si>
  <si>
    <t>Armandville's Papagomys</t>
  </si>
  <si>
    <t>Papio</t>
  </si>
  <si>
    <t>anubis</t>
  </si>
  <si>
    <t>Olive Baboon</t>
  </si>
  <si>
    <t>cynocephalus</t>
  </si>
  <si>
    <t>Yellow Baboon</t>
  </si>
  <si>
    <t>hamadryas</t>
  </si>
  <si>
    <t>Hamadryas Baboon</t>
  </si>
  <si>
    <t>kindae</t>
  </si>
  <si>
    <t>Kinda Baboon</t>
  </si>
  <si>
    <t>papio</t>
  </si>
  <si>
    <t>Guinea Baboon</t>
  </si>
  <si>
    <t>Chacma Baboon</t>
  </si>
  <si>
    <t>Paracrocidura</t>
  </si>
  <si>
    <t>graueri</t>
  </si>
  <si>
    <t>Grauer's Shrew</t>
  </si>
  <si>
    <t>maxima</t>
  </si>
  <si>
    <t>Greater Large-headed Shrew</t>
  </si>
  <si>
    <t>schoutedeni</t>
  </si>
  <si>
    <t>Schouteden's Shrew</t>
  </si>
  <si>
    <t>Paracynictis</t>
  </si>
  <si>
    <t>Selous's Mongoose</t>
  </si>
  <si>
    <t>Paradipus</t>
  </si>
  <si>
    <t>ctenodactylus</t>
  </si>
  <si>
    <t>Grebnepalyi Tushkanchik</t>
  </si>
  <si>
    <t>Paradoxurus</t>
  </si>
  <si>
    <t>hermaphroditus</t>
  </si>
  <si>
    <t>Common Palm Civet</t>
  </si>
  <si>
    <t>jerdoni</t>
  </si>
  <si>
    <t>Brown Palm Civet</t>
  </si>
  <si>
    <t>zeylonensis</t>
  </si>
  <si>
    <t>Golden Palm Civet</t>
  </si>
  <si>
    <t>Paraechinus</t>
  </si>
  <si>
    <t>aethiopicus</t>
  </si>
  <si>
    <t>Desert Hedgehog</t>
  </si>
  <si>
    <t>hypomelas</t>
  </si>
  <si>
    <t>Brandt's Hedgehog</t>
  </si>
  <si>
    <t>Indian Hedgehog</t>
  </si>
  <si>
    <t>nudiventris</t>
  </si>
  <si>
    <t>Madras Hedgehog</t>
  </si>
  <si>
    <t>Parahyaena</t>
  </si>
  <si>
    <t>Brown Hyaena</t>
  </si>
  <si>
    <t>Parahydromys</t>
  </si>
  <si>
    <t>asper</t>
  </si>
  <si>
    <t>Waterside Rat</t>
  </si>
  <si>
    <t>Paraleptomys</t>
  </si>
  <si>
    <t>Northern Hydromyine</t>
  </si>
  <si>
    <t>wilhelmina</t>
  </si>
  <si>
    <t>Short-haired Hydromyine</t>
  </si>
  <si>
    <t>Paramelomys</t>
  </si>
  <si>
    <t>gressitti</t>
  </si>
  <si>
    <t>Gressitt's Paramelomys</t>
  </si>
  <si>
    <t>Papuan Lowland Paramelomys</t>
  </si>
  <si>
    <t>Montane Soft-furred Paramelomys</t>
  </si>
  <si>
    <t>Moncton's Paramelomys</t>
  </si>
  <si>
    <t>Long-nosed Paramelomys</t>
  </si>
  <si>
    <t>Common Lowland Paramelomys</t>
  </si>
  <si>
    <t>rubex</t>
  </si>
  <si>
    <t>Mountain Paramelomys</t>
  </si>
  <si>
    <t>steini</t>
  </si>
  <si>
    <t>Stein's Paramelomys</t>
  </si>
  <si>
    <t>Parantechinus</t>
  </si>
  <si>
    <t>Dibbler</t>
  </si>
  <si>
    <t>Paranyctimene</t>
  </si>
  <si>
    <t>raptor</t>
  </si>
  <si>
    <t>Unstriped Tube-nosed Bat</t>
  </si>
  <si>
    <t>tenax</t>
  </si>
  <si>
    <t>Steadfast Tube-nosed Bat</t>
  </si>
  <si>
    <t>Paratriaenops</t>
  </si>
  <si>
    <t>Grandidier's Trident Bat</t>
  </si>
  <si>
    <t>furculus</t>
  </si>
  <si>
    <t>Trouessart's Trident Bat</t>
  </si>
  <si>
    <t>Paraxerus</t>
  </si>
  <si>
    <t>Alexander's Bush Squirrel</t>
  </si>
  <si>
    <t>Boehm's Bush Squirrel</t>
  </si>
  <si>
    <t>cepapi</t>
  </si>
  <si>
    <t>Smith's Bush Squirrel</t>
  </si>
  <si>
    <t>cooperi</t>
  </si>
  <si>
    <t>Cooper's Mountain Squirrel</t>
  </si>
  <si>
    <t>flavovittis</t>
  </si>
  <si>
    <t>Striped Bush Squirrel</t>
  </si>
  <si>
    <t>Black And Red Bush Squirrel</t>
  </si>
  <si>
    <t>Ochre Bush Squirrel</t>
  </si>
  <si>
    <t>palliatus</t>
  </si>
  <si>
    <t>Red Bush Squirrel</t>
  </si>
  <si>
    <t>Green Bush Squirrel</t>
  </si>
  <si>
    <t>vexillarius</t>
  </si>
  <si>
    <t>Svynnerton's Bush Squirrel</t>
  </si>
  <si>
    <t>vincenti</t>
  </si>
  <si>
    <t>Vincent's Bush Squirrel</t>
  </si>
  <si>
    <t>Pardofelis</t>
  </si>
  <si>
    <t>marmorata</t>
  </si>
  <si>
    <t>Marbled Cat</t>
  </si>
  <si>
    <t>Paremballonura</t>
  </si>
  <si>
    <t>Peter's Sheath-tailed Bat</t>
  </si>
  <si>
    <t>tiavato</t>
  </si>
  <si>
    <t>Western Sheath-tailed Bat</t>
  </si>
  <si>
    <t>Parotomys</t>
  </si>
  <si>
    <t>Brants's Whistling Rat</t>
  </si>
  <si>
    <t>littledalei</t>
  </si>
  <si>
    <t>Littledale's Whistling Rat</t>
  </si>
  <si>
    <t>Paruromys</t>
  </si>
  <si>
    <t>dominator</t>
  </si>
  <si>
    <t>Giant Sulawesi Rat</t>
  </si>
  <si>
    <t>Pattonomys</t>
  </si>
  <si>
    <t>Carriker's Speckled Tree-rat</t>
  </si>
  <si>
    <t xml:space="preserve">Yellow Speckled Tree-rat </t>
  </si>
  <si>
    <t>occasius</t>
  </si>
  <si>
    <t>Bare-tailed Armored Tree-rat</t>
  </si>
  <si>
    <t xml:space="preserve">Orinocan Speckled Tree-rat </t>
  </si>
  <si>
    <t>semivillosus</t>
  </si>
  <si>
    <t>Columbian speckled tree rat</t>
  </si>
  <si>
    <t>Paucidentomys</t>
  </si>
  <si>
    <t>vermidax</t>
  </si>
  <si>
    <t>Edented Sulawesi rat</t>
  </si>
  <si>
    <t>Paulamys</t>
  </si>
  <si>
    <t>Paula's Long-nosed Rat</t>
  </si>
  <si>
    <t>Pearsonomys</t>
  </si>
  <si>
    <t>annectens</t>
  </si>
  <si>
    <t>Pearson's long clawed akodont</t>
  </si>
  <si>
    <t>Pecari</t>
  </si>
  <si>
    <t>tajacu</t>
  </si>
  <si>
    <t>Collared Peccary</t>
  </si>
  <si>
    <t>Pectinator</t>
  </si>
  <si>
    <t>Speke's Pectinator</t>
  </si>
  <si>
    <t>Pedetidae</t>
  </si>
  <si>
    <t>Pedetes</t>
  </si>
  <si>
    <t>Spring Hare</t>
  </si>
  <si>
    <t>surdaster</t>
  </si>
  <si>
    <t>East African Spring-hare</t>
  </si>
  <si>
    <t>Pelea</t>
  </si>
  <si>
    <t>Grey Rhebok</t>
  </si>
  <si>
    <t>Pelomys</t>
  </si>
  <si>
    <t>campanae</t>
  </si>
  <si>
    <t>Bell Groove-toothed Swamp Rat</t>
  </si>
  <si>
    <t>Creek Groove-toothed Swamp Rat</t>
  </si>
  <si>
    <t>hopkinsi</t>
  </si>
  <si>
    <t>Hopkins's Groove-toothed Swamp Rat</t>
  </si>
  <si>
    <t>isseli</t>
  </si>
  <si>
    <t>Issel's Groove-toothed Swamp Rat</t>
  </si>
  <si>
    <t>Least Groove-toothed Swamp Rat</t>
  </si>
  <si>
    <t>Pentalagus</t>
  </si>
  <si>
    <t>furnessi</t>
  </si>
  <si>
    <t>Amami Rabbit</t>
  </si>
  <si>
    <t>Penthetor</t>
  </si>
  <si>
    <t>lucasi</t>
  </si>
  <si>
    <t>Lucas's Short-nosed Fruit Bat</t>
  </si>
  <si>
    <t>Perameles</t>
  </si>
  <si>
    <t>Western Barred Bandicoot</t>
  </si>
  <si>
    <t>gunnii</t>
  </si>
  <si>
    <t>Eastern Barred Bandicoot</t>
  </si>
  <si>
    <t>nasuta</t>
  </si>
  <si>
    <t>Long-nosed Bandicoot</t>
  </si>
  <si>
    <t>Perodicticus</t>
  </si>
  <si>
    <t>Milne-Edwards's Potto</t>
  </si>
  <si>
    <t>East African Potto</t>
  </si>
  <si>
    <t>potto</t>
  </si>
  <si>
    <t>West African Potto</t>
  </si>
  <si>
    <t>Perognathus</t>
  </si>
  <si>
    <t>White-eared Pocket Mouse</t>
  </si>
  <si>
    <t>Arizona Pocket Mouse</t>
  </si>
  <si>
    <t>Olive-backed Pocket Mouse</t>
  </si>
  <si>
    <t>Plains Pocket Mouse</t>
  </si>
  <si>
    <t>flavus</t>
  </si>
  <si>
    <t>Silky Pocket Mouse</t>
  </si>
  <si>
    <t>Salinas Pocket Mouse</t>
  </si>
  <si>
    <t>longimembris</t>
  </si>
  <si>
    <t>Los Angeles Little Pocket Mouse</t>
  </si>
  <si>
    <t>Great Basin Pocket Mouse</t>
  </si>
  <si>
    <t>Peromyscus</t>
  </si>
  <si>
    <t>attwateri</t>
  </si>
  <si>
    <t>Texas Mouse</t>
  </si>
  <si>
    <t>Aztec Mouse</t>
  </si>
  <si>
    <t>beatae</t>
  </si>
  <si>
    <t>Orizaba Deermouse</t>
  </si>
  <si>
    <t>boylii</t>
  </si>
  <si>
    <t>Brush Mouse</t>
  </si>
  <si>
    <t>bullatus</t>
  </si>
  <si>
    <t>Perote Deer Mouse</t>
  </si>
  <si>
    <t>California Mouse</t>
  </si>
  <si>
    <t>Monserrat Island Deermouse</t>
  </si>
  <si>
    <t>crinitus</t>
  </si>
  <si>
    <t>Canyon Mouse</t>
  </si>
  <si>
    <t>dickeyi</t>
  </si>
  <si>
    <t>difficilis</t>
  </si>
  <si>
    <t>Zacatecan Deer Mouse</t>
  </si>
  <si>
    <t>Cactus Mouse</t>
  </si>
  <si>
    <t>eva</t>
  </si>
  <si>
    <t>Eva's Desert Mouse</t>
  </si>
  <si>
    <t>Northern Baja Deermouse</t>
  </si>
  <si>
    <t>Blackish Deer Mouse</t>
  </si>
  <si>
    <t>gossypinus</t>
  </si>
  <si>
    <t>Cotton Deermouse</t>
  </si>
  <si>
    <t>Big Deer Mouse</t>
  </si>
  <si>
    <t>gratus</t>
  </si>
  <si>
    <t>Osgood's Mouse</t>
  </si>
  <si>
    <t>guardia</t>
  </si>
  <si>
    <t>Angel Island Mouse</t>
  </si>
  <si>
    <t>Guatemalan Deer Mouse</t>
  </si>
  <si>
    <t>gymnotis</t>
  </si>
  <si>
    <t>Naked-eared Deer Mouse</t>
  </si>
  <si>
    <t>hooperi</t>
  </si>
  <si>
    <t>Hooper's Deer Mouse</t>
  </si>
  <si>
    <t>Transvolcanic Deermouse</t>
  </si>
  <si>
    <t>interparietalis</t>
  </si>
  <si>
    <t>San Lorenzo Deermouse</t>
  </si>
  <si>
    <t>keeni</t>
  </si>
  <si>
    <t>Northwestern Deermouse</t>
  </si>
  <si>
    <t>White-footed Mouse</t>
  </si>
  <si>
    <t>Nimble-footed Mouse</t>
  </si>
  <si>
    <t>Tres Marias Deer Mouse</t>
  </si>
  <si>
    <t>maniculatus</t>
  </si>
  <si>
    <t>North American Deermouse</t>
  </si>
  <si>
    <t>Mayan Deer Mouse</t>
  </si>
  <si>
    <t>megalops</t>
  </si>
  <si>
    <t>Broad-faced Deer Mouse</t>
  </si>
  <si>
    <t>mekisturus</t>
  </si>
  <si>
    <t>Puebla Deer Mouse</t>
  </si>
  <si>
    <t>melanocarpus</t>
  </si>
  <si>
    <t>Black-wristed Deer Mouse</t>
  </si>
  <si>
    <t>melanophrys</t>
  </si>
  <si>
    <t>Plateau Mouse</t>
  </si>
  <si>
    <t>Black-eared Mouse</t>
  </si>
  <si>
    <t>Black-tailed Deer Mouse</t>
  </si>
  <si>
    <t>Mesquite Mouse</t>
  </si>
  <si>
    <t>Mexican Deer Mouse</t>
  </si>
  <si>
    <t>Northern Rock Mouse</t>
  </si>
  <si>
    <t>ochraventer</t>
  </si>
  <si>
    <t>El Carrizo Deer Mouse</t>
  </si>
  <si>
    <t>pectoralis</t>
  </si>
  <si>
    <t>White-ankled Mouse</t>
  </si>
  <si>
    <t>perfulvus</t>
  </si>
  <si>
    <t>Tawny Deer Mouse</t>
  </si>
  <si>
    <t>polionotus</t>
  </si>
  <si>
    <t>Choctawhatchee Beach Mouse</t>
  </si>
  <si>
    <t>Chihuahuan Deer Mouse</t>
  </si>
  <si>
    <t>pseudocrinitus</t>
  </si>
  <si>
    <t>Coronados Deer Mouse</t>
  </si>
  <si>
    <t>sagax</t>
  </si>
  <si>
    <t>sejugis</t>
  </si>
  <si>
    <t>Santa Cruz Mouse</t>
  </si>
  <si>
    <t>simulus</t>
  </si>
  <si>
    <t>Nayarit Deer Mouse</t>
  </si>
  <si>
    <t>slevini</t>
  </si>
  <si>
    <t>Catalina Deer Mouse</t>
  </si>
  <si>
    <t>Gleaning Deer Mouse</t>
  </si>
  <si>
    <t>stephani</t>
  </si>
  <si>
    <t>San Esteban Deermouse</t>
  </si>
  <si>
    <t>stirtoni</t>
  </si>
  <si>
    <t>Stirton's Deer Mouse</t>
  </si>
  <si>
    <t>truei</t>
  </si>
  <si>
    <t>Pinyon Mouse</t>
  </si>
  <si>
    <t>winkelmanni</t>
  </si>
  <si>
    <t>Coalcoman Deer Mouse</t>
  </si>
  <si>
    <t>yucatanicus</t>
  </si>
  <si>
    <t>Yucatan Deer Mouse</t>
  </si>
  <si>
    <t>zarhynchus</t>
  </si>
  <si>
    <t>Chiapan Deer Mouse</t>
  </si>
  <si>
    <t>Peropteryx</t>
  </si>
  <si>
    <t>Greater Dog-like Bat</t>
  </si>
  <si>
    <t>leucoptera</t>
  </si>
  <si>
    <t>White-winged Dog-like Bat</t>
  </si>
  <si>
    <t>Lesser Dog-like Bat</t>
  </si>
  <si>
    <t>pallidoptera</t>
  </si>
  <si>
    <t>Trinidad Dog-like Bat</t>
  </si>
  <si>
    <t>Peroryctes</t>
  </si>
  <si>
    <t>broadbenti</t>
  </si>
  <si>
    <t>Giant Bandicoot</t>
  </si>
  <si>
    <t>Raffray's Bandicoot</t>
  </si>
  <si>
    <t>Petaurillus</t>
  </si>
  <si>
    <t>Lesser Pygmy Flying Squirrel</t>
  </si>
  <si>
    <t>Hose's Pygmy Flying Squirrel</t>
  </si>
  <si>
    <t>kinlochii</t>
  </si>
  <si>
    <t>Selangor Pygmy Flying Squirrel</t>
  </si>
  <si>
    <t>Petaurista</t>
  </si>
  <si>
    <t>alborufus</t>
  </si>
  <si>
    <t>Red And White Giant Flying Squirrel</t>
  </si>
  <si>
    <t>Spotted Giant Flying Squirrel</t>
  </si>
  <si>
    <t>Japanese Giant Flying Squirrel</t>
  </si>
  <si>
    <t>magnificus</t>
  </si>
  <si>
    <t>Hodgson's Giant Flying Squirrel</t>
  </si>
  <si>
    <t>mechukaensis</t>
  </si>
  <si>
    <t>Mechuka Giant Flying Squirrel</t>
  </si>
  <si>
    <t>mishmiensis</t>
  </si>
  <si>
    <t>Mishmi Giant Flying Squirrel</t>
  </si>
  <si>
    <t>nobilis</t>
  </si>
  <si>
    <t>Bhutan Giant Flying Squirrel</t>
  </si>
  <si>
    <t>Red Giant Flying Squirrel</t>
  </si>
  <si>
    <t>philippensis</t>
  </si>
  <si>
    <t>Indian Giant Flying Squirrel</t>
  </si>
  <si>
    <t>xanthotis</t>
  </si>
  <si>
    <t>Chinese Giant Flying Squirrel</t>
  </si>
  <si>
    <t>Petauroides</t>
  </si>
  <si>
    <t>Greater Glider</t>
  </si>
  <si>
    <t>Petaurus</t>
  </si>
  <si>
    <t>abidi</t>
  </si>
  <si>
    <t>Northern Glider</t>
  </si>
  <si>
    <t>Yellow-bellied Glider</t>
  </si>
  <si>
    <t>biacensis</t>
  </si>
  <si>
    <t>Biak Glider</t>
  </si>
  <si>
    <t>Sugar Glider</t>
  </si>
  <si>
    <t>Mahogany Glider</t>
  </si>
  <si>
    <t>norfolcensis</t>
  </si>
  <si>
    <t>Squirrel Glider</t>
  </si>
  <si>
    <t>Petinomys</t>
  </si>
  <si>
    <t>Mindanao Flying Squirrel</t>
  </si>
  <si>
    <t>fuscocapillus</t>
  </si>
  <si>
    <t>Travancore Flying Squirrel</t>
  </si>
  <si>
    <t>genibarbis</t>
  </si>
  <si>
    <t>Whiskered Flying Squirrel</t>
  </si>
  <si>
    <t>Hagen's Flying Squirrel</t>
  </si>
  <si>
    <t>Siberut Flying Squirrel</t>
  </si>
  <si>
    <t>mindanensis</t>
  </si>
  <si>
    <t>Arrow flying squirrel</t>
  </si>
  <si>
    <t>setosus</t>
  </si>
  <si>
    <t>Temminck's Flying Squirrel</t>
  </si>
  <si>
    <t>Vordermann's Flying Squirrel</t>
  </si>
  <si>
    <t>Petrodromus</t>
  </si>
  <si>
    <t>Four-toed Sengi</t>
  </si>
  <si>
    <t>Petrogale</t>
  </si>
  <si>
    <t>assimilis</t>
  </si>
  <si>
    <t>Allied Rock Wallaby</t>
  </si>
  <si>
    <t>Short-eared Rock Wallaby</t>
  </si>
  <si>
    <t>burbidgei</t>
  </si>
  <si>
    <t>Monjon</t>
  </si>
  <si>
    <t>coenensis</t>
  </si>
  <si>
    <t>Cape York Rock Wallaby</t>
  </si>
  <si>
    <t>concinna</t>
  </si>
  <si>
    <t>Nabarlek</t>
  </si>
  <si>
    <t>Godman's Rock Wallaby</t>
  </si>
  <si>
    <t>herberti</t>
  </si>
  <si>
    <t>Herbert's Rock Wallaby</t>
  </si>
  <si>
    <t>inornata</t>
  </si>
  <si>
    <t>Unadorned Rock Wallaby</t>
  </si>
  <si>
    <t>Black-footed Rock Wallaby</t>
  </si>
  <si>
    <t>mareeba</t>
  </si>
  <si>
    <t>Mareeba Rock Wallaby</t>
  </si>
  <si>
    <t>Brush-tailed Rock Wallaby</t>
  </si>
  <si>
    <t>persephone</t>
  </si>
  <si>
    <t>Proserpine Rock Wallaby</t>
  </si>
  <si>
    <t>purpureicollis</t>
  </si>
  <si>
    <t>Purple-necked Rock Wallaby</t>
  </si>
  <si>
    <t>Rothschild's Rock Wallaby</t>
  </si>
  <si>
    <t>sharmani</t>
  </si>
  <si>
    <t>Mount Claro Rock Wallaby</t>
  </si>
  <si>
    <t>xanthopus</t>
  </si>
  <si>
    <t>Yellow-footed Rock Wallaby</t>
  </si>
  <si>
    <t>Petromuridae</t>
  </si>
  <si>
    <t>Petromus</t>
  </si>
  <si>
    <t>typicus</t>
  </si>
  <si>
    <t>Dassie Rat</t>
  </si>
  <si>
    <t>Petromyscus</t>
  </si>
  <si>
    <t>Barbour's Rock Mouse</t>
  </si>
  <si>
    <t>Pygmy Rock Mouse</t>
  </si>
  <si>
    <t>Brukkaros Pygmy Rock Mouse</t>
  </si>
  <si>
    <t>Shortridge's Rock Mouse</t>
  </si>
  <si>
    <t>Petropseudes</t>
  </si>
  <si>
    <t>Rock Ringtail Possum</t>
  </si>
  <si>
    <t>Phacochoerus</t>
  </si>
  <si>
    <t>Desert Warthog</t>
  </si>
  <si>
    <t>Common Warthog</t>
  </si>
  <si>
    <t>Phaenomys</t>
  </si>
  <si>
    <t>Rio de Janeiro Arboreal Rat</t>
  </si>
  <si>
    <t>Phaiomys</t>
  </si>
  <si>
    <t>Blyth's Vole</t>
  </si>
  <si>
    <t>Phalanger</t>
  </si>
  <si>
    <t>alexandrae</t>
  </si>
  <si>
    <t>Gebe Cuscus</t>
  </si>
  <si>
    <t>carmelitae</t>
  </si>
  <si>
    <t>Mountain Cuscus</t>
  </si>
  <si>
    <t>Ground Cuscus</t>
  </si>
  <si>
    <t>intercastellanus</t>
  </si>
  <si>
    <t>Eastern Common Cuscus</t>
  </si>
  <si>
    <t>lullulae</t>
  </si>
  <si>
    <t>Woodlark Cuscus</t>
  </si>
  <si>
    <t>matabiru</t>
  </si>
  <si>
    <t>Blue-eyed Cuscus</t>
  </si>
  <si>
    <t>matanim</t>
  </si>
  <si>
    <t>Telefomin Cuscus</t>
  </si>
  <si>
    <t>mimicus</t>
  </si>
  <si>
    <t>Southern Common Cuscus</t>
  </si>
  <si>
    <t>Northern Common Cuscus</t>
  </si>
  <si>
    <t>Ornate Cuscus</t>
  </si>
  <si>
    <t>Obi Cuscus</t>
  </si>
  <si>
    <t>sericeus</t>
  </si>
  <si>
    <t>Silky Cuscus</t>
  </si>
  <si>
    <t>Stein's Cuscus</t>
  </si>
  <si>
    <t>Phaner</t>
  </si>
  <si>
    <t>electromontis</t>
  </si>
  <si>
    <t>furcifer</t>
  </si>
  <si>
    <t>Masoala Fork-marked Lemur</t>
  </si>
  <si>
    <t>Pale Fork-marked Lemur</t>
  </si>
  <si>
    <t>parienti</t>
  </si>
  <si>
    <t>Sambirano Fork-marked Lemur</t>
  </si>
  <si>
    <t>Pharotis</t>
  </si>
  <si>
    <t>imogene</t>
  </si>
  <si>
    <t>Thomas's Big-eared Bat</t>
  </si>
  <si>
    <t>Phascogale</t>
  </si>
  <si>
    <t>calura</t>
  </si>
  <si>
    <t>Red-tailed Phascogale</t>
  </si>
  <si>
    <t>pirata</t>
  </si>
  <si>
    <t>Northern Brush-tailed Phascogale</t>
  </si>
  <si>
    <t>tapoatafa</t>
  </si>
  <si>
    <t>Brush-tailed Phascogale</t>
  </si>
  <si>
    <t>Phascolarctidae</t>
  </si>
  <si>
    <t>Phascolarctos</t>
  </si>
  <si>
    <t>Koala</t>
  </si>
  <si>
    <t>Phascolosorex</t>
  </si>
  <si>
    <t>Red-bellied Phascogale</t>
  </si>
  <si>
    <t>Narrow-striped Dasyure</t>
  </si>
  <si>
    <t>Phataginus</t>
  </si>
  <si>
    <t>Long-tailed pangolin</t>
  </si>
  <si>
    <t>tricuspis</t>
  </si>
  <si>
    <t>Common African pangolin</t>
  </si>
  <si>
    <t>Phenacomys</t>
  </si>
  <si>
    <t>Western Heather Vole</t>
  </si>
  <si>
    <t>ungava</t>
  </si>
  <si>
    <t>Eastern Heather Vole</t>
  </si>
  <si>
    <t>Philander</t>
  </si>
  <si>
    <t>Anderson's Four-eyed Opossum</t>
  </si>
  <si>
    <t>deltae</t>
  </si>
  <si>
    <t xml:space="preserve">Deltaic Four-eyed Opossum </t>
  </si>
  <si>
    <t>frenatus</t>
  </si>
  <si>
    <t>Southeastern Four-eyed Opossum</t>
  </si>
  <si>
    <t>mcilhennyi</t>
  </si>
  <si>
    <t>Mcilhenny's Four-eyed Opossum</t>
  </si>
  <si>
    <t>mondolfii</t>
  </si>
  <si>
    <t xml:space="preserve">Mondolfi's Four-eyed Opossum </t>
  </si>
  <si>
    <t>Olrog`s Four-eyed Opossum</t>
  </si>
  <si>
    <t>opossum</t>
  </si>
  <si>
    <t>Gray Four-eyed Opossum</t>
  </si>
  <si>
    <t>Philantomba</t>
  </si>
  <si>
    <t>maxwellii</t>
  </si>
  <si>
    <t>Maxwell's Duiker</t>
  </si>
  <si>
    <t>Blue Duiker</t>
  </si>
  <si>
    <t>walteri</t>
  </si>
  <si>
    <t>Walter's Duiker</t>
  </si>
  <si>
    <t>Philetor</t>
  </si>
  <si>
    <t>Rohu's Bat</t>
  </si>
  <si>
    <t>Phloeomys</t>
  </si>
  <si>
    <t>cumingi</t>
  </si>
  <si>
    <t>Southern Luzon Phloeomys</t>
  </si>
  <si>
    <t>Northern Luzon Phloeomys</t>
  </si>
  <si>
    <t>Phodopus</t>
  </si>
  <si>
    <t>Campbell's Hamster</t>
  </si>
  <si>
    <t>roborovskii</t>
  </si>
  <si>
    <t>Desert Hamster</t>
  </si>
  <si>
    <t>sungorus</t>
  </si>
  <si>
    <t>Dzhungarian Hamster</t>
  </si>
  <si>
    <t>Phoniscus</t>
  </si>
  <si>
    <t>atrox</t>
  </si>
  <si>
    <t>Groove-toothed Trumpet-eared Bat</t>
  </si>
  <si>
    <t>jagorii</t>
  </si>
  <si>
    <t>Peters's Trumpet-eared Bat</t>
  </si>
  <si>
    <t>Golden-tipped Bat</t>
  </si>
  <si>
    <t>Phylloderma</t>
  </si>
  <si>
    <t>stenops</t>
  </si>
  <si>
    <t>Pale-faced Bat</t>
  </si>
  <si>
    <t>Phyllomys</t>
  </si>
  <si>
    <t>blainvillii</t>
  </si>
  <si>
    <t>Golden Atlantic Tree Rat</t>
  </si>
  <si>
    <t>Red-nosed Tree Rat</t>
  </si>
  <si>
    <t>dasythrix</t>
  </si>
  <si>
    <t>Drab Atlantic Tree Rat</t>
  </si>
  <si>
    <t>kerri</t>
  </si>
  <si>
    <t>Kerr's Atlantic tree rat</t>
  </si>
  <si>
    <t>lamarum</t>
  </si>
  <si>
    <t>Pallid Atlantic Tree Rat</t>
  </si>
  <si>
    <t>lundi</t>
  </si>
  <si>
    <t>Lund's Atlantic tree rat</t>
  </si>
  <si>
    <t>mantiqueirensis</t>
  </si>
  <si>
    <t>Mantiqueira Atlantic Tree Rat</t>
  </si>
  <si>
    <t>Long-furred Atlantic tree rat</t>
  </si>
  <si>
    <t>nigrispinus</t>
  </si>
  <si>
    <t>Black-spined Atlantic Tree Rat</t>
  </si>
  <si>
    <t>pattoni</t>
  </si>
  <si>
    <t>Patton's Atlantic tree rat</t>
  </si>
  <si>
    <t>sulinus</t>
  </si>
  <si>
    <t>Southern Atlantic Tree Rat</t>
  </si>
  <si>
    <t>Giant Atlantic Tree Rat</t>
  </si>
  <si>
    <t>Unicolored Tree Rat</t>
  </si>
  <si>
    <t>Phyllonycteris</t>
  </si>
  <si>
    <t>aphylla</t>
  </si>
  <si>
    <t>Jamaican Flower Bat</t>
  </si>
  <si>
    <t>poeyi</t>
  </si>
  <si>
    <t>Cuban Flower Bat</t>
  </si>
  <si>
    <t>Phyllops</t>
  </si>
  <si>
    <t>falcatus</t>
  </si>
  <si>
    <t>Cuban Fig-eating Bat</t>
  </si>
  <si>
    <t>Phyllostomus</t>
  </si>
  <si>
    <t>Pale Spear-nosed Bat</t>
  </si>
  <si>
    <t>elongatus</t>
  </si>
  <si>
    <t>Lesser Spear-nosed Bat</t>
  </si>
  <si>
    <t>hastatus</t>
  </si>
  <si>
    <t>Greater Spear-nosed Bat</t>
  </si>
  <si>
    <t>latifolius</t>
  </si>
  <si>
    <t>Guianan Spear-nosed Bat</t>
  </si>
  <si>
    <t>Phyllotis</t>
  </si>
  <si>
    <t>amicus</t>
  </si>
  <si>
    <t>Friendly Leaf-eared Mouse</t>
  </si>
  <si>
    <t>andium</t>
  </si>
  <si>
    <t>Andean Leaf-eared Mouse</t>
  </si>
  <si>
    <t>anitae</t>
  </si>
  <si>
    <t>Anita's leaf-eared mouse</t>
  </si>
  <si>
    <t>Buenos Aires Leaf-eared Mouse</t>
  </si>
  <si>
    <t>caprinus</t>
  </si>
  <si>
    <t>Capricorn Leaf-eared Mouse</t>
  </si>
  <si>
    <t>darwini</t>
  </si>
  <si>
    <t>Darwin's Leaf-eared Mouse</t>
  </si>
  <si>
    <t>definitus</t>
  </si>
  <si>
    <t>Definitive Leaf-eared Mouse</t>
  </si>
  <si>
    <t>Gerbil Leaf-eared Mouse</t>
  </si>
  <si>
    <t>haggardi</t>
  </si>
  <si>
    <t>Haggard's Leaf-eared Mouse</t>
  </si>
  <si>
    <t>limatus</t>
  </si>
  <si>
    <t>Lima leaf-eared mouse</t>
  </si>
  <si>
    <t>Master Leaf-eared Mouse</t>
  </si>
  <si>
    <t>Osgood's Leaf-eared Mouse</t>
  </si>
  <si>
    <t>osilae</t>
  </si>
  <si>
    <t>Bunchgrass Leaf-eared Mouse</t>
  </si>
  <si>
    <t>Wolffsohn's Leaf-eared Mouse</t>
  </si>
  <si>
    <t>xanthopygus</t>
  </si>
  <si>
    <t>Yellow-rumped Leaf-eared Mouse</t>
  </si>
  <si>
    <t>Piliocolobus</t>
  </si>
  <si>
    <t>Upper Guinea Red Colobus</t>
  </si>
  <si>
    <t>bouvieri</t>
  </si>
  <si>
    <t>epieni</t>
  </si>
  <si>
    <t>Niger Delta Red Colobus</t>
  </si>
  <si>
    <t>gordonorum</t>
  </si>
  <si>
    <t>Udzungwa Red Colobus</t>
  </si>
  <si>
    <t>Zanzibar Red Colobus</t>
  </si>
  <si>
    <t>oustaleti</t>
  </si>
  <si>
    <t>Pennant's Red Colobus</t>
  </si>
  <si>
    <t>rufomitratus</t>
  </si>
  <si>
    <t>Tana River Red Colobus</t>
  </si>
  <si>
    <t>tephrosceles</t>
  </si>
  <si>
    <t>Ashy Red Colobus</t>
  </si>
  <si>
    <t>tholloni</t>
  </si>
  <si>
    <t>Tshuapa Red Colobus</t>
  </si>
  <si>
    <t>waldronae</t>
  </si>
  <si>
    <t>Pipistrellus</t>
  </si>
  <si>
    <t>abramus</t>
  </si>
  <si>
    <t>Japanese Pipistrelle</t>
  </si>
  <si>
    <t>Forest Pipistrelle</t>
  </si>
  <si>
    <t>aero</t>
  </si>
  <si>
    <t>Mt  Gargues Pipistrelle</t>
  </si>
  <si>
    <t>alaschanicus</t>
  </si>
  <si>
    <t>Alashanian Pipistrelle</t>
  </si>
  <si>
    <t>Miombo pipistrelle</t>
  </si>
  <si>
    <t>angulatus</t>
  </si>
  <si>
    <t>New Guinea Pipistrelle</t>
  </si>
  <si>
    <t>arabicus</t>
  </si>
  <si>
    <t>Arabian Pipistrelle</t>
  </si>
  <si>
    <t>ariel</t>
  </si>
  <si>
    <t>Desert Pipistrelle</t>
  </si>
  <si>
    <t>cadornae</t>
  </si>
  <si>
    <t>ceylonicus</t>
  </si>
  <si>
    <t>Kelaart's Pipistrelle</t>
  </si>
  <si>
    <t>Mountain Pipistrelle</t>
  </si>
  <si>
    <t>coromandra</t>
  </si>
  <si>
    <t>Indian Pipistrelle</t>
  </si>
  <si>
    <t>crassulus</t>
  </si>
  <si>
    <t>Broad-headed Pipistrelle</t>
  </si>
  <si>
    <t>Eisentraut's Pipistrelle</t>
  </si>
  <si>
    <t>endoi</t>
  </si>
  <si>
    <t>Endo's Pipistrelle</t>
  </si>
  <si>
    <t>hanaki</t>
  </si>
  <si>
    <t>Hanaki's Dwarf Bat</t>
  </si>
  <si>
    <t>hesperidus</t>
  </si>
  <si>
    <t>African pipistrelle</t>
  </si>
  <si>
    <t>hesperus</t>
  </si>
  <si>
    <t>Western Pipistrelle</t>
  </si>
  <si>
    <t>imbricatus</t>
  </si>
  <si>
    <t>Brown Pipistrelle</t>
  </si>
  <si>
    <t>inexspectatus</t>
  </si>
  <si>
    <t>Aellen's Pipistrelle</t>
  </si>
  <si>
    <t>Javan Pipistrelle</t>
  </si>
  <si>
    <t>Kuhl's Pipistrelle</t>
  </si>
  <si>
    <t>maderensis</t>
  </si>
  <si>
    <t>Madeira Pipistrelle</t>
  </si>
  <si>
    <t>Minahassa Pipistrelle</t>
  </si>
  <si>
    <t>murrayi</t>
  </si>
  <si>
    <t>Christmas Island Pipistrelle</t>
  </si>
  <si>
    <t>musciculus</t>
  </si>
  <si>
    <t>Mouselike Pipistrelle</t>
  </si>
  <si>
    <t>Tiny Pipistrelle</t>
  </si>
  <si>
    <t>nathusii</t>
  </si>
  <si>
    <t>Nathusius' Pipistrelle</t>
  </si>
  <si>
    <t>papuanus</t>
  </si>
  <si>
    <t>Papuan Pipistrelle</t>
  </si>
  <si>
    <t>paterculus</t>
  </si>
  <si>
    <t>Mount Popa Pipistrelle</t>
  </si>
  <si>
    <t>permixtus</t>
  </si>
  <si>
    <t>Dar-es-salaam Pipistrelle</t>
  </si>
  <si>
    <t>pipistrellus</t>
  </si>
  <si>
    <t>Common Pipistrelle</t>
  </si>
  <si>
    <t>pulveratus</t>
  </si>
  <si>
    <t>Chinese Pipistrelle</t>
  </si>
  <si>
    <t>Soprano Pipistrelle</t>
  </si>
  <si>
    <t>raceyi</t>
  </si>
  <si>
    <t>Racey's Pipistrelle Bat</t>
  </si>
  <si>
    <t>rueppellii</t>
  </si>
  <si>
    <t>rusticus</t>
  </si>
  <si>
    <t>Rusty Pipistrelle</t>
  </si>
  <si>
    <t>stenopterus</t>
  </si>
  <si>
    <t>Narrow-winged Pipistrelle</t>
  </si>
  <si>
    <t>Bonin Pipistrelle</t>
  </si>
  <si>
    <t>Least Pipistrelle</t>
  </si>
  <si>
    <t>Watts's Pipistrelle</t>
  </si>
  <si>
    <t>westralis</t>
  </si>
  <si>
    <t>Northern Pipistrelle</t>
  </si>
  <si>
    <t>Pithecheir</t>
  </si>
  <si>
    <t>Javan Pithecheir</t>
  </si>
  <si>
    <t>Malay Peninsula Pithecheir</t>
  </si>
  <si>
    <t>Pithecheirops</t>
  </si>
  <si>
    <t>otion</t>
  </si>
  <si>
    <t>Bornean Pithecheirops</t>
  </si>
  <si>
    <t>Pithecia</t>
  </si>
  <si>
    <t>Equatorial Saki</t>
  </si>
  <si>
    <t>albicans</t>
  </si>
  <si>
    <t>Buffy Saki</t>
  </si>
  <si>
    <t>chrysocephala</t>
  </si>
  <si>
    <t>Golden-faced Saki</t>
  </si>
  <si>
    <t>Miller's Saki</t>
  </si>
  <si>
    <t>pithecia</t>
  </si>
  <si>
    <t>White-faced Saki</t>
  </si>
  <si>
    <t>vanzolinii</t>
  </si>
  <si>
    <t>Vanzolini's Bald-faced Saki</t>
  </si>
  <si>
    <t>Plagiodontia</t>
  </si>
  <si>
    <t>aedium</t>
  </si>
  <si>
    <t>Cuvier's Hutia</t>
  </si>
  <si>
    <t>Planigale</t>
  </si>
  <si>
    <t>gilesi</t>
  </si>
  <si>
    <t>Giles' Planigale</t>
  </si>
  <si>
    <t>ingrami</t>
  </si>
  <si>
    <t>Long-tailed Planigale</t>
  </si>
  <si>
    <t>Common Planigale</t>
  </si>
  <si>
    <t>novaeguineae</t>
  </si>
  <si>
    <t>Papuan Planigale</t>
  </si>
  <si>
    <t>tenuirostris</t>
  </si>
  <si>
    <t>Narrow-nosed Planigale</t>
  </si>
  <si>
    <t>Platacanthomyidae</t>
  </si>
  <si>
    <t>Platacanthomys</t>
  </si>
  <si>
    <t>Malabar Spiny Tree Mouse</t>
  </si>
  <si>
    <t>Platalina</t>
  </si>
  <si>
    <t>genovensium</t>
  </si>
  <si>
    <t>Long-snouted Bat</t>
  </si>
  <si>
    <t>Platymops</t>
  </si>
  <si>
    <t>setiger</t>
  </si>
  <si>
    <t>Peters's Flat-headed Bat</t>
  </si>
  <si>
    <t>Platyrrhinus</t>
  </si>
  <si>
    <t>albericoi</t>
  </si>
  <si>
    <t>Darien Broad-nosed Bat</t>
  </si>
  <si>
    <t>aurarius</t>
  </si>
  <si>
    <t>Eldorado Broad-nosed Bat</t>
  </si>
  <si>
    <t>brachycephalus</t>
  </si>
  <si>
    <t>Short-headed Broad-nosed Bat</t>
  </si>
  <si>
    <t>chocoensis</t>
  </si>
  <si>
    <t>Choco Broad-nosed Bat</t>
  </si>
  <si>
    <t>Thomas's Broad-nosed Bat</t>
  </si>
  <si>
    <t>helleri</t>
  </si>
  <si>
    <t>Heller's Broad-nosed Bat</t>
  </si>
  <si>
    <t>infuscus</t>
  </si>
  <si>
    <t>Buffy Broad-nosed Bat</t>
  </si>
  <si>
    <t>ismaeli</t>
  </si>
  <si>
    <t>White-lined Broad-nosed Bat</t>
  </si>
  <si>
    <t>masu</t>
  </si>
  <si>
    <t>matapalensis</t>
  </si>
  <si>
    <t>nigellus</t>
  </si>
  <si>
    <t>nitelinea</t>
  </si>
  <si>
    <t>Western Broad-nosed Bat</t>
  </si>
  <si>
    <t>recifinus</t>
  </si>
  <si>
    <t>Recife Broad-nosed Bat</t>
  </si>
  <si>
    <t>umbratus</t>
  </si>
  <si>
    <t>Shadowy Broad-nosed Bat</t>
  </si>
  <si>
    <t>Greater Broad-nosed Bat</t>
  </si>
  <si>
    <t>Plecotus</t>
  </si>
  <si>
    <t>Brown Big-eared Bat</t>
  </si>
  <si>
    <t>austriacus</t>
  </si>
  <si>
    <t>Gray Big-eared Bat</t>
  </si>
  <si>
    <t>balensis</t>
  </si>
  <si>
    <t>Ethiopian Big-eared Bat</t>
  </si>
  <si>
    <t>christii</t>
  </si>
  <si>
    <t>kolombatovici</t>
  </si>
  <si>
    <t>Mediterranean Long-eared Bat</t>
  </si>
  <si>
    <t>macrobullaris</t>
  </si>
  <si>
    <t>Mountain Long-eared Bat</t>
  </si>
  <si>
    <t>ognevi</t>
  </si>
  <si>
    <t>sacrimontis</t>
  </si>
  <si>
    <t>sardus</t>
  </si>
  <si>
    <t>Sardinian Long-eared Bat</t>
  </si>
  <si>
    <t>taivanus</t>
  </si>
  <si>
    <t>Taiwan Long-eared Bat</t>
  </si>
  <si>
    <t>teneriffae</t>
  </si>
  <si>
    <t>Canary Big-eared Bat</t>
  </si>
  <si>
    <t>Plerotes</t>
  </si>
  <si>
    <t>D'Anchieta's Fruit Bat</t>
  </si>
  <si>
    <t>Podogymnura</t>
  </si>
  <si>
    <t>aureospinula</t>
  </si>
  <si>
    <t>Dinagat Gymnure</t>
  </si>
  <si>
    <t>Mindanao Gymnure</t>
  </si>
  <si>
    <t>Podomys</t>
  </si>
  <si>
    <t>Florida Deermouse</t>
  </si>
  <si>
    <t>Podoxymys</t>
  </si>
  <si>
    <t>roraimae</t>
  </si>
  <si>
    <t>Roraima Mouse</t>
  </si>
  <si>
    <t>Poecilogale</t>
  </si>
  <si>
    <t>albinucha</t>
  </si>
  <si>
    <t>African Striped Weasel</t>
  </si>
  <si>
    <t>Poelagus</t>
  </si>
  <si>
    <t>marjorita</t>
  </si>
  <si>
    <t>Bunyoro Rabbit</t>
  </si>
  <si>
    <t>Pogonomelomys</t>
  </si>
  <si>
    <t>brassi</t>
  </si>
  <si>
    <t>bruijnii</t>
  </si>
  <si>
    <t>mayeri</t>
  </si>
  <si>
    <t>Shaw Mayer's Pogonomelomys</t>
  </si>
  <si>
    <t>Pogonomys</t>
  </si>
  <si>
    <t>championi</t>
  </si>
  <si>
    <t>Champion's Tree Mouse</t>
  </si>
  <si>
    <t>fergussoniensis</t>
  </si>
  <si>
    <t>D'Entrecasteaux Archipelago Pogonomys</t>
  </si>
  <si>
    <t>Loria's Pogonomys</t>
  </si>
  <si>
    <t>Chestnut Tree Mouse</t>
  </si>
  <si>
    <t>Gray-bellied Tree Mouse</t>
  </si>
  <si>
    <t>Poiana</t>
  </si>
  <si>
    <t>leightoni</t>
  </si>
  <si>
    <t>West African Oyan</t>
  </si>
  <si>
    <t>richardsonii</t>
  </si>
  <si>
    <t>Central African Oyan</t>
  </si>
  <si>
    <t>Poliocitellus</t>
  </si>
  <si>
    <t>franklinii</t>
  </si>
  <si>
    <t>Franklin's Ground Squirrel</t>
  </si>
  <si>
    <t>Pongo</t>
  </si>
  <si>
    <t>abelii</t>
  </si>
  <si>
    <t>Sumatran Orangutan</t>
  </si>
  <si>
    <t>Bornean Orangutan</t>
  </si>
  <si>
    <t>Porcula</t>
  </si>
  <si>
    <t>salvania</t>
  </si>
  <si>
    <t>Pygmy Hog</t>
  </si>
  <si>
    <t>Potamochoerus</t>
  </si>
  <si>
    <t>Bushpig</t>
  </si>
  <si>
    <t>porcus</t>
  </si>
  <si>
    <t>Red River Hog</t>
  </si>
  <si>
    <t>Potamogale</t>
  </si>
  <si>
    <t>velox</t>
  </si>
  <si>
    <t>Giant Otter Shrew</t>
  </si>
  <si>
    <t>Potorous</t>
  </si>
  <si>
    <t>gilbertii</t>
  </si>
  <si>
    <t>Gilbert's Potoroo</t>
  </si>
  <si>
    <t>Long-footed Potoroo</t>
  </si>
  <si>
    <t>Long-nosed Potoroo</t>
  </si>
  <si>
    <t>Potos</t>
  </si>
  <si>
    <t>Kinkajou</t>
  </si>
  <si>
    <t>Praomys</t>
  </si>
  <si>
    <t>daltoni</t>
  </si>
  <si>
    <t>Dalton's Praomys</t>
  </si>
  <si>
    <t>degraaffi</t>
  </si>
  <si>
    <t>De Graaff's Praomys</t>
  </si>
  <si>
    <t>delectorum</t>
  </si>
  <si>
    <t>East African Praomys</t>
  </si>
  <si>
    <t>derooi</t>
  </si>
  <si>
    <t>Deroo's Mouse</t>
  </si>
  <si>
    <t>hartwigi</t>
  </si>
  <si>
    <t>Hartwig's Soft-furred Mouse</t>
  </si>
  <si>
    <t>Jackson's Soft-furred Mouse</t>
  </si>
  <si>
    <t>lukolelae</t>
  </si>
  <si>
    <t>Lukolela Swamp Rat</t>
  </si>
  <si>
    <t>Least Soft-furred Mouse</t>
  </si>
  <si>
    <t>misonnei</t>
  </si>
  <si>
    <t>Misonne's Soft-furred Mouse</t>
  </si>
  <si>
    <t>Cameroon Soft-furred Mouse</t>
  </si>
  <si>
    <t>mutoni</t>
  </si>
  <si>
    <t>Riverine Soft-furred Mouse</t>
  </si>
  <si>
    <t>Gotel Mountain soft-furred mouse</t>
  </si>
  <si>
    <t>Petter's Praomys</t>
  </si>
  <si>
    <t>Forest Soft-furred Mouse</t>
  </si>
  <si>
    <t>tullbergi</t>
  </si>
  <si>
    <t>Tullberg's Soft-furred Mouse</t>
  </si>
  <si>
    <t>verschureni</t>
  </si>
  <si>
    <t>Verschuren's Praomys</t>
  </si>
  <si>
    <t>Presbytis</t>
  </si>
  <si>
    <t>Bornean Banded Langur</t>
  </si>
  <si>
    <t>comata</t>
  </si>
  <si>
    <t>Javan Surili</t>
  </si>
  <si>
    <t>femoralis</t>
  </si>
  <si>
    <t>Banded Surili</t>
  </si>
  <si>
    <t>frontata</t>
  </si>
  <si>
    <t>White-fronted Langur</t>
  </si>
  <si>
    <t>melalophos</t>
  </si>
  <si>
    <t>Sumatran Surili</t>
  </si>
  <si>
    <t>natunae</t>
  </si>
  <si>
    <t>Natuna Island Surili</t>
  </si>
  <si>
    <t>potenziani</t>
  </si>
  <si>
    <t>Mentawai Langur</t>
  </si>
  <si>
    <t>rubicunda</t>
  </si>
  <si>
    <t>Maroon Leaf Monkey</t>
  </si>
  <si>
    <t>siamensis</t>
  </si>
  <si>
    <t>White-thighed Surili</t>
  </si>
  <si>
    <t>Thomas's Langur</t>
  </si>
  <si>
    <t>Priodontes</t>
  </si>
  <si>
    <t>Giant Armadillo</t>
  </si>
  <si>
    <t>Prionailurus</t>
  </si>
  <si>
    <t>Leopard Cat</t>
  </si>
  <si>
    <t>Flat-headed Cat</t>
  </si>
  <si>
    <t>rubiginosus</t>
  </si>
  <si>
    <t>Rusty-spotted Cat</t>
  </si>
  <si>
    <t>Fishing Cat</t>
  </si>
  <si>
    <t>Prionodontidae</t>
  </si>
  <si>
    <t>Prionodon</t>
  </si>
  <si>
    <t>linsang</t>
  </si>
  <si>
    <t>Banded Linsang</t>
  </si>
  <si>
    <t>pardicolor</t>
  </si>
  <si>
    <t>Spotted Linsang</t>
  </si>
  <si>
    <t>Prionomys</t>
  </si>
  <si>
    <t>Dollman's Tree Mouse</t>
  </si>
  <si>
    <t>Procapra</t>
  </si>
  <si>
    <t>gutturosa</t>
  </si>
  <si>
    <t>Mongolian Gazelle</t>
  </si>
  <si>
    <t>picticaudata</t>
  </si>
  <si>
    <t>Tibetan Gazelle</t>
  </si>
  <si>
    <t>Przewalski's Gazelle</t>
  </si>
  <si>
    <t>Procavia</t>
  </si>
  <si>
    <t>Rock Hyrax</t>
  </si>
  <si>
    <t>Procolobus</t>
  </si>
  <si>
    <t>verus</t>
  </si>
  <si>
    <t>Olive Colobus</t>
  </si>
  <si>
    <t>Procyon</t>
  </si>
  <si>
    <t>cancrivorus</t>
  </si>
  <si>
    <t>Crab-eating Raccoon</t>
  </si>
  <si>
    <t>lotor</t>
  </si>
  <si>
    <t>Northern Raccoon</t>
  </si>
  <si>
    <t>Pygmy Raccoon</t>
  </si>
  <si>
    <t>Proechimys</t>
  </si>
  <si>
    <t>Huallaga Spiny Rat</t>
  </si>
  <si>
    <t>canicollis</t>
  </si>
  <si>
    <t>Colombian Spiny Rat</t>
  </si>
  <si>
    <t>chrysaeolus</t>
  </si>
  <si>
    <t>Boyaca Spiny Rat</t>
  </si>
  <si>
    <t>Cuvier's Spiny Rat</t>
  </si>
  <si>
    <t>decumanus</t>
  </si>
  <si>
    <t>Pacific Spiny Rat</t>
  </si>
  <si>
    <t>echinothrix</t>
  </si>
  <si>
    <t>Stiff-spined spiny rat</t>
  </si>
  <si>
    <t>gardneri</t>
  </si>
  <si>
    <t>Gardner's spiny rat</t>
  </si>
  <si>
    <t>Goeldi's Spiny Rat</t>
  </si>
  <si>
    <t>guairae</t>
  </si>
  <si>
    <t>Guaira Spiny Rat</t>
  </si>
  <si>
    <t>guyannensis</t>
  </si>
  <si>
    <t>Cayenne Spiny Rat</t>
  </si>
  <si>
    <t>hoplomyoides</t>
  </si>
  <si>
    <t>Guyanan Spiny Rat</t>
  </si>
  <si>
    <t>kulinae</t>
  </si>
  <si>
    <t>Kulina spiny rat</t>
  </si>
  <si>
    <t>Long-tailed Spiny Rat</t>
  </si>
  <si>
    <t>mincae</t>
  </si>
  <si>
    <t>Minca Spiny Rat</t>
  </si>
  <si>
    <t>oconnelli</t>
  </si>
  <si>
    <t>O'Connell's Spiny Rat</t>
  </si>
  <si>
    <t>Patton's spiny rat</t>
  </si>
  <si>
    <t>quadruplicatus</t>
  </si>
  <si>
    <t>Napo Spiny Rat</t>
  </si>
  <si>
    <t>Roberto's Spiny Rat</t>
  </si>
  <si>
    <t>Tome's Spiny Rat</t>
  </si>
  <si>
    <t>simonsi</t>
  </si>
  <si>
    <t>Simon's Spiny Rat</t>
  </si>
  <si>
    <t>steerei</t>
  </si>
  <si>
    <t>Steere's Spiny Rat</t>
  </si>
  <si>
    <t>Trinidad Spiny Rat</t>
  </si>
  <si>
    <t>Proedromys</t>
  </si>
  <si>
    <t>bedfordi</t>
  </si>
  <si>
    <t>Duke Of Bedford's Vole</t>
  </si>
  <si>
    <t>liangshanensis</t>
  </si>
  <si>
    <t>Liangshan Vole</t>
  </si>
  <si>
    <t>Prolemur</t>
  </si>
  <si>
    <t>Greater Bamboo Lemur</t>
  </si>
  <si>
    <t>Promops</t>
  </si>
  <si>
    <t>Big Crested Mastiff Bat</t>
  </si>
  <si>
    <t>davisoni</t>
  </si>
  <si>
    <t>Brown Mastiff Bat</t>
  </si>
  <si>
    <t>Pronolagus</t>
  </si>
  <si>
    <t>Natal Red Rock Hare</t>
  </si>
  <si>
    <t>randensis</t>
  </si>
  <si>
    <t>Jameson's Red Rock Hare</t>
  </si>
  <si>
    <t>Smith's Red Rock Hare</t>
  </si>
  <si>
    <t>Hewitt's Red Rock Hare</t>
  </si>
  <si>
    <t>Propithecus</t>
  </si>
  <si>
    <t>candidus</t>
  </si>
  <si>
    <t>Silky Sifaka</t>
  </si>
  <si>
    <t>Coquerel's Sifaka</t>
  </si>
  <si>
    <t>Crowned Sifaka</t>
  </si>
  <si>
    <t>deckenii</t>
  </si>
  <si>
    <t>Diademed Sifaka</t>
  </si>
  <si>
    <t>Milne-Edward's Sifaka</t>
  </si>
  <si>
    <t>perrieri</t>
  </si>
  <si>
    <t>Perrier's Sifaka</t>
  </si>
  <si>
    <t>tattersalli</t>
  </si>
  <si>
    <t>Golden-crowned Sifaka</t>
  </si>
  <si>
    <t>verreauxi</t>
  </si>
  <si>
    <t>Verreaux's Sifaka</t>
  </si>
  <si>
    <t>Prosciurillus</t>
  </si>
  <si>
    <t>abstrusus</t>
  </si>
  <si>
    <t>Secretive Dwarf Squirrel</t>
  </si>
  <si>
    <t>leucomus</t>
  </si>
  <si>
    <t>Whitish Dwarf Squirrel</t>
  </si>
  <si>
    <t>Celebes Dwarf Squirrel</t>
  </si>
  <si>
    <t>rosenbergii</t>
  </si>
  <si>
    <t>Sanghir Squirrel</t>
  </si>
  <si>
    <t>weberi</t>
  </si>
  <si>
    <t>Weber's Sulawesi Dwarf Squirrel</t>
  </si>
  <si>
    <t>Proteles</t>
  </si>
  <si>
    <t>Aardwolf</t>
  </si>
  <si>
    <t>Protochromys</t>
  </si>
  <si>
    <t>fellowsi</t>
  </si>
  <si>
    <t>Red-bellied Protochromys</t>
  </si>
  <si>
    <t>Protoxerus</t>
  </si>
  <si>
    <t>aubinnii</t>
  </si>
  <si>
    <t>Slender-tailed Squirrel</t>
  </si>
  <si>
    <t>stangeri</t>
  </si>
  <si>
    <t>Forest Giant Squirrel</t>
  </si>
  <si>
    <t>Psammomys</t>
  </si>
  <si>
    <t>obesus</t>
  </si>
  <si>
    <t>Fat Sand Rat</t>
  </si>
  <si>
    <t>vexillaris</t>
  </si>
  <si>
    <t>Lesser Sand Rat</t>
  </si>
  <si>
    <t>Pseudantechinus</t>
  </si>
  <si>
    <t>bilarni</t>
  </si>
  <si>
    <t>Sandstone Antechinus</t>
  </si>
  <si>
    <t>macdonnellensis</t>
  </si>
  <si>
    <t>Fat-tailed Pseudantechinus</t>
  </si>
  <si>
    <t>Carpentarian Antechinus</t>
  </si>
  <si>
    <t>ningbing</t>
  </si>
  <si>
    <t>Ningbing Pseudantechinus</t>
  </si>
  <si>
    <t>roryi</t>
  </si>
  <si>
    <t>Rory's Pseudantechinus</t>
  </si>
  <si>
    <t>woolleyae</t>
  </si>
  <si>
    <t>Woolley's Pseudantechinus</t>
  </si>
  <si>
    <t>Pseudoberylmys</t>
  </si>
  <si>
    <t>muongbangensis</t>
  </si>
  <si>
    <t>Pseudocheirus</t>
  </si>
  <si>
    <t>Western Ringtail Possum</t>
  </si>
  <si>
    <t>peregrinus</t>
  </si>
  <si>
    <t>Common Ringtail Possum</t>
  </si>
  <si>
    <t>Pseudochirops</t>
  </si>
  <si>
    <t>albertisii</t>
  </si>
  <si>
    <t>D'Albertis's Ringtail</t>
  </si>
  <si>
    <t>archeri</t>
  </si>
  <si>
    <t>Green Ringtail Possum</t>
  </si>
  <si>
    <t>corinnae</t>
  </si>
  <si>
    <t>Plush-coated Ringtail</t>
  </si>
  <si>
    <t>Reclusive Ringtail</t>
  </si>
  <si>
    <t>Coppery Ringtail</t>
  </si>
  <si>
    <t>Pseudochirulus</t>
  </si>
  <si>
    <t>canescens</t>
  </si>
  <si>
    <t>Lowland Ringtail</t>
  </si>
  <si>
    <t>Weyland Ringtail</t>
  </si>
  <si>
    <t>Daintree River Ringtail Possum</t>
  </si>
  <si>
    <t>Painted Ringtail</t>
  </si>
  <si>
    <t>herbertensis</t>
  </si>
  <si>
    <t>Herbert River Ringtail Possum</t>
  </si>
  <si>
    <t>Masked Ringtail</t>
  </si>
  <si>
    <t>Pygmy Ringtail</t>
  </si>
  <si>
    <t>schlegeli</t>
  </si>
  <si>
    <t>Arfak Ringtail</t>
  </si>
  <si>
    <t>Pseudohydromys</t>
  </si>
  <si>
    <t>berniceae</t>
  </si>
  <si>
    <t>Bishop's Moss Mouse</t>
  </si>
  <si>
    <t>Shaw Mayer's shrew mouse</t>
  </si>
  <si>
    <t>Mottled-tailed Shrew Mouse</t>
  </si>
  <si>
    <t>germani</t>
  </si>
  <si>
    <t>German's One-toothed Moss Mouse</t>
  </si>
  <si>
    <t>Eastern New Guinea shrew mouse</t>
  </si>
  <si>
    <t>Musser's Shrew Mouse</t>
  </si>
  <si>
    <t>Western Shrew Mouse</t>
  </si>
  <si>
    <t>patriciae</t>
  </si>
  <si>
    <t>Woolley's Moss-Mouse</t>
  </si>
  <si>
    <t>sandrae</t>
  </si>
  <si>
    <t>White-bellied Moss-Mouse</t>
  </si>
  <si>
    <t>Pseudois</t>
  </si>
  <si>
    <t>nayaur</t>
  </si>
  <si>
    <t>Blue Sheep</t>
  </si>
  <si>
    <t>Pseudomys</t>
  </si>
  <si>
    <t>albocinereus</t>
  </si>
  <si>
    <t>Ash-grey Mouse</t>
  </si>
  <si>
    <t>apodemoides</t>
  </si>
  <si>
    <t>Silky Mouse</t>
  </si>
  <si>
    <t>Plains Mouse</t>
  </si>
  <si>
    <t>bolami</t>
  </si>
  <si>
    <t>Bolam's Mouse</t>
  </si>
  <si>
    <t>calabyi</t>
  </si>
  <si>
    <t>Kakadu Pebble Mouse</t>
  </si>
  <si>
    <t>Western Pebble Mouse</t>
  </si>
  <si>
    <t>desertor</t>
  </si>
  <si>
    <t>Desert Mouse</t>
  </si>
  <si>
    <t>fieldi</t>
  </si>
  <si>
    <t>Djoongari</t>
  </si>
  <si>
    <t>Smoky Mouse</t>
  </si>
  <si>
    <t>gracilicaudatus</t>
  </si>
  <si>
    <t>Eastern Chestnut Mouse</t>
  </si>
  <si>
    <t>hermannsburgensis</t>
  </si>
  <si>
    <t>Sandy Inland Mouse</t>
  </si>
  <si>
    <t>higginsi</t>
  </si>
  <si>
    <t>Long-tailed Mouse</t>
  </si>
  <si>
    <t>johnsoni</t>
  </si>
  <si>
    <t>Central Pebble Mouse</t>
  </si>
  <si>
    <t>Western Chestnut Mouse</t>
  </si>
  <si>
    <t>novaehollandiae</t>
  </si>
  <si>
    <t>New Holland Mouse</t>
  </si>
  <si>
    <t>Western Mouse</t>
  </si>
  <si>
    <t>oralis</t>
  </si>
  <si>
    <t>Hastings River Mouse</t>
  </si>
  <si>
    <t>patrius</t>
  </si>
  <si>
    <t>Eastern Pebble Mouse</t>
  </si>
  <si>
    <t>pilligaensis</t>
  </si>
  <si>
    <t>Pilliga Mouse</t>
  </si>
  <si>
    <t>Heath Mouse</t>
  </si>
  <si>
    <t>Pseudoryx</t>
  </si>
  <si>
    <t>nghetinhensis</t>
  </si>
  <si>
    <t>Saola</t>
  </si>
  <si>
    <t>Pseudoryzomys</t>
  </si>
  <si>
    <t>simplex</t>
  </si>
  <si>
    <t>Brazilian False Rice Rat</t>
  </si>
  <si>
    <t>Ptenochirus</t>
  </si>
  <si>
    <t>jagori</t>
  </si>
  <si>
    <t>Greater Musky Fruit Bat</t>
  </si>
  <si>
    <t>Lesser Musky Fruit Bat</t>
  </si>
  <si>
    <t>Pteralopex</t>
  </si>
  <si>
    <t>anceps</t>
  </si>
  <si>
    <t>Bougainville Monkey-faced Bat</t>
  </si>
  <si>
    <t>Guadalcanal Monkey-faced Bat</t>
  </si>
  <si>
    <t>flanneryi</t>
  </si>
  <si>
    <t>Greater Monkey-faced Bat</t>
  </si>
  <si>
    <t>pulchra</t>
  </si>
  <si>
    <t>Montane Monkey-faced Bat</t>
  </si>
  <si>
    <t>taki</t>
  </si>
  <si>
    <t>New Georgia Monkey-faced Bat</t>
  </si>
  <si>
    <t>Pteromys</t>
  </si>
  <si>
    <t>momonga</t>
  </si>
  <si>
    <t>Japanese Flying Squirrel</t>
  </si>
  <si>
    <t>Russian Flying Squirrel</t>
  </si>
  <si>
    <t>Pteromyscus</t>
  </si>
  <si>
    <t>Smoky Flying Squirrel</t>
  </si>
  <si>
    <t>Pteronotus</t>
  </si>
  <si>
    <t>davyi</t>
  </si>
  <si>
    <t>Davy's Naked-backed Bat</t>
  </si>
  <si>
    <t>gymnonotus</t>
  </si>
  <si>
    <t>Big Naked-backed Bat</t>
  </si>
  <si>
    <t>macleayii</t>
  </si>
  <si>
    <t>Macleay's Mustached Bat</t>
  </si>
  <si>
    <t>mesoamericanus</t>
  </si>
  <si>
    <t>paraguanensis</t>
  </si>
  <si>
    <t>parnellii</t>
  </si>
  <si>
    <t>Common Mustached Bat</t>
  </si>
  <si>
    <t>Wagner's Mustached Bat</t>
  </si>
  <si>
    <t>quadridens</t>
  </si>
  <si>
    <t>Sooty Mustached Bat</t>
  </si>
  <si>
    <t>Pteronura</t>
  </si>
  <si>
    <t>Giant Otter</t>
  </si>
  <si>
    <t>Pteropus</t>
  </si>
  <si>
    <t>admiralitatum</t>
  </si>
  <si>
    <t>Admiralty Flying Fox</t>
  </si>
  <si>
    <t>aldabrensis</t>
  </si>
  <si>
    <t>Aldabra Flying-fox</t>
  </si>
  <si>
    <t>Black Flying Fox</t>
  </si>
  <si>
    <t>anetianus</t>
  </si>
  <si>
    <t>Vanuatu Flying Fox</t>
  </si>
  <si>
    <t>aruensis</t>
  </si>
  <si>
    <t>Aru Flying Fox</t>
  </si>
  <si>
    <t>North Moluccan Flying Fox</t>
  </si>
  <si>
    <t>capistratus</t>
  </si>
  <si>
    <t>Bismarck Flying Fox</t>
  </si>
  <si>
    <t>chrysoproctus</t>
  </si>
  <si>
    <t>Moluccan Flying Fox</t>
  </si>
  <si>
    <t>cognatus</t>
  </si>
  <si>
    <t>Makira Flying Fox</t>
  </si>
  <si>
    <t>Spectacled Flying Fox</t>
  </si>
  <si>
    <t>dasymallus</t>
  </si>
  <si>
    <t>Ryukyu Flying Fox</t>
  </si>
  <si>
    <t>faunulus</t>
  </si>
  <si>
    <t>Nicobar Flying Fox</t>
  </si>
  <si>
    <t>fundatus</t>
  </si>
  <si>
    <t>Banks Flying Fox</t>
  </si>
  <si>
    <t>Indian Flying Fox</t>
  </si>
  <si>
    <t>gilliardorum</t>
  </si>
  <si>
    <t>Gilliard's Flying Fox</t>
  </si>
  <si>
    <t>Gray Flying Fox</t>
  </si>
  <si>
    <t>Ontong Java Flying Fox</t>
  </si>
  <si>
    <t>hypomelanus</t>
  </si>
  <si>
    <t>Island Flying Fox</t>
  </si>
  <si>
    <t>Andersen's Flying Fox</t>
  </si>
  <si>
    <t>keyensis</t>
  </si>
  <si>
    <t>Kei Flying Fox</t>
  </si>
  <si>
    <t>leucopterus</t>
  </si>
  <si>
    <t>White-winged Flying Fox</t>
  </si>
  <si>
    <t>livingstonii</t>
  </si>
  <si>
    <t>Livingstone's Flying Fox</t>
  </si>
  <si>
    <t>lombocensis</t>
  </si>
  <si>
    <t>Lombok Flying Fox</t>
  </si>
  <si>
    <t>loochoensis</t>
  </si>
  <si>
    <t>Okinawa Flying-fox</t>
  </si>
  <si>
    <t>Lyle's Flying Fox</t>
  </si>
  <si>
    <t>Large-eared Flying Fox</t>
  </si>
  <si>
    <t>mahaganus</t>
  </si>
  <si>
    <t>Sanborn's Flying Fox</t>
  </si>
  <si>
    <t>mariannus</t>
  </si>
  <si>
    <t>Marianas Flying Fox</t>
  </si>
  <si>
    <t>melanopogon</t>
  </si>
  <si>
    <t>Black-bearded Flying Fox</t>
  </si>
  <si>
    <t>melanotus</t>
  </si>
  <si>
    <t>Blyth's Flying Fox</t>
  </si>
  <si>
    <t>molossinus</t>
  </si>
  <si>
    <t>Pohnpei Flying Fox</t>
  </si>
  <si>
    <t>neohibernicus</t>
  </si>
  <si>
    <t>Great Flying Fox</t>
  </si>
  <si>
    <t>Greater Mascarene Flying Fox</t>
  </si>
  <si>
    <t>nitendiensis</t>
  </si>
  <si>
    <t>Temotu Flying Fox</t>
  </si>
  <si>
    <t>Seram Flying Fox</t>
  </si>
  <si>
    <t>Ornate Flying Fox</t>
  </si>
  <si>
    <t>pelewensis</t>
  </si>
  <si>
    <t>Palua flying fox</t>
  </si>
  <si>
    <t>Moluccan Masked Flying Fox</t>
  </si>
  <si>
    <t>pohlei</t>
  </si>
  <si>
    <t>Geelvink Bay Flying Fox</t>
  </si>
  <si>
    <t>poliocephalus</t>
  </si>
  <si>
    <t>Grey-headed Flying Fox</t>
  </si>
  <si>
    <t>pselaphon</t>
  </si>
  <si>
    <t>Bonin Flying Fox</t>
  </si>
  <si>
    <t>Little Golden-mantled Flying-fox</t>
  </si>
  <si>
    <t>rayneri</t>
  </si>
  <si>
    <t>Solomons Flying Fox</t>
  </si>
  <si>
    <t>rennelli</t>
  </si>
  <si>
    <t>Rennell Flying Fox</t>
  </si>
  <si>
    <t>rodricensis</t>
  </si>
  <si>
    <t>Rodrigues Flying Fox</t>
  </si>
  <si>
    <t>Madagascan Flying Fox</t>
  </si>
  <si>
    <t>samoensis</t>
  </si>
  <si>
    <t>Samoan Flying Fox</t>
  </si>
  <si>
    <t>scapulatus</t>
  </si>
  <si>
    <t>Little Red Flying Fox</t>
  </si>
  <si>
    <t>Seychelles Flying Fox</t>
  </si>
  <si>
    <t>Philippine Gray Flying Fox</t>
  </si>
  <si>
    <t>Temminck's Flying Fox</t>
  </si>
  <si>
    <t>tonganus</t>
  </si>
  <si>
    <t>Pacific flying fox</t>
  </si>
  <si>
    <t>Vanikoro Flying Fox</t>
  </si>
  <si>
    <t>ualanus</t>
  </si>
  <si>
    <t>Kosrae Flying Fox</t>
  </si>
  <si>
    <t>vampyrus</t>
  </si>
  <si>
    <t>Large Flying-fox</t>
  </si>
  <si>
    <t>New Caledonia Flying Fox</t>
  </si>
  <si>
    <t>voeltzkowi</t>
  </si>
  <si>
    <t>Pemba Flying Fox</t>
  </si>
  <si>
    <t>Dwarf Flying Fox</t>
  </si>
  <si>
    <t>Ptilocercidae</t>
  </si>
  <si>
    <t>Ptilocercus</t>
  </si>
  <si>
    <t>lowii</t>
  </si>
  <si>
    <t>Pen-tailed Treeshrew</t>
  </si>
  <si>
    <t>Pudu</t>
  </si>
  <si>
    <t>mephistophiles</t>
  </si>
  <si>
    <t>Northern Pudu</t>
  </si>
  <si>
    <t>puda</t>
  </si>
  <si>
    <t>Southern Pudu</t>
  </si>
  <si>
    <t>Puma</t>
  </si>
  <si>
    <t>Punomys</t>
  </si>
  <si>
    <t>Koford's puna mouse</t>
  </si>
  <si>
    <t>Puna Mouse</t>
  </si>
  <si>
    <t>Pygathrix</t>
  </si>
  <si>
    <t>Grey-shanked Douc Langur</t>
  </si>
  <si>
    <t>nemaeus</t>
  </si>
  <si>
    <t>Red-shanked Douc Langur</t>
  </si>
  <si>
    <t>Black-shanked Douc Langur</t>
  </si>
  <si>
    <t>Pygeretmus</t>
  </si>
  <si>
    <t>Lesser Fat-tailed Jerboa</t>
  </si>
  <si>
    <t>Dwarf Fat-tailed Jerboa</t>
  </si>
  <si>
    <t>zhitkovi</t>
  </si>
  <si>
    <t>Zhitkov's Jerboa</t>
  </si>
  <si>
    <t>Pygoderma</t>
  </si>
  <si>
    <t>bilabiatum</t>
  </si>
  <si>
    <t>Ipanema Broad-nosed Bat</t>
  </si>
  <si>
    <t>Rangifer</t>
  </si>
  <si>
    <t>tarandus</t>
  </si>
  <si>
    <t>Reindeer</t>
  </si>
  <si>
    <t>Raphicerus</t>
  </si>
  <si>
    <t>Steenbok</t>
  </si>
  <si>
    <t>Cape Grysbok</t>
  </si>
  <si>
    <t>sharpei</t>
  </si>
  <si>
    <t>Sharpe's Grysbok</t>
  </si>
  <si>
    <t>Rattus</t>
  </si>
  <si>
    <t>Burnished Enggano Rat</t>
  </si>
  <si>
    <t>Indochinese Forest Rat</t>
  </si>
  <si>
    <t>annandalei</t>
  </si>
  <si>
    <t>Annandale's Sundaic Rat</t>
  </si>
  <si>
    <t>arfakienis</t>
  </si>
  <si>
    <t>Vogelkop Mountain Rat</t>
  </si>
  <si>
    <t>argentiventer</t>
  </si>
  <si>
    <t>Ricefield Rat</t>
  </si>
  <si>
    <t>arrogans</t>
  </si>
  <si>
    <t>Western New Guinea Mountain Rat</t>
  </si>
  <si>
    <t>Kinabalu Rat</t>
  </si>
  <si>
    <t>blangorum</t>
  </si>
  <si>
    <t>Aceh Rat</t>
  </si>
  <si>
    <t>bontanus</t>
  </si>
  <si>
    <t>Southwestern Xanthurus Rat</t>
  </si>
  <si>
    <t>burrus</t>
  </si>
  <si>
    <t>Miller's Nicobar Rat</t>
  </si>
  <si>
    <t>colletti</t>
  </si>
  <si>
    <t>Dusky Rat</t>
  </si>
  <si>
    <t>elaphinus</t>
  </si>
  <si>
    <t>Sula Archipelago Rat</t>
  </si>
  <si>
    <t>enganus</t>
  </si>
  <si>
    <t>Enggano Island Rat</t>
  </si>
  <si>
    <t>Philippine Forest Rat</t>
  </si>
  <si>
    <t>exulans</t>
  </si>
  <si>
    <t>Polynesian Rat</t>
  </si>
  <si>
    <t>feliceus</t>
  </si>
  <si>
    <t>Spiny Seram Island Rat</t>
  </si>
  <si>
    <t>Bush Rat</t>
  </si>
  <si>
    <t>giluwensis</t>
  </si>
  <si>
    <t>Giluwe Rat</t>
  </si>
  <si>
    <t>hainaldi</t>
  </si>
  <si>
    <t>Hainald's Flores Island Rat</t>
  </si>
  <si>
    <t>Hoffmann's Sulawesi Rat</t>
  </si>
  <si>
    <t>hoogerwerfi</t>
  </si>
  <si>
    <t>Hoogerwerf's Sumatran Rat</t>
  </si>
  <si>
    <t>jobiensis</t>
  </si>
  <si>
    <t>Yapen Rat</t>
  </si>
  <si>
    <t>Koopman's Peleng Island Rat</t>
  </si>
  <si>
    <t>korinchi</t>
  </si>
  <si>
    <t>Sumatran Mountain Rat</t>
  </si>
  <si>
    <t>Cape York Rat</t>
  </si>
  <si>
    <t>losea</t>
  </si>
  <si>
    <t>Losea Rat</t>
  </si>
  <si>
    <t>Mentawai Archipelago Rat</t>
  </si>
  <si>
    <t>lutreolus</t>
  </si>
  <si>
    <t>Australian Swamp Rat</t>
  </si>
  <si>
    <t>marmosurus</t>
  </si>
  <si>
    <t>Marmoset Xanthurus Rat</t>
  </si>
  <si>
    <t>Mindoro Mountain Rat</t>
  </si>
  <si>
    <t>mollicomulus</t>
  </si>
  <si>
    <t>Lompobatang Sulawesi Rat</t>
  </si>
  <si>
    <t>Sri Lankan Mountain Rat</t>
  </si>
  <si>
    <t>Eastern Rat</t>
  </si>
  <si>
    <t>morotaiensis</t>
  </si>
  <si>
    <t>Halmahara Rat</t>
  </si>
  <si>
    <t>nikenii</t>
  </si>
  <si>
    <t>Niken's Rat</t>
  </si>
  <si>
    <t>Moss-forest Rat</t>
  </si>
  <si>
    <t>Himalayan Field Rat</t>
  </si>
  <si>
    <t>norvegicus</t>
  </si>
  <si>
    <t>Brown Rat</t>
  </si>
  <si>
    <t>New Guinea Rat</t>
  </si>
  <si>
    <t>omichlodes</t>
  </si>
  <si>
    <t>Arianus's Rat</t>
  </si>
  <si>
    <t>Osgood's Vietnamese Rat</t>
  </si>
  <si>
    <t>Zelebor's Nicobar Rat</t>
  </si>
  <si>
    <t>pelurus</t>
  </si>
  <si>
    <t>Peleng Island Xanthurus Rat</t>
  </si>
  <si>
    <t>pococki</t>
  </si>
  <si>
    <t>Pocock's Highland Rat</t>
  </si>
  <si>
    <t>praetor</t>
  </si>
  <si>
    <t>Large Spiny Rat</t>
  </si>
  <si>
    <t>pyctoris</t>
  </si>
  <si>
    <t>Himalayan Rat</t>
  </si>
  <si>
    <t>House Rat</t>
  </si>
  <si>
    <t>Glacier Rat</t>
  </si>
  <si>
    <t>salocco</t>
  </si>
  <si>
    <t>Southeastern Xanthurus Rat</t>
  </si>
  <si>
    <t>satarae</t>
  </si>
  <si>
    <t>Sahyadris Forest Rat</t>
  </si>
  <si>
    <t>simalurensis</t>
  </si>
  <si>
    <t>Simalur Archipelago Rat</t>
  </si>
  <si>
    <t>sordidus</t>
  </si>
  <si>
    <t>Canefield Rat</t>
  </si>
  <si>
    <t>Small Spiny Rat</t>
  </si>
  <si>
    <t>stoicus</t>
  </si>
  <si>
    <t>Andaman Rat</t>
  </si>
  <si>
    <t>tanezumi</t>
  </si>
  <si>
    <t>Oriental House Rat</t>
  </si>
  <si>
    <t>tawitawiensis</t>
  </si>
  <si>
    <t>Tawitawi Forest Rat</t>
  </si>
  <si>
    <t>timorensis</t>
  </si>
  <si>
    <t>Timor Forest Rat</t>
  </si>
  <si>
    <t>tiomanicus</t>
  </si>
  <si>
    <t>Malaysian Field Rat</t>
  </si>
  <si>
    <t>tunneyi</t>
  </si>
  <si>
    <t>Pale Field Rat</t>
  </si>
  <si>
    <t>vandeuseni</t>
  </si>
  <si>
    <t>Van Deusen's Rat</t>
  </si>
  <si>
    <t>verecundus</t>
  </si>
  <si>
    <t>Slender Rat</t>
  </si>
  <si>
    <t>villosissimus</t>
  </si>
  <si>
    <t>Long-haired Rat</t>
  </si>
  <si>
    <t>xanthurus</t>
  </si>
  <si>
    <t>Northeastern Xanthurus Rat</t>
  </si>
  <si>
    <t>Ratufa</t>
  </si>
  <si>
    <t>Pale Giant Squirrel</t>
  </si>
  <si>
    <t>Black Giant Squirrel</t>
  </si>
  <si>
    <t>Indian Giant Squirrel</t>
  </si>
  <si>
    <t>Sri Lankan Giant Squirrel</t>
  </si>
  <si>
    <t>Redunca</t>
  </si>
  <si>
    <t>arundinum</t>
  </si>
  <si>
    <t>Southern Reedbuck</t>
  </si>
  <si>
    <t>fulvorufula</t>
  </si>
  <si>
    <t>Mountain Reedbuck</t>
  </si>
  <si>
    <t>redunca</t>
  </si>
  <si>
    <t>Bohor Reedbuck</t>
  </si>
  <si>
    <t>Reithrodon</t>
  </si>
  <si>
    <t>Bunny Rat</t>
  </si>
  <si>
    <t>Reithrodontomys</t>
  </si>
  <si>
    <t>bakeri</t>
  </si>
  <si>
    <t>Baker's Small-toothed Harvest Mouse</t>
  </si>
  <si>
    <t>Short-nosed Harvest Mouse</t>
  </si>
  <si>
    <t>burti</t>
  </si>
  <si>
    <t>Sonoran Harvest Mouse</t>
  </si>
  <si>
    <t>chrysopsis</t>
  </si>
  <si>
    <t>Volcano Harvest Mouse</t>
  </si>
  <si>
    <t>creper</t>
  </si>
  <si>
    <t>Chiriqui Harvest Mouse</t>
  </si>
  <si>
    <t>darienensis</t>
  </si>
  <si>
    <t>Darien Harvest Mouse</t>
  </si>
  <si>
    <t>Fulvous Harvest Mouse</t>
  </si>
  <si>
    <t>Slender Harvest Mouse</t>
  </si>
  <si>
    <t>Hairy Harvest Mouse</t>
  </si>
  <si>
    <t>humulis</t>
  </si>
  <si>
    <t>Eastern Harvest Mouse</t>
  </si>
  <si>
    <t>Southern Marsh Harvest Mouse</t>
  </si>
  <si>
    <t>Mexican Harvest Mouse</t>
  </si>
  <si>
    <t>Small-toothed Harvest Mouse</t>
  </si>
  <si>
    <t>Plains Harvest Mouse</t>
  </si>
  <si>
    <t>Nicaraguan Harvest Mouse</t>
  </si>
  <si>
    <t>raviventris</t>
  </si>
  <si>
    <t>Salt-marsh Harvest Mouse</t>
  </si>
  <si>
    <t>rodriguezi</t>
  </si>
  <si>
    <t>Rodriguez's Harvest Mouse</t>
  </si>
  <si>
    <t>Cozumel Harvest Mouse</t>
  </si>
  <si>
    <t>Sumichrast's Harvest Mouse</t>
  </si>
  <si>
    <t>Narrow-nosed Harvest Mouse</t>
  </si>
  <si>
    <t>zacatecae</t>
  </si>
  <si>
    <t>Zacatecas Harvest Mouse</t>
  </si>
  <si>
    <t>Rhabdomys</t>
  </si>
  <si>
    <t>Four-striped Grass Rat</t>
  </si>
  <si>
    <t>Rhagomys</t>
  </si>
  <si>
    <t>longilingua</t>
  </si>
  <si>
    <t>Long-tongued arboreal mouse</t>
  </si>
  <si>
    <t>Brazilian Arboreal Mouse</t>
  </si>
  <si>
    <t>Rheithrosciurus</t>
  </si>
  <si>
    <t>Tufted Ground Squirrel</t>
  </si>
  <si>
    <t>Rheomys</t>
  </si>
  <si>
    <t>Mexican Water Mouse</t>
  </si>
  <si>
    <t>Goldman's Water Mouse</t>
  </si>
  <si>
    <t>Thomas's Water Mouse</t>
  </si>
  <si>
    <t>Underwood's Water Mouse</t>
  </si>
  <si>
    <t>Rhinoceros</t>
  </si>
  <si>
    <t>sondaicus</t>
  </si>
  <si>
    <t>Javan Rhinoceros</t>
  </si>
  <si>
    <t>unicornis</t>
  </si>
  <si>
    <t>Indian Rhinoceros</t>
  </si>
  <si>
    <t>Rhinolophidae</t>
  </si>
  <si>
    <t>Rhinolophus</t>
  </si>
  <si>
    <t>acuminatus</t>
  </si>
  <si>
    <t>Accuminate Horseshoe Bat</t>
  </si>
  <si>
    <t>adami</t>
  </si>
  <si>
    <t>Adam's Horseshoe Bat</t>
  </si>
  <si>
    <t>Intermediate Horseshoe Bat</t>
  </si>
  <si>
    <t>alcyone</t>
  </si>
  <si>
    <t>Halcyon Horseshoe Bat</t>
  </si>
  <si>
    <t>arcuatus</t>
  </si>
  <si>
    <t>Arcuate Horseshoe Bat</t>
  </si>
  <si>
    <t>beddomei</t>
  </si>
  <si>
    <t>Beddome's Horseshoe Bat</t>
  </si>
  <si>
    <t>blasii</t>
  </si>
  <si>
    <t>Blasius's Horseshoe Bat</t>
  </si>
  <si>
    <t>bocharicus</t>
  </si>
  <si>
    <t>Bokhara Horseshoe Bat</t>
  </si>
  <si>
    <t>borneensis</t>
  </si>
  <si>
    <t>Bornean Horseshoe Bat</t>
  </si>
  <si>
    <t>canuti</t>
  </si>
  <si>
    <t>Canut's Horseshoe Bat</t>
  </si>
  <si>
    <t>Cape Horseshoe Bat</t>
  </si>
  <si>
    <t>Sulawesi Horseshoe Bat</t>
  </si>
  <si>
    <t>clivosus</t>
  </si>
  <si>
    <t>Geoffroy's Horseshoe Bat</t>
  </si>
  <si>
    <t>coelophyllus</t>
  </si>
  <si>
    <t>Croslet Horseshoe Bat</t>
  </si>
  <si>
    <t>Andaman Horseshoe Bat</t>
  </si>
  <si>
    <t>convexus</t>
  </si>
  <si>
    <t>Convex Horseshoe Bat</t>
  </si>
  <si>
    <t>creaghi</t>
  </si>
  <si>
    <t>Creagh's Horseshoe Bat</t>
  </si>
  <si>
    <t>darlingi</t>
  </si>
  <si>
    <t>Darling's Horseshoe Bat</t>
  </si>
  <si>
    <t>Decken's Horseshoe Bat</t>
  </si>
  <si>
    <t>Dent's Horseshoe Bat</t>
  </si>
  <si>
    <t>eloquens</t>
  </si>
  <si>
    <t>Eloquent Horseshoe Bat</t>
  </si>
  <si>
    <t>euryale</t>
  </si>
  <si>
    <t>Mediterranean Horseshoe Bat</t>
  </si>
  <si>
    <t>euryotis</t>
  </si>
  <si>
    <t>Broad-eared Horseshoe Bat</t>
  </si>
  <si>
    <t>ferrumequinum</t>
  </si>
  <si>
    <t>Greater Horseshoe Bat</t>
  </si>
  <si>
    <t>formosae</t>
  </si>
  <si>
    <t>Formosan Woolly Horseshoe Bat</t>
  </si>
  <si>
    <t>fumigatus</t>
  </si>
  <si>
    <t>Guinean Horseshoe Bat</t>
  </si>
  <si>
    <t>hildebrandtii</t>
  </si>
  <si>
    <t>Hildebrandt's Horseshoe Bat</t>
  </si>
  <si>
    <t>hilli</t>
  </si>
  <si>
    <t>Hill's Horseshoe Bat</t>
  </si>
  <si>
    <t>hillorum</t>
  </si>
  <si>
    <t>Upland Horseshoe Bat</t>
  </si>
  <si>
    <t>hipposideros</t>
  </si>
  <si>
    <t>Lesser Horseshoe Bat</t>
  </si>
  <si>
    <t>inops</t>
  </si>
  <si>
    <t>Philippine Forest Horseshoe Bat</t>
  </si>
  <si>
    <t>Kai Horseshoe Bat</t>
  </si>
  <si>
    <t>landeri</t>
  </si>
  <si>
    <t>Lander's Horseshoe Bat</t>
  </si>
  <si>
    <t>Blyth's Horseshoe Bat</t>
  </si>
  <si>
    <t>luctus</t>
  </si>
  <si>
    <t>Woolly Horseshoe Bat</t>
  </si>
  <si>
    <t>maclaudi</t>
  </si>
  <si>
    <t>Maclaud's Horseshoe Bat</t>
  </si>
  <si>
    <t>Big-eared Horseshoe Bat</t>
  </si>
  <si>
    <t>madurensis</t>
  </si>
  <si>
    <t>Madura Horseshoe Bat</t>
  </si>
  <si>
    <t>maendeleo</t>
  </si>
  <si>
    <t>Maendeleo Horseshoe Bat</t>
  </si>
  <si>
    <t>Malayan Horseshoe Bat</t>
  </si>
  <si>
    <t>marshalli</t>
  </si>
  <si>
    <t>Marshall's Horseshoe Bat</t>
  </si>
  <si>
    <t>megaphyllus</t>
  </si>
  <si>
    <t>Eastern Horseshoe Bat</t>
  </si>
  <si>
    <t>mehelyi</t>
  </si>
  <si>
    <t>Mehely's Horseshoe Bat</t>
  </si>
  <si>
    <t>mitratus</t>
  </si>
  <si>
    <t>Mitred Horseshoe Bat</t>
  </si>
  <si>
    <t>Timorese Horseshoe Bat</t>
  </si>
  <si>
    <t>nereis</t>
  </si>
  <si>
    <t>Anamban Horseshoe Bat</t>
  </si>
  <si>
    <t>Osgood's Horseshoe Bat</t>
  </si>
  <si>
    <t>paradoxolophus</t>
  </si>
  <si>
    <t>Bourret's Horseshoe Bat</t>
  </si>
  <si>
    <t>Pearson's Horseshoe Bat</t>
  </si>
  <si>
    <t>philippinensis</t>
  </si>
  <si>
    <t>Large-eared Horseshoe Bat</t>
  </si>
  <si>
    <t>Least Horseshoe Bat</t>
  </si>
  <si>
    <t>King Horseshoe Bat</t>
  </si>
  <si>
    <t>Peninsular Horseshoe Bat</t>
  </si>
  <si>
    <t>rouxii</t>
  </si>
  <si>
    <t>Rufous Horseshoe Bat</t>
  </si>
  <si>
    <t>Large Rufous Horseshoe Bat</t>
  </si>
  <si>
    <t>Ruwenzori Horseshoe Bat</t>
  </si>
  <si>
    <t>sakejiensis</t>
  </si>
  <si>
    <t>Sakeji Horseshoe Bat</t>
  </si>
  <si>
    <t>sedulus</t>
  </si>
  <si>
    <t>Lesser Wooly Horseshoe Bat</t>
  </si>
  <si>
    <t>shameli</t>
  </si>
  <si>
    <t>Shamel's Horseshoe Bat</t>
  </si>
  <si>
    <t>Shortridge's Horseshoe Bat</t>
  </si>
  <si>
    <t>Thai Horseshoe Bat</t>
  </si>
  <si>
    <t>Forest Horseshoe Bat</t>
  </si>
  <si>
    <t>Bushveld Horseshoe Bat</t>
  </si>
  <si>
    <t>sinicus</t>
  </si>
  <si>
    <t>Chinese Horseshoe Bat</t>
  </si>
  <si>
    <t>stheno</t>
  </si>
  <si>
    <t>Lesser Brown Horseshoe Bat</t>
  </si>
  <si>
    <t>subbadius</t>
  </si>
  <si>
    <t>Little Nepalese Horseshoe Bat</t>
  </si>
  <si>
    <t>subrufus</t>
  </si>
  <si>
    <t>Small Rufous Horseshoe Bat</t>
  </si>
  <si>
    <t>swinnyi</t>
  </si>
  <si>
    <t>Swinny's Horseshoe Bat</t>
  </si>
  <si>
    <t>Thomas's Horseshoe Bat</t>
  </si>
  <si>
    <t>trifoliatus</t>
  </si>
  <si>
    <t>Trefoil Horseshoe Bat</t>
  </si>
  <si>
    <t>virgo</t>
  </si>
  <si>
    <t>Yellow-faced Horseshoe Bat</t>
  </si>
  <si>
    <t>yunanensis</t>
  </si>
  <si>
    <t>Dobson's Horseshoe Bat</t>
  </si>
  <si>
    <t>ziama</t>
  </si>
  <si>
    <t>Ziama Horseshoe Bat</t>
  </si>
  <si>
    <t>Rhinonicteris</t>
  </si>
  <si>
    <t>aurantia</t>
  </si>
  <si>
    <t>Orange Leaf-nosed Bat</t>
  </si>
  <si>
    <t>Rhinophylla</t>
  </si>
  <si>
    <t>alethina</t>
  </si>
  <si>
    <t>Hairy Little Fruit Bat</t>
  </si>
  <si>
    <t>fischerae</t>
  </si>
  <si>
    <t>Fischer's Little Fruit Bat</t>
  </si>
  <si>
    <t>Dwarf Little Fruit Bat</t>
  </si>
  <si>
    <t>Rhinopithecus</t>
  </si>
  <si>
    <t>avunculus</t>
  </si>
  <si>
    <t>Tonkin Snub-nosed Monkey</t>
  </si>
  <si>
    <t>Black Snub-nosed Monkey</t>
  </si>
  <si>
    <t>brelichi</t>
  </si>
  <si>
    <t>Grey Snub-nosed Monkey</t>
  </si>
  <si>
    <t>roxellana</t>
  </si>
  <si>
    <t>Golden Snub-nosed Monkey</t>
  </si>
  <si>
    <t>strykeri</t>
  </si>
  <si>
    <t>Myanmar Snub-nosed Monkey</t>
  </si>
  <si>
    <t>Rhinopomatidae</t>
  </si>
  <si>
    <t>Rhinopoma</t>
  </si>
  <si>
    <t>Lesser Mouse-tailed Bat</t>
  </si>
  <si>
    <t>macinnesi</t>
  </si>
  <si>
    <t>Macinnes's Mouse-tailed Bat</t>
  </si>
  <si>
    <t>microphyllum</t>
  </si>
  <si>
    <t>Greater Mouse-tailed Bat</t>
  </si>
  <si>
    <t>muscatellum</t>
  </si>
  <si>
    <t>Small Mouse-tailed Bat</t>
  </si>
  <si>
    <t>Rhinosciurus</t>
  </si>
  <si>
    <t>Shrew-faced Squirrel</t>
  </si>
  <si>
    <t>Rhipidomys</t>
  </si>
  <si>
    <t>austrinus</t>
  </si>
  <si>
    <t>Southern Climbing Mouse</t>
  </si>
  <si>
    <t>cariri</t>
  </si>
  <si>
    <t>Cariri climbing rat</t>
  </si>
  <si>
    <t>caucensis</t>
  </si>
  <si>
    <t>Cauca Climbing Mouse</t>
  </si>
  <si>
    <t>Coues's Climbing Mouse</t>
  </si>
  <si>
    <t>Snethlage's climbing rat</t>
  </si>
  <si>
    <t>fulviventer</t>
  </si>
  <si>
    <t>Buff-bellied Climbing Mouse</t>
  </si>
  <si>
    <t>Gardner's climbing rat</t>
  </si>
  <si>
    <t>latimanus</t>
  </si>
  <si>
    <t>Broad-footed Climbing Mouse</t>
  </si>
  <si>
    <t>leucodactylus</t>
  </si>
  <si>
    <t>White-footed Climbing Mouse</t>
  </si>
  <si>
    <t>Macconnell's Climbing Mouse</t>
  </si>
  <si>
    <t>Cerrado climbing rat</t>
  </si>
  <si>
    <t>mastacalis</t>
  </si>
  <si>
    <t>Long-tailed Climbing Mouse</t>
  </si>
  <si>
    <t>modicus</t>
  </si>
  <si>
    <t>Peruvian Rhipidomys</t>
  </si>
  <si>
    <t>nitela</t>
  </si>
  <si>
    <t>Splendid Climbing Mouse</t>
  </si>
  <si>
    <t>Yellow-bellied Climbing Mouse</t>
  </si>
  <si>
    <t>Venezuelan Climbing Mouse</t>
  </si>
  <si>
    <t>Charming Climbing Mouse</t>
  </si>
  <si>
    <t>wetzeli</t>
  </si>
  <si>
    <t>Wetzel's Climbing Mouse</t>
  </si>
  <si>
    <t>Rhizomys</t>
  </si>
  <si>
    <t>Chinese Bamboo Rat</t>
  </si>
  <si>
    <t>Indomalayan Bamboo Rat</t>
  </si>
  <si>
    <t>Rhogeessa</t>
  </si>
  <si>
    <t>aeneus</t>
  </si>
  <si>
    <t>Yucatan Yellow Bat</t>
  </si>
  <si>
    <t>Allen's Yellow Bat</t>
  </si>
  <si>
    <t>genowaysi</t>
  </si>
  <si>
    <t>Genoways's Yellow Bat</t>
  </si>
  <si>
    <t>Slender Yellow Bat</t>
  </si>
  <si>
    <t>Husson's Yellow Bat</t>
  </si>
  <si>
    <t>Thomas's Yellow Bat</t>
  </si>
  <si>
    <t>minutilla</t>
  </si>
  <si>
    <t>Tiny Yellow Bat</t>
  </si>
  <si>
    <t>mira</t>
  </si>
  <si>
    <t>Least Yellow Bat</t>
  </si>
  <si>
    <t>Little Yellow Bat</t>
  </si>
  <si>
    <t>tumida</t>
  </si>
  <si>
    <t>Black-winged Little Yellow Bat</t>
  </si>
  <si>
    <t>Rhombomys</t>
  </si>
  <si>
    <t>opimus</t>
  </si>
  <si>
    <t>Great Gerbil</t>
  </si>
  <si>
    <t>Rhynchocyon</t>
  </si>
  <si>
    <t>Golden-rumped Sengi</t>
  </si>
  <si>
    <t>cirnei</t>
  </si>
  <si>
    <t>Chequered Sengi</t>
  </si>
  <si>
    <t>Black and Rufous Sengi</t>
  </si>
  <si>
    <t>udzungwensis</t>
  </si>
  <si>
    <t>Grey-faced Sengi</t>
  </si>
  <si>
    <t>Rhynchogale</t>
  </si>
  <si>
    <t>melleri</t>
  </si>
  <si>
    <t>Meller's Mongoose</t>
  </si>
  <si>
    <t>Rhyncholestes</t>
  </si>
  <si>
    <t>raphanurus</t>
  </si>
  <si>
    <t>Comadrejita Trompuda</t>
  </si>
  <si>
    <t>Rhynchomeles</t>
  </si>
  <si>
    <t>prattorum</t>
  </si>
  <si>
    <t>Seram Bandicoot</t>
  </si>
  <si>
    <t>Rhynchomys</t>
  </si>
  <si>
    <t>banahao</t>
  </si>
  <si>
    <t>Mount Banahaw shrew rat</t>
  </si>
  <si>
    <t>isarogensis</t>
  </si>
  <si>
    <t>Isarog Rhynchomys</t>
  </si>
  <si>
    <t>Northern Luzon Rhynchomys</t>
  </si>
  <si>
    <t>tapulao</t>
  </si>
  <si>
    <t>Mount Tapulao shrew rat</t>
  </si>
  <si>
    <t>Rhynchonycteris</t>
  </si>
  <si>
    <t>Proboscis Bat</t>
  </si>
  <si>
    <t>Romerolagus</t>
  </si>
  <si>
    <t>diazi</t>
  </si>
  <si>
    <t>Volcano Rabbit</t>
  </si>
  <si>
    <t>Rousettus</t>
  </si>
  <si>
    <t>aegyptiacus</t>
  </si>
  <si>
    <t>Egyptian Fruit Bat</t>
  </si>
  <si>
    <t>amplexicaudatus</t>
  </si>
  <si>
    <t>Geoffroy's Rousette</t>
  </si>
  <si>
    <t>bidens</t>
  </si>
  <si>
    <t>Manado Rousette</t>
  </si>
  <si>
    <t>Sulawesi Rousette</t>
  </si>
  <si>
    <t>Long-haired Rousette</t>
  </si>
  <si>
    <t>leschenaultii</t>
  </si>
  <si>
    <t>Leschenault's Rousette</t>
  </si>
  <si>
    <t>linduensis</t>
  </si>
  <si>
    <t>Linduan Rousette</t>
  </si>
  <si>
    <t>Madagascan Rousette</t>
  </si>
  <si>
    <t>obliviosus</t>
  </si>
  <si>
    <t>Comoros Rousette</t>
  </si>
  <si>
    <t>spinalatus</t>
  </si>
  <si>
    <t>Bare-backed Rousette</t>
  </si>
  <si>
    <t>Rubrisciurus</t>
  </si>
  <si>
    <t>Sulawesi Giant Squirrel</t>
  </si>
  <si>
    <t>Rucervus</t>
  </si>
  <si>
    <t>duvaucelii</t>
  </si>
  <si>
    <t>Barasingha</t>
  </si>
  <si>
    <t>eldii</t>
  </si>
  <si>
    <t>Eld's Deer</t>
  </si>
  <si>
    <t>Rungwecebus</t>
  </si>
  <si>
    <t>kipunji</t>
  </si>
  <si>
    <t>Kipunji</t>
  </si>
  <si>
    <t>Rupicapra</t>
  </si>
  <si>
    <t>Pyrenean Chamois</t>
  </si>
  <si>
    <t>rupicapra</t>
  </si>
  <si>
    <t>Northern Chamois</t>
  </si>
  <si>
    <t>Rusa</t>
  </si>
  <si>
    <t>alfredi</t>
  </si>
  <si>
    <t>Phillipine Spotted Deer</t>
  </si>
  <si>
    <t>marianna</t>
  </si>
  <si>
    <t>Philippine Deer</t>
  </si>
  <si>
    <t>Javan Deer</t>
  </si>
  <si>
    <t>Sambar</t>
  </si>
  <si>
    <t>Ruwenzorisorex</t>
  </si>
  <si>
    <t>Ruwenzori Shrew</t>
  </si>
  <si>
    <t>Saccolaimus</t>
  </si>
  <si>
    <t>Yellow-bellied Sheath-tailed Bat</t>
  </si>
  <si>
    <t>mixtus</t>
  </si>
  <si>
    <t>Papuan Sheath-tailed Bat</t>
  </si>
  <si>
    <t>peli</t>
  </si>
  <si>
    <t>Pel's Pouched Bat</t>
  </si>
  <si>
    <t>saccolaimus</t>
  </si>
  <si>
    <t>Bare-rumped Sheathtail-bat</t>
  </si>
  <si>
    <t>Saccopteryx</t>
  </si>
  <si>
    <t>antioquensis</t>
  </si>
  <si>
    <t>Antioquian Sac-winged Bat</t>
  </si>
  <si>
    <t>bilineata</t>
  </si>
  <si>
    <t>Greater Sac-winged Bat</t>
  </si>
  <si>
    <t>Frosted Sac-winged Bat</t>
  </si>
  <si>
    <t>Amazonian Sac-winged Bat</t>
  </si>
  <si>
    <t>leptura</t>
  </si>
  <si>
    <t>Lesser Sac-winged Bat</t>
  </si>
  <si>
    <t>Saccostomus</t>
  </si>
  <si>
    <t>Pouched Mouse</t>
  </si>
  <si>
    <t>mearnsi</t>
  </si>
  <si>
    <t>Mearns's Pouched Mouse</t>
  </si>
  <si>
    <t>Saguinus</t>
  </si>
  <si>
    <t>Sagui-bicolor</t>
  </si>
  <si>
    <t>fuscicollis</t>
  </si>
  <si>
    <t>Saddleback Tamarin</t>
  </si>
  <si>
    <t>imperator</t>
  </si>
  <si>
    <t>Emperor Tamarin</t>
  </si>
  <si>
    <t>Red-chested Mustached Tamarin</t>
  </si>
  <si>
    <t>Silvery-brown Tamarin</t>
  </si>
  <si>
    <t>martinsi</t>
  </si>
  <si>
    <t>Martin's Ochraceous Bare-face Tamarin</t>
  </si>
  <si>
    <t>melanoleucus</t>
  </si>
  <si>
    <t>White/crandall's Saddleback Tamarin</t>
  </si>
  <si>
    <t>Yellow-handed Tamarin</t>
  </si>
  <si>
    <t>Moustached Tamarin</t>
  </si>
  <si>
    <t>Black-handed Tamarin</t>
  </si>
  <si>
    <t>Black Mantle Tamarin</t>
  </si>
  <si>
    <t>oedipus</t>
  </si>
  <si>
    <t>Cotton-headed Tamarin</t>
  </si>
  <si>
    <t>tripartitus</t>
  </si>
  <si>
    <t>Golden-mantle Saddleback Tamarin</t>
  </si>
  <si>
    <t>Saiga</t>
  </si>
  <si>
    <t>tatarica</t>
  </si>
  <si>
    <t>Saimiri</t>
  </si>
  <si>
    <t>Bolivian/peruvian Squirrel Monkey</t>
  </si>
  <si>
    <t>oerstedii</t>
  </si>
  <si>
    <t>Barizo Dorsirrojo</t>
  </si>
  <si>
    <t>Common Squirrel Monkey</t>
  </si>
  <si>
    <t>ustus</t>
  </si>
  <si>
    <t>Golden-backed Squirrel Monkey</t>
  </si>
  <si>
    <t>Black-headed Squirrel Monkey</t>
  </si>
  <si>
    <t>Salanoia</t>
  </si>
  <si>
    <t>Brown-tailed Vontsira</t>
  </si>
  <si>
    <t>Salinomys</t>
  </si>
  <si>
    <t>delicatus</t>
  </si>
  <si>
    <t>Delicate salt flat mouse</t>
  </si>
  <si>
    <t>Salpingotulus</t>
  </si>
  <si>
    <t>michaelis</t>
  </si>
  <si>
    <t>Baluchistan Pygmy Jerboa</t>
  </si>
  <si>
    <t>Salpingotus</t>
  </si>
  <si>
    <t>Thick-tailed Pygmy Jerboa</t>
  </si>
  <si>
    <t>heptneri</t>
  </si>
  <si>
    <t>kozlovi</t>
  </si>
  <si>
    <t>Kozlov's Pygmy Jerboa</t>
  </si>
  <si>
    <t>Pallid Pygmy Jerboa</t>
  </si>
  <si>
    <t>Santamartamys</t>
  </si>
  <si>
    <t>rufodorsalis</t>
  </si>
  <si>
    <t>Red Crested Tree Rat</t>
  </si>
  <si>
    <t>Sapajus</t>
  </si>
  <si>
    <t>apella</t>
  </si>
  <si>
    <t>Margarita Island Capuchin</t>
  </si>
  <si>
    <t>cay</t>
  </si>
  <si>
    <t>flavius</t>
  </si>
  <si>
    <t>Blonde Capuchin</t>
  </si>
  <si>
    <t>libidinosus</t>
  </si>
  <si>
    <t>Bearded Capuchin</t>
  </si>
  <si>
    <t>macrocephalus</t>
  </si>
  <si>
    <t>Large-headed Capuchin</t>
  </si>
  <si>
    <t>nigritus</t>
  </si>
  <si>
    <t>Black-horned Capuchin</t>
  </si>
  <si>
    <t>Crested Capuchin</t>
  </si>
  <si>
    <t>xanthosternos</t>
  </si>
  <si>
    <t>Buff-headed Capuchin</t>
  </si>
  <si>
    <t>Sarcophilus</t>
  </si>
  <si>
    <t>Tasmanian Devil</t>
  </si>
  <si>
    <t>Sauromys</t>
  </si>
  <si>
    <t>petrophilus</t>
  </si>
  <si>
    <t>Roberts's Flat-headed Bat</t>
  </si>
  <si>
    <t>Saxatilomys</t>
  </si>
  <si>
    <t>paulinae</t>
  </si>
  <si>
    <t>Paulina's Limestone Rat</t>
  </si>
  <si>
    <t>Scapteromys</t>
  </si>
  <si>
    <t>Argentinean swamp rat</t>
  </si>
  <si>
    <t>tumidus</t>
  </si>
  <si>
    <t>Swamp Rat</t>
  </si>
  <si>
    <t>Sciurillus</t>
  </si>
  <si>
    <t>Neotropical Pygmy Squirrel</t>
  </si>
  <si>
    <t>Sciurocheirus</t>
  </si>
  <si>
    <t>Allen's Galago</t>
  </si>
  <si>
    <t>gabonensis</t>
  </si>
  <si>
    <t>Gabon Squirrel Galago</t>
  </si>
  <si>
    <t>Sciurotamias</t>
  </si>
  <si>
    <t>Pere David's Rock Squirrel</t>
  </si>
  <si>
    <t>Forrest's Rock Squirrel</t>
  </si>
  <si>
    <t>Sciurus</t>
  </si>
  <si>
    <t>aberti</t>
  </si>
  <si>
    <t>Abert's Squirrel</t>
  </si>
  <si>
    <t>aestuans</t>
  </si>
  <si>
    <t>Guianan Squirrel</t>
  </si>
  <si>
    <t>Allen's Squirrel</t>
  </si>
  <si>
    <t>Caucasian Squirrel</t>
  </si>
  <si>
    <t>arizonensis</t>
  </si>
  <si>
    <t>Arizona Gray Squirrel</t>
  </si>
  <si>
    <t>aureogaster</t>
  </si>
  <si>
    <t>Red-bellied Squirrel</t>
  </si>
  <si>
    <t>Eastern Gray Squirrel</t>
  </si>
  <si>
    <t>colliaei</t>
  </si>
  <si>
    <t>Collie's Squirrel</t>
  </si>
  <si>
    <t>deppei</t>
  </si>
  <si>
    <t>Ardilla De Deppe</t>
  </si>
  <si>
    <t>flammifer</t>
  </si>
  <si>
    <t>Fiery Squirrel</t>
  </si>
  <si>
    <t>gilvigularis</t>
  </si>
  <si>
    <t>Yellow-throated Squirrel</t>
  </si>
  <si>
    <t>Red-tailed Squirrel</t>
  </si>
  <si>
    <t>Western Gray Squirrel</t>
  </si>
  <si>
    <t>Bolivian Squirrel</t>
  </si>
  <si>
    <t>Northern Amazon Red Squirrel</t>
  </si>
  <si>
    <t>lis</t>
  </si>
  <si>
    <t>Japanese Squirrel</t>
  </si>
  <si>
    <t>nayaritensis</t>
  </si>
  <si>
    <t>Mexican Fox Squirrel</t>
  </si>
  <si>
    <t>Eastern Fox Squirrel</t>
  </si>
  <si>
    <t>oculatus</t>
  </si>
  <si>
    <t>Peters's Squirrel</t>
  </si>
  <si>
    <t>pucheranii</t>
  </si>
  <si>
    <t>Andean Squirrel</t>
  </si>
  <si>
    <t>pyrrhinus</t>
  </si>
  <si>
    <t>Junin Red Squirrel</t>
  </si>
  <si>
    <t>richmondi</t>
  </si>
  <si>
    <t>Richmond's Squirrel</t>
  </si>
  <si>
    <t>Sanborn's Squirrel</t>
  </si>
  <si>
    <t>Southern Amazon Red Squirrel</t>
  </si>
  <si>
    <t>Guayaquil Squirrel</t>
  </si>
  <si>
    <t>variegatoides</t>
  </si>
  <si>
    <t>Variegated Squirrel</t>
  </si>
  <si>
    <t>vulgaris</t>
  </si>
  <si>
    <t>Eurasian Red Squirrel</t>
  </si>
  <si>
    <t>yucatanensis</t>
  </si>
  <si>
    <t>Yucatan Squirrel</t>
  </si>
  <si>
    <t>Scleronycteris</t>
  </si>
  <si>
    <t>Ega Long-tongued Bat</t>
  </si>
  <si>
    <t>Scolomys</t>
  </si>
  <si>
    <t>South American Spiny Mouse</t>
  </si>
  <si>
    <t>ucayalensis</t>
  </si>
  <si>
    <t>Ucayali Spiny Mouse</t>
  </si>
  <si>
    <t>Scoteanax</t>
  </si>
  <si>
    <t>Scotinomys</t>
  </si>
  <si>
    <t>teguina</t>
  </si>
  <si>
    <t>Short-tailed Singing Mouse</t>
  </si>
  <si>
    <t>xerampelinus</t>
  </si>
  <si>
    <t>Long-tailed Singing Mouse</t>
  </si>
  <si>
    <t>Scotoecus</t>
  </si>
  <si>
    <t>albofuscus</t>
  </si>
  <si>
    <t>Light-winged Lesser House Bat</t>
  </si>
  <si>
    <t>hirundo</t>
  </si>
  <si>
    <t>Dark-winged Lesser House Bat</t>
  </si>
  <si>
    <t>Desert Yellow Lesser House Bat</t>
  </si>
  <si>
    <t>Scotomanes</t>
  </si>
  <si>
    <t>Harlequin Bat</t>
  </si>
  <si>
    <t>Scotonycteris</t>
  </si>
  <si>
    <t>ophiodon</t>
  </si>
  <si>
    <t>Pohle's Fruit Bat</t>
  </si>
  <si>
    <t>Zenker's Fruit Bat</t>
  </si>
  <si>
    <t>Scotophilus</t>
  </si>
  <si>
    <t>borbonicus</t>
  </si>
  <si>
    <t>Lesser Yellow Bat</t>
  </si>
  <si>
    <t>Sulawesi Yellow House Bat</t>
  </si>
  <si>
    <t>Sody's Yellow House Bat</t>
  </si>
  <si>
    <t>dinganii</t>
  </si>
  <si>
    <t>African Yellow House Bat</t>
  </si>
  <si>
    <t>heathii</t>
  </si>
  <si>
    <t>Greater Asiatic Yellow House Bat</t>
  </si>
  <si>
    <t>Lesser Asiatic Yellow House Bat</t>
  </si>
  <si>
    <t>White-bellied Yellow Bat</t>
  </si>
  <si>
    <t>marovaza</t>
  </si>
  <si>
    <t>Marovaza House Bat</t>
  </si>
  <si>
    <t>nigrita</t>
  </si>
  <si>
    <t>Giant House Bat</t>
  </si>
  <si>
    <t>nucella</t>
  </si>
  <si>
    <t>Robbins's House Bat</t>
  </si>
  <si>
    <t>nux</t>
  </si>
  <si>
    <t>Nut-colored Yellow Bat</t>
  </si>
  <si>
    <t>Robust Yellow Bat</t>
  </si>
  <si>
    <t>tandrefana</t>
  </si>
  <si>
    <t>Green House Bat</t>
  </si>
  <si>
    <t>Scotorepens</t>
  </si>
  <si>
    <t>balstoni</t>
  </si>
  <si>
    <t>Inland Broad-nosed Bat</t>
  </si>
  <si>
    <t>greyii</t>
  </si>
  <si>
    <t>Little Broad-nosed Bat</t>
  </si>
  <si>
    <t>orion</t>
  </si>
  <si>
    <t>Eastern Broad-nosed Bat</t>
  </si>
  <si>
    <t>Northern Broad-nosed Bat</t>
  </si>
  <si>
    <t>Scotozous</t>
  </si>
  <si>
    <t>dormeri</t>
  </si>
  <si>
    <t>Dormer's Pipistrelle</t>
  </si>
  <si>
    <t>Scutisorex</t>
  </si>
  <si>
    <t>somereni</t>
  </si>
  <si>
    <t>Armored Shrew</t>
  </si>
  <si>
    <t>Sekeetamys</t>
  </si>
  <si>
    <t>calurus</t>
  </si>
  <si>
    <t>Bushy-tailed Jird</t>
  </si>
  <si>
    <t>Selevinia</t>
  </si>
  <si>
    <t>betpakdalaensis</t>
  </si>
  <si>
    <t>Desert Dormouse</t>
  </si>
  <si>
    <t>Semnopithecus</t>
  </si>
  <si>
    <t>ajax</t>
  </si>
  <si>
    <t>Kashmir Gray Langur</t>
  </si>
  <si>
    <t>dussumieri</t>
  </si>
  <si>
    <t>Southern Plains Gray Langur</t>
  </si>
  <si>
    <t>entellus</t>
  </si>
  <si>
    <t>Northern Plains Gray Langur</t>
  </si>
  <si>
    <t>hector</t>
  </si>
  <si>
    <t>Tarai Gray Langur</t>
  </si>
  <si>
    <t>hypoleucos</t>
  </si>
  <si>
    <t>Black-footed Gray Langur</t>
  </si>
  <si>
    <t>priam</t>
  </si>
  <si>
    <t>Tufted Gray Langur</t>
  </si>
  <si>
    <t>schistaceus</t>
  </si>
  <si>
    <t>Nepal Gray Langur</t>
  </si>
  <si>
    <t>Setifer</t>
  </si>
  <si>
    <t>Greater Hedgehog Tenrec</t>
  </si>
  <si>
    <t>Setonix</t>
  </si>
  <si>
    <t>Quokka</t>
  </si>
  <si>
    <t>Sicista</t>
  </si>
  <si>
    <t>Armenian Birch Mouse</t>
  </si>
  <si>
    <t>betulina</t>
  </si>
  <si>
    <t>Caucasian Birch Mouse</t>
  </si>
  <si>
    <t>Long-tailed Birch Mouse</t>
  </si>
  <si>
    <t>Chinese Birch Mouse</t>
  </si>
  <si>
    <t>kazbegica</t>
  </si>
  <si>
    <t>Kazbeg Birch Mouse</t>
  </si>
  <si>
    <t>kluchorica</t>
  </si>
  <si>
    <t>Kluchor Birch Mouse</t>
  </si>
  <si>
    <t>napaea</t>
  </si>
  <si>
    <t>Altai Birch Mouse</t>
  </si>
  <si>
    <t>pseudonapaea</t>
  </si>
  <si>
    <t>Grey Birch Mouse</t>
  </si>
  <si>
    <t>Severtzov's Birch Mouse</t>
  </si>
  <si>
    <t>strandi</t>
  </si>
  <si>
    <t>Strand's Birch Mouse</t>
  </si>
  <si>
    <t>subtilis</t>
  </si>
  <si>
    <t>Southern Birch Mouse</t>
  </si>
  <si>
    <t>tianshanica</t>
  </si>
  <si>
    <t>Tien Shan Birch Mouse</t>
  </si>
  <si>
    <t>Sigmodon</t>
  </si>
  <si>
    <t>Allen's Cotton Rat</t>
  </si>
  <si>
    <t>Alston's Cotton Rat</t>
  </si>
  <si>
    <t>arizonae</t>
  </si>
  <si>
    <t>Arizona Cotton Rat</t>
  </si>
  <si>
    <t>Tawny-bellied Cotton Rat</t>
  </si>
  <si>
    <t>Southern Cotton Rat</t>
  </si>
  <si>
    <t>Hispid Cotton Rat</t>
  </si>
  <si>
    <t>Unexpected Cotton Rat</t>
  </si>
  <si>
    <t>White-eared Cotton Rat</t>
  </si>
  <si>
    <t>mascotensis</t>
  </si>
  <si>
    <t>Jaliscan Cotton Rat</t>
  </si>
  <si>
    <t>ochrognathus</t>
  </si>
  <si>
    <t>Yellow-nosed Cotton Rat</t>
  </si>
  <si>
    <t>Peruvian Cotton Rat</t>
  </si>
  <si>
    <t>Miahuatlan cotton rat</t>
  </si>
  <si>
    <t>toltecus</t>
  </si>
  <si>
    <t>Toltec Cotton Rat</t>
  </si>
  <si>
    <t>Sigmodontomys</t>
  </si>
  <si>
    <t>Alfaro's Rice Water Rat</t>
  </si>
  <si>
    <t>aphrastus</t>
  </si>
  <si>
    <t>Harris's Rice Water Rat</t>
  </si>
  <si>
    <t>Simias</t>
  </si>
  <si>
    <t>Pig-tailed Snub-nosed Langur</t>
  </si>
  <si>
    <t>Sminthopsis</t>
  </si>
  <si>
    <t>aitkeni</t>
  </si>
  <si>
    <t>Kangaroo island Dunnart</t>
  </si>
  <si>
    <t>Chestnut Dunnart</t>
  </si>
  <si>
    <t>bindi</t>
  </si>
  <si>
    <t>Kakadu Dunnart</t>
  </si>
  <si>
    <t>butleri</t>
  </si>
  <si>
    <t>Butler's Dunnart</t>
  </si>
  <si>
    <t>Fat-tailed Dunnart</t>
  </si>
  <si>
    <t>Little Long-tailed Dunnart</t>
  </si>
  <si>
    <t>douglasi</t>
  </si>
  <si>
    <t>Julia Creek Dunnart</t>
  </si>
  <si>
    <t>Sooty Dunnart</t>
  </si>
  <si>
    <t>gilberti</t>
  </si>
  <si>
    <t>Gilbert's Dunnart</t>
  </si>
  <si>
    <t>granulipes</t>
  </si>
  <si>
    <t>White-tailed Dunnart</t>
  </si>
  <si>
    <t>griseoventer</t>
  </si>
  <si>
    <t>Grey-bellied Dunnart</t>
  </si>
  <si>
    <t>hirtipes</t>
  </si>
  <si>
    <t>Hairy-footed Dunnart</t>
  </si>
  <si>
    <t>White-footed Dunnart</t>
  </si>
  <si>
    <t>Long-tailed Dunnart</t>
  </si>
  <si>
    <t>Stripe-faced Dunnart</t>
  </si>
  <si>
    <t>Common Dunnart</t>
  </si>
  <si>
    <t>ooldea</t>
  </si>
  <si>
    <t>Ooldea Dunnart</t>
  </si>
  <si>
    <t>psammophila</t>
  </si>
  <si>
    <t>Sandhill Dunnart</t>
  </si>
  <si>
    <t>virginiae</t>
  </si>
  <si>
    <t>Red-cheeked Dunnart</t>
  </si>
  <si>
    <t>youngsoni</t>
  </si>
  <si>
    <t>Lesser Hairy-footed Dunnart</t>
  </si>
  <si>
    <t>Smutsia</t>
  </si>
  <si>
    <t>gigantea</t>
  </si>
  <si>
    <t>Giant Ground Pangolin</t>
  </si>
  <si>
    <t>Temminck's Ground Pangolin</t>
  </si>
  <si>
    <t>Solenodontidae</t>
  </si>
  <si>
    <t>Solenodon</t>
  </si>
  <si>
    <t>Cuban Solenodon</t>
  </si>
  <si>
    <t>Hispaniolan Solenodon</t>
  </si>
  <si>
    <t>Solisorex</t>
  </si>
  <si>
    <t>Pearson's Long-clawed Shrew</t>
  </si>
  <si>
    <t>Solomys</t>
  </si>
  <si>
    <t>ponceleti</t>
  </si>
  <si>
    <t>Poncelet's Giant Rat</t>
  </si>
  <si>
    <t>salamonis</t>
  </si>
  <si>
    <t>Florida Giant Rat</t>
  </si>
  <si>
    <t>salebrosus</t>
  </si>
  <si>
    <t>Bougainville Giant Rat</t>
  </si>
  <si>
    <t>sapientis</t>
  </si>
  <si>
    <t>Isabel Giant Rat</t>
  </si>
  <si>
    <t>Sommeromys</t>
  </si>
  <si>
    <t>macrorhinos</t>
  </si>
  <si>
    <t>Sommer's Sulawesi Rat</t>
  </si>
  <si>
    <t>Sooretamys</t>
  </si>
  <si>
    <t>angouya</t>
  </si>
  <si>
    <t>Paraguayan rice rat</t>
  </si>
  <si>
    <t>Sorex</t>
  </si>
  <si>
    <t>alaskanus</t>
  </si>
  <si>
    <t>Glacier Bay Water Shrew</t>
  </si>
  <si>
    <t>Alpine Shrew</t>
  </si>
  <si>
    <t>antinorii</t>
  </si>
  <si>
    <t>araneus</t>
  </si>
  <si>
    <t>Musaraigne Carrelet</t>
  </si>
  <si>
    <t>Arctic Shrew</t>
  </si>
  <si>
    <t>Arizona Shrew</t>
  </si>
  <si>
    <t>arunchi</t>
  </si>
  <si>
    <t>Tien Shan Shrew</t>
  </si>
  <si>
    <t>bairdi</t>
  </si>
  <si>
    <t>Baird's Shrew</t>
  </si>
  <si>
    <t>bedfordiae</t>
  </si>
  <si>
    <t>Lesser Striped Shrew</t>
  </si>
  <si>
    <t>bendirii</t>
  </si>
  <si>
    <t>Marsh Shrew</t>
  </si>
  <si>
    <t>buchariensis</t>
  </si>
  <si>
    <t>Pamir Shrew</t>
  </si>
  <si>
    <t>caecutiens</t>
  </si>
  <si>
    <t>Laxmann's Shrew</t>
  </si>
  <si>
    <t>Burozubka Kamchatskaya</t>
  </si>
  <si>
    <t>cansulus</t>
  </si>
  <si>
    <t>Gansu Shrew</t>
  </si>
  <si>
    <t>Crowned Shrew</t>
  </si>
  <si>
    <t>cylindricauda</t>
  </si>
  <si>
    <t>Stripe-backed Shrew</t>
  </si>
  <si>
    <t>daphaenodon</t>
  </si>
  <si>
    <t>Large-toothed Siberian Shrew</t>
  </si>
  <si>
    <t>Zacatecas Shrew</t>
  </si>
  <si>
    <t>excelsus</t>
  </si>
  <si>
    <t>Highland Shrew</t>
  </si>
  <si>
    <t>Smoky Shrew</t>
  </si>
  <si>
    <t>gracillimus</t>
  </si>
  <si>
    <t>Brozubka Dal'Nevostochnaya</t>
  </si>
  <si>
    <t>granarius</t>
  </si>
  <si>
    <t>haydeni</t>
  </si>
  <si>
    <t>Prairie Shrew</t>
  </si>
  <si>
    <t>hosonoi</t>
  </si>
  <si>
    <t>Azumi Shrew</t>
  </si>
  <si>
    <t>Even-toothed Shrew</t>
  </si>
  <si>
    <t>ixtlanensis</t>
  </si>
  <si>
    <t>Ixtlan Shrew</t>
  </si>
  <si>
    <t>Saint Lawrence Island Shrew</t>
  </si>
  <si>
    <t>Kozlov's Shrew</t>
  </si>
  <si>
    <t>Paramushir Shrew</t>
  </si>
  <si>
    <t>Southeastern Shrew</t>
  </si>
  <si>
    <t>lyelli</t>
  </si>
  <si>
    <t>Mount Lyell Shrew</t>
  </si>
  <si>
    <t>maritimensis</t>
  </si>
  <si>
    <t>Maritime Shrew</t>
  </si>
  <si>
    <t>mediopua</t>
  </si>
  <si>
    <t>Jalisco Shrew</t>
  </si>
  <si>
    <t>Merriam's Shrew</t>
  </si>
  <si>
    <t>Carmen Mountain Shrew</t>
  </si>
  <si>
    <t>minutissimus</t>
  </si>
  <si>
    <t>Eurasian Least Shrew</t>
  </si>
  <si>
    <t>Eurasian Pygmy Shrew</t>
  </si>
  <si>
    <t>Dusky Shrew</t>
  </si>
  <si>
    <t>Dwarf Shrew</t>
  </si>
  <si>
    <t>neomexicanus</t>
  </si>
  <si>
    <t>New Mexico Shrew</t>
  </si>
  <si>
    <t>oreopolus</t>
  </si>
  <si>
    <t>Mexican Long-tailed Shrew</t>
  </si>
  <si>
    <t>orizabae</t>
  </si>
  <si>
    <t>Orizaba Shrew</t>
  </si>
  <si>
    <t>Pacific Shrew</t>
  </si>
  <si>
    <t>Water Shrew</t>
  </si>
  <si>
    <t>Kashmir Shrew</t>
  </si>
  <si>
    <t>portenkoi</t>
  </si>
  <si>
    <t>Portenko's Shrew</t>
  </si>
  <si>
    <t>preblei</t>
  </si>
  <si>
    <t>Preble's Shrew</t>
  </si>
  <si>
    <t>pribilofensis</t>
  </si>
  <si>
    <t>Pribilof Island Shrew</t>
  </si>
  <si>
    <t>Radde's Shrew</t>
  </si>
  <si>
    <t>roboratus</t>
  </si>
  <si>
    <t>Flat-skulled Shrew</t>
  </si>
  <si>
    <t>rohweri</t>
  </si>
  <si>
    <t>Olympic Shrew</t>
  </si>
  <si>
    <t>samniticus</t>
  </si>
  <si>
    <t>Appenine Shrew</t>
  </si>
  <si>
    <t>satunini</t>
  </si>
  <si>
    <t>Burozubka Kavkazskaya</t>
  </si>
  <si>
    <t>saussurei</t>
  </si>
  <si>
    <t>Saussure's Shrew</t>
  </si>
  <si>
    <t>Sclater's Shrew</t>
  </si>
  <si>
    <t>shinto</t>
  </si>
  <si>
    <t>Shinto Shrew</t>
  </si>
  <si>
    <t>sinalis</t>
  </si>
  <si>
    <t>Chinese Shrew</t>
  </si>
  <si>
    <t>Fog Shrew</t>
  </si>
  <si>
    <t>stizodon</t>
  </si>
  <si>
    <t>San Cristobal Shrew</t>
  </si>
  <si>
    <t>Inyo Shrew</t>
  </si>
  <si>
    <t>thibetanus</t>
  </si>
  <si>
    <t>Tibetan Shrew</t>
  </si>
  <si>
    <t>trowbridgii</t>
  </si>
  <si>
    <t>Trowbridge's Shrew</t>
  </si>
  <si>
    <t>tundrensis</t>
  </si>
  <si>
    <t>Tundra shrew</t>
  </si>
  <si>
    <t>ugyunak</t>
  </si>
  <si>
    <t>Barren Ground Shrew</t>
  </si>
  <si>
    <t>Long-clawed Shrew</t>
  </si>
  <si>
    <t>vagrans</t>
  </si>
  <si>
    <t>Vagrant Shrew</t>
  </si>
  <si>
    <t>ventralis</t>
  </si>
  <si>
    <t>Chestnut-bellied Shrew</t>
  </si>
  <si>
    <t>veraecrucis</t>
  </si>
  <si>
    <t>veraepacis</t>
  </si>
  <si>
    <t>Verapaz Shrew</t>
  </si>
  <si>
    <t>volnuchini</t>
  </si>
  <si>
    <t>Caucasian Pygmy Shrew</t>
  </si>
  <si>
    <t>yukonicus</t>
  </si>
  <si>
    <t>Alaska Tiny Shrew</t>
  </si>
  <si>
    <t>Soricomys</t>
  </si>
  <si>
    <t>kalinga</t>
  </si>
  <si>
    <t>Cordillera Shrew-mouse</t>
  </si>
  <si>
    <t>Sierra Madre Shrew Mouse</t>
  </si>
  <si>
    <t>Soriculus</t>
  </si>
  <si>
    <t>Sikkim Large-clawed Shrew</t>
  </si>
  <si>
    <t>Spalacopus</t>
  </si>
  <si>
    <t>cyanus</t>
  </si>
  <si>
    <t>Coruro</t>
  </si>
  <si>
    <t>Speothos</t>
  </si>
  <si>
    <t>venaticus</t>
  </si>
  <si>
    <t>Bush Dog</t>
  </si>
  <si>
    <t>Spermophilopsis</t>
  </si>
  <si>
    <t>leptodactylus</t>
  </si>
  <si>
    <t>Long-clawed Ground Squirrel</t>
  </si>
  <si>
    <t>Spermophilus</t>
  </si>
  <si>
    <t>alashanicus</t>
  </si>
  <si>
    <t>Alashan Ground Squirrel</t>
  </si>
  <si>
    <t>Brandt's Ground Squirrel</t>
  </si>
  <si>
    <t>citellus</t>
  </si>
  <si>
    <t>European Ground Squirrel</t>
  </si>
  <si>
    <t>dauricus</t>
  </si>
  <si>
    <t>Daurian Ground Squirrel</t>
  </si>
  <si>
    <t>erythrogenys</t>
  </si>
  <si>
    <t>Red-cheeked Ground Squirrel</t>
  </si>
  <si>
    <t>Yellow Ground Squirrel</t>
  </si>
  <si>
    <t>Russet Ground Squirrel</t>
  </si>
  <si>
    <t>musicus</t>
  </si>
  <si>
    <t>Suslik Kavkazskii</t>
  </si>
  <si>
    <t>pallidicauda</t>
  </si>
  <si>
    <t>Pallid Ground Squirrel</t>
  </si>
  <si>
    <t>Little Ground Squirrel</t>
  </si>
  <si>
    <t>ralli</t>
  </si>
  <si>
    <t>Tien Shan Ground Squirrel</t>
  </si>
  <si>
    <t>relictus</t>
  </si>
  <si>
    <t>suslicus</t>
  </si>
  <si>
    <t>Speckled Ground Squirrel</t>
  </si>
  <si>
    <t>taurensis</t>
  </si>
  <si>
    <t>Tauren ground squirrel</t>
  </si>
  <si>
    <t>xanthoprymnus</t>
  </si>
  <si>
    <t>Asia Minor Ground Squirrel</t>
  </si>
  <si>
    <t>Sphaerias</t>
  </si>
  <si>
    <t>Blandford's Fruit Bat</t>
  </si>
  <si>
    <t>Sphaeronycteris</t>
  </si>
  <si>
    <t>toxophyllum</t>
  </si>
  <si>
    <t>Visored Bat</t>
  </si>
  <si>
    <t>Spilocuscus</t>
  </si>
  <si>
    <t>kraemeri</t>
  </si>
  <si>
    <t>Admiralty Cuscus</t>
  </si>
  <si>
    <t>Common Spotted Cuscus</t>
  </si>
  <si>
    <t>Waigeo Cuscus</t>
  </si>
  <si>
    <t>rufoniger</t>
  </si>
  <si>
    <t>Black-spotted Cuscus</t>
  </si>
  <si>
    <t>Blue-eyed Spotted Cuscus</t>
  </si>
  <si>
    <t>Spilogale</t>
  </si>
  <si>
    <t>angustifrons</t>
  </si>
  <si>
    <t>Southern Spotted Skunk</t>
  </si>
  <si>
    <t>Western Spotted Skunk</t>
  </si>
  <si>
    <t>Eastern Spotted Skunk</t>
  </si>
  <si>
    <t>Pygmy Spotted Skunk</t>
  </si>
  <si>
    <t>Srilankamys</t>
  </si>
  <si>
    <t>ohiensis</t>
  </si>
  <si>
    <t>Ohiya Rat</t>
  </si>
  <si>
    <t>Steatomys</t>
  </si>
  <si>
    <t>Northwestern Fat Mouse</t>
  </si>
  <si>
    <t>cuppedius</t>
  </si>
  <si>
    <t>Dainty Fat Mouse</t>
  </si>
  <si>
    <t>Jackson's Fat Mouse</t>
  </si>
  <si>
    <t>krebsii</t>
  </si>
  <si>
    <t>Kreb's Fat Mouse</t>
  </si>
  <si>
    <t>Tiny Fat Mouse</t>
  </si>
  <si>
    <t>pratensis</t>
  </si>
  <si>
    <t>Fat Mouse</t>
  </si>
  <si>
    <t>Stenocephalemys</t>
  </si>
  <si>
    <t>Ethiopian White-footed Mouse</t>
  </si>
  <si>
    <t>albocaudata</t>
  </si>
  <si>
    <t>Ethiopian Narrow-headed Rat</t>
  </si>
  <si>
    <t>griseicauda</t>
  </si>
  <si>
    <t>Gray-tailed Narrow-headed Rat</t>
  </si>
  <si>
    <t>Rupp's Mouse</t>
  </si>
  <si>
    <t>Stenoderma</t>
  </si>
  <si>
    <t>rufum</t>
  </si>
  <si>
    <t>Red Fruit Bat</t>
  </si>
  <si>
    <t>Stochomys</t>
  </si>
  <si>
    <t>Target Rat</t>
  </si>
  <si>
    <t>Strigocuscus</t>
  </si>
  <si>
    <t>Small Sulawesi Cuscus</t>
  </si>
  <si>
    <t>pelengensis</t>
  </si>
  <si>
    <t>Peleng Cuscus</t>
  </si>
  <si>
    <t>Sturnira</t>
  </si>
  <si>
    <t>aratathomasi</t>
  </si>
  <si>
    <t>Aratathomas's Yellow-shouldered Bat</t>
  </si>
  <si>
    <t>Bidentate Yellow-shouldered Bat</t>
  </si>
  <si>
    <t>Bogota Yellow-shouldered Bat</t>
  </si>
  <si>
    <t>erythromos</t>
  </si>
  <si>
    <t>Hairy Yellow-shouldered Bat</t>
  </si>
  <si>
    <t>koopmanhilli</t>
  </si>
  <si>
    <t>lilium</t>
  </si>
  <si>
    <t>Little Yellow-shouldered Bat</t>
  </si>
  <si>
    <t>ludovici</t>
  </si>
  <si>
    <t>Highland Yellow-shouldered Bat</t>
  </si>
  <si>
    <t>luisi</t>
  </si>
  <si>
    <t>Louis's Yellow-shouldered Bat</t>
  </si>
  <si>
    <t>Greater Yellow-shouldered Bat</t>
  </si>
  <si>
    <t>mistratensis</t>
  </si>
  <si>
    <t>Talamancan Yellow-shouldered Bat</t>
  </si>
  <si>
    <t>Lesser Yellow-shouldered Bat</t>
  </si>
  <si>
    <t>oporaphilum</t>
  </si>
  <si>
    <t>Tschudi's Yellow-shouldered Bat</t>
  </si>
  <si>
    <t>perla</t>
  </si>
  <si>
    <t>sorianoi</t>
  </si>
  <si>
    <t>tildae</t>
  </si>
  <si>
    <t>Tilda's Yellow-shouldered Bat</t>
  </si>
  <si>
    <t>Styloctenium</t>
  </si>
  <si>
    <t>Mindoro Stripe-faced Fruit Bat</t>
  </si>
  <si>
    <t>Wallace's Stripe-faced Fruit Bat</t>
  </si>
  <si>
    <t>Stylodipus</t>
  </si>
  <si>
    <t>Andrews's Three-toed Jerboa</t>
  </si>
  <si>
    <t>Mongolian Three-toed Jerboa</t>
  </si>
  <si>
    <t>telum</t>
  </si>
  <si>
    <t>Thick-tailed three-toed jerboa</t>
  </si>
  <si>
    <t>Suncus</t>
  </si>
  <si>
    <t>aequatorius</t>
  </si>
  <si>
    <t>Taita shrew</t>
  </si>
  <si>
    <t>Black Shrew</t>
  </si>
  <si>
    <t>Day's Shrew</t>
  </si>
  <si>
    <t>etruscus</t>
  </si>
  <si>
    <t>Pygmy White-toothed Shrew</t>
  </si>
  <si>
    <t>fellowesgordoni</t>
  </si>
  <si>
    <t>Ceylon Pygmy Shrew</t>
  </si>
  <si>
    <t>Bornean Pgymy Shrew</t>
  </si>
  <si>
    <t>hututsi</t>
  </si>
  <si>
    <t>Hutu-tutsi dwarf shrew</t>
  </si>
  <si>
    <t>infinitesimus</t>
  </si>
  <si>
    <t>Least Dwarf Shrew</t>
  </si>
  <si>
    <t>lixus</t>
  </si>
  <si>
    <t>Greater Dwarf Shrew</t>
  </si>
  <si>
    <t>Madagascan pygmy shrew</t>
  </si>
  <si>
    <t>Malayan Pygmy Shrew</t>
  </si>
  <si>
    <t>Climbing Shrew</t>
  </si>
  <si>
    <t>mertensi</t>
  </si>
  <si>
    <t>Flores Shrew</t>
  </si>
  <si>
    <t>Sri Lanka Highland Shrew</t>
  </si>
  <si>
    <t>House Shrew</t>
  </si>
  <si>
    <t>remyi</t>
  </si>
  <si>
    <t>Remy's Shrew</t>
  </si>
  <si>
    <t>Anderson's Shrew</t>
  </si>
  <si>
    <t>varilla</t>
  </si>
  <si>
    <t>Lesser Dwarf Shrew</t>
  </si>
  <si>
    <t>zeylanicus</t>
  </si>
  <si>
    <t>Sri Lankan Shrew</t>
  </si>
  <si>
    <t>Sundamys</t>
  </si>
  <si>
    <t>infraluteus</t>
  </si>
  <si>
    <t>Mountain Sundamys</t>
  </si>
  <si>
    <t>Javan Sundamys</t>
  </si>
  <si>
    <t>Muller's Sundamys</t>
  </si>
  <si>
    <t>Sundasciurus</t>
  </si>
  <si>
    <t>brookei</t>
  </si>
  <si>
    <t>Brooke's Squirrel</t>
  </si>
  <si>
    <t>davensis</t>
  </si>
  <si>
    <t>Davao Squirrel</t>
  </si>
  <si>
    <t>Fraternal Squirrel</t>
  </si>
  <si>
    <t>hippurus</t>
  </si>
  <si>
    <t>Horse-tailed Squirrel</t>
  </si>
  <si>
    <t>Busuanga Squirrel</t>
  </si>
  <si>
    <t>Jentink's Squirrel</t>
  </si>
  <si>
    <t>juvencus</t>
  </si>
  <si>
    <t>Northern Palawan Tree Squirrel</t>
  </si>
  <si>
    <t>Low's Squirrel</t>
  </si>
  <si>
    <t>Mindanao Squirrel</t>
  </si>
  <si>
    <t>moellendorffi</t>
  </si>
  <si>
    <t>Culion Tree Squirrel</t>
  </si>
  <si>
    <t>Philippine Tree Squirrel</t>
  </si>
  <si>
    <t>Palawan Montane Squirrel</t>
  </si>
  <si>
    <t>samarensis</t>
  </si>
  <si>
    <t>Samar Squirrel</t>
  </si>
  <si>
    <t>steerii</t>
  </si>
  <si>
    <t>Southern Palawan Tree Squirrel</t>
  </si>
  <si>
    <t>Slender Squirrel</t>
  </si>
  <si>
    <t>Surdisorex</t>
  </si>
  <si>
    <t>norae</t>
  </si>
  <si>
    <t>Aberdare Mole Shrew</t>
  </si>
  <si>
    <t>polulus</t>
  </si>
  <si>
    <t>Mt  Kenya Mole Shrew</t>
  </si>
  <si>
    <t>schlitteri</t>
  </si>
  <si>
    <t>Suricata</t>
  </si>
  <si>
    <t>suricatta</t>
  </si>
  <si>
    <t>Meerkat</t>
  </si>
  <si>
    <t>Sus</t>
  </si>
  <si>
    <t>ahoenobarbus</t>
  </si>
  <si>
    <t>Palawan Bearded Pig</t>
  </si>
  <si>
    <t>barbatus</t>
  </si>
  <si>
    <t>Bearded Pig</t>
  </si>
  <si>
    <t>cebifrons</t>
  </si>
  <si>
    <t>Visayan Warty Pig</t>
  </si>
  <si>
    <t>Sulawesi Warty Pig</t>
  </si>
  <si>
    <t>oliveri</t>
  </si>
  <si>
    <t>Oliver's Warty Pig</t>
  </si>
  <si>
    <t>Philippine Warty Pig</t>
  </si>
  <si>
    <t>scrofa</t>
  </si>
  <si>
    <t>Wild Boar</t>
  </si>
  <si>
    <t>verrucosus</t>
  </si>
  <si>
    <t>Javan Warty Pig</t>
  </si>
  <si>
    <t>Syconycteris</t>
  </si>
  <si>
    <t>Common Blossom Bat</t>
  </si>
  <si>
    <t>carolinae</t>
  </si>
  <si>
    <t>Halmaheran Blossom Bat</t>
  </si>
  <si>
    <t>hobbit</t>
  </si>
  <si>
    <t>Moss-forest Blossom Bat</t>
  </si>
  <si>
    <t>Sylvicapra</t>
  </si>
  <si>
    <t>grimmia</t>
  </si>
  <si>
    <t>Common Duiker</t>
  </si>
  <si>
    <t>Sylvilagus</t>
  </si>
  <si>
    <t>Swamp Rabbit</t>
  </si>
  <si>
    <t>audubonii</t>
  </si>
  <si>
    <t>Desert Cottontail</t>
  </si>
  <si>
    <t>bachmani</t>
  </si>
  <si>
    <t>Brush Rabbit</t>
  </si>
  <si>
    <t>Tapeti</t>
  </si>
  <si>
    <t>Manzano Mountain Cottontail</t>
  </si>
  <si>
    <t>cunicularius</t>
  </si>
  <si>
    <t>Mexican Cottontail</t>
  </si>
  <si>
    <t>dicei</t>
  </si>
  <si>
    <t>Dice's Cottontail</t>
  </si>
  <si>
    <t>Eastern Cottontail</t>
  </si>
  <si>
    <t>graysoni</t>
  </si>
  <si>
    <t>Tres Marias Cottontail</t>
  </si>
  <si>
    <t>insonus</t>
  </si>
  <si>
    <t>Omilteme Cottontail</t>
  </si>
  <si>
    <t>mansuetus</t>
  </si>
  <si>
    <t>San Jose Brush Rabbit</t>
  </si>
  <si>
    <t>nuttallii</t>
  </si>
  <si>
    <t>Mountain Cottontail</t>
  </si>
  <si>
    <t>Appalachian Cottontail</t>
  </si>
  <si>
    <t>Marsh Rabbit</t>
  </si>
  <si>
    <t>Robust Cottontail</t>
  </si>
  <si>
    <t>transitionalis</t>
  </si>
  <si>
    <t>New England Cottontail</t>
  </si>
  <si>
    <t>varynaensis</t>
  </si>
  <si>
    <t>Venezuelan Lowland Rabbit</t>
  </si>
  <si>
    <t>Sylvisorex</t>
  </si>
  <si>
    <t>akaibei</t>
  </si>
  <si>
    <t>Dudu Akaibe's Pygmy Shrew</t>
  </si>
  <si>
    <t>Cameroonian forest shrew</t>
  </si>
  <si>
    <t>Grant's Forest Shrew</t>
  </si>
  <si>
    <t>howelli</t>
  </si>
  <si>
    <t>Howell's Forest Shrew</t>
  </si>
  <si>
    <t>isabellae</t>
  </si>
  <si>
    <t>Bioko Forest Shrew</t>
  </si>
  <si>
    <t>Johnston's Shrew</t>
  </si>
  <si>
    <t>konganensis</t>
  </si>
  <si>
    <t>Kongana Shrew</t>
  </si>
  <si>
    <t>Moon Forest Shrew</t>
  </si>
  <si>
    <t>Arrogant Shrew</t>
  </si>
  <si>
    <t>ollula</t>
  </si>
  <si>
    <t>Forest Musk Shrew</t>
  </si>
  <si>
    <t>oriundus</t>
  </si>
  <si>
    <t>Lesser Forest Shrew</t>
  </si>
  <si>
    <t>pluvialis</t>
  </si>
  <si>
    <t>Rain Forest Shrew</t>
  </si>
  <si>
    <t>silvanorum</t>
  </si>
  <si>
    <t>Bamenda Pygmy Shrew</t>
  </si>
  <si>
    <t>vulcanorum</t>
  </si>
  <si>
    <t>Volcano Shrew</t>
  </si>
  <si>
    <t>Symphalangus</t>
  </si>
  <si>
    <t>syndactylus</t>
  </si>
  <si>
    <t>Siamang</t>
  </si>
  <si>
    <t>Synaptomys</t>
  </si>
  <si>
    <t>Okanagan Bog Lemming</t>
  </si>
  <si>
    <t>Kansas Bog Lemming</t>
  </si>
  <si>
    <t>Syncerus</t>
  </si>
  <si>
    <t>African Buffalo</t>
  </si>
  <si>
    <t>Syntheosciurus</t>
  </si>
  <si>
    <t>brochus</t>
  </si>
  <si>
    <t>Mountain Squirrel</t>
  </si>
  <si>
    <t>Tachyglossidae</t>
  </si>
  <si>
    <t>Tachyglossus</t>
  </si>
  <si>
    <t>aculeatus</t>
  </si>
  <si>
    <t>Short-beaked Echidna</t>
  </si>
  <si>
    <t>Tadarida</t>
  </si>
  <si>
    <t>aegyptiaca</t>
  </si>
  <si>
    <t>Egyptian Free-tailed Bat</t>
  </si>
  <si>
    <t>Mexican Free-tailed Bat</t>
  </si>
  <si>
    <t>fulminans</t>
  </si>
  <si>
    <t>Malagasy Free-tailed Bat</t>
  </si>
  <si>
    <t>East Asian Free-tailed Bat</t>
  </si>
  <si>
    <t>latouchei</t>
  </si>
  <si>
    <t>La Touche's Free-tailed Bat</t>
  </si>
  <si>
    <t>lobata</t>
  </si>
  <si>
    <t>Kenyan Big-eared Free-tailed Bat</t>
  </si>
  <si>
    <t>teniotis</t>
  </si>
  <si>
    <t>European Free-tailed Bat</t>
  </si>
  <si>
    <t>African Giant Free-tailed Bat</t>
  </si>
  <si>
    <t>Taeromys</t>
  </si>
  <si>
    <t>Southeastern Mountain Taeromys</t>
  </si>
  <si>
    <t>callitrichus</t>
  </si>
  <si>
    <t>Greater Taeromys</t>
  </si>
  <si>
    <t>Long-tailed Taeromys</t>
  </si>
  <si>
    <t>hamatus</t>
  </si>
  <si>
    <t>Central Mountain Taeromys</t>
  </si>
  <si>
    <t>microbullatus</t>
  </si>
  <si>
    <t>Small-eared Taeromys</t>
  </si>
  <si>
    <t>punicans</t>
  </si>
  <si>
    <t>Reddish-furred Taeromys</t>
  </si>
  <si>
    <t>taerae</t>
  </si>
  <si>
    <t>Northeastern Mountain Taeromys</t>
  </si>
  <si>
    <t>Tamandua</t>
  </si>
  <si>
    <t>Northern Tamandua</t>
  </si>
  <si>
    <t>Southern Tamandua</t>
  </si>
  <si>
    <t>Tamias</t>
  </si>
  <si>
    <t>Eastern Chipmunk</t>
  </si>
  <si>
    <t>Tamiasciurus</t>
  </si>
  <si>
    <t>douglasii</t>
  </si>
  <si>
    <t>Douglas's Squirrel</t>
  </si>
  <si>
    <t>hudsonicus</t>
  </si>
  <si>
    <t>Red Squirrel</t>
  </si>
  <si>
    <t>Mearns's Squirrel</t>
  </si>
  <si>
    <t>Tamiops</t>
  </si>
  <si>
    <t>macclellandii</t>
  </si>
  <si>
    <t>Himalayan Striped Squirrel</t>
  </si>
  <si>
    <t>maritimus</t>
  </si>
  <si>
    <t>Maritime Striped Squirrel</t>
  </si>
  <si>
    <t>rodolphii</t>
  </si>
  <si>
    <t>Cambodian Striped Squirrel</t>
  </si>
  <si>
    <t>Swinhoe's Striped Squirrel</t>
  </si>
  <si>
    <t>Tapecomys</t>
  </si>
  <si>
    <t>Tapecua leaf-eared mouse</t>
  </si>
  <si>
    <t>Taphozous</t>
  </si>
  <si>
    <t>achates</t>
  </si>
  <si>
    <t>Indonesian Tomb Bat</t>
  </si>
  <si>
    <t>Coastal Sheath-tailed Bat</t>
  </si>
  <si>
    <t>georgianus</t>
  </si>
  <si>
    <t>Common Sheath-tailed Bat</t>
  </si>
  <si>
    <t>hamiltoni</t>
  </si>
  <si>
    <t>Hamilton's Tomb Bat</t>
  </si>
  <si>
    <t>Hildegarde's Tomb Bat</t>
  </si>
  <si>
    <t>Hill's Sheath-tailed Bat</t>
  </si>
  <si>
    <t>kapalgensis</t>
  </si>
  <si>
    <t>Arnhem Sheath-tailed Bat</t>
  </si>
  <si>
    <t>longimanus</t>
  </si>
  <si>
    <t>Long-winged Tomb Bat</t>
  </si>
  <si>
    <t>mauritianus</t>
  </si>
  <si>
    <t>Mauritian Tomb Bat</t>
  </si>
  <si>
    <t>Black-bearded Tomb Bat</t>
  </si>
  <si>
    <t>Naked-rumped Tomb Bat</t>
  </si>
  <si>
    <t>perforatus</t>
  </si>
  <si>
    <t>Egyptian Tomb Bat</t>
  </si>
  <si>
    <t>theobaldi</t>
  </si>
  <si>
    <t>Theobold's Bat</t>
  </si>
  <si>
    <t>troughtoni</t>
  </si>
  <si>
    <t>Troughton's Sheath-tailed Bat</t>
  </si>
  <si>
    <t>Tapiridae</t>
  </si>
  <si>
    <t>Tapirus</t>
  </si>
  <si>
    <t>bairdii</t>
  </si>
  <si>
    <t>Baird's Tapir</t>
  </si>
  <si>
    <t>indicus</t>
  </si>
  <si>
    <t>Malay Tapir</t>
  </si>
  <si>
    <t>pinchaque</t>
  </si>
  <si>
    <t>Mountain Tapir</t>
  </si>
  <si>
    <t>terrestris</t>
  </si>
  <si>
    <t>Lowland Tapir</t>
  </si>
  <si>
    <t>Tarsipedidae</t>
  </si>
  <si>
    <t>Tarsipes</t>
  </si>
  <si>
    <t>Honey Possum</t>
  </si>
  <si>
    <t>Tarsiidae</t>
  </si>
  <si>
    <t>Tarsius</t>
  </si>
  <si>
    <t>bancanus</t>
  </si>
  <si>
    <t>Dian's Tarsier</t>
  </si>
  <si>
    <t>lariang</t>
  </si>
  <si>
    <t>Lariang Tarsier</t>
  </si>
  <si>
    <t>Peleng Tarsier</t>
  </si>
  <si>
    <t>Pygmy Tarsier</t>
  </si>
  <si>
    <t>sangirensis</t>
  </si>
  <si>
    <t>Sangihe Tarsier</t>
  </si>
  <si>
    <t>syrichta</t>
  </si>
  <si>
    <t>Philippine Tarsier</t>
  </si>
  <si>
    <t>tarsier</t>
  </si>
  <si>
    <t>Spectral Tarsier</t>
  </si>
  <si>
    <t>tumpara</t>
  </si>
  <si>
    <t>Siau Island Tarsier</t>
  </si>
  <si>
    <t>Tarsomys</t>
  </si>
  <si>
    <t>apoensis</t>
  </si>
  <si>
    <t>Dusky Tarsomys</t>
  </si>
  <si>
    <t>echinatus</t>
  </si>
  <si>
    <t>Spiny Tarsomys</t>
  </si>
  <si>
    <t>Tateomys</t>
  </si>
  <si>
    <t>macrocercus</t>
  </si>
  <si>
    <t>Long-tailed Sulawesian Shrew Rat</t>
  </si>
  <si>
    <t>rhinogradoides</t>
  </si>
  <si>
    <t>Tatera</t>
  </si>
  <si>
    <t>Indian Gerbil</t>
  </si>
  <si>
    <t>Taterillus</t>
  </si>
  <si>
    <t>Robbins's Tateril</t>
  </si>
  <si>
    <t>Congo Tateril</t>
  </si>
  <si>
    <t>Gracile Tateril</t>
  </si>
  <si>
    <t>Lake Chad Gerbil</t>
  </si>
  <si>
    <t>Petter's Gerbil</t>
  </si>
  <si>
    <t>Senegal Tateril</t>
  </si>
  <si>
    <t>tranieri</t>
  </si>
  <si>
    <t>Taxidea</t>
  </si>
  <si>
    <t>taxus</t>
  </si>
  <si>
    <t>American Badger</t>
  </si>
  <si>
    <t>Tayassu</t>
  </si>
  <si>
    <t>pecari</t>
  </si>
  <si>
    <t>White-lipped Peccary</t>
  </si>
  <si>
    <t>Tenrec</t>
  </si>
  <si>
    <t>Tailess Tenrec</t>
  </si>
  <si>
    <t>Tetracerus</t>
  </si>
  <si>
    <t>quadricornis</t>
  </si>
  <si>
    <t>Four-horned Antelope</t>
  </si>
  <si>
    <t>Thallomys</t>
  </si>
  <si>
    <t>loringi</t>
  </si>
  <si>
    <t>Loring's Rat</t>
  </si>
  <si>
    <t>nigricauda</t>
  </si>
  <si>
    <t>Black-tailed Tree Rat</t>
  </si>
  <si>
    <t>paedulcus</t>
  </si>
  <si>
    <t>Acacia Rat</t>
  </si>
  <si>
    <t>Shortridge's Rat</t>
  </si>
  <si>
    <t>Thalpomys</t>
  </si>
  <si>
    <t>cerradensis</t>
  </si>
  <si>
    <t>Cerrado Mouse</t>
  </si>
  <si>
    <t>lasiotis</t>
  </si>
  <si>
    <t>Hairy-eared Cerrado Mouse</t>
  </si>
  <si>
    <t>Thamnomys</t>
  </si>
  <si>
    <t>Kemp's Thicket Rat</t>
  </si>
  <si>
    <t>Schouteden's Thicket Rat</t>
  </si>
  <si>
    <t>Charming Thicket Rat</t>
  </si>
  <si>
    <t>Thaptomys</t>
  </si>
  <si>
    <t>Blackish Grass Mouse</t>
  </si>
  <si>
    <t>Theropithecus</t>
  </si>
  <si>
    <t>gelada</t>
  </si>
  <si>
    <t>Gelada</t>
  </si>
  <si>
    <t>Thomasomys</t>
  </si>
  <si>
    <t>apeco</t>
  </si>
  <si>
    <t>Apeco oldfield mouse</t>
  </si>
  <si>
    <t>Golden Oldfield Mouse</t>
  </si>
  <si>
    <t>baeops</t>
  </si>
  <si>
    <t>Beady-eyed Mouse</t>
  </si>
  <si>
    <t>bombycinus</t>
  </si>
  <si>
    <t>Silky Oldfield Mouse</t>
  </si>
  <si>
    <t>caudivarius</t>
  </si>
  <si>
    <t>cinereiventer</t>
  </si>
  <si>
    <t>Ashy-bellied Oldfield Mouse</t>
  </si>
  <si>
    <t>Ash-colored Oldfield Mouse</t>
  </si>
  <si>
    <t>cinnameus</t>
  </si>
  <si>
    <t>Cinnamon-colored oldfield mouse</t>
  </si>
  <si>
    <t>daphne</t>
  </si>
  <si>
    <t>Daphne's Oldfield Mouse</t>
  </si>
  <si>
    <t>eleusis</t>
  </si>
  <si>
    <t>Peruvian Oldfield Mouse</t>
  </si>
  <si>
    <t>erro</t>
  </si>
  <si>
    <t>Wandering oldfield mouse</t>
  </si>
  <si>
    <t>Slender Oldfield Mouse</t>
  </si>
  <si>
    <t>hudsoni</t>
  </si>
  <si>
    <t>Hudson's oldfield mouse</t>
  </si>
  <si>
    <t>hylophilus</t>
  </si>
  <si>
    <t>Woodland Oldfield Mouse</t>
  </si>
  <si>
    <t>Inca Oldfield Mouse</t>
  </si>
  <si>
    <t>ischyrus</t>
  </si>
  <si>
    <t>Strong-tailed Oldfield Mouse</t>
  </si>
  <si>
    <t>Kalinowski's Oldfield Mouse</t>
  </si>
  <si>
    <t>ladewi</t>
  </si>
  <si>
    <t>Ladew's Oldfield Mouse</t>
  </si>
  <si>
    <t>Butcher Oldfield Mouse</t>
  </si>
  <si>
    <t>Large-eared oldfield mouse</t>
  </si>
  <si>
    <t>monochromos</t>
  </si>
  <si>
    <t>Unicolored Oldfield Mouse</t>
  </si>
  <si>
    <t>niveipes</t>
  </si>
  <si>
    <t>Snow-footed Oldfield Mouse</t>
  </si>
  <si>
    <t>Distinguished Oldfield Mouse</t>
  </si>
  <si>
    <t>onkiro</t>
  </si>
  <si>
    <t>Ashaninka oldfield mouse</t>
  </si>
  <si>
    <t>Montane Oldfield Mouse</t>
  </si>
  <si>
    <t>paramorum</t>
  </si>
  <si>
    <t>Paramo Oldfield Mouse</t>
  </si>
  <si>
    <t>popayanus</t>
  </si>
  <si>
    <t>Popayann Oldfield Mouse</t>
  </si>
  <si>
    <t>Cajamarca oldfield mouse</t>
  </si>
  <si>
    <t>pyrrhonotus</t>
  </si>
  <si>
    <t>Thomas's Oldfield Mouse</t>
  </si>
  <si>
    <t>Rosalinda's Oldfield Mouse</t>
  </si>
  <si>
    <t>Forest Oldfield Mouse</t>
  </si>
  <si>
    <t>Taczanowski's Oldfield Mouse</t>
  </si>
  <si>
    <t>ucucha</t>
  </si>
  <si>
    <t>Ucucha oldfield mouse</t>
  </si>
  <si>
    <t>Dressy Oldfield Mouse</t>
  </si>
  <si>
    <t xml:space="preserve">Pichincha oldfield mouse </t>
  </si>
  <si>
    <t>Thoopterus</t>
  </si>
  <si>
    <t>Swift Fruit Bat</t>
  </si>
  <si>
    <t>Thrichomys</t>
  </si>
  <si>
    <t>apereoides</t>
  </si>
  <si>
    <t>Common Punare</t>
  </si>
  <si>
    <t>Jacobina punare</t>
  </si>
  <si>
    <t>laurentius</t>
  </si>
  <si>
    <t>Sao Lourenco Punare¬¨¬®‚Äö√Ñ‚Ä†</t>
  </si>
  <si>
    <t>pachyurus</t>
  </si>
  <si>
    <t>Pantanal punare</t>
  </si>
  <si>
    <t>Thryonomyidae</t>
  </si>
  <si>
    <t>Thryonomys</t>
  </si>
  <si>
    <t>gregorianus</t>
  </si>
  <si>
    <t>Lesser Cane Rat</t>
  </si>
  <si>
    <t>swinderianus</t>
  </si>
  <si>
    <t>Greater Cane Rat</t>
  </si>
  <si>
    <t>Thylamys</t>
  </si>
  <si>
    <t>Cinderella Fat-tailed Mouse Opossum</t>
  </si>
  <si>
    <t>Mesopotamian fat-tailed Opossum</t>
  </si>
  <si>
    <t>Elegant Fat-tailed Mouse Opossum</t>
  </si>
  <si>
    <t>fenestrae</t>
  </si>
  <si>
    <t>karimii</t>
  </si>
  <si>
    <t>Karimi's Fat-tailed Mouse Opossum</t>
  </si>
  <si>
    <t>Paraguayan Fat-tailed Mouse Opossum</t>
  </si>
  <si>
    <t>pallidior</t>
  </si>
  <si>
    <t>Pallid Fat-tailed Opossum</t>
  </si>
  <si>
    <t>pulchellus</t>
  </si>
  <si>
    <t>Dry chaco fat-tailed Opossum</t>
  </si>
  <si>
    <t>Small Fat-tailed Opossum</t>
  </si>
  <si>
    <t>Tate's fat-tailed opossum</t>
  </si>
  <si>
    <t>velutinus</t>
  </si>
  <si>
    <t>Dwarf Fat-tailed Mouse Opossum</t>
  </si>
  <si>
    <t>Buff-bellied Fat-tailed Mouse Opossum</t>
  </si>
  <si>
    <t>Thylogale</t>
  </si>
  <si>
    <t>billardierii</t>
  </si>
  <si>
    <t>Tasmanian Pademelon</t>
  </si>
  <si>
    <t>browni</t>
  </si>
  <si>
    <t>New Guinea Pademelon</t>
  </si>
  <si>
    <t>brunii</t>
  </si>
  <si>
    <t>Dusky Pademelon</t>
  </si>
  <si>
    <t>Calaby's Pademelon</t>
  </si>
  <si>
    <t>Mountain Pademelon</t>
  </si>
  <si>
    <t>stigmatica</t>
  </si>
  <si>
    <t>Red-legged Pademelon</t>
  </si>
  <si>
    <t>thetis</t>
  </si>
  <si>
    <t>Red-necked Pademelon</t>
  </si>
  <si>
    <t>Thyropteridae</t>
  </si>
  <si>
    <t>Thyroptera</t>
  </si>
  <si>
    <t>devivoi</t>
  </si>
  <si>
    <t>discifera</t>
  </si>
  <si>
    <t>Peters's Disk-winged Bat</t>
  </si>
  <si>
    <t>lavali</t>
  </si>
  <si>
    <t>Laval's Disk-winged Bat</t>
  </si>
  <si>
    <t>Spix's Disk-winged Bat</t>
  </si>
  <si>
    <t>wynneae</t>
  </si>
  <si>
    <t>Patricia's Disk-winged Bat</t>
  </si>
  <si>
    <t>Tlacuatzin</t>
  </si>
  <si>
    <t>Tokudaia</t>
  </si>
  <si>
    <t>muenninki</t>
  </si>
  <si>
    <t>Okinawa Spiny Rat</t>
  </si>
  <si>
    <t>osimensis</t>
  </si>
  <si>
    <t>Amami Spiny Rat</t>
  </si>
  <si>
    <t>tokunoshimensis</t>
  </si>
  <si>
    <t xml:space="preserve">Tokunoshima Spiny Rat </t>
  </si>
  <si>
    <t>Tolypeutes</t>
  </si>
  <si>
    <t>matacus</t>
  </si>
  <si>
    <t>Southern Three-banded Armadillo</t>
  </si>
  <si>
    <t>tricinctus</t>
  </si>
  <si>
    <t>Brazilian Three-banded Armadillo</t>
  </si>
  <si>
    <t>Tomopeas</t>
  </si>
  <si>
    <t>ravus</t>
  </si>
  <si>
    <t>Blunt-eared Bat</t>
  </si>
  <si>
    <t>Tonatia</t>
  </si>
  <si>
    <t>Greater Round-eared Bat</t>
  </si>
  <si>
    <t>saurophila</t>
  </si>
  <si>
    <t>Stripe-headed Round-eared Bat</t>
  </si>
  <si>
    <t>Tonkinomys</t>
  </si>
  <si>
    <t>daovantieni</t>
  </si>
  <si>
    <t>Toromys</t>
  </si>
  <si>
    <t>Giant Tree Rat</t>
  </si>
  <si>
    <t>rhipidurus</t>
  </si>
  <si>
    <t>Peruvian Toro</t>
  </si>
  <si>
    <t>Trachops</t>
  </si>
  <si>
    <t>cirrhosus</t>
  </si>
  <si>
    <t>Fringe-lipped Bat</t>
  </si>
  <si>
    <t>Trachypithecus</t>
  </si>
  <si>
    <t>Javan Lutung</t>
  </si>
  <si>
    <t>barbei</t>
  </si>
  <si>
    <t>Tenasserim Lutung</t>
  </si>
  <si>
    <t>cristatus</t>
  </si>
  <si>
    <t>Silvery Lutung</t>
  </si>
  <si>
    <t>Delacour's Langur</t>
  </si>
  <si>
    <t>francoisi</t>
  </si>
  <si>
    <t>geei</t>
  </si>
  <si>
    <t>germaini</t>
  </si>
  <si>
    <t>Indochinese Lutung</t>
  </si>
  <si>
    <t>hatinhensis</t>
  </si>
  <si>
    <t>Hatinh Langur</t>
  </si>
  <si>
    <t>johnii</t>
  </si>
  <si>
    <t>Nilgiri Langur</t>
  </si>
  <si>
    <t>laotum</t>
  </si>
  <si>
    <t>Laotian Langur</t>
  </si>
  <si>
    <t>Capped Langur</t>
  </si>
  <si>
    <t>Golden-headed Langur</t>
  </si>
  <si>
    <t>Shortridge's Langur</t>
  </si>
  <si>
    <t>Purple-faced Langur</t>
  </si>
  <si>
    <t>Tragelaphus</t>
  </si>
  <si>
    <t>angasii</t>
  </si>
  <si>
    <t>Nyala</t>
  </si>
  <si>
    <t>buxtoni</t>
  </si>
  <si>
    <t>Mountain Nyala</t>
  </si>
  <si>
    <t>Giant Eland</t>
  </si>
  <si>
    <t>eurycerus</t>
  </si>
  <si>
    <t>Bongo</t>
  </si>
  <si>
    <t>Lesser Kudu</t>
  </si>
  <si>
    <t>oryx</t>
  </si>
  <si>
    <t>Common Eland</t>
  </si>
  <si>
    <t>scriptus</t>
  </si>
  <si>
    <t>Bushbuck</t>
  </si>
  <si>
    <t>spekii</t>
  </si>
  <si>
    <t>Sitatunga</t>
  </si>
  <si>
    <t>strepsiceros</t>
  </si>
  <si>
    <t>Greater Kudu</t>
  </si>
  <si>
    <t>Tragulus</t>
  </si>
  <si>
    <t>Javan Chevrotain</t>
  </si>
  <si>
    <t>kanchil</t>
  </si>
  <si>
    <t>Lesser Oriental Chevrotain</t>
  </si>
  <si>
    <t>napu</t>
  </si>
  <si>
    <t>Greater Oriental Chevrotain</t>
  </si>
  <si>
    <t>Balabac Mouse Deer</t>
  </si>
  <si>
    <t>Silver-backed Chevrotain</t>
  </si>
  <si>
    <t>williamsoni</t>
  </si>
  <si>
    <t>Williamson's Chevrotain</t>
  </si>
  <si>
    <t>Transandinomys</t>
  </si>
  <si>
    <t>bolivaris</t>
  </si>
  <si>
    <t>Bolivar Rice Rat</t>
  </si>
  <si>
    <t>talamancae</t>
  </si>
  <si>
    <t>Talamancan Rice Rat</t>
  </si>
  <si>
    <t>Tremarctos</t>
  </si>
  <si>
    <t>Spectacled Bear</t>
  </si>
  <si>
    <t>Triaenops</t>
  </si>
  <si>
    <t>Persian Trident Bat</t>
  </si>
  <si>
    <t>Rufous Trident Bat</t>
  </si>
  <si>
    <t>Trichosurus</t>
  </si>
  <si>
    <t>caninus</t>
  </si>
  <si>
    <t>Short-eared Brushtail Possum</t>
  </si>
  <si>
    <t>cunninghami</t>
  </si>
  <si>
    <t>Mountain Brushtail Possum</t>
  </si>
  <si>
    <t>vulpecula</t>
  </si>
  <si>
    <t>Common Brushtail Possum</t>
  </si>
  <si>
    <t>Trichys</t>
  </si>
  <si>
    <t>fasciculata</t>
  </si>
  <si>
    <t>Long-tailed Porcupine</t>
  </si>
  <si>
    <t>Trinomys</t>
  </si>
  <si>
    <t>albispinus</t>
  </si>
  <si>
    <t>White-spined Spiny Rat</t>
  </si>
  <si>
    <t>Atlantic Spiny Rat</t>
  </si>
  <si>
    <t>eliasi</t>
  </si>
  <si>
    <t>Elias's spiny rat</t>
  </si>
  <si>
    <t>gratiosus</t>
  </si>
  <si>
    <t>Gracile Atlantic spiny rat</t>
  </si>
  <si>
    <t>Ihering's Spiny Rat</t>
  </si>
  <si>
    <t>mirapitanga</t>
  </si>
  <si>
    <t>Pau Brasil spiny rat</t>
  </si>
  <si>
    <t>Moojen's spiny rat</t>
  </si>
  <si>
    <t>paratus</t>
  </si>
  <si>
    <t>Rigid-spined Atlantic spiny rat</t>
  </si>
  <si>
    <t>Hairy Spiny Rat</t>
  </si>
  <si>
    <t>yonenagae</t>
  </si>
  <si>
    <t>Yonenaga's spiny rat</t>
  </si>
  <si>
    <t>Trinycteris</t>
  </si>
  <si>
    <t>nicefori</t>
  </si>
  <si>
    <t>Niceforo's Big-eared Bat</t>
  </si>
  <si>
    <t>Trogopterus</t>
  </si>
  <si>
    <t>xanthipes</t>
  </si>
  <si>
    <t>Complex-toothed Flying Squirrel</t>
  </si>
  <si>
    <t>Tryphomys</t>
  </si>
  <si>
    <t>Luzon Tryphomys</t>
  </si>
  <si>
    <t>Tscherskia</t>
  </si>
  <si>
    <t>Krysovidnyi Homyachyok</t>
  </si>
  <si>
    <t>Tupaia</t>
  </si>
  <si>
    <t>belangeri</t>
  </si>
  <si>
    <t>Northern Treeshrew</t>
  </si>
  <si>
    <t>Golden-bellied Treeshrew</t>
  </si>
  <si>
    <t>Striped Treeshrew</t>
  </si>
  <si>
    <t>Common Treeshrew</t>
  </si>
  <si>
    <t>Slender Treeshrew</t>
  </si>
  <si>
    <t>Large Javan Treeshrew</t>
  </si>
  <si>
    <t>Horsfield's Treeshrew</t>
  </si>
  <si>
    <t>Northern Long-footed Treeshrew</t>
  </si>
  <si>
    <t>Lesser Treeshrew</t>
  </si>
  <si>
    <t>montana</t>
  </si>
  <si>
    <t>Mountain Treeshrew</t>
  </si>
  <si>
    <t>Nicobar Treeshrew</t>
  </si>
  <si>
    <t>Palawan Treeshrew</t>
  </si>
  <si>
    <t>Painted Treeshrew</t>
  </si>
  <si>
    <t>splendidula</t>
  </si>
  <si>
    <t>Ruddy Treeshrew</t>
  </si>
  <si>
    <t>tana</t>
  </si>
  <si>
    <t>Large Treeshrew</t>
  </si>
  <si>
    <t>Tylomys</t>
  </si>
  <si>
    <t>bullaris</t>
  </si>
  <si>
    <t>Chiapan Climbing Rat</t>
  </si>
  <si>
    <t>Fulvous-bellied Climbing Rat</t>
  </si>
  <si>
    <t>mirae</t>
  </si>
  <si>
    <t>Mira Climbing Rat</t>
  </si>
  <si>
    <t>Peters's Climbing Rat</t>
  </si>
  <si>
    <t>panamensis</t>
  </si>
  <si>
    <t>Panama Climbing Rat</t>
  </si>
  <si>
    <t>tumbalensis</t>
  </si>
  <si>
    <t>Tumbala Climbing Rat</t>
  </si>
  <si>
    <t>Watson's Climbing Rat</t>
  </si>
  <si>
    <t>Tylonycteris</t>
  </si>
  <si>
    <t>pachypus</t>
  </si>
  <si>
    <t>Lesser Bamboo Bat</t>
  </si>
  <si>
    <t>robustula</t>
  </si>
  <si>
    <t>Greater Bamboo Bat</t>
  </si>
  <si>
    <t>Tympanoctomys</t>
  </si>
  <si>
    <t>Golden Vizcacha Rat</t>
  </si>
  <si>
    <t>barrerae</t>
  </si>
  <si>
    <t>Red Vizcacha Rat</t>
  </si>
  <si>
    <t>kirchnerorum</t>
  </si>
  <si>
    <t>Kirchner's VIscacha Rat</t>
  </si>
  <si>
    <t>loschalchalerosorum</t>
  </si>
  <si>
    <t>Chalchalero Viscacha Rat</t>
  </si>
  <si>
    <t>Typhlomys</t>
  </si>
  <si>
    <t>Sort-furred Tree Mouse</t>
  </si>
  <si>
    <t>Uranomys</t>
  </si>
  <si>
    <t>ruddi</t>
  </si>
  <si>
    <t>Rudd's Bristle-furred Rat</t>
  </si>
  <si>
    <t>Urocitellus</t>
  </si>
  <si>
    <t>armatus</t>
  </si>
  <si>
    <t>Uinta Ground Squirrel</t>
  </si>
  <si>
    <t>beldingi</t>
  </si>
  <si>
    <t>Belding's Ground Squirrel</t>
  </si>
  <si>
    <t>Norhern Idaho Ground Squirrel</t>
  </si>
  <si>
    <t>Merriam's Ground Squirrel</t>
  </si>
  <si>
    <t>columbianus</t>
  </si>
  <si>
    <t>Columbian Ground Squirrel</t>
  </si>
  <si>
    <t>Wyoming Ground Squirrel</t>
  </si>
  <si>
    <t>Piute Ground Squirrel</t>
  </si>
  <si>
    <t>parryii</t>
  </si>
  <si>
    <t>Arctic Ground Squirrel</t>
  </si>
  <si>
    <t>Richardson's Ground Squirrel</t>
  </si>
  <si>
    <t>Townsend's Ground Squirrel</t>
  </si>
  <si>
    <t>Long-tailed Ground Squirrel</t>
  </si>
  <si>
    <t>washingtoni</t>
  </si>
  <si>
    <t>Washington Ground Squirrel</t>
  </si>
  <si>
    <t>Urocyon</t>
  </si>
  <si>
    <t>cinereoargenteus</t>
  </si>
  <si>
    <t>Grey Fox</t>
  </si>
  <si>
    <t>Island Fox</t>
  </si>
  <si>
    <t>Uroderma</t>
  </si>
  <si>
    <t>bilobatum</t>
  </si>
  <si>
    <t>Tent-making Bat</t>
  </si>
  <si>
    <t>magnirostrum</t>
  </si>
  <si>
    <t>Brown Tent-making Bat</t>
  </si>
  <si>
    <t>Urogale</t>
  </si>
  <si>
    <t>Mindanao treeshrew</t>
  </si>
  <si>
    <t>Uromys</t>
  </si>
  <si>
    <t>anak</t>
  </si>
  <si>
    <t>Black-tailed Giant Rat</t>
  </si>
  <si>
    <t>Biak Giant Rat</t>
  </si>
  <si>
    <t>caudimaculatus</t>
  </si>
  <si>
    <t>White-tailed Giant Rat</t>
  </si>
  <si>
    <t>emmae</t>
  </si>
  <si>
    <t>Emma's Giant Rat</t>
  </si>
  <si>
    <t>hadrourus</t>
  </si>
  <si>
    <t>Pygmy White-tailed Rat</t>
  </si>
  <si>
    <t>Emperor Rat</t>
  </si>
  <si>
    <t>Bismarck Giant Rat</t>
  </si>
  <si>
    <t>porculus</t>
  </si>
  <si>
    <t>Guadalcanal Rat</t>
  </si>
  <si>
    <t>King Rat</t>
  </si>
  <si>
    <t>siebersi</t>
  </si>
  <si>
    <t>Great Key Island Uromys</t>
  </si>
  <si>
    <t>Uropsilus</t>
  </si>
  <si>
    <t>Anderson's Shrew Mole</t>
  </si>
  <si>
    <t>Gracile Shrew Mole</t>
  </si>
  <si>
    <t>investigator</t>
  </si>
  <si>
    <t>Inquisitive Shrew Mole</t>
  </si>
  <si>
    <t>soricipes</t>
  </si>
  <si>
    <t>Chinese Shrew Mole</t>
  </si>
  <si>
    <t>Urotrichus</t>
  </si>
  <si>
    <t>talpoides</t>
  </si>
  <si>
    <t>Japanese Shrew Mole</t>
  </si>
  <si>
    <t>Ursus</t>
  </si>
  <si>
    <t>American Black Bear</t>
  </si>
  <si>
    <t>arctos</t>
  </si>
  <si>
    <t>Brown Bear</t>
  </si>
  <si>
    <t>Polar Bear</t>
  </si>
  <si>
    <t>Asiatic Black Bear</t>
  </si>
  <si>
    <t>Vampyressa</t>
  </si>
  <si>
    <t>melissa</t>
  </si>
  <si>
    <t>Melissa's Yellow-eared Bat</t>
  </si>
  <si>
    <t>Little Yellow-eared Bat</t>
  </si>
  <si>
    <t>thyone</t>
  </si>
  <si>
    <t>Northern Little Yellow-eared Bat</t>
  </si>
  <si>
    <t>Vampyriscus</t>
  </si>
  <si>
    <t>Bedentate Yellow-eared Bat</t>
  </si>
  <si>
    <t>brocki</t>
  </si>
  <si>
    <t>Brock's Yellow-eared Bat</t>
  </si>
  <si>
    <t>nymphaea</t>
  </si>
  <si>
    <t>Striped Yellow-eared Bat</t>
  </si>
  <si>
    <t>Vampyrodes</t>
  </si>
  <si>
    <t>caraccioli</t>
  </si>
  <si>
    <t>Great Stripe-faced Bat</t>
  </si>
  <si>
    <t>Great strip faced bat</t>
  </si>
  <si>
    <t>Vampyrum</t>
  </si>
  <si>
    <t>spectrum</t>
  </si>
  <si>
    <t>Spectral Bat</t>
  </si>
  <si>
    <t>Vandeleuria</t>
  </si>
  <si>
    <t>nilagirica</t>
  </si>
  <si>
    <t>Nilgiri Long-tailed Tree Mouse</t>
  </si>
  <si>
    <t>nolthenii</t>
  </si>
  <si>
    <t>Sri Lankan Highland Tree Mouse</t>
  </si>
  <si>
    <t>oleracea</t>
  </si>
  <si>
    <t>Asiatic Long-tailed Climbing Mouse</t>
  </si>
  <si>
    <t>Varecia</t>
  </si>
  <si>
    <t>Red Ruffed Lemur</t>
  </si>
  <si>
    <t>Black-and-white Ruffed Lemur</t>
  </si>
  <si>
    <t>Vernaya</t>
  </si>
  <si>
    <t>fulva</t>
  </si>
  <si>
    <t>Vespadelus</t>
  </si>
  <si>
    <t>baverstocki</t>
  </si>
  <si>
    <t>Inland Forest Bat</t>
  </si>
  <si>
    <t>Northern Cave Bat</t>
  </si>
  <si>
    <t>darlingtoni</t>
  </si>
  <si>
    <t>Large Forest Bat</t>
  </si>
  <si>
    <t>douglasorum</t>
  </si>
  <si>
    <t>Yellow-lipped Cave Bat</t>
  </si>
  <si>
    <t>finlaysoni</t>
  </si>
  <si>
    <t>Finlayson's Cave Bat</t>
  </si>
  <si>
    <t>Eastern Forest Bat</t>
  </si>
  <si>
    <t>Southern Forest Bat</t>
  </si>
  <si>
    <t>Eastern Cave Bat</t>
  </si>
  <si>
    <t>vulturnus</t>
  </si>
  <si>
    <t>Little Forest Bat</t>
  </si>
  <si>
    <t>Vespertilio</t>
  </si>
  <si>
    <t>Particoloured Bat</t>
  </si>
  <si>
    <t>Asian Particolored Bat</t>
  </si>
  <si>
    <t>Vicugna</t>
  </si>
  <si>
    <t>vicugna</t>
  </si>
  <si>
    <t>Vicuna</t>
  </si>
  <si>
    <t>Viverra</t>
  </si>
  <si>
    <t>civettina</t>
  </si>
  <si>
    <t>Malabar Civet</t>
  </si>
  <si>
    <t>megaspila</t>
  </si>
  <si>
    <t>Large-spotted Civet</t>
  </si>
  <si>
    <t>tangalunga</t>
  </si>
  <si>
    <t>Malay Civet</t>
  </si>
  <si>
    <t>zibetha</t>
  </si>
  <si>
    <t>Large Indian Civet</t>
  </si>
  <si>
    <t>Viverricula</t>
  </si>
  <si>
    <t>Small Indian Civet</t>
  </si>
  <si>
    <t>Voalavo</t>
  </si>
  <si>
    <t>antsahabensis</t>
  </si>
  <si>
    <t>Eastern Voalavo</t>
  </si>
  <si>
    <t>gymnocaudus</t>
  </si>
  <si>
    <t>Northern Voalavo</t>
  </si>
  <si>
    <t>Volemys</t>
  </si>
  <si>
    <t>millicens</t>
  </si>
  <si>
    <t>Sichuan Vole</t>
  </si>
  <si>
    <t>Marie's Vole</t>
  </si>
  <si>
    <t>Vombatus</t>
  </si>
  <si>
    <t>Common Wombat</t>
  </si>
  <si>
    <t>Vormela</t>
  </si>
  <si>
    <t>peregusna</t>
  </si>
  <si>
    <t>Marbled Polecat</t>
  </si>
  <si>
    <t>Vulpes</t>
  </si>
  <si>
    <t>Bengal Fox</t>
  </si>
  <si>
    <t>Blanford's Fox</t>
  </si>
  <si>
    <t>chama</t>
  </si>
  <si>
    <t>Cape Fox</t>
  </si>
  <si>
    <t>corsac</t>
  </si>
  <si>
    <t>Corsac Fox</t>
  </si>
  <si>
    <t>ferrilata</t>
  </si>
  <si>
    <t>Tibetan Fox</t>
  </si>
  <si>
    <t>lagopus</t>
  </si>
  <si>
    <t>Arctic Fox</t>
  </si>
  <si>
    <t>Kit Fox</t>
  </si>
  <si>
    <t>pallida</t>
  </si>
  <si>
    <t>Pale Fox</t>
  </si>
  <si>
    <t>Swift Fox</t>
  </si>
  <si>
    <t>vulpes</t>
  </si>
  <si>
    <t>Red Fox</t>
  </si>
  <si>
    <t>zerda</t>
  </si>
  <si>
    <t>Fennec Fox</t>
  </si>
  <si>
    <t>Wallabia</t>
  </si>
  <si>
    <t>Swamp Wallaby</t>
  </si>
  <si>
    <t>Wiedomys</t>
  </si>
  <si>
    <t>Cerrado red-nosed mouse</t>
  </si>
  <si>
    <t>pyrrhorhinos</t>
  </si>
  <si>
    <t>Red-nosed Mouse</t>
  </si>
  <si>
    <t>Wilfredomys</t>
  </si>
  <si>
    <t>oenax</t>
  </si>
  <si>
    <t>Greater Wilfred's Mouse</t>
  </si>
  <si>
    <t>Wyulda</t>
  </si>
  <si>
    <t>squamicaudata</t>
  </si>
  <si>
    <t>Scaly-tailed Possum</t>
  </si>
  <si>
    <t>Xenomys</t>
  </si>
  <si>
    <t>Magdelena Wood Rat</t>
  </si>
  <si>
    <t>Xenuromys</t>
  </si>
  <si>
    <t>Rock-dwelling Giant Rat</t>
  </si>
  <si>
    <t>Xeromys</t>
  </si>
  <si>
    <t>myoides</t>
  </si>
  <si>
    <t>Water Mouse</t>
  </si>
  <si>
    <t>Xeronycteris</t>
  </si>
  <si>
    <t>Xerospermophilus</t>
  </si>
  <si>
    <t>mohavensis</t>
  </si>
  <si>
    <t>Mohave Ground Squirrel</t>
  </si>
  <si>
    <t>perotensis</t>
  </si>
  <si>
    <t>Perote Ground Squirrel</t>
  </si>
  <si>
    <t>spilosoma</t>
  </si>
  <si>
    <t>Spotted Ground Squirrel</t>
  </si>
  <si>
    <t>tereticaudus</t>
  </si>
  <si>
    <t>Round-tailed Ground Squirrel</t>
  </si>
  <si>
    <t>Xerus</t>
  </si>
  <si>
    <t>erythropus</t>
  </si>
  <si>
    <t>Striped Ground Squirrel</t>
  </si>
  <si>
    <t>inauris</t>
  </si>
  <si>
    <t>South African Ground Squirrel</t>
  </si>
  <si>
    <t>Damara Ground Squirrel</t>
  </si>
  <si>
    <t>Unstriped Ground Squirrel</t>
  </si>
  <si>
    <t>Zaedyus</t>
  </si>
  <si>
    <t>pichiy</t>
  </si>
  <si>
    <t>Pichi</t>
  </si>
  <si>
    <t>Zaglossus</t>
  </si>
  <si>
    <t>attenboroughi</t>
  </si>
  <si>
    <t>Sir David's Long-beaked Echidna</t>
  </si>
  <si>
    <t>bartoni</t>
  </si>
  <si>
    <t>Eastern Long-beaked Echidna</t>
  </si>
  <si>
    <t>Western Long-beaked Echidna</t>
  </si>
  <si>
    <t>Zapus</t>
  </si>
  <si>
    <t>Meadow Jumping Mouse</t>
  </si>
  <si>
    <t>Pacific Jumping Mouse</t>
  </si>
  <si>
    <t>trinotatus</t>
  </si>
  <si>
    <t>Zelotomys</t>
  </si>
  <si>
    <t>Hildegarde's Broad-headed Mouse</t>
  </si>
  <si>
    <t>Woosnam's Zelotomys</t>
  </si>
  <si>
    <t>Zenkerella</t>
  </si>
  <si>
    <t>Cameroon Scaly-tail</t>
  </si>
  <si>
    <t>Zygodontomys</t>
  </si>
  <si>
    <t>Short-tailed Cane Mouse</t>
  </si>
  <si>
    <t>Brown Cane Mouse</t>
  </si>
  <si>
    <t>Zyzomys</t>
  </si>
  <si>
    <t>argurus</t>
  </si>
  <si>
    <t>Common Rock Rat</t>
  </si>
  <si>
    <t>maini</t>
  </si>
  <si>
    <t>Arnhem Rock-rat</t>
  </si>
  <si>
    <t>palatalis</t>
  </si>
  <si>
    <t>Carpentarian Rock-rat</t>
  </si>
  <si>
    <t>pedunculatus</t>
  </si>
  <si>
    <t>Central Rock-rat</t>
  </si>
  <si>
    <t>woodwardi</t>
  </si>
  <si>
    <t>Kimberley Rock Rat</t>
  </si>
  <si>
    <t>Phu Quoc white-toothed shrew</t>
  </si>
  <si>
    <t>Unknown</t>
  </si>
  <si>
    <t>Common_name</t>
  </si>
  <si>
    <t>Activity_DD</t>
  </si>
  <si>
    <t>Flexible_DD</t>
  </si>
  <si>
    <t>Activity_IM</t>
  </si>
  <si>
    <t>Activity_source</t>
  </si>
  <si>
    <t>Literature cited</t>
  </si>
  <si>
    <t>Flexible_source</t>
  </si>
  <si>
    <t>Flexible_IM</t>
  </si>
  <si>
    <t>Lindbergh Rice Rat</t>
  </si>
  <si>
    <t>De Brazza's Monkey</t>
  </si>
  <si>
    <t>Lowe's Monkey</t>
  </si>
  <si>
    <t>Dent's Monkey</t>
  </si>
  <si>
    <t>Campbell's Monkey</t>
  </si>
  <si>
    <t>Ka'apor Capuchin</t>
  </si>
  <si>
    <t>Geoffroy's Tamarin</t>
  </si>
  <si>
    <t>Sag'i</t>
  </si>
  <si>
    <r>
      <t xml:space="preserve">Prakash, I., Singh, P., Nameer, P., Ramesh, D., &amp; Molur, S. (2015). South asian muroids. </t>
    </r>
    <r>
      <rPr>
        <i/>
        <sz val="12"/>
        <color rgb="FF222222"/>
        <rFont val="Calibri"/>
        <family val="2"/>
        <scheme val="minor"/>
      </rPr>
      <t>Mammals of South Asia</t>
    </r>
    <r>
      <rPr>
        <sz val="12"/>
        <color rgb="FF222222"/>
        <rFont val="Calibri"/>
        <family val="2"/>
        <scheme val="minor"/>
      </rPr>
      <t xml:space="preserve">, </t>
    </r>
    <r>
      <rPr>
        <i/>
        <sz val="12"/>
        <color rgb="FF222222"/>
        <rFont val="Calibri"/>
        <family val="2"/>
        <scheme val="minor"/>
      </rPr>
      <t>2</t>
    </r>
    <r>
      <rPr>
        <sz val="12"/>
        <color rgb="FF222222"/>
        <rFont val="Calibri"/>
        <family val="2"/>
        <scheme val="minor"/>
      </rPr>
      <t>, 574-642.</t>
    </r>
  </si>
  <si>
    <r>
      <t xml:space="preserve">Bennie, J.J., Duffy, J.P., Inger, R. &amp; Gaston, K. J. (2014). Biogeography of time partitioning in mammals. PNAS, </t>
    </r>
    <r>
      <rPr>
        <b/>
        <i/>
        <sz val="12"/>
        <color rgb="FF222222"/>
        <rFont val="Calibri"/>
        <family val="2"/>
        <scheme val="minor"/>
      </rPr>
      <t>111</t>
    </r>
    <r>
      <rPr>
        <sz val="12"/>
        <color rgb="FF222222"/>
        <rFont val="Calibri"/>
        <family val="2"/>
        <scheme val="minor"/>
      </rPr>
      <t>(38), 13727-13732. https://doi.org/10.1073/pnas.1216063110</t>
    </r>
  </si>
  <si>
    <r>
      <t xml:space="preserve">Leslie, D.M. &amp; Schaller, G.B. (2009) </t>
    </r>
    <r>
      <rPr>
        <i/>
        <sz val="12"/>
        <color theme="1"/>
        <rFont val="Calibri"/>
        <family val="2"/>
        <scheme val="minor"/>
      </rPr>
      <t>Bos grunniens</t>
    </r>
    <r>
      <rPr>
        <sz val="12"/>
        <color theme="1"/>
        <rFont val="Calibri"/>
        <family val="2"/>
        <scheme val="minor"/>
      </rPr>
      <t xml:space="preserve"> and </t>
    </r>
    <r>
      <rPr>
        <i/>
        <sz val="12"/>
        <color theme="1"/>
        <rFont val="Calibri"/>
        <family val="2"/>
        <scheme val="minor"/>
      </rPr>
      <t>Bos mutus</t>
    </r>
    <r>
      <rPr>
        <sz val="12"/>
        <color theme="1"/>
        <rFont val="Calibri"/>
        <family val="2"/>
        <scheme val="minor"/>
      </rPr>
      <t xml:space="preserve"> (Artiodactyla: Bovidae). </t>
    </r>
    <r>
      <rPr>
        <i/>
        <sz val="12"/>
        <color theme="1"/>
        <rFont val="Calibri"/>
        <family val="2"/>
        <scheme val="minor"/>
      </rPr>
      <t>Mammalian Species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836</t>
    </r>
    <r>
      <rPr>
        <sz val="12"/>
        <color theme="1"/>
        <rFont val="Calibri"/>
        <family val="2"/>
        <scheme val="minor"/>
      </rPr>
      <t>, pp.1–17.</t>
    </r>
  </si>
  <si>
    <r>
      <t xml:space="preserve">Kemp, A.D. &amp; Christopher Kirk, E. (2014) Eye size and visual acuity influence vestibular anatomy in mammals. </t>
    </r>
    <r>
      <rPr>
        <i/>
        <sz val="12"/>
        <color theme="1"/>
        <rFont val="Calibri"/>
        <family val="2"/>
        <scheme val="minor"/>
      </rPr>
      <t>Anat. Rec.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297</t>
    </r>
    <r>
      <rPr>
        <sz val="12"/>
        <color theme="1"/>
        <rFont val="Calibri"/>
        <family val="2"/>
        <scheme val="minor"/>
      </rPr>
      <t>: 781-790. doi:10.1002/ar.22892</t>
    </r>
  </si>
  <si>
    <r>
      <t xml:space="preserve">Wilman, H., Belmaker, J., Simpson, J., Rosa, Carolina de la., Rivadeneira, M.M. &amp; Walter, J. (2014) EltonTraits 1.0: Species-level foraging attributes of the world's birds and mammals. </t>
    </r>
    <r>
      <rPr>
        <i/>
        <sz val="12"/>
        <color theme="1"/>
        <rFont val="Calibri"/>
        <family val="2"/>
        <scheme val="minor"/>
      </rPr>
      <t>Ecology</t>
    </r>
    <r>
      <rPr>
        <sz val="12"/>
        <color theme="1"/>
        <rFont val="Calibri"/>
        <family val="2"/>
        <scheme val="minor"/>
      </rPr>
      <t>.</t>
    </r>
    <r>
      <rPr>
        <b/>
        <sz val="12"/>
        <color theme="1"/>
        <rFont val="Calibri"/>
        <family val="2"/>
        <scheme val="minor"/>
      </rPr>
      <t xml:space="preserve"> 95</t>
    </r>
    <r>
      <rPr>
        <sz val="12"/>
        <color theme="1"/>
        <rFont val="Calibri"/>
        <family val="2"/>
        <scheme val="minor"/>
      </rPr>
      <t>; 2027-2027. DOI:10.1890/13-1917.1</t>
    </r>
  </si>
  <si>
    <r>
      <t xml:space="preserve">Gliwicz, J. &amp; Dąbrowski, M.J. (2008) Ecological factors affecting the diel activity of voles in a multi-species community. </t>
    </r>
    <r>
      <rPr>
        <i/>
        <sz val="12"/>
        <color theme="1"/>
        <rFont val="Calibri"/>
        <family val="2"/>
        <scheme val="minor"/>
      </rPr>
      <t>Annales Zoologici Fennici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45</t>
    </r>
    <r>
      <rPr>
        <sz val="12"/>
        <color theme="1"/>
        <rFont val="Calibri"/>
        <family val="2"/>
        <scheme val="minor"/>
      </rPr>
      <t>:242-247. https://doi.org/10.5735/086.045.0401</t>
    </r>
  </si>
  <si>
    <r>
      <t>Helgen, K.M., Pinto, C.M., Kays, R., Helgen, L.E. Tsuchiya, M.T.N., Quinn, A., Wilson, D.E. &amp; Maldonado, J.E. (2013) Taxonomic revision of the olingos (Bassaricyon), with description of a new species, the Olinguito.</t>
    </r>
    <r>
      <rPr>
        <i/>
        <sz val="12"/>
        <color theme="1"/>
        <rFont val="Calibri (Body)"/>
      </rPr>
      <t xml:space="preserve"> ZooKeys </t>
    </r>
    <r>
      <rPr>
        <b/>
        <sz val="12"/>
        <color theme="1"/>
        <rFont val="Calibri"/>
        <family val="2"/>
        <scheme val="minor"/>
      </rPr>
      <t>324</t>
    </r>
    <r>
      <rPr>
        <sz val="12"/>
        <color theme="1"/>
        <rFont val="Calibri"/>
        <family val="2"/>
        <scheme val="minor"/>
      </rPr>
      <t>: 1-83.  doi: 10.3897/zookeys.324.5827</t>
    </r>
  </si>
  <si>
    <r>
      <t xml:space="preserve">Kumawat, M.M., Singh, K.M., Sen, D., &amp; Tripathi, R.S. (2013). Threatened rodent species of Arunachal Pradesh. </t>
    </r>
    <r>
      <rPr>
        <i/>
        <sz val="12"/>
        <color theme="1"/>
        <rFont val="Calibri"/>
        <family val="2"/>
        <scheme val="minor"/>
      </rPr>
      <t>International Journal of Agriculture, Environment and Biotechnology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6</t>
    </r>
    <r>
      <rPr>
        <sz val="12"/>
        <color theme="1"/>
        <rFont val="Calibri"/>
        <family val="2"/>
        <scheme val="minor"/>
      </rPr>
      <t xml:space="preserve">(4), 657.
Sheikh KM &amp; Molur S (2004) Status and Red List of Pakistan's Mammals. Based on the Conservation Assessment and Management Plan. (IUCN, Pakistan) </t>
    </r>
  </si>
  <si>
    <r>
      <t xml:space="preserve">Patterson, B.D., Teta, P., Smith, M.F. (2015). Genus Abrothrix Waterhouse, 1837. In: Rodents, J.L., Patton, U.F.J., Pardiñas, D’Elía, G. eds. </t>
    </r>
    <r>
      <rPr>
        <i/>
        <sz val="12"/>
        <color theme="1"/>
        <rFont val="Calibri"/>
        <family val="2"/>
        <scheme val="minor"/>
      </rPr>
      <t>Mammals of South America</t>
    </r>
    <r>
      <rPr>
        <sz val="12"/>
        <color theme="1"/>
        <rFont val="Calibri"/>
        <family val="2"/>
        <scheme val="minor"/>
      </rPr>
      <t xml:space="preserve">. </t>
    </r>
    <r>
      <rPr>
        <i/>
        <sz val="12"/>
        <color theme="1"/>
        <rFont val="Calibri"/>
        <family val="2"/>
        <scheme val="minor"/>
      </rPr>
      <t>Vol. 2</t>
    </r>
    <r>
      <rPr>
        <sz val="12"/>
        <color theme="1"/>
        <rFont val="Calibri"/>
        <family val="2"/>
        <scheme val="minor"/>
      </rPr>
      <t xml:space="preserve">. Chicago: University of Chicago Press, 109–126. </t>
    </r>
  </si>
  <si>
    <t>Pokrovskii, A.V. &amp; Bol’shakov, V.N., (1979) Eksperimental’naya ekologiya polevok (Experimental ecology of voles), Moscow: Nauka</t>
  </si>
  <si>
    <r>
      <t xml:space="preserve">Richards, S.J. &amp; Gamui, B.G. (2011) Rapid biological assessments of the Nakanai Mountains and the upper Strickland Basin: surveying the biodiversity of Papua New Guinea's sublime karst environments. </t>
    </r>
    <r>
      <rPr>
        <i/>
        <sz val="12"/>
        <color theme="1"/>
        <rFont val="Calibri"/>
        <family val="2"/>
        <scheme val="minor"/>
      </rPr>
      <t>RAP Bulletin of Biological Assessment,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60</t>
    </r>
    <r>
      <rPr>
        <sz val="12"/>
        <color theme="1"/>
        <rFont val="Calibri"/>
        <family val="2"/>
        <scheme val="minor"/>
      </rPr>
      <t>. https://doi.org/10.1896/978-1-934151-45-7</t>
    </r>
  </si>
  <si>
    <r>
      <t xml:space="preserve">Roll, U., Dayan, T. &amp; Kronfeld-Schor, N. (2006). On the role of phylogeny in determining activity patterns of rodents. </t>
    </r>
    <r>
      <rPr>
        <i/>
        <sz val="12"/>
        <color theme="1"/>
        <rFont val="Calibri"/>
        <family val="2"/>
        <scheme val="minor"/>
      </rPr>
      <t>Evolutionary Ecology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20</t>
    </r>
    <r>
      <rPr>
        <sz val="12"/>
        <color theme="1"/>
        <rFont val="Calibri"/>
        <family val="2"/>
        <scheme val="minor"/>
      </rPr>
      <t>, pp.479–490. https://doi.org/10.1007/s10682-006-0015-y</t>
    </r>
  </si>
  <si>
    <t>Smith, A.T., &amp; Xie, Y. (2008). A guide to the mammals of China (Princeton University Press, Princeton)</t>
  </si>
  <si>
    <t>Azarae Night Monkey</t>
  </si>
  <si>
    <r>
      <t xml:space="preserve">Levy, O., Dayan, T., Porter, W.P. &amp; Kronfeld-Schor, N. (2018). Time and ecological resilience: candiurnal animals compensate for clinmate change by shifting to nocturnal activity? </t>
    </r>
    <r>
      <rPr>
        <i/>
        <sz val="12"/>
        <color rgb="FF222222"/>
        <rFont val="Calibri"/>
        <family val="2"/>
        <scheme val="minor"/>
      </rPr>
      <t>Ecological Monographs</t>
    </r>
    <r>
      <rPr>
        <sz val="12"/>
        <color rgb="FF222222"/>
        <rFont val="Calibri"/>
        <family val="2"/>
        <scheme val="minor"/>
      </rPr>
      <t>, 89, e01334. https://doi.org/10.1002/ecm.1334</t>
    </r>
  </si>
  <si>
    <t>Litter_size_DD</t>
  </si>
  <si>
    <t>Litter_size_source</t>
  </si>
  <si>
    <t>Litter_size_IM</t>
  </si>
  <si>
    <r>
      <t xml:space="preserve">Cooke, R.S.C., Bates, A.E., &amp; Eigenbrod, F. (2019). Global trade-offs of functional redundancy and functional dispersion for birds and mammals. </t>
    </r>
    <r>
      <rPr>
        <i/>
        <sz val="12"/>
        <color rgb="FF222222"/>
        <rFont val="Calibri"/>
        <family val="2"/>
        <scheme val="minor"/>
      </rPr>
      <t>Global Ecology and Biogeography,</t>
    </r>
    <r>
      <rPr>
        <sz val="12"/>
        <color rgb="FF222222"/>
        <rFont val="Calibri"/>
        <family val="2"/>
        <scheme val="minor"/>
      </rPr>
      <t xml:space="preserve"> </t>
    </r>
    <r>
      <rPr>
        <b/>
        <sz val="12"/>
        <color rgb="FF222222"/>
        <rFont val="Calibri"/>
        <family val="2"/>
        <scheme val="minor"/>
      </rPr>
      <t>28</t>
    </r>
    <r>
      <rPr>
        <sz val="12"/>
        <color rgb="FF222222"/>
        <rFont val="Calibri"/>
        <family val="2"/>
        <scheme val="minor"/>
      </rPr>
      <t xml:space="preserve">, 484-495. https://doi.org/10.1111/geb.12869 </t>
    </r>
  </si>
  <si>
    <t>National Health Service. (2020). Pregnacy with twins. https://www.nhs.uk/conditions/pregnancy-and-baby/what-causes-twins/. Accessed 4th May 2020</t>
  </si>
  <si>
    <t>Diet_source</t>
  </si>
  <si>
    <r>
      <t xml:space="preserve">Heaney, L.R., &amp; Tabaranza Jr, B.R. (2006). A new species of forest mouse, genus Apomys (Mammalia, Rodentia, Muridae) from Camiguin Island, Philippines. Fieldiana: Zoology, New Series, </t>
    </r>
    <r>
      <rPr>
        <b/>
        <sz val="12"/>
        <color rgb="FF202122"/>
        <rFont val="Calibri"/>
        <family val="2"/>
        <scheme val="minor"/>
      </rPr>
      <t>106,</t>
    </r>
    <r>
      <rPr>
        <sz val="12"/>
        <color rgb="FF202122"/>
        <rFont val="Calibri"/>
        <family val="2"/>
        <scheme val="minor"/>
      </rPr>
      <t xml:space="preserve"> 14-27. https://doi.org/10.3158/0015-0754(2006)106[14:ANSOFM]2.0.CO;2</t>
    </r>
  </si>
  <si>
    <r>
      <t xml:space="preserve">Ossa, G., Lilley, T.M., Ugarte-Núñez, J., Ruokolainen, L., Piñones, K.V., Valladares, P, &amp; Yung, V. (2018). First record of Promops davisoni (Thomas, 1921) (Chiroptera, Molossidae) from Chile and a description of its echolocation calls, </t>
    </r>
    <r>
      <rPr>
        <i/>
        <sz val="12"/>
        <color theme="1"/>
        <rFont val="Calibri"/>
        <family val="2"/>
        <scheme val="minor"/>
      </rPr>
      <t xml:space="preserve">Mastozoologia Neotropical, </t>
    </r>
    <r>
      <rPr>
        <b/>
        <sz val="12"/>
        <color theme="1"/>
        <rFont val="Calibri"/>
        <family val="2"/>
        <scheme val="minor"/>
      </rPr>
      <t>25</t>
    </r>
    <r>
      <rPr>
        <sz val="12"/>
        <color theme="1"/>
        <rFont val="Calibri"/>
        <family val="2"/>
        <scheme val="minor"/>
      </rPr>
      <t>, 129-137. 10.31687/saremMN.18.25.1.0.12</t>
    </r>
  </si>
  <si>
    <t>Habitat_breadth_source</t>
  </si>
  <si>
    <t>Foraging strata_DD</t>
  </si>
  <si>
    <t>Foraging_strata_IM</t>
  </si>
  <si>
    <t>Foraging strata_source</t>
  </si>
  <si>
    <t>Roberts, D., Topp-Jørgensen, E. and Moyer, D. (2013). Dendrohyrax validus Eastern Tree Hyrax. In: J.S. Kingdon, D.C.D. Happold, M. Hoffmann, T.M. Butynski, M. Happold and J. Kalina (eds), Mammals of Africa. Volume I: Introductory Chapters and Afrotheria, Bloomsbury Publishing, London</t>
  </si>
  <si>
    <r>
      <t xml:space="preserve">Balakirev, A.E., Phuong, B.X., Phuong, P.M., &amp; Rozhnov, V. (2011). On taxonomic status of </t>
    </r>
    <r>
      <rPr>
        <i/>
        <sz val="12"/>
        <color theme="1"/>
        <rFont val="Calibri"/>
        <family val="2"/>
        <scheme val="minor"/>
      </rPr>
      <t>Pseudoberylmys muongbangensis</t>
    </r>
    <r>
      <rPr>
        <sz val="12"/>
        <color theme="1"/>
        <rFont val="Calibri"/>
        <family val="2"/>
        <scheme val="minor"/>
      </rPr>
      <t xml:space="preserve"> new species and genus described from Son La Province, Vietnam; Does it new or pseudo-new species? Conference: </t>
    </r>
    <r>
      <rPr>
        <i/>
        <sz val="12"/>
        <color theme="1"/>
        <rFont val="Calibri"/>
        <family val="2"/>
        <scheme val="minor"/>
      </rPr>
      <t>4th national scientific conference on ecology and biological resources</t>
    </r>
    <r>
      <rPr>
        <sz val="12"/>
        <color theme="1"/>
        <rFont val="Calibri"/>
        <family val="2"/>
        <scheme val="minor"/>
      </rPr>
      <t>. Hanoi, 22 October At: Hanoi, 11-19.</t>
    </r>
  </si>
  <si>
    <t>Vieira's Flower Bat</t>
  </si>
  <si>
    <r>
      <t>Musser, G.G., Lunde, D.P., &amp; Truong Son, N. (2009). Description of a New Genus and Species of Rodent (Murinae, Muridae, Rodentia) from the Tower Karst Region of Northeastern Vietnam.</t>
    </r>
    <r>
      <rPr>
        <i/>
        <sz val="12"/>
        <color theme="1"/>
        <rFont val="Calibri"/>
        <family val="2"/>
        <scheme val="minor"/>
      </rPr>
      <t xml:space="preserve"> American Museum Novitates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3517</t>
    </r>
    <r>
      <rPr>
        <sz val="12"/>
        <color theme="1"/>
        <rFont val="Calibri"/>
        <family val="2"/>
        <scheme val="minor"/>
      </rPr>
      <t>, 1-41. 10.1206/0003-0082(2006)3517[1:DOANGA]2.0.CO;2</t>
    </r>
  </si>
  <si>
    <t>Daovantien's Limestone Rat</t>
  </si>
  <si>
    <r>
      <t>Feijó, A. &amp; Langguth, A. (2013). Mamiferos de medio e grande porte do Brasil: distribuicao e taxonomia, com descricao de novas especies.</t>
    </r>
    <r>
      <rPr>
        <i/>
        <sz val="12"/>
        <color theme="1"/>
        <rFont val="Calibri"/>
        <family val="2"/>
        <scheme val="minor"/>
      </rPr>
      <t xml:space="preserve"> Revista Nordestina de Biologia,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22</t>
    </r>
    <r>
      <rPr>
        <sz val="12"/>
        <color theme="1"/>
        <rFont val="Calibri"/>
        <family val="2"/>
        <scheme val="minor"/>
      </rPr>
      <t xml:space="preserve">, 3-225  </t>
    </r>
  </si>
  <si>
    <t>Imputed</t>
  </si>
  <si>
    <t>Habitat_ breadth_DD</t>
  </si>
  <si>
    <t>Habitat_ breadth_IM</t>
  </si>
  <si>
    <t>Hern's Night Monkey</t>
  </si>
  <si>
    <t>Nancy Ma's Night Monkey</t>
  </si>
  <si>
    <t>Koopman Pencil-tailed Tree Mouse</t>
  </si>
  <si>
    <t>Uta Hick's Bearded Saki</t>
  </si>
  <si>
    <t>Sokolov's Dwarf Hamster</t>
  </si>
  <si>
    <t>Musara Canaria</t>
  </si>
  <si>
    <t>Horsfield's Fruit Bat</t>
  </si>
  <si>
    <t>Peters's Fruit Bat</t>
  </si>
  <si>
    <t>Rosenberg's Fruit-eating Bat</t>
  </si>
  <si>
    <t>Shaw's Mastiff Bat</t>
  </si>
  <si>
    <t>Dabbene's Mastiff Bat</t>
  </si>
  <si>
    <t>Funisciure Du Niger</t>
  </si>
  <si>
    <t>Funisciure Tete Orange</t>
  </si>
  <si>
    <t>Grandidier's Vontsira</t>
  </si>
  <si>
    <t>Boeadi's Roundleaf Bat</t>
  </si>
  <si>
    <t>Schneider's Leaf-nosed Bat</t>
  </si>
  <si>
    <t>Kloss's Gibbon</t>
  </si>
  <si>
    <t>Rappell's Fox</t>
  </si>
  <si>
    <t>Fran's Langur</t>
  </si>
  <si>
    <t>Gee's Golden Langur</t>
  </si>
  <si>
    <t>Semnopith's Obscur</t>
  </si>
  <si>
    <t>Phayre's Leaf-monkey</t>
  </si>
  <si>
    <t>Horsfield's Tarsier</t>
  </si>
  <si>
    <t>Wallace's Tarsier</t>
  </si>
  <si>
    <t>Tate's Sulawesian Shrew Rat</t>
  </si>
  <si>
    <t>Emin's Tateril</t>
  </si>
  <si>
    <t>Tranieri's Tateril</t>
  </si>
  <si>
    <t>Opossum-souris Cendr</t>
  </si>
  <si>
    <t>Ruppell's Horseshoe Bat</t>
  </si>
  <si>
    <t>Van der Decken's Sifaka</t>
  </si>
  <si>
    <t>Body_mass_DD</t>
  </si>
  <si>
    <t>Body_mass_IM</t>
  </si>
  <si>
    <t>Body_mass_Source</t>
  </si>
  <si>
    <t>Synthetic_diet_1</t>
  </si>
  <si>
    <t>Synthetic_diet_2</t>
  </si>
  <si>
    <r>
      <t xml:space="preserve">Nowak, R.M. (1999). </t>
    </r>
    <r>
      <rPr>
        <i/>
        <sz val="12"/>
        <color theme="1"/>
        <rFont val="Calibri"/>
        <family val="2"/>
        <scheme val="minor"/>
      </rPr>
      <t>Walker's mammals of the world</t>
    </r>
    <r>
      <rPr>
        <sz val="12"/>
        <color theme="1"/>
        <rFont val="Calibri"/>
        <family val="2"/>
        <scheme val="minor"/>
      </rPr>
      <t>. Sixth edition edn. The Johns Hopkins University Press, Baltimore, Maryland</t>
    </r>
  </si>
  <si>
    <r>
      <t xml:space="preserve">Wilson, D.E. Rylands, A.B., Lacher, T.E., Mittermeier, R.A. (2001-2019) </t>
    </r>
    <r>
      <rPr>
        <i/>
        <sz val="12"/>
        <color theme="1"/>
        <rFont val="Calibri"/>
        <family val="2"/>
        <scheme val="minor"/>
      </rPr>
      <t>Handbook of the mammals of the world - Volume 1-3, 5-9</t>
    </r>
    <r>
      <rPr>
        <sz val="12"/>
        <color theme="1"/>
        <rFont val="Calibri"/>
        <family val="2"/>
        <scheme val="minor"/>
      </rPr>
      <t>, (Lynx Edicions, Barcelona)</t>
    </r>
  </si>
  <si>
    <r>
      <t xml:space="preserve">Alho, C.J.R. (1982) Brazilian rodents: their habitats and habits. In M. A. Mares &amp; H. H. Genoways, eds. </t>
    </r>
    <r>
      <rPr>
        <i/>
        <sz val="12"/>
        <color theme="1"/>
        <rFont val="Calibri"/>
        <family val="2"/>
        <scheme val="minor"/>
      </rPr>
      <t>Mammalian biology in South America</t>
    </r>
    <r>
      <rPr>
        <sz val="12"/>
        <color theme="1"/>
        <rFont val="Calibri"/>
        <family val="2"/>
        <scheme val="minor"/>
      </rPr>
      <t>. Linesville, Pennsylvania: Pymatuning Laboratory of Ecology Special Publications No. 6, pp. 143–166.</t>
    </r>
  </si>
  <si>
    <r>
      <t xml:space="preserve">Apps, P. (2012) </t>
    </r>
    <r>
      <rPr>
        <i/>
        <sz val="12"/>
        <color theme="1"/>
        <rFont val="Calibri"/>
        <family val="2"/>
        <scheme val="minor"/>
      </rPr>
      <t>Smithers' mammals of Southern Africa: a field guide</t>
    </r>
    <r>
      <rPr>
        <sz val="12"/>
        <color theme="1"/>
        <rFont val="Calibri"/>
        <family val="2"/>
        <scheme val="minor"/>
      </rPr>
      <t>. 2nd Edition. Penguin Random House, South Africa</t>
    </r>
  </si>
  <si>
    <r>
      <t xml:space="preserve">Baumgardner, D.J., Ward, S.E. &amp; Dewsbury, DA (1980) Diurnal patterning of eight activities in 14 species of muroid rodents. </t>
    </r>
    <r>
      <rPr>
        <i/>
        <sz val="12"/>
        <color theme="1"/>
        <rFont val="Calibri"/>
        <family val="2"/>
        <scheme val="minor"/>
      </rPr>
      <t>Anim. Learn. Behav.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</t>
    </r>
    <r>
      <rPr>
        <sz val="12"/>
        <color theme="1"/>
        <rFont val="Calibri"/>
        <family val="2"/>
        <scheme val="minor"/>
      </rPr>
      <t xml:space="preserve">:322-330. </t>
    </r>
  </si>
  <si>
    <r>
      <t xml:space="preserve">Braun, J.K. &amp; Mares, M.A. (1996) Unusual morphological and behavioral traits in Abrocoma (Rodentia: Abrocomidae) from Argentina. </t>
    </r>
    <r>
      <rPr>
        <i/>
        <sz val="12"/>
        <color theme="1"/>
        <rFont val="Calibri"/>
        <family val="2"/>
        <scheme val="minor"/>
      </rPr>
      <t>J. Mammal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77</t>
    </r>
    <r>
      <rPr>
        <sz val="12"/>
        <color theme="1"/>
        <rFont val="Calibri"/>
        <family val="2"/>
        <scheme val="minor"/>
      </rPr>
      <t>:891-897. https://doi.org/10.2307/1382695</t>
    </r>
  </si>
  <si>
    <t>Evolutionary Distinct &amp; Globally Endangered (EDGE), www.edgeofexistence.org. Accessed 12th June 2019</t>
  </si>
  <si>
    <t>Encyclopedia of Life. National Museum of Natural History, www.eol.org. Accessed 12th June 2019</t>
  </si>
  <si>
    <r>
      <t xml:space="preserve">Jones, K.E., Bielby, J., Cardillo, M., et al. (2009) PanTHERIA: A species-level database of life history, ecology and geography of extant and recently extinct mammals. </t>
    </r>
    <r>
      <rPr>
        <i/>
        <sz val="12"/>
        <color rgb="FF000000"/>
        <rFont val="Calibri"/>
        <family val="2"/>
        <scheme val="minor"/>
      </rPr>
      <t>Ecology</t>
    </r>
    <r>
      <rPr>
        <sz val="12"/>
        <color rgb="FF000000"/>
        <rFont val="Calibri"/>
        <family val="2"/>
        <scheme val="minor"/>
      </rPr>
      <t>, 90, p.2648. https://doi.org/10.1890/08-1494.1</t>
    </r>
  </si>
  <si>
    <r>
      <t xml:space="preserve">Feldhamer, G.A., Drickamer, L.C., Vessey, S.H., Merritt, J.F. &amp; Krajewski, C. (2007) </t>
    </r>
    <r>
      <rPr>
        <i/>
        <sz val="12"/>
        <color theme="1"/>
        <rFont val="Calibri"/>
        <family val="2"/>
        <scheme val="minor"/>
      </rPr>
      <t>Mammalogy: adaptation, diversity, ecology</t>
    </r>
    <r>
      <rPr>
        <sz val="12"/>
        <color theme="1"/>
        <rFont val="Calibri"/>
        <family val="2"/>
        <scheme val="minor"/>
      </rPr>
      <t>. The Johns Hopkins University Press, Baltimore.</t>
    </r>
  </si>
  <si>
    <r>
      <t>Figueroa, R.R.A., Cádiz, R., Figueroa, R., Corales, E. S., &amp; Murúa, R. (2012) Abundance, habitat and body measurements of the rare Long-clawed Mouse (</t>
    </r>
    <r>
      <rPr>
        <i/>
        <sz val="12"/>
        <color rgb="FF222222"/>
        <rFont val="Calibri"/>
        <family val="2"/>
        <scheme val="minor"/>
      </rPr>
      <t>Pearsonomys annectens</t>
    </r>
    <r>
      <rPr>
        <sz val="12"/>
        <color rgb="FF222222"/>
        <rFont val="Calibri"/>
        <family val="2"/>
        <scheme val="minor"/>
      </rPr>
      <t xml:space="preserve">) in the coastal temperate rainforest of southern Chile. </t>
    </r>
    <r>
      <rPr>
        <i/>
        <sz val="12"/>
        <color rgb="FF222222"/>
        <rFont val="Calibri"/>
        <family val="2"/>
        <scheme val="minor"/>
      </rPr>
      <t>Stu. Neotro. Fau. E.</t>
    </r>
    <r>
      <rPr>
        <sz val="12"/>
        <color rgb="FF222222"/>
        <rFont val="Calibri"/>
        <family val="2"/>
        <scheme val="minor"/>
      </rPr>
      <t xml:space="preserve"> </t>
    </r>
    <r>
      <rPr>
        <b/>
        <i/>
        <sz val="12"/>
        <color rgb="FF222222"/>
        <rFont val="Calibri"/>
        <family val="2"/>
        <scheme val="minor"/>
      </rPr>
      <t>47</t>
    </r>
    <r>
      <rPr>
        <sz val="12"/>
        <color rgb="FF222222"/>
        <rFont val="Calibri"/>
        <family val="2"/>
        <scheme val="minor"/>
      </rPr>
      <t>(1), 1-10. https://doi.org/10.1080/01650521.2011.652829</t>
    </r>
  </si>
  <si>
    <r>
      <t>Helgen, K.M., Lim, N,T-L. &amp; Helgen, L.E. (2008) The hog-badger is not an edentate: systematics and evolution of the genus</t>
    </r>
    <r>
      <rPr>
        <i/>
        <sz val="12"/>
        <color theme="1"/>
        <rFont val="Calibri"/>
        <family val="2"/>
        <scheme val="minor"/>
      </rPr>
      <t xml:space="preserve"> Arctonyx </t>
    </r>
    <r>
      <rPr>
        <sz val="12"/>
        <color theme="1"/>
        <rFont val="Calibri"/>
        <family val="2"/>
        <scheme val="minor"/>
      </rPr>
      <t xml:space="preserve">(Mammalia: Mustelidae). </t>
    </r>
    <r>
      <rPr>
        <i/>
        <sz val="12"/>
        <color theme="1"/>
        <rFont val="Calibri (Body)"/>
      </rPr>
      <t xml:space="preserve">Zoo. J. Linn. Soc. </t>
    </r>
    <r>
      <rPr>
        <b/>
        <sz val="12"/>
        <color theme="1"/>
        <rFont val="Calibri"/>
        <family val="2"/>
        <scheme val="minor"/>
      </rPr>
      <t>154</t>
    </r>
    <r>
      <rPr>
        <sz val="12"/>
        <color theme="1"/>
        <rFont val="Calibri"/>
        <family val="2"/>
        <scheme val="minor"/>
      </rPr>
      <t>(2): 353-385. https://doi.org/10.1111/j.1096-3642.2008.00416.x</t>
    </r>
  </si>
  <si>
    <t>Gardner, A.L. (2005). Order Didelphimorphia. In Wilson, D. E.; Reeder, D. M. Mammal Species of the World (3rd ed.). Johns Hopkins University Press. p. 18. ISBN 978-0-8018-8221-0. OCLC 62265494</t>
  </si>
  <si>
    <r>
      <t xml:space="preserve">Harris, J.M. (2015) </t>
    </r>
    <r>
      <rPr>
        <i/>
        <sz val="12"/>
        <color theme="1"/>
        <rFont val="Calibri"/>
        <family val="2"/>
        <scheme val="minor"/>
      </rPr>
      <t>Acrobates pygmaeus</t>
    </r>
    <r>
      <rPr>
        <sz val="12"/>
        <color theme="1"/>
        <rFont val="Calibri"/>
        <family val="2"/>
        <scheme val="minor"/>
      </rPr>
      <t xml:space="preserve"> (Diprotodontia: Acrobatidae), Mammalian Species, </t>
    </r>
    <r>
      <rPr>
        <b/>
        <sz val="12"/>
        <color theme="1"/>
        <rFont val="Calibri"/>
        <family val="2"/>
        <scheme val="minor"/>
      </rPr>
      <t>47</t>
    </r>
    <r>
      <rPr>
        <sz val="12"/>
        <color theme="1"/>
        <rFont val="Calibri"/>
        <family val="2"/>
        <scheme val="minor"/>
      </rPr>
      <t>, 32–44, https://doi.org/10.1093/mspecies/sev003</t>
    </r>
  </si>
  <si>
    <t>Hurtado, N., Arias, E. &amp; Pachecco, V. (2014) Redescription of Mimon koepckeae (Chiroptera: Phyllostomidae), Zoologia, 31, 377-388. 10.1590/S1984-46702014000400009</t>
  </si>
  <si>
    <r>
      <t>Hengjan, Y., Iida, K., Doysabas, K., Phichitrasilp, T., Ohmori, Y., &amp; Hondo, E. (2017) Diurnal behavior and activity budget of the golden-crowned flying fox (</t>
    </r>
    <r>
      <rPr>
        <i/>
        <sz val="12"/>
        <color theme="1"/>
        <rFont val="Calibri"/>
        <family val="2"/>
      </rPr>
      <t>Acerodon jubatus</t>
    </r>
    <r>
      <rPr>
        <sz val="12"/>
        <color theme="1"/>
        <rFont val="Calibri"/>
        <family val="2"/>
      </rPr>
      <t>) in the Subic bay forest reserve area, the Philippines. </t>
    </r>
    <r>
      <rPr>
        <i/>
        <sz val="12"/>
        <color theme="1"/>
        <rFont val="Calibri"/>
        <family val="2"/>
      </rPr>
      <t>JVMS</t>
    </r>
    <r>
      <rPr>
        <sz val="12"/>
        <color theme="1"/>
        <rFont val="Calibri"/>
        <family val="2"/>
      </rPr>
      <t> </t>
    </r>
    <r>
      <rPr>
        <b/>
        <sz val="12"/>
        <color theme="1"/>
        <rFont val="Calibri"/>
        <family val="2"/>
      </rPr>
      <t>79</t>
    </r>
    <r>
      <rPr>
        <sz val="12"/>
        <color theme="1"/>
        <rFont val="Calibri"/>
        <family val="2"/>
      </rPr>
      <t>(10), 1667–1674. https://doi.org/10.1292/jvms.17-0329</t>
    </r>
  </si>
  <si>
    <r>
      <t>Andrades-Miranda, J., Oliveira, L.F.B., Lima-Rosa, C.A.V., Nunes, A.P., Zanchin, N.I.T., &amp;  Mattevi, M.S. (2001) Chromosome studies of seven species of Oligoryzomys (Rodentia: Sigmodontinae) from Brazil, </t>
    </r>
    <r>
      <rPr>
        <i/>
        <sz val="12"/>
        <color theme="1"/>
        <rFont val="Calibri"/>
        <family val="2"/>
        <scheme val="minor"/>
      </rPr>
      <t>J. Mammal.</t>
    </r>
    <r>
      <rPr>
        <b/>
        <sz val="12"/>
        <color theme="1"/>
        <rFont val="Calibri"/>
        <family val="2"/>
        <scheme val="minor"/>
      </rPr>
      <t>82</t>
    </r>
    <r>
      <rPr>
        <sz val="12"/>
        <color theme="1"/>
        <rFont val="Calibri"/>
        <family val="2"/>
        <scheme val="minor"/>
      </rPr>
      <t>, 1080–1091. https://doi.org/10.1644/1545-1542(2001)082&lt;1080:CSOSSO&gt;2.0.CO;2</t>
    </r>
  </si>
  <si>
    <r>
      <t xml:space="preserve">Nater, A., Mattle-Greminger, M.P., Nurcahyo, A., Nowak, M.G., de Manuel, M., Desai, T., Groves, C., Pybus, M., Sonay, T.B., Roos, C., Lameira, A.R., Wich, S.A., Askew, J., Davila-Ross, M., Fredriksson, G., de Valees, G., Casals, F. Prado-Martinez, J., &amp; Krutzen, M.  (2017) Morphometric, behavioral, and genomic evidence for a new orangutan species. </t>
    </r>
    <r>
      <rPr>
        <i/>
        <sz val="12"/>
        <color theme="1"/>
        <rFont val="Calibri"/>
        <family val="2"/>
        <scheme val="minor"/>
      </rPr>
      <t xml:space="preserve">Curr. Biol. </t>
    </r>
    <r>
      <rPr>
        <b/>
        <sz val="12"/>
        <color theme="1"/>
        <rFont val="Calibri"/>
        <family val="2"/>
        <scheme val="minor"/>
      </rPr>
      <t>27</t>
    </r>
    <r>
      <rPr>
        <sz val="12"/>
        <color theme="1"/>
        <rFont val="Calibri"/>
        <family val="2"/>
        <scheme val="minor"/>
      </rPr>
      <t>: 3487-3498.e3410. https://doi.org/10.1016/j.cub.2017.09.047</t>
    </r>
  </si>
  <si>
    <r>
      <t xml:space="preserve"> O'shea, B.J., Alonson, L.E. &amp; Larsen, T.H. (2012). A rapid biological assessment of the Kwamalasamutu region, Southwestern Suriname. </t>
    </r>
    <r>
      <rPr>
        <i/>
        <sz val="12"/>
        <color theme="1"/>
        <rFont val="Calibri"/>
        <family val="2"/>
        <scheme val="minor"/>
      </rPr>
      <t xml:space="preserve">RAP Bulletin of Biological Assessment, </t>
    </r>
    <r>
      <rPr>
        <b/>
        <sz val="12"/>
        <color theme="1"/>
        <rFont val="Calibri"/>
        <family val="2"/>
        <scheme val="minor"/>
      </rPr>
      <t>63</t>
    </r>
    <r>
      <rPr>
        <sz val="12"/>
        <color theme="1"/>
        <rFont val="Calibri"/>
        <family val="2"/>
        <scheme val="minor"/>
      </rPr>
      <t>. https://doi.org/10.1896/978-1-934151-50-1</t>
    </r>
  </si>
  <si>
    <t>Reid, F.A. (1997). A field guide to the mammals of central America and southeast Mexico (Oxford University Press, New York, USA)</t>
  </si>
  <si>
    <r>
      <t xml:space="preserve">Rowsemitt, C.N., Petterborg, L.J., Claypool, L.E. Hoppensteadt, F.C., Negus, N.C., &amp; Berger , P.J. (2011). Photoperiodic induction of diurnal locomotor activity in </t>
    </r>
    <r>
      <rPr>
        <i/>
        <sz val="12"/>
        <color theme="1"/>
        <rFont val="Calibri"/>
        <family val="2"/>
        <scheme val="minor"/>
      </rPr>
      <t>Microtus montanus</t>
    </r>
    <r>
      <rPr>
        <sz val="12"/>
        <color theme="1"/>
        <rFont val="Calibri"/>
        <family val="2"/>
        <scheme val="minor"/>
      </rPr>
      <t xml:space="preserve">, the montane vole. </t>
    </r>
    <r>
      <rPr>
        <i/>
        <sz val="12"/>
        <color theme="1"/>
        <rFont val="Calibri"/>
        <family val="2"/>
        <scheme val="minor"/>
      </rPr>
      <t>Can. J. Zool.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60</t>
    </r>
    <r>
      <rPr>
        <sz val="12"/>
        <color theme="1"/>
        <rFont val="Calibri"/>
        <family val="2"/>
        <scheme val="minor"/>
      </rPr>
      <t>:2798-2803. doi: 10.1139/z82-358</t>
    </r>
  </si>
  <si>
    <r>
      <t xml:space="preserve">Russo, D., Cistrone, L., Garonna, A.P. &amp; Jones, G. (2011). The early bat catches the fly: daylight foraging in soprano pipistrelles. </t>
    </r>
    <r>
      <rPr>
        <i/>
        <sz val="12"/>
        <color theme="1"/>
        <rFont val="Calibri (Body)"/>
      </rPr>
      <t>Mammal. Biol.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76</t>
    </r>
    <r>
      <rPr>
        <sz val="12"/>
        <color theme="1"/>
        <rFont val="Calibri"/>
        <family val="2"/>
        <scheme val="minor"/>
      </rPr>
      <t>: 87-89. https://doi.org/10.1016/j.mambio.2009.08.002</t>
    </r>
  </si>
  <si>
    <r>
      <t xml:space="preserve">Santos-Filho, M., Frieiro-Costa, F., Ignácio, Á.R.A., &amp; Silva, M.N.F. (2012). Use of habitats by non-volant small mammals in Cerrado in Central Brazil. </t>
    </r>
    <r>
      <rPr>
        <i/>
        <sz val="12"/>
        <color rgb="FF222222"/>
        <rFont val="Calibri"/>
        <family val="2"/>
        <scheme val="minor"/>
      </rPr>
      <t>Braz. J. Biol.</t>
    </r>
    <r>
      <rPr>
        <sz val="12"/>
        <color rgb="FF222222"/>
        <rFont val="Calibri"/>
        <family val="2"/>
        <scheme val="minor"/>
      </rPr>
      <t xml:space="preserve"> </t>
    </r>
    <r>
      <rPr>
        <b/>
        <sz val="12"/>
        <color rgb="FF222222"/>
        <rFont val="Calibri"/>
        <family val="2"/>
        <scheme val="minor"/>
      </rPr>
      <t>72</t>
    </r>
    <r>
      <rPr>
        <sz val="12"/>
        <color rgb="FF222222"/>
        <rFont val="Calibri"/>
        <family val="2"/>
        <scheme val="minor"/>
      </rPr>
      <t xml:space="preserve">(4), 893-902. https://doi.org/10.1590/S1519-69842012000500016 </t>
    </r>
  </si>
  <si>
    <r>
      <t xml:space="preserve">Wang, J., Huang, J., Wu, J., Han, X., &amp; Lin, G. (2010). Ecological consequences of the Three Gorges Dam: insularization affects foraging behavior and dynamics of rodent populations. </t>
    </r>
    <r>
      <rPr>
        <i/>
        <sz val="12"/>
        <color rgb="FF222222"/>
        <rFont val="Calibri"/>
        <family val="2"/>
        <scheme val="minor"/>
      </rPr>
      <t>Front.Ecol. Environ.</t>
    </r>
    <r>
      <rPr>
        <sz val="12"/>
        <color rgb="FF222222"/>
        <rFont val="Calibri"/>
        <family val="2"/>
        <scheme val="minor"/>
      </rPr>
      <t xml:space="preserve"> </t>
    </r>
    <r>
      <rPr>
        <b/>
        <sz val="12"/>
        <color rgb="FF222222"/>
        <rFont val="Calibri"/>
        <family val="2"/>
        <scheme val="minor"/>
      </rPr>
      <t>8</t>
    </r>
    <r>
      <rPr>
        <sz val="12"/>
        <color rgb="FF222222"/>
        <rFont val="Calibri"/>
        <family val="2"/>
        <scheme val="minor"/>
      </rPr>
      <t>(1), 13-19. https://doi.org/10.1890/070188</t>
    </r>
  </si>
  <si>
    <r>
      <t xml:space="preserve">Yi, X., &amp; Wang, Z. (2015). Context-dependent seed dispersal determines acorn survival of sympatric oak species. </t>
    </r>
    <r>
      <rPr>
        <i/>
        <sz val="12"/>
        <color rgb="FF222222"/>
        <rFont val="Calibri"/>
        <family val="2"/>
        <scheme val="minor"/>
      </rPr>
      <t>Plant ecol.</t>
    </r>
    <r>
      <rPr>
        <sz val="12"/>
        <color rgb="FF222222"/>
        <rFont val="Calibri"/>
        <family val="2"/>
        <scheme val="minor"/>
      </rPr>
      <t xml:space="preserve"> </t>
    </r>
    <r>
      <rPr>
        <i/>
        <sz val="12"/>
        <color rgb="FF222222"/>
        <rFont val="Calibri"/>
        <family val="2"/>
        <scheme val="minor"/>
      </rPr>
      <t>216</t>
    </r>
    <r>
      <rPr>
        <sz val="12"/>
        <color rgb="FF222222"/>
        <rFont val="Calibri"/>
        <family val="2"/>
        <scheme val="minor"/>
      </rPr>
      <t>(1), 123-132. https://doi.org/10.1007/s11258-014-0421-0</t>
    </r>
  </si>
  <si>
    <r>
      <t>Zadubrovskiy, P.A., Stepanova, A.V., Lopatina, N.V., &amp; Litvinov, Y.N. (2017). Behavior of subadult mountain voles of two species (</t>
    </r>
    <r>
      <rPr>
        <i/>
        <sz val="12"/>
        <color theme="1"/>
        <rFont val="Calibri"/>
        <family val="2"/>
        <scheme val="minor"/>
      </rPr>
      <t xml:space="preserve">Alticola strelzowi </t>
    </r>
    <r>
      <rPr>
        <sz val="12"/>
        <color theme="1"/>
        <rFont val="Calibri"/>
        <family val="2"/>
        <scheme val="minor"/>
      </rPr>
      <t xml:space="preserve">and </t>
    </r>
    <r>
      <rPr>
        <i/>
        <sz val="12"/>
        <color theme="1"/>
        <rFont val="Calibri"/>
        <family val="2"/>
        <scheme val="minor"/>
      </rPr>
      <t>A. tuvinicus</t>
    </r>
    <r>
      <rPr>
        <sz val="12"/>
        <color theme="1"/>
        <rFont val="Calibri"/>
        <family val="2"/>
        <scheme val="minor"/>
      </rPr>
      <t xml:space="preserve">) in the open field test. </t>
    </r>
    <r>
      <rPr>
        <i/>
        <sz val="12"/>
        <color theme="1"/>
        <rFont val="Calibri"/>
        <family val="2"/>
        <scheme val="minor"/>
      </rPr>
      <t>Contemp. Probl. Ecol.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10</t>
    </r>
    <r>
      <rPr>
        <sz val="12"/>
        <color theme="1"/>
        <rFont val="Calibri"/>
        <family val="2"/>
        <scheme val="minor"/>
      </rPr>
      <t>, 224-229. https://doi.org/10.1134/S1995425517030118</t>
    </r>
  </si>
  <si>
    <r>
      <t xml:space="preserve">Hut, R.A., Kronfeld-Schor, N., van der Vinne, V., &amp; De la Iglesia, H. (2012). In search of a temporal niche: Environmental factors. </t>
    </r>
    <r>
      <rPr>
        <i/>
        <sz val="12"/>
        <color rgb="FF222222"/>
        <rFont val="Calibri"/>
        <family val="2"/>
        <scheme val="minor"/>
      </rPr>
      <t xml:space="preserve">Prog. Brain Res. </t>
    </r>
    <r>
      <rPr>
        <b/>
        <sz val="12"/>
        <color rgb="FF222222"/>
        <rFont val="Calibri"/>
        <family val="2"/>
        <scheme val="minor"/>
      </rPr>
      <t>199</t>
    </r>
    <r>
      <rPr>
        <sz val="12"/>
        <color rgb="FF222222"/>
        <rFont val="Calibri"/>
        <family val="2"/>
        <scheme val="minor"/>
      </rPr>
      <t>, 281-304,</t>
    </r>
    <r>
      <rPr>
        <b/>
        <sz val="12"/>
        <color rgb="FF222222"/>
        <rFont val="Calibri"/>
        <family val="2"/>
        <scheme val="minor"/>
      </rPr>
      <t xml:space="preserve"> </t>
    </r>
    <r>
      <rPr>
        <sz val="12"/>
        <color rgb="FF222222"/>
        <rFont val="Calibri"/>
        <family val="2"/>
        <scheme val="minor"/>
      </rPr>
      <t>https://doi.org/10.1016/B978-0-444-59427-3.00017-4</t>
    </r>
  </si>
  <si>
    <r>
      <t xml:space="preserve">Gaynor, K.M., Hojnowski, C.E., Carter, N.H., Brashares, J.S. (2018). The influence of human disturbance on wildlife nocturnality. </t>
    </r>
    <r>
      <rPr>
        <i/>
        <sz val="12"/>
        <color rgb="FF222222"/>
        <rFont val="Calibri"/>
        <family val="2"/>
        <scheme val="minor"/>
      </rPr>
      <t>Science</t>
    </r>
    <r>
      <rPr>
        <sz val="12"/>
        <color rgb="FF222222"/>
        <rFont val="Calibri"/>
        <family val="2"/>
        <scheme val="minor"/>
      </rPr>
      <t>. 1232-1235. Supplementary Information Table 2. doi: 10.1126/science.aar7121</t>
    </r>
  </si>
  <si>
    <r>
      <t xml:space="preserve">Faurby, S., Davis, M., Pedersen, R.Ø., Schowanek, S.D., Antonelli, A. &amp; Svenning, J.‐C. (2018). PHYLACINE 1.2: The phylogenetic atlas of mammal macroecology. </t>
    </r>
    <r>
      <rPr>
        <i/>
        <sz val="12"/>
        <color theme="1"/>
        <rFont val="Calibri"/>
        <family val="2"/>
        <scheme val="minor"/>
      </rPr>
      <t>Ecology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99,</t>
    </r>
    <r>
      <rPr>
        <sz val="12"/>
        <color theme="1"/>
        <rFont val="Calibri"/>
        <family val="2"/>
        <scheme val="minor"/>
      </rPr>
      <t xml:space="preserve"> 2626-2626. doi:10.1002/ecy.2443</t>
    </r>
  </si>
  <si>
    <r>
      <t xml:space="preserve">Proulx, G., Abramov, A.V., Adams, I., Jennnings, A., Khorozyan, I., Rosalino, L.M. et al. (2016). World distribution and status of badgers - a review. In: Badgers: </t>
    </r>
    <r>
      <rPr>
        <i/>
        <sz val="12"/>
        <color rgb="FF222222"/>
        <rFont val="Calibri"/>
        <family val="2"/>
        <scheme val="minor"/>
      </rPr>
      <t>Sysyematics biology, conservation and research techniques</t>
    </r>
    <r>
      <rPr>
        <sz val="12"/>
        <color rgb="FF222222"/>
        <rFont val="Calibri"/>
        <family val="2"/>
        <scheme val="minor"/>
      </rPr>
      <t>. (Alpha Wildlife Publications, Sherwood Park, Alberta, Canada), 31-116.</t>
    </r>
  </si>
  <si>
    <r>
      <t>Rasoloarison, R.M., Weisrock, D.W., Yoder, A.D., Rakotondravony, D., &amp; Kappeler, P.M. (2013). Two new species of mouse lemurs (</t>
    </r>
    <r>
      <rPr>
        <i/>
        <sz val="12"/>
        <color theme="1"/>
        <rFont val="Calibri"/>
        <family val="2"/>
        <scheme val="minor"/>
      </rPr>
      <t>Cheirogaleidae: Microcebus</t>
    </r>
    <r>
      <rPr>
        <sz val="12"/>
        <color theme="1"/>
        <rFont val="Calibri"/>
        <family val="2"/>
        <scheme val="minor"/>
      </rPr>
      <t>) from Eastern Madagascar. </t>
    </r>
    <r>
      <rPr>
        <i/>
        <sz val="12"/>
        <color theme="1"/>
        <rFont val="Calibri"/>
        <family val="2"/>
        <scheme val="minor"/>
      </rPr>
      <t>Int. J. Primatol.</t>
    </r>
    <r>
      <rPr>
        <sz val="12"/>
        <color theme="1"/>
        <rFont val="Calibri"/>
        <family val="2"/>
        <scheme val="minor"/>
      </rPr>
      <t> </t>
    </r>
    <r>
      <rPr>
        <b/>
        <sz val="12"/>
        <color theme="1"/>
        <rFont val="Calibri"/>
        <family val="2"/>
        <scheme val="minor"/>
      </rPr>
      <t>34</t>
    </r>
    <r>
      <rPr>
        <sz val="12"/>
        <color theme="1"/>
        <rFont val="Calibri"/>
        <family val="2"/>
        <scheme val="minor"/>
      </rPr>
      <t>, 455–469. https://doi.org/10.1007/s10764-013-9672-1</t>
    </r>
  </si>
  <si>
    <r>
      <t xml:space="preserve">Esselstyn, J.A., Achmadi, A.S., &amp; Rowe, K.C. (2012). Evolutionary novelty in a rat with no molars. </t>
    </r>
    <r>
      <rPr>
        <i/>
        <sz val="12"/>
        <color rgb="FF222222"/>
        <rFont val="Calibri"/>
        <family val="2"/>
        <scheme val="minor"/>
      </rPr>
      <t>Biol. Lett.</t>
    </r>
    <r>
      <rPr>
        <sz val="12"/>
        <color rgb="FF222222"/>
        <rFont val="Calibri"/>
        <family val="2"/>
        <scheme val="minor"/>
      </rPr>
      <t xml:space="preserve"> 18, 990-993. https://doi.org/10.1098/rsbl.2012.0574</t>
    </r>
  </si>
  <si>
    <t>IUCN. (2020). The IUCN Red List of Threatened Species. Version 2020-1. https://www.iucnredlist.org. Accessed 4th October 2019.</t>
  </si>
  <si>
    <r>
      <t>Moras, L.M., Gregorin, R., Sattler, T., &amp; Tavare, V.D. (2018). Uncovering the diversity of dog-faced bats of the genus Cynomops (Chiroptera: Molossidae), with the redescription of</t>
    </r>
    <r>
      <rPr>
        <i/>
        <sz val="12"/>
        <color theme="1"/>
        <rFont val="Calibri"/>
        <family val="2"/>
        <scheme val="minor"/>
      </rPr>
      <t xml:space="preserve"> C. milleri</t>
    </r>
    <r>
      <rPr>
        <sz val="12"/>
        <color theme="1"/>
        <rFont val="Calibri"/>
        <family val="2"/>
        <scheme val="minor"/>
      </rPr>
      <t xml:space="preserve"> and the description of two new species. </t>
    </r>
    <r>
      <rPr>
        <i/>
        <sz val="12"/>
        <color theme="1"/>
        <rFont val="Calibri"/>
        <family val="2"/>
        <scheme val="minor"/>
      </rPr>
      <t xml:space="preserve">Mammal. Biol. </t>
    </r>
    <r>
      <rPr>
        <b/>
        <sz val="12"/>
        <color theme="1"/>
        <rFont val="Calibri"/>
        <family val="2"/>
        <scheme val="minor"/>
      </rPr>
      <t>89</t>
    </r>
    <r>
      <rPr>
        <sz val="12"/>
        <color theme="1"/>
        <rFont val="Calibri"/>
        <family val="2"/>
        <scheme val="minor"/>
      </rPr>
      <t>, 37-51. 10.1016/j.mambio.2017.12.005</t>
    </r>
  </si>
  <si>
    <r>
      <t>Razakarivony, V., Rajemison, B. &amp; Goodman, S.M. (2005). The diet of Malagasy Microchiroptera based on stomach contents. </t>
    </r>
    <r>
      <rPr>
        <i/>
        <sz val="12"/>
        <color theme="1"/>
        <rFont val="Calibri"/>
        <family val="2"/>
        <scheme val="minor"/>
      </rPr>
      <t>Mammal. Biol.</t>
    </r>
    <r>
      <rPr>
        <sz val="12"/>
        <color theme="1"/>
        <rFont val="Calibri"/>
        <family val="2"/>
        <scheme val="minor"/>
      </rPr>
      <t> </t>
    </r>
    <r>
      <rPr>
        <b/>
        <sz val="12"/>
        <color theme="1"/>
        <rFont val="Calibri"/>
        <family val="2"/>
        <scheme val="minor"/>
      </rPr>
      <t>70</t>
    </r>
    <r>
      <rPr>
        <sz val="12"/>
        <color theme="1"/>
        <rFont val="Calibri"/>
        <family val="2"/>
        <scheme val="minor"/>
      </rPr>
      <t>(5), 312-316. https://doi.org/10.1016/j.mambio.2005.03.005</t>
    </r>
  </si>
  <si>
    <r>
      <t xml:space="preserve">Cordero Schmedt, E., Barbier, E., &amp; Vargas-Mena, J.C. (2017). Natural history of the Caatinga endemic Vieira's Flower Bat, </t>
    </r>
    <r>
      <rPr>
        <i/>
        <sz val="12"/>
        <color theme="1"/>
        <rFont val="Calibri"/>
        <family val="2"/>
        <scheme val="minor"/>
      </rPr>
      <t>Xeronycteris vieirai</t>
    </r>
    <r>
      <rPr>
        <sz val="12"/>
        <color theme="1"/>
        <rFont val="Calibri"/>
        <family val="2"/>
        <scheme val="minor"/>
      </rPr>
      <t xml:space="preserve">. </t>
    </r>
    <r>
      <rPr>
        <i/>
        <sz val="12"/>
        <color theme="1"/>
        <rFont val="Calibri"/>
        <family val="2"/>
        <scheme val="minor"/>
      </rPr>
      <t xml:space="preserve">Acta Chiropterologica, </t>
    </r>
    <r>
      <rPr>
        <b/>
        <sz val="12"/>
        <color theme="1"/>
        <rFont val="Calibri"/>
        <family val="2"/>
        <scheme val="minor"/>
      </rPr>
      <t>19</t>
    </r>
    <r>
      <rPr>
        <sz val="12"/>
        <color theme="1"/>
        <rFont val="Calibri"/>
        <family val="2"/>
        <scheme val="minor"/>
      </rPr>
      <t>, 399-408. 10.3161/15081109ACC2017.19.2.016</t>
    </r>
  </si>
  <si>
    <r>
      <t xml:space="preserve">Nguyen, N.X., Nguyen, D.X., Ngo, T.X., &amp; Nguyen, D.D. (2015). New data on recently described rodent species Paulina's Limestone Rat </t>
    </r>
    <r>
      <rPr>
        <i/>
        <sz val="12"/>
        <color theme="1"/>
        <rFont val="Calibri"/>
        <family val="2"/>
        <scheme val="minor"/>
      </rPr>
      <t>Saxatilomys paulinae</t>
    </r>
    <r>
      <rPr>
        <sz val="12"/>
        <color theme="1"/>
        <rFont val="Calibri"/>
        <family val="2"/>
        <scheme val="minor"/>
      </rPr>
      <t xml:space="preserve"> Musser, Smith, Robinson &amp; Lunde, 2005 (Mammalia: Rodentia). </t>
    </r>
    <r>
      <rPr>
        <i/>
        <sz val="12"/>
        <color theme="1"/>
        <rFont val="Calibri"/>
        <family val="2"/>
        <scheme val="minor"/>
      </rPr>
      <t>Biodiv. Data J.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>, e4961. https://doi.org/10.3897/BDJ.3.e4961</t>
    </r>
  </si>
  <si>
    <t>Borneo Bay Cat. Cat Specialist Group. http://www.catsg.org/index.php?id=118. Accessed 13th June 2019</t>
  </si>
  <si>
    <t>Maranh Red-handed Howler Monkey</t>
  </si>
  <si>
    <t>Yucatan Black Howler Monkey</t>
  </si>
  <si>
    <t>Preuss's Monkey</t>
  </si>
  <si>
    <t>Capara Akodont</t>
  </si>
  <si>
    <t>Paran Akodont</t>
  </si>
  <si>
    <t>C'rdoba Akodont</t>
  </si>
  <si>
    <t>Reig Akodont</t>
  </si>
  <si>
    <t>Spegazzini's Grass Mouse</t>
  </si>
  <si>
    <t>Geoffroy's Spider Monkey</t>
  </si>
  <si>
    <t>Lorenz Von Liburnau's Woolly Lemur</t>
  </si>
  <si>
    <t>Berdmore's Berylmys</t>
  </si>
  <si>
    <t>Guaran Akodont</t>
  </si>
  <si>
    <t>Coimbra-Filho's Titi Monkey</t>
  </si>
  <si>
    <t>Goeldi's Monkey</t>
  </si>
  <si>
    <t>Geoffroy Tufted-ear Marmoset</t>
  </si>
  <si>
    <t>C'doba Laucha</t>
  </si>
  <si>
    <t>Rio Cesar White-fronted Capuchin</t>
  </si>
  <si>
    <t>Sao Tome Free-tailed Bat</t>
  </si>
  <si>
    <t>Seri's Tree Kangaroo</t>
  </si>
  <si>
    <t>Geoffroy's cat</t>
  </si>
  <si>
    <t>Ahmanson's Sportive Lemur</t>
  </si>
  <si>
    <t>Gray's Sportive Lemur</t>
  </si>
  <si>
    <t>Southern Long-nosed Bat</t>
  </si>
  <si>
    <t>Massoia lutrine opossum</t>
  </si>
  <si>
    <t>Tibetan macaque</t>
  </si>
  <si>
    <t>Opossum-sourislicat</t>
  </si>
  <si>
    <t>Dollman's Sulawesi Maxomys</t>
  </si>
  <si>
    <t>Hellwald's Sulawesi Maxomys</t>
  </si>
  <si>
    <t>Temminck's Tailless Fruit Bat</t>
  </si>
  <si>
    <t>Western Woermann's Fruit Bat</t>
  </si>
  <si>
    <t>Dollman's Melomys</t>
  </si>
  <si>
    <t>Pavel's Seram Melomys</t>
  </si>
  <si>
    <t>Rio Acari Marmoset</t>
  </si>
  <si>
    <t>Silvery Marmoset</t>
  </si>
  <si>
    <t>Emilia's Marmoset</t>
  </si>
  <si>
    <t>Hershkovitz's Marmoset</t>
  </si>
  <si>
    <t>White Marmoset</t>
  </si>
  <si>
    <t>Rondon's Marmoset</t>
  </si>
  <si>
    <t>Satere Marmoset</t>
  </si>
  <si>
    <t>Pygmy Mouse Lemur</t>
  </si>
  <si>
    <t>Loria's Free-tailed Bat</t>
  </si>
  <si>
    <t>Cook'e Mouse</t>
  </si>
  <si>
    <t>Mayor's Mouse</t>
  </si>
  <si>
    <t>Woolley's Three-striped Dasyure</t>
  </si>
  <si>
    <t>Three-striped Dasyure</t>
  </si>
  <si>
    <t>Tate's Three-striped Dasyure</t>
  </si>
  <si>
    <t>Sao Tome Collared Fruit Bat</t>
  </si>
  <si>
    <t>Csorba's Mouse-eared Myotis</t>
  </si>
  <si>
    <t>Pond Bat</t>
  </si>
  <si>
    <t>Clouded Leopard</t>
  </si>
  <si>
    <t>Barbour's Vlei Rat</t>
  </si>
  <si>
    <t>Lorentz's Paramelomys</t>
  </si>
  <si>
    <t>Dickey's Deermouse</t>
  </si>
  <si>
    <t>Amber Mountain Fork-tailed Lemur</t>
  </si>
  <si>
    <t>Bouvier's Red Colobus</t>
  </si>
  <si>
    <t>Oustalet's Red Colobus</t>
  </si>
  <si>
    <t>Preuss's Red Colobus</t>
  </si>
  <si>
    <t>Temminck's Red Colobus</t>
  </si>
  <si>
    <t>Miss Waldron's Red Colobus</t>
  </si>
  <si>
    <t>Cadorna's Pipistrelle</t>
  </si>
  <si>
    <t>Ruppel's Pipistrelle</t>
  </si>
  <si>
    <t>Bruijn's Pogonomelomys</t>
  </si>
  <si>
    <t>Hose's Langur</t>
  </si>
  <si>
    <t>Heptner's Pygmy Jerboa</t>
  </si>
  <si>
    <t>Azaras's Capuchin</t>
  </si>
  <si>
    <t>Iberian Shrew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</si>
</sst>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80100"/>
      <name val="Calibri"/>
      <family val="2"/>
    </font>
    <font>
      <sz val="12"/>
      <color rgb="FF080100"/>
      <name val="Calibri"/>
      <family val="2"/>
      <scheme val="minor"/>
    </font>
    <font>
      <sz val="12"/>
      <color rgb="FF202122"/>
      <name val="Calibri"/>
      <family val="2"/>
      <scheme val="minor"/>
    </font>
    <font>
      <sz val="12"/>
      <color rgb="FF222222"/>
      <name val="Calibri"/>
      <family val="2"/>
      <scheme val="minor"/>
    </font>
    <font>
      <i/>
      <sz val="12"/>
      <color rgb="FF222222"/>
      <name val="Calibri"/>
      <family val="2"/>
      <scheme val="minor"/>
    </font>
    <font>
      <i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rgb="FF222222"/>
      <name val="Calibri"/>
      <family val="2"/>
      <scheme val="minor"/>
    </font>
    <font>
      <i/>
      <sz val="12"/>
      <color theme="1"/>
      <name val="Calibri (Body)"/>
    </font>
    <font>
      <sz val="12"/>
      <color theme="1"/>
      <name val="Calibri"/>
      <family val="2"/>
    </font>
    <font>
      <i/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222222"/>
      <name val="Calibri"/>
      <family val="2"/>
      <scheme val="minor"/>
    </font>
    <font>
      <b/>
      <sz val="12"/>
      <color rgb="FF20212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18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14" fillId="0" borderId="0" xfId="0" applyFont="1"/>
    <xf numFmtId="0" fontId="0" fillId="0" borderId="0" xfId="0" applyAlignment="1">
      <alignment wrapText="1"/>
    </xf>
    <xf numFmtId="0" fontId="16" fillId="0" borderId="0" xfId="0" applyFont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center" wrapText="1"/>
    </xf>
    <xf numFmtId="0" fontId="21" fillId="0" borderId="0" xfId="0" applyFont="1"/>
    <xf numFmtId="0" fontId="20" fillId="0" borderId="0" xfId="0" applyFont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0" fillId="0" borderId="0" xfId="0" applyNumberFormat="1" applyAlignment="1">
      <alignment wrapText="1"/>
    </xf>
    <xf numFmtId="0" fontId="22" fillId="0" borderId="0" xfId="0" applyFont="1" applyAlignment="1">
      <alignment wrapText="1"/>
    </xf>
    <xf numFmtId="0" fontId="18" fillId="0" borderId="0" xfId="0" applyFont="1" applyAlignment="1">
      <alignment horizontal="left" vertical="center" wrapText="1"/>
    </xf>
    <xf numFmtId="0" fontId="0" fillId="0" borderId="0" xfId="0" applyFill="1"/>
    <xf numFmtId="0" fontId="16" fillId="0" borderId="0" xfId="0" applyFont="1" applyAlignment="1">
      <alignment wrapText="1"/>
    </xf>
    <xf numFmtId="0" fontId="28" fillId="0" borderId="0" xfId="0" applyFont="1"/>
    <xf numFmtId="0" fontId="0" fillId="0" borderId="0" xfId="0" applyFont="1"/>
    <xf numFmtId="0" fontId="16" fillId="0" borderId="11" xfId="0" applyFont="1" applyBorder="1" applyAlignment="1">
      <alignment wrapText="1"/>
    </xf>
    <xf numFmtId="0" fontId="16" fillId="0" borderId="0" xfId="0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0" fontId="0" fillId="0" borderId="0" xfId="0" applyFont="1" applyAlignment="1">
      <alignment wrapText="1"/>
    </xf>
    <xf numFmtId="0" fontId="16" fillId="0" borderId="11" xfId="0" applyFont="1" applyBorder="1" applyAlignment="1">
      <alignment horizontal="center" wrapText="1"/>
    </xf>
    <xf numFmtId="11" fontId="0" fillId="0" borderId="0" xfId="0" applyNumberFormat="1" applyFon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6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9" fillId="0" borderId="10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Font="1" applyAlignment="1">
      <alignment horizontal="left" wrapText="1"/>
    </xf>
    <xf numFmtId="0" fontId="21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105"/>
  <sheetViews>
    <sheetView tabSelected="1" zoomScale="220" zoomScaleNormal="220" workbookViewId="0">
      <pane ySplit="1" topLeftCell="A1293" activePane="bottomLeft" state="frozen"/>
      <selection pane="bottomLeft" activeCell="A1307" sqref="A1307"/>
    </sheetView>
  </sheetViews>
  <sheetFormatPr baseColWidth="10" defaultRowHeight="16" x14ac:dyDescent="0.2"/>
  <cols>
    <col min="1" max="1" width="28.1640625" customWidth="1"/>
    <col min="2" max="2" width="15.83203125" bestFit="1" customWidth="1"/>
    <col min="3" max="3" width="13.1640625" customWidth="1"/>
    <col min="4" max="4" width="14.33203125" customWidth="1"/>
    <col min="5" max="5" width="14.5" customWidth="1"/>
    <col min="6" max="6" width="41" style="35" customWidth="1"/>
    <col min="7" max="7" width="13.6640625" style="1" customWidth="1"/>
    <col min="8" max="8" width="18.33203125" style="1" customWidth="1"/>
    <col min="9" max="9" width="8.33203125" style="3" customWidth="1"/>
    <col min="10" max="10" width="8.1640625" style="1" customWidth="1"/>
    <col min="11" max="11" width="7.6640625" style="1" customWidth="1"/>
    <col min="12" max="12" width="8.5" style="3" customWidth="1"/>
    <col min="13" max="13" width="11.1640625" style="6" customWidth="1"/>
    <col min="14" max="14" width="11.1640625" style="13" customWidth="1"/>
    <col min="15" max="15" width="11.5" style="3" customWidth="1"/>
    <col min="16" max="16" width="10.83203125" style="1" customWidth="1"/>
    <col min="17" max="17" width="10.1640625" style="1" customWidth="1"/>
    <col min="18" max="18" width="18.6640625" style="3" customWidth="1"/>
    <col min="19" max="28" width="10.83203125" style="1" customWidth="1"/>
    <col min="29" max="29" width="14" style="3" customWidth="1"/>
    <col min="30" max="30" width="15.6640625" style="6" customWidth="1"/>
    <col min="31" max="31" width="20" style="6" bestFit="1" customWidth="1"/>
    <col min="32" max="32" width="10.83203125" style="1" customWidth="1"/>
    <col min="33" max="33" width="9" style="1" customWidth="1"/>
    <col min="34" max="34" width="13.6640625" style="1" customWidth="1"/>
    <col min="35" max="36" width="11.33203125" style="1" customWidth="1"/>
    <col min="37" max="37" width="14.83203125" style="1" customWidth="1"/>
  </cols>
  <sheetData>
    <row r="1" spans="1:37" s="26" customFormat="1" ht="51" x14ac:dyDescent="0.2">
      <c r="A1" s="26" t="s">
        <v>0</v>
      </c>
      <c r="B1" s="23" t="s">
        <v>5119</v>
      </c>
      <c r="C1" s="23" t="s">
        <v>5120</v>
      </c>
      <c r="D1" s="23" t="s">
        <v>5121</v>
      </c>
      <c r="E1" s="23" t="s">
        <v>5122</v>
      </c>
      <c r="F1" s="34" t="s">
        <v>14940</v>
      </c>
      <c r="G1" s="9" t="s">
        <v>14941</v>
      </c>
      <c r="H1" s="9" t="s">
        <v>14943</v>
      </c>
      <c r="I1" s="28" t="s">
        <v>14944</v>
      </c>
      <c r="J1" s="9" t="s">
        <v>14942</v>
      </c>
      <c r="K1" s="9" t="s">
        <v>14947</v>
      </c>
      <c r="L1" s="28" t="s">
        <v>14946</v>
      </c>
      <c r="M1" s="27" t="s">
        <v>15022</v>
      </c>
      <c r="N1" s="30" t="s">
        <v>15023</v>
      </c>
      <c r="O1" s="28" t="s">
        <v>15024</v>
      </c>
      <c r="P1" s="9" t="s">
        <v>14971</v>
      </c>
      <c r="Q1" s="9" t="s">
        <v>14973</v>
      </c>
      <c r="R1" s="28" t="s">
        <v>14972</v>
      </c>
      <c r="S1" s="9" t="s">
        <v>5109</v>
      </c>
      <c r="T1" s="9" t="s">
        <v>5110</v>
      </c>
      <c r="U1" s="9" t="s">
        <v>5111</v>
      </c>
      <c r="V1" s="9" t="s">
        <v>5112</v>
      </c>
      <c r="W1" s="9" t="s">
        <v>5113</v>
      </c>
      <c r="X1" s="9" t="s">
        <v>5114</v>
      </c>
      <c r="Y1" s="9" t="s">
        <v>5115</v>
      </c>
      <c r="Z1" s="9" t="s">
        <v>5116</v>
      </c>
      <c r="AA1" s="9" t="s">
        <v>5117</v>
      </c>
      <c r="AB1" s="9" t="s">
        <v>5118</v>
      </c>
      <c r="AC1" s="28" t="s">
        <v>14976</v>
      </c>
      <c r="AD1" s="27" t="s">
        <v>15025</v>
      </c>
      <c r="AE1" s="27" t="s">
        <v>15026</v>
      </c>
      <c r="AF1" s="9" t="s">
        <v>14980</v>
      </c>
      <c r="AG1" s="9" t="s">
        <v>14981</v>
      </c>
      <c r="AH1" s="9" t="s">
        <v>14982</v>
      </c>
      <c r="AI1" s="9" t="s">
        <v>14990</v>
      </c>
      <c r="AJ1" s="9" t="s">
        <v>14991</v>
      </c>
      <c r="AK1" s="9" t="s">
        <v>14979</v>
      </c>
    </row>
    <row r="2" spans="1:37" x14ac:dyDescent="0.2">
      <c r="A2" t="s">
        <v>1</v>
      </c>
      <c r="B2" t="s">
        <v>5123</v>
      </c>
      <c r="C2" t="s">
        <v>5124</v>
      </c>
      <c r="D2" t="s">
        <v>5125</v>
      </c>
      <c r="E2" t="s">
        <v>5126</v>
      </c>
      <c r="F2" s="35" t="s">
        <v>5127</v>
      </c>
      <c r="G2" s="1" t="s">
        <v>5104</v>
      </c>
      <c r="H2" s="1" t="s">
        <v>5104</v>
      </c>
      <c r="I2" s="3">
        <v>1</v>
      </c>
      <c r="J2" s="1">
        <v>0</v>
      </c>
      <c r="K2" s="1">
        <v>0</v>
      </c>
      <c r="L2" s="3">
        <v>1</v>
      </c>
      <c r="M2" s="6">
        <v>269</v>
      </c>
      <c r="N2" s="13">
        <v>269</v>
      </c>
      <c r="O2" s="3">
        <v>44</v>
      </c>
      <c r="P2" s="1" t="s">
        <v>2</v>
      </c>
      <c r="Q2" s="1">
        <v>1.5516000000000001</v>
      </c>
      <c r="R2" s="3" t="s">
        <v>14989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100</v>
      </c>
      <c r="AC2" s="3">
        <v>11</v>
      </c>
      <c r="AD2" s="1">
        <v>-9.0224465000000004E-2</v>
      </c>
      <c r="AE2" s="1">
        <v>7.4363546281950299E-2</v>
      </c>
      <c r="AF2" s="1">
        <v>3</v>
      </c>
      <c r="AG2" s="1">
        <v>3</v>
      </c>
      <c r="AH2" s="1">
        <v>11</v>
      </c>
      <c r="AI2" s="1">
        <v>4</v>
      </c>
      <c r="AJ2" s="1">
        <v>4</v>
      </c>
      <c r="AK2" s="1">
        <v>51</v>
      </c>
    </row>
    <row r="3" spans="1:37" x14ac:dyDescent="0.2">
      <c r="A3" t="s">
        <v>3</v>
      </c>
      <c r="B3" t="s">
        <v>5123</v>
      </c>
      <c r="C3" t="s">
        <v>5124</v>
      </c>
      <c r="D3" t="s">
        <v>5128</v>
      </c>
      <c r="E3" t="s">
        <v>5129</v>
      </c>
      <c r="F3" s="35" t="s">
        <v>5130</v>
      </c>
      <c r="G3" s="1" t="s">
        <v>5104</v>
      </c>
      <c r="H3" s="1" t="s">
        <v>5104</v>
      </c>
      <c r="I3" s="3">
        <v>1</v>
      </c>
      <c r="J3" s="1">
        <v>0</v>
      </c>
      <c r="K3" s="1">
        <v>0</v>
      </c>
      <c r="L3" s="3">
        <v>1</v>
      </c>
      <c r="M3" s="6">
        <v>52</v>
      </c>
      <c r="N3" s="13">
        <v>52</v>
      </c>
      <c r="O3" s="3">
        <v>44</v>
      </c>
      <c r="P3" s="1">
        <v>1</v>
      </c>
      <c r="Q3" s="1">
        <v>1</v>
      </c>
      <c r="R3" s="3">
        <v>47</v>
      </c>
      <c r="S3" s="1">
        <v>10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10</v>
      </c>
      <c r="Z3" s="1">
        <v>0</v>
      </c>
      <c r="AA3" s="1">
        <v>20</v>
      </c>
      <c r="AB3" s="1">
        <v>60</v>
      </c>
      <c r="AC3" s="3">
        <v>11</v>
      </c>
      <c r="AD3" s="1">
        <v>-7.4080504000000005E-2</v>
      </c>
      <c r="AE3" s="1">
        <v>2.3214266687919202E-2</v>
      </c>
      <c r="AF3" s="1">
        <v>1</v>
      </c>
      <c r="AG3" s="1">
        <v>1</v>
      </c>
      <c r="AH3" s="1">
        <v>11</v>
      </c>
      <c r="AI3" s="1">
        <v>2</v>
      </c>
      <c r="AJ3" s="1">
        <v>2</v>
      </c>
      <c r="AK3" s="1">
        <v>51</v>
      </c>
    </row>
    <row r="4" spans="1:37" x14ac:dyDescent="0.2">
      <c r="A4" t="s">
        <v>4</v>
      </c>
      <c r="B4" t="s">
        <v>5123</v>
      </c>
      <c r="C4" t="s">
        <v>5131</v>
      </c>
      <c r="D4" t="s">
        <v>5132</v>
      </c>
      <c r="E4" t="s">
        <v>5133</v>
      </c>
      <c r="F4" s="35" t="s">
        <v>5134</v>
      </c>
      <c r="G4" s="1" t="s">
        <v>5104</v>
      </c>
      <c r="H4" s="1" t="s">
        <v>5104</v>
      </c>
      <c r="I4" s="3">
        <v>1</v>
      </c>
      <c r="J4" s="1">
        <v>0</v>
      </c>
      <c r="K4" s="1">
        <v>0</v>
      </c>
      <c r="L4" s="3">
        <v>1</v>
      </c>
      <c r="M4" s="6">
        <v>63</v>
      </c>
      <c r="N4" s="13">
        <v>63</v>
      </c>
      <c r="O4" s="3">
        <v>44</v>
      </c>
      <c r="P4" s="1" t="s">
        <v>2</v>
      </c>
      <c r="Q4" s="1">
        <v>3.7265999999999999</v>
      </c>
      <c r="R4" s="3" t="s">
        <v>14989</v>
      </c>
      <c r="S4" s="1">
        <v>20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10</v>
      </c>
      <c r="Z4" s="1">
        <v>0</v>
      </c>
      <c r="AA4" s="1">
        <v>40</v>
      </c>
      <c r="AB4" s="1">
        <v>30</v>
      </c>
      <c r="AC4" s="3">
        <v>11</v>
      </c>
      <c r="AD4" s="1">
        <v>-3.6722113000000001E-2</v>
      </c>
      <c r="AE4" s="1">
        <v>-5.4924045431636297E-3</v>
      </c>
      <c r="AF4" s="1">
        <v>1</v>
      </c>
      <c r="AG4" s="1">
        <v>1</v>
      </c>
      <c r="AH4" s="1">
        <v>11</v>
      </c>
      <c r="AI4" s="1">
        <v>1</v>
      </c>
      <c r="AJ4" s="1">
        <v>1</v>
      </c>
      <c r="AK4" s="1">
        <v>51</v>
      </c>
    </row>
    <row r="5" spans="1:37" x14ac:dyDescent="0.2">
      <c r="A5" t="s">
        <v>5</v>
      </c>
      <c r="B5" t="s">
        <v>5123</v>
      </c>
      <c r="C5" t="s">
        <v>5135</v>
      </c>
      <c r="D5" t="s">
        <v>5136</v>
      </c>
      <c r="E5" t="s">
        <v>5137</v>
      </c>
      <c r="F5" s="35" t="s">
        <v>5138</v>
      </c>
      <c r="G5" s="1" t="s">
        <v>5104</v>
      </c>
      <c r="H5" s="1" t="s">
        <v>5104</v>
      </c>
      <c r="I5" s="3">
        <v>1</v>
      </c>
      <c r="J5" s="1">
        <v>0</v>
      </c>
      <c r="K5" s="1">
        <v>0</v>
      </c>
      <c r="L5" s="3">
        <v>1</v>
      </c>
      <c r="M5" s="6">
        <v>250</v>
      </c>
      <c r="N5" s="13">
        <v>250</v>
      </c>
      <c r="O5" s="3">
        <v>44</v>
      </c>
      <c r="P5" s="1">
        <v>3.93</v>
      </c>
      <c r="Q5" s="1">
        <v>3.93</v>
      </c>
      <c r="R5" s="3">
        <v>47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100</v>
      </c>
      <c r="AC5" s="3">
        <v>11</v>
      </c>
      <c r="AD5" s="1">
        <v>-9.0224465000000004E-2</v>
      </c>
      <c r="AE5" s="1">
        <v>7.4363546281954601E-2</v>
      </c>
      <c r="AF5" s="1">
        <v>1</v>
      </c>
      <c r="AG5" s="1">
        <v>1</v>
      </c>
      <c r="AH5" s="1">
        <v>11</v>
      </c>
      <c r="AI5" s="1">
        <v>2</v>
      </c>
      <c r="AJ5" s="1">
        <v>2</v>
      </c>
      <c r="AK5" s="1">
        <v>51</v>
      </c>
    </row>
    <row r="6" spans="1:37" x14ac:dyDescent="0.2">
      <c r="A6" t="s">
        <v>6</v>
      </c>
      <c r="B6" t="s">
        <v>5123</v>
      </c>
      <c r="C6" t="s">
        <v>5135</v>
      </c>
      <c r="D6" t="s">
        <v>5136</v>
      </c>
      <c r="E6" t="s">
        <v>5139</v>
      </c>
      <c r="F6" s="35" t="s">
        <v>5140</v>
      </c>
      <c r="G6" s="1" t="s">
        <v>5105</v>
      </c>
      <c r="H6" s="1" t="s">
        <v>5105</v>
      </c>
      <c r="I6" s="3">
        <v>1</v>
      </c>
      <c r="J6" s="1">
        <v>0</v>
      </c>
      <c r="K6" s="1">
        <v>0</v>
      </c>
      <c r="L6" s="3">
        <v>1</v>
      </c>
      <c r="M6" s="6">
        <v>158</v>
      </c>
      <c r="N6" s="13">
        <v>158</v>
      </c>
      <c r="O6" s="3">
        <v>44</v>
      </c>
      <c r="P6" s="1" t="s">
        <v>2</v>
      </c>
      <c r="Q6" s="1">
        <v>3.2776749999999999</v>
      </c>
      <c r="R6" s="3" t="s">
        <v>14989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100</v>
      </c>
      <c r="AC6" s="3">
        <v>11</v>
      </c>
      <c r="AD6" s="1">
        <v>-9.0224465000000004E-2</v>
      </c>
      <c r="AE6" s="1">
        <v>7.4363546281951506E-2</v>
      </c>
      <c r="AF6" s="1">
        <v>1</v>
      </c>
      <c r="AG6" s="1">
        <v>1</v>
      </c>
      <c r="AH6" s="1">
        <v>11</v>
      </c>
      <c r="AI6" s="1">
        <v>2</v>
      </c>
      <c r="AJ6" s="1">
        <v>2</v>
      </c>
      <c r="AK6" s="1">
        <v>51</v>
      </c>
    </row>
    <row r="7" spans="1:37" x14ac:dyDescent="0.2">
      <c r="A7" t="s">
        <v>7</v>
      </c>
      <c r="B7" t="s">
        <v>5123</v>
      </c>
      <c r="C7" t="s">
        <v>5135</v>
      </c>
      <c r="D7" t="s">
        <v>5136</v>
      </c>
      <c r="E7" t="s">
        <v>5141</v>
      </c>
      <c r="F7" s="35" t="s">
        <v>5142</v>
      </c>
      <c r="G7" s="1" t="s">
        <v>5104</v>
      </c>
      <c r="H7" s="1" t="s">
        <v>5104</v>
      </c>
      <c r="I7" s="3">
        <v>4</v>
      </c>
      <c r="J7" s="1">
        <v>0</v>
      </c>
      <c r="K7" s="1">
        <v>0</v>
      </c>
      <c r="L7" s="3">
        <v>1</v>
      </c>
      <c r="M7" s="6">
        <v>360.7</v>
      </c>
      <c r="N7" s="13">
        <v>360.7</v>
      </c>
      <c r="O7" s="3">
        <v>44</v>
      </c>
      <c r="P7" s="1">
        <v>1.9950000000000001</v>
      </c>
      <c r="Q7" s="1">
        <v>1.9950000000000001</v>
      </c>
      <c r="R7" s="3">
        <v>47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100</v>
      </c>
      <c r="AC7" s="3">
        <v>11</v>
      </c>
      <c r="AD7" s="1">
        <v>-9.0224465000000004E-2</v>
      </c>
      <c r="AE7" s="1">
        <v>7.4363546281954601E-2</v>
      </c>
      <c r="AF7" s="1">
        <v>1</v>
      </c>
      <c r="AG7" s="1">
        <v>1</v>
      </c>
      <c r="AH7" s="1">
        <v>11</v>
      </c>
      <c r="AI7" s="1">
        <v>2</v>
      </c>
      <c r="AJ7" s="1">
        <v>2</v>
      </c>
      <c r="AK7" s="1">
        <v>51</v>
      </c>
    </row>
    <row r="8" spans="1:37" x14ac:dyDescent="0.2">
      <c r="A8" t="s">
        <v>8</v>
      </c>
      <c r="B8" t="s">
        <v>5123</v>
      </c>
      <c r="C8" t="s">
        <v>5135</v>
      </c>
      <c r="D8" t="s">
        <v>5136</v>
      </c>
      <c r="E8" t="s">
        <v>5143</v>
      </c>
      <c r="F8" s="35" t="s">
        <v>5144</v>
      </c>
      <c r="G8" s="1" t="s">
        <v>5105</v>
      </c>
      <c r="H8" s="1" t="s">
        <v>5105</v>
      </c>
      <c r="I8" s="3">
        <v>1</v>
      </c>
      <c r="J8" s="1">
        <v>0</v>
      </c>
      <c r="K8" s="1">
        <v>0</v>
      </c>
      <c r="L8" s="3">
        <v>1</v>
      </c>
      <c r="M8" s="6">
        <v>250</v>
      </c>
      <c r="N8" s="13">
        <v>250</v>
      </c>
      <c r="O8" s="3">
        <v>44</v>
      </c>
      <c r="P8" s="1">
        <v>2.0924999999999998</v>
      </c>
      <c r="Q8" s="1">
        <v>2.0924999999999998</v>
      </c>
      <c r="R8" s="3">
        <v>47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100</v>
      </c>
      <c r="AC8" s="3">
        <v>11</v>
      </c>
      <c r="AD8" s="1">
        <v>-9.0224465000000004E-2</v>
      </c>
      <c r="AE8" s="1">
        <v>7.4363546281954601E-2</v>
      </c>
      <c r="AF8" s="1">
        <v>1</v>
      </c>
      <c r="AG8" s="1">
        <v>1</v>
      </c>
      <c r="AH8" s="1">
        <v>11</v>
      </c>
      <c r="AI8" s="1">
        <v>2</v>
      </c>
      <c r="AJ8" s="1">
        <v>2</v>
      </c>
      <c r="AK8" s="1">
        <v>51</v>
      </c>
    </row>
    <row r="9" spans="1:37" x14ac:dyDescent="0.2">
      <c r="A9" t="s">
        <v>9</v>
      </c>
      <c r="B9" t="s">
        <v>5123</v>
      </c>
      <c r="C9" t="s">
        <v>5135</v>
      </c>
      <c r="D9" t="s">
        <v>5136</v>
      </c>
      <c r="E9" t="s">
        <v>5145</v>
      </c>
      <c r="F9" s="35" t="s">
        <v>5146</v>
      </c>
      <c r="G9" s="1" t="s">
        <v>5104</v>
      </c>
      <c r="H9" s="1" t="s">
        <v>5104</v>
      </c>
      <c r="I9" s="3">
        <v>8</v>
      </c>
      <c r="J9" s="1">
        <v>0</v>
      </c>
      <c r="K9" s="1">
        <v>0</v>
      </c>
      <c r="L9" s="3">
        <v>1</v>
      </c>
      <c r="M9" s="6">
        <v>233.4</v>
      </c>
      <c r="N9" s="13">
        <v>233.4</v>
      </c>
      <c r="O9" s="3">
        <v>44</v>
      </c>
      <c r="P9" s="1">
        <v>1.9950000000000001</v>
      </c>
      <c r="Q9" s="1">
        <v>1.9950000000000001</v>
      </c>
      <c r="R9" s="3">
        <v>47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100</v>
      </c>
      <c r="AC9" s="3">
        <v>11</v>
      </c>
      <c r="AD9" s="1">
        <v>-9.0224465000000004E-2</v>
      </c>
      <c r="AE9" s="1">
        <v>7.4363546281954601E-2</v>
      </c>
      <c r="AF9" s="1">
        <v>1</v>
      </c>
      <c r="AG9" s="1">
        <v>1</v>
      </c>
      <c r="AH9" s="1">
        <v>11</v>
      </c>
      <c r="AI9" s="1">
        <v>2</v>
      </c>
      <c r="AJ9" s="1">
        <v>2</v>
      </c>
      <c r="AK9" s="1">
        <v>51</v>
      </c>
    </row>
    <row r="10" spans="1:37" x14ac:dyDescent="0.2">
      <c r="A10" t="s">
        <v>10</v>
      </c>
      <c r="B10" t="s">
        <v>5123</v>
      </c>
      <c r="C10" t="s">
        <v>5135</v>
      </c>
      <c r="D10" t="s">
        <v>5136</v>
      </c>
      <c r="E10" t="s">
        <v>5147</v>
      </c>
      <c r="F10" s="35" t="s">
        <v>5148</v>
      </c>
      <c r="G10" s="1" t="s">
        <v>5105</v>
      </c>
      <c r="H10" s="1" t="s">
        <v>5105</v>
      </c>
      <c r="I10" s="3">
        <v>1</v>
      </c>
      <c r="J10" s="1">
        <v>0</v>
      </c>
      <c r="K10" s="1">
        <v>0</v>
      </c>
      <c r="L10" s="3">
        <v>1</v>
      </c>
      <c r="M10" s="6">
        <v>276.3</v>
      </c>
      <c r="N10" s="13">
        <v>276.3</v>
      </c>
      <c r="O10" s="3">
        <v>44</v>
      </c>
      <c r="P10" s="1">
        <v>1.9950000000000001</v>
      </c>
      <c r="Q10" s="1">
        <v>1.9950000000000001</v>
      </c>
      <c r="R10" s="3">
        <v>47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100</v>
      </c>
      <c r="AC10" s="3">
        <v>11</v>
      </c>
      <c r="AD10" s="1">
        <v>-9.0224465000000004E-2</v>
      </c>
      <c r="AE10" s="1">
        <v>7.4363546281954601E-2</v>
      </c>
      <c r="AF10" s="1">
        <v>1</v>
      </c>
      <c r="AG10" s="1">
        <v>1</v>
      </c>
      <c r="AH10" s="1">
        <v>11</v>
      </c>
      <c r="AI10" s="1">
        <v>2</v>
      </c>
      <c r="AJ10" s="1">
        <v>2</v>
      </c>
      <c r="AK10" s="1">
        <v>51</v>
      </c>
    </row>
    <row r="11" spans="1:37" x14ac:dyDescent="0.2">
      <c r="A11" t="s">
        <v>11</v>
      </c>
      <c r="B11" t="s">
        <v>5123</v>
      </c>
      <c r="C11" t="s">
        <v>5135</v>
      </c>
      <c r="D11" t="s">
        <v>5136</v>
      </c>
      <c r="E11" t="s">
        <v>5149</v>
      </c>
      <c r="F11" s="35" t="s">
        <v>5150</v>
      </c>
      <c r="G11" s="1" t="s">
        <v>5105</v>
      </c>
      <c r="H11" s="1" t="s">
        <v>5105</v>
      </c>
      <c r="I11" s="3">
        <v>1</v>
      </c>
      <c r="J11" s="1">
        <v>0</v>
      </c>
      <c r="K11" s="1">
        <v>0</v>
      </c>
      <c r="L11" s="3">
        <v>1</v>
      </c>
      <c r="M11" s="6">
        <v>245.8</v>
      </c>
      <c r="N11" s="13">
        <v>245.8</v>
      </c>
      <c r="O11" s="3">
        <v>44</v>
      </c>
      <c r="P11" s="1" t="s">
        <v>2</v>
      </c>
      <c r="Q11" s="1">
        <v>3.0825</v>
      </c>
      <c r="R11" s="3" t="s">
        <v>14989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100</v>
      </c>
      <c r="AC11" s="3">
        <v>11</v>
      </c>
      <c r="AD11" s="1">
        <v>-9.0224465000000004E-2</v>
      </c>
      <c r="AE11" s="1">
        <v>7.4363546281954601E-2</v>
      </c>
      <c r="AF11" s="1">
        <v>1</v>
      </c>
      <c r="AG11" s="1">
        <v>1</v>
      </c>
      <c r="AH11" s="1">
        <v>11</v>
      </c>
      <c r="AI11" s="1">
        <v>3</v>
      </c>
      <c r="AJ11" s="1">
        <v>3</v>
      </c>
      <c r="AK11" s="1">
        <v>51</v>
      </c>
    </row>
    <row r="12" spans="1:37" x14ac:dyDescent="0.2">
      <c r="A12" t="s">
        <v>12</v>
      </c>
      <c r="B12" t="s">
        <v>5123</v>
      </c>
      <c r="C12" t="s">
        <v>5135</v>
      </c>
      <c r="D12" t="s">
        <v>5136</v>
      </c>
      <c r="E12" t="s">
        <v>5151</v>
      </c>
      <c r="F12" s="35" t="s">
        <v>5152</v>
      </c>
      <c r="G12" s="1" t="s">
        <v>5104</v>
      </c>
      <c r="H12" s="1" t="s">
        <v>5104</v>
      </c>
      <c r="I12" s="3">
        <v>9</v>
      </c>
      <c r="J12" s="1">
        <v>0</v>
      </c>
      <c r="K12" s="1">
        <v>0</v>
      </c>
      <c r="L12" s="3">
        <v>1</v>
      </c>
      <c r="M12" s="6">
        <v>254.3</v>
      </c>
      <c r="N12" s="13">
        <v>254.3</v>
      </c>
      <c r="O12" s="3">
        <v>44</v>
      </c>
      <c r="P12" s="1">
        <v>1.9950000000000001</v>
      </c>
      <c r="Q12" s="1">
        <v>1.9950000000000001</v>
      </c>
      <c r="R12" s="3">
        <v>47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100</v>
      </c>
      <c r="AC12" s="3">
        <v>11</v>
      </c>
      <c r="AD12" s="1">
        <v>-9.0224465000000004E-2</v>
      </c>
      <c r="AE12" s="1">
        <v>7.4363546281954601E-2</v>
      </c>
      <c r="AF12" s="1">
        <v>1</v>
      </c>
      <c r="AG12" s="1">
        <v>1</v>
      </c>
      <c r="AH12" s="1">
        <v>11</v>
      </c>
      <c r="AI12" s="1">
        <v>1</v>
      </c>
      <c r="AJ12" s="1">
        <v>1</v>
      </c>
      <c r="AK12" s="1">
        <v>51</v>
      </c>
    </row>
    <row r="13" spans="1:37" x14ac:dyDescent="0.2">
      <c r="A13" t="s">
        <v>13</v>
      </c>
      <c r="B13" t="s">
        <v>5123</v>
      </c>
      <c r="C13" t="s">
        <v>5131</v>
      </c>
      <c r="D13" t="s">
        <v>5153</v>
      </c>
      <c r="E13" t="s">
        <v>5154</v>
      </c>
      <c r="F13" s="35" t="s">
        <v>5155</v>
      </c>
      <c r="G13" s="1" t="s">
        <v>5105</v>
      </c>
      <c r="H13" s="1" t="s">
        <v>5105</v>
      </c>
      <c r="I13" s="3">
        <v>1</v>
      </c>
      <c r="J13" s="1">
        <v>1</v>
      </c>
      <c r="K13" s="1">
        <v>1</v>
      </c>
      <c r="L13" s="3">
        <v>1</v>
      </c>
      <c r="M13" s="6">
        <v>18</v>
      </c>
      <c r="N13" s="13">
        <v>18</v>
      </c>
      <c r="O13" s="3">
        <v>44</v>
      </c>
      <c r="P13" s="1">
        <v>6</v>
      </c>
      <c r="Q13" s="1">
        <v>6</v>
      </c>
      <c r="R13" s="3">
        <v>1</v>
      </c>
      <c r="S13" s="1">
        <v>30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70</v>
      </c>
      <c r="AC13" s="3">
        <v>11</v>
      </c>
      <c r="AD13" s="1">
        <v>-3.0616434000000001E-2</v>
      </c>
      <c r="AE13" s="1">
        <v>7.0063239236415595E-2</v>
      </c>
      <c r="AF13" s="1">
        <v>1</v>
      </c>
      <c r="AG13" s="1">
        <v>1</v>
      </c>
      <c r="AH13" s="1">
        <v>11</v>
      </c>
      <c r="AI13" s="1">
        <v>2</v>
      </c>
      <c r="AJ13" s="1">
        <v>2</v>
      </c>
      <c r="AK13" s="1">
        <v>51</v>
      </c>
    </row>
    <row r="14" spans="1:37" x14ac:dyDescent="0.2">
      <c r="A14" t="s">
        <v>14</v>
      </c>
      <c r="B14" t="s">
        <v>5123</v>
      </c>
      <c r="C14" t="s">
        <v>5131</v>
      </c>
      <c r="D14" t="s">
        <v>5153</v>
      </c>
      <c r="E14" t="s">
        <v>5156</v>
      </c>
      <c r="F14" s="35" t="s">
        <v>5157</v>
      </c>
      <c r="G14" s="1" t="s">
        <v>5106</v>
      </c>
      <c r="H14" s="1" t="s">
        <v>5106</v>
      </c>
      <c r="I14" s="3">
        <v>2</v>
      </c>
      <c r="J14" s="1">
        <v>0</v>
      </c>
      <c r="K14" s="1">
        <v>0</v>
      </c>
      <c r="L14" s="3">
        <v>1</v>
      </c>
      <c r="M14" s="6">
        <v>47.8</v>
      </c>
      <c r="N14" s="13">
        <v>47.8</v>
      </c>
      <c r="O14" s="3">
        <v>44</v>
      </c>
      <c r="P14" s="1" t="s">
        <v>2</v>
      </c>
      <c r="Q14" s="1">
        <v>3.7437999999999998</v>
      </c>
      <c r="R14" s="3" t="s">
        <v>14989</v>
      </c>
      <c r="S14" s="1">
        <v>30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70</v>
      </c>
      <c r="AC14" s="3">
        <v>11</v>
      </c>
      <c r="AD14" s="1">
        <v>-3.0616434000000001E-2</v>
      </c>
      <c r="AE14" s="1">
        <v>7.0063239236415595E-2</v>
      </c>
      <c r="AF14" s="1">
        <v>1</v>
      </c>
      <c r="AG14" s="1">
        <v>1</v>
      </c>
      <c r="AH14" s="1">
        <v>11</v>
      </c>
      <c r="AI14" s="1">
        <v>1</v>
      </c>
      <c r="AJ14" s="1">
        <v>1</v>
      </c>
      <c r="AK14" s="1">
        <v>51</v>
      </c>
    </row>
    <row r="15" spans="1:37" x14ac:dyDescent="0.2">
      <c r="A15" t="s">
        <v>15</v>
      </c>
      <c r="B15" t="s">
        <v>5123</v>
      </c>
      <c r="C15" t="s">
        <v>5131</v>
      </c>
      <c r="D15" t="s">
        <v>5153</v>
      </c>
      <c r="E15" t="s">
        <v>5158</v>
      </c>
      <c r="F15" s="35" t="s">
        <v>5159</v>
      </c>
      <c r="G15" s="1" t="s">
        <v>5106</v>
      </c>
      <c r="H15" s="1" t="s">
        <v>5106</v>
      </c>
      <c r="I15" s="3">
        <v>1</v>
      </c>
      <c r="J15" s="1">
        <v>0</v>
      </c>
      <c r="K15" s="1">
        <v>0</v>
      </c>
      <c r="L15" s="3">
        <v>1</v>
      </c>
      <c r="M15" s="6">
        <v>34.5</v>
      </c>
      <c r="N15" s="13">
        <v>34.5</v>
      </c>
      <c r="O15" s="3">
        <v>44</v>
      </c>
      <c r="P15" s="1" t="s">
        <v>2</v>
      </c>
      <c r="Q15" s="1">
        <v>4.0404999999999998</v>
      </c>
      <c r="R15" s="3" t="s">
        <v>14989</v>
      </c>
      <c r="S15" s="1">
        <v>30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70</v>
      </c>
      <c r="AC15" s="3">
        <v>11</v>
      </c>
      <c r="AD15" s="1">
        <v>-3.0616434000000001E-2</v>
      </c>
      <c r="AE15" s="1">
        <v>7.0063239236415595E-2</v>
      </c>
      <c r="AF15" s="1">
        <v>1</v>
      </c>
      <c r="AG15" s="1">
        <v>1</v>
      </c>
      <c r="AH15" s="1">
        <v>11</v>
      </c>
      <c r="AI15" s="1">
        <v>5</v>
      </c>
      <c r="AJ15" s="1">
        <v>5</v>
      </c>
      <c r="AK15" s="1">
        <v>51</v>
      </c>
    </row>
    <row r="16" spans="1:37" x14ac:dyDescent="0.2">
      <c r="A16" t="s">
        <v>16</v>
      </c>
      <c r="B16" t="s">
        <v>5123</v>
      </c>
      <c r="C16" t="s">
        <v>5131</v>
      </c>
      <c r="D16" t="s">
        <v>5153</v>
      </c>
      <c r="E16" t="s">
        <v>5160</v>
      </c>
      <c r="F16" s="35" t="s">
        <v>5161</v>
      </c>
      <c r="G16" s="1" t="s">
        <v>5104</v>
      </c>
      <c r="H16" s="1" t="s">
        <v>5104</v>
      </c>
      <c r="I16" s="3">
        <v>1</v>
      </c>
      <c r="J16" s="1">
        <v>1</v>
      </c>
      <c r="K16" s="1">
        <v>1</v>
      </c>
      <c r="L16" s="3">
        <v>1</v>
      </c>
      <c r="M16" s="6">
        <v>32.5</v>
      </c>
      <c r="N16" s="13">
        <v>32.5</v>
      </c>
      <c r="O16" s="3">
        <v>44</v>
      </c>
      <c r="P16" s="1" t="s">
        <v>2</v>
      </c>
      <c r="Q16" s="1">
        <v>3.8607</v>
      </c>
      <c r="R16" s="3" t="s">
        <v>14989</v>
      </c>
      <c r="S16" s="1">
        <v>30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70</v>
      </c>
      <c r="AC16" s="3">
        <v>11</v>
      </c>
      <c r="AD16" s="1">
        <v>-3.0616434000000001E-2</v>
      </c>
      <c r="AE16" s="1">
        <v>7.0063239236415595E-2</v>
      </c>
      <c r="AF16" s="1">
        <v>1</v>
      </c>
      <c r="AG16" s="1">
        <v>1</v>
      </c>
      <c r="AH16" s="1">
        <v>11</v>
      </c>
      <c r="AI16" s="1">
        <v>2</v>
      </c>
      <c r="AJ16" s="1">
        <v>2</v>
      </c>
      <c r="AK16" s="1">
        <v>51</v>
      </c>
    </row>
    <row r="17" spans="1:37" x14ac:dyDescent="0.2">
      <c r="A17" t="s">
        <v>17</v>
      </c>
      <c r="B17" t="s">
        <v>5123</v>
      </c>
      <c r="C17" t="s">
        <v>5131</v>
      </c>
      <c r="D17" t="s">
        <v>5153</v>
      </c>
      <c r="E17" t="s">
        <v>5162</v>
      </c>
      <c r="F17" s="35" t="s">
        <v>5163</v>
      </c>
      <c r="G17" s="1" t="s">
        <v>5104</v>
      </c>
      <c r="H17" s="1" t="s">
        <v>5104</v>
      </c>
      <c r="I17" s="3">
        <v>1</v>
      </c>
      <c r="J17" s="1">
        <v>0</v>
      </c>
      <c r="K17" s="1">
        <v>0</v>
      </c>
      <c r="L17" s="3">
        <v>1</v>
      </c>
      <c r="M17" s="6">
        <v>37.6</v>
      </c>
      <c r="N17" s="13">
        <v>37.6</v>
      </c>
      <c r="O17" s="3">
        <v>44</v>
      </c>
      <c r="P17" s="1">
        <v>4.2725</v>
      </c>
      <c r="Q17" s="1">
        <v>4.2725</v>
      </c>
      <c r="R17" s="3">
        <v>47</v>
      </c>
      <c r="S17" s="1">
        <v>30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70</v>
      </c>
      <c r="AC17" s="3">
        <v>11</v>
      </c>
      <c r="AD17" s="1">
        <v>-3.0616434000000001E-2</v>
      </c>
      <c r="AE17" s="1">
        <v>7.0063239236415595E-2</v>
      </c>
      <c r="AF17" s="1">
        <v>1</v>
      </c>
      <c r="AG17" s="1">
        <v>1</v>
      </c>
      <c r="AH17" s="1">
        <v>11</v>
      </c>
      <c r="AI17" s="1">
        <v>5</v>
      </c>
      <c r="AJ17" s="1">
        <v>5</v>
      </c>
      <c r="AK17" s="1">
        <v>51</v>
      </c>
    </row>
    <row r="18" spans="1:37" x14ac:dyDescent="0.2">
      <c r="A18" t="s">
        <v>18</v>
      </c>
      <c r="B18" t="s">
        <v>5123</v>
      </c>
      <c r="C18" t="s">
        <v>5131</v>
      </c>
      <c r="D18" t="s">
        <v>5153</v>
      </c>
      <c r="E18" t="s">
        <v>5164</v>
      </c>
      <c r="F18" s="35" t="s">
        <v>5165</v>
      </c>
      <c r="G18" s="1" t="s">
        <v>5106</v>
      </c>
      <c r="H18" s="1" t="s">
        <v>5106</v>
      </c>
      <c r="I18" s="3">
        <v>1</v>
      </c>
      <c r="J18" s="1">
        <v>0</v>
      </c>
      <c r="K18" s="1">
        <v>0</v>
      </c>
      <c r="L18" s="3">
        <v>1</v>
      </c>
      <c r="M18" s="6">
        <v>27</v>
      </c>
      <c r="N18" s="13">
        <v>27</v>
      </c>
      <c r="O18" s="3">
        <v>44</v>
      </c>
      <c r="P18" s="1">
        <v>5.38</v>
      </c>
      <c r="Q18" s="1">
        <v>5.38</v>
      </c>
      <c r="R18" s="3">
        <v>47</v>
      </c>
      <c r="S18" s="1">
        <v>30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70</v>
      </c>
      <c r="AC18" s="3">
        <v>11</v>
      </c>
      <c r="AD18" s="1">
        <v>-3.0616434000000001E-2</v>
      </c>
      <c r="AE18" s="1">
        <v>7.0063239236415595E-2</v>
      </c>
      <c r="AF18" s="1">
        <v>1</v>
      </c>
      <c r="AG18" s="1">
        <v>1</v>
      </c>
      <c r="AH18" s="1">
        <v>11</v>
      </c>
      <c r="AI18" s="1">
        <v>3</v>
      </c>
      <c r="AJ18" s="1">
        <v>3</v>
      </c>
      <c r="AK18" s="1">
        <v>51</v>
      </c>
    </row>
    <row r="19" spans="1:37" x14ac:dyDescent="0.2">
      <c r="A19" t="s">
        <v>19</v>
      </c>
      <c r="B19" t="s">
        <v>5123</v>
      </c>
      <c r="C19" t="s">
        <v>5131</v>
      </c>
      <c r="D19" t="s">
        <v>5153</v>
      </c>
      <c r="E19" t="s">
        <v>5166</v>
      </c>
      <c r="F19" s="35" t="s">
        <v>5167</v>
      </c>
      <c r="G19" s="1" t="s">
        <v>5106</v>
      </c>
      <c r="H19" s="1" t="s">
        <v>5106</v>
      </c>
      <c r="I19" s="3">
        <v>33</v>
      </c>
      <c r="J19" s="1">
        <v>0</v>
      </c>
      <c r="K19" s="1">
        <v>0</v>
      </c>
      <c r="L19" s="3">
        <v>1</v>
      </c>
      <c r="M19" s="6">
        <v>24.7</v>
      </c>
      <c r="N19" s="13">
        <v>24.7</v>
      </c>
      <c r="O19" s="3">
        <v>44</v>
      </c>
      <c r="P19" s="1" t="s">
        <v>2</v>
      </c>
      <c r="Q19" s="1">
        <v>4.0724</v>
      </c>
      <c r="R19" s="3" t="s">
        <v>14989</v>
      </c>
      <c r="S19" s="1">
        <v>30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70</v>
      </c>
      <c r="AC19" s="3">
        <v>11</v>
      </c>
      <c r="AD19" s="1">
        <v>-3.0616434000000001E-2</v>
      </c>
      <c r="AE19" s="1">
        <v>7.0063239236415595E-2</v>
      </c>
      <c r="AF19" s="1">
        <v>1</v>
      </c>
      <c r="AG19" s="1">
        <v>1</v>
      </c>
      <c r="AH19" s="1">
        <v>11</v>
      </c>
      <c r="AI19" s="1">
        <v>1</v>
      </c>
      <c r="AJ19" s="1">
        <v>1</v>
      </c>
      <c r="AK19" s="1">
        <v>51</v>
      </c>
    </row>
    <row r="20" spans="1:37" x14ac:dyDescent="0.2">
      <c r="A20" t="s">
        <v>20</v>
      </c>
      <c r="B20" t="s">
        <v>5168</v>
      </c>
      <c r="C20" t="s">
        <v>5169</v>
      </c>
      <c r="D20" t="s">
        <v>5170</v>
      </c>
      <c r="E20" t="s">
        <v>5171</v>
      </c>
      <c r="F20" s="35" t="s">
        <v>5172</v>
      </c>
      <c r="G20" s="1" t="s">
        <v>5104</v>
      </c>
      <c r="H20" s="1" t="s">
        <v>5104</v>
      </c>
      <c r="I20" s="3">
        <v>1</v>
      </c>
      <c r="J20" s="1">
        <v>0</v>
      </c>
      <c r="K20" s="1">
        <v>0</v>
      </c>
      <c r="L20" s="3">
        <v>1</v>
      </c>
      <c r="M20" s="6">
        <v>390</v>
      </c>
      <c r="N20" s="13">
        <v>390</v>
      </c>
      <c r="O20" s="3">
        <v>44</v>
      </c>
      <c r="P20" s="1">
        <v>0.98</v>
      </c>
      <c r="Q20" s="1">
        <v>0.98</v>
      </c>
      <c r="R20" s="3">
        <v>47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100</v>
      </c>
      <c r="Z20" s="1">
        <v>0</v>
      </c>
      <c r="AA20" s="1">
        <v>0</v>
      </c>
      <c r="AB20" s="1">
        <v>0</v>
      </c>
      <c r="AC20" s="3">
        <v>11</v>
      </c>
      <c r="AD20" s="1">
        <v>-3.0872732999999999E-2</v>
      </c>
      <c r="AE20" s="1">
        <v>-0.113818620885237</v>
      </c>
      <c r="AF20" s="1">
        <v>3</v>
      </c>
      <c r="AG20" s="1">
        <v>3</v>
      </c>
      <c r="AH20" s="1">
        <v>11</v>
      </c>
      <c r="AI20" s="1">
        <v>3</v>
      </c>
      <c r="AJ20" s="1">
        <v>3</v>
      </c>
      <c r="AK20" s="1">
        <v>51</v>
      </c>
    </row>
    <row r="21" spans="1:37" x14ac:dyDescent="0.2">
      <c r="A21" t="s">
        <v>21</v>
      </c>
      <c r="B21" t="s">
        <v>5168</v>
      </c>
      <c r="C21" t="s">
        <v>5169</v>
      </c>
      <c r="D21" t="s">
        <v>5170</v>
      </c>
      <c r="E21" t="s">
        <v>5173</v>
      </c>
      <c r="F21" s="35" t="s">
        <v>5174</v>
      </c>
      <c r="G21" s="1" t="s">
        <v>5104</v>
      </c>
      <c r="H21" s="1" t="s">
        <v>5104</v>
      </c>
      <c r="I21" s="3">
        <v>1</v>
      </c>
      <c r="J21" s="1">
        <v>0</v>
      </c>
      <c r="K21" s="1">
        <v>0</v>
      </c>
      <c r="L21" s="3">
        <v>1</v>
      </c>
      <c r="M21" s="6">
        <v>599.6</v>
      </c>
      <c r="N21" s="13">
        <v>599.6</v>
      </c>
      <c r="O21" s="3">
        <v>44</v>
      </c>
      <c r="P21" s="1" t="s">
        <v>2</v>
      </c>
      <c r="Q21" s="1">
        <v>1.0677000000000001</v>
      </c>
      <c r="R21" s="3" t="s">
        <v>14989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100</v>
      </c>
      <c r="Z21" s="1">
        <v>0</v>
      </c>
      <c r="AA21" s="1">
        <v>0</v>
      </c>
      <c r="AB21" s="1">
        <v>0</v>
      </c>
      <c r="AC21" s="3">
        <v>11</v>
      </c>
      <c r="AD21" s="1">
        <v>-3.0872732999999999E-2</v>
      </c>
      <c r="AE21" s="1">
        <v>-0.113818620885237</v>
      </c>
      <c r="AF21" s="1">
        <v>3</v>
      </c>
      <c r="AG21" s="1">
        <v>3</v>
      </c>
      <c r="AH21" s="1">
        <v>11</v>
      </c>
      <c r="AI21" s="1">
        <v>1</v>
      </c>
      <c r="AJ21" s="1">
        <v>1</v>
      </c>
      <c r="AK21" s="1">
        <v>51</v>
      </c>
    </row>
    <row r="22" spans="1:37" x14ac:dyDescent="0.2">
      <c r="A22" t="s">
        <v>22</v>
      </c>
      <c r="B22" t="s">
        <v>5168</v>
      </c>
      <c r="C22" t="s">
        <v>5169</v>
      </c>
      <c r="D22" t="s">
        <v>5170</v>
      </c>
      <c r="E22" t="s">
        <v>5175</v>
      </c>
      <c r="F22" s="35" t="s">
        <v>5176</v>
      </c>
      <c r="G22" s="1" t="s">
        <v>5105</v>
      </c>
      <c r="H22" s="1" t="s">
        <v>5105</v>
      </c>
      <c r="I22" s="3">
        <v>19</v>
      </c>
      <c r="J22" s="1">
        <v>1</v>
      </c>
      <c r="K22" s="1">
        <v>1</v>
      </c>
      <c r="L22" s="3">
        <v>1</v>
      </c>
      <c r="M22" s="6">
        <v>1075</v>
      </c>
      <c r="N22" s="13">
        <v>1075</v>
      </c>
      <c r="O22" s="3">
        <v>44</v>
      </c>
      <c r="P22" s="1">
        <v>1</v>
      </c>
      <c r="Q22" s="1">
        <v>1</v>
      </c>
      <c r="R22" s="3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100</v>
      </c>
      <c r="Z22" s="1">
        <v>0</v>
      </c>
      <c r="AA22" s="1">
        <v>0</v>
      </c>
      <c r="AB22" s="1">
        <v>0</v>
      </c>
      <c r="AC22" s="3">
        <v>11</v>
      </c>
      <c r="AD22" s="1">
        <v>-3.0872732999999999E-2</v>
      </c>
      <c r="AE22" s="1">
        <v>-0.113818620885237</v>
      </c>
      <c r="AF22" s="1">
        <v>3</v>
      </c>
      <c r="AG22" s="1">
        <v>3</v>
      </c>
      <c r="AH22" s="1">
        <v>11</v>
      </c>
      <c r="AI22" s="1">
        <v>3</v>
      </c>
      <c r="AJ22" s="1">
        <v>3</v>
      </c>
      <c r="AK22" s="1">
        <v>51</v>
      </c>
    </row>
    <row r="23" spans="1:37" x14ac:dyDescent="0.2">
      <c r="A23" t="s">
        <v>23</v>
      </c>
      <c r="B23" t="s">
        <v>5168</v>
      </c>
      <c r="C23" t="s">
        <v>5169</v>
      </c>
      <c r="D23" t="s">
        <v>5170</v>
      </c>
      <c r="E23" t="s">
        <v>5177</v>
      </c>
      <c r="F23" s="35" t="s">
        <v>5178</v>
      </c>
      <c r="G23" s="1" t="s">
        <v>5104</v>
      </c>
      <c r="H23" s="1" t="s">
        <v>5104</v>
      </c>
      <c r="I23" s="3">
        <v>1</v>
      </c>
      <c r="J23" s="1">
        <v>0</v>
      </c>
      <c r="K23" s="1">
        <v>0</v>
      </c>
      <c r="L23" s="3">
        <v>1</v>
      </c>
      <c r="M23" s="6">
        <v>513.20000000000005</v>
      </c>
      <c r="N23" s="13">
        <v>513.20000000000005</v>
      </c>
      <c r="O23" s="3">
        <v>44</v>
      </c>
      <c r="P23" s="1" t="s">
        <v>2</v>
      </c>
      <c r="Q23" s="1">
        <v>1.1100000000000001</v>
      </c>
      <c r="R23" s="3" t="s">
        <v>14989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100</v>
      </c>
      <c r="Z23" s="1">
        <v>0</v>
      </c>
      <c r="AA23" s="1">
        <v>0</v>
      </c>
      <c r="AB23" s="1">
        <v>0</v>
      </c>
      <c r="AC23" s="3">
        <v>11</v>
      </c>
      <c r="AD23" s="1">
        <v>-3.0872732999999999E-2</v>
      </c>
      <c r="AE23" s="1">
        <v>-0.113818620885237</v>
      </c>
      <c r="AF23" s="1">
        <v>3</v>
      </c>
      <c r="AG23" s="1">
        <v>3</v>
      </c>
      <c r="AH23" s="1">
        <v>11</v>
      </c>
      <c r="AI23" s="1">
        <v>1</v>
      </c>
      <c r="AJ23" s="1">
        <v>1</v>
      </c>
      <c r="AK23" s="1">
        <v>51</v>
      </c>
    </row>
    <row r="24" spans="1:37" x14ac:dyDescent="0.2">
      <c r="A24" t="s">
        <v>24</v>
      </c>
      <c r="B24" t="s">
        <v>5168</v>
      </c>
      <c r="C24" t="s">
        <v>5169</v>
      </c>
      <c r="D24" t="s">
        <v>5170</v>
      </c>
      <c r="E24" t="s">
        <v>5179</v>
      </c>
      <c r="F24" s="35" t="s">
        <v>5180</v>
      </c>
      <c r="G24" s="1" t="s">
        <v>5104</v>
      </c>
      <c r="H24" s="1" t="s">
        <v>5104</v>
      </c>
      <c r="I24" s="3">
        <v>1</v>
      </c>
      <c r="J24" s="1">
        <v>0</v>
      </c>
      <c r="K24" s="1">
        <v>0</v>
      </c>
      <c r="L24" s="3">
        <v>1</v>
      </c>
      <c r="M24" s="6">
        <v>470.3</v>
      </c>
      <c r="N24" s="13">
        <v>470.3</v>
      </c>
      <c r="O24" s="3">
        <v>44</v>
      </c>
      <c r="P24" s="1">
        <v>0.98</v>
      </c>
      <c r="Q24" s="1">
        <v>0.98</v>
      </c>
      <c r="R24" s="3">
        <v>47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100</v>
      </c>
      <c r="Z24" s="1">
        <v>0</v>
      </c>
      <c r="AA24" s="1">
        <v>0</v>
      </c>
      <c r="AB24" s="1">
        <v>0</v>
      </c>
      <c r="AC24" s="3">
        <v>11</v>
      </c>
      <c r="AD24" s="1">
        <v>-3.0872732999999999E-2</v>
      </c>
      <c r="AE24" s="1">
        <v>-0.113818620885237</v>
      </c>
      <c r="AF24" s="1">
        <v>3</v>
      </c>
      <c r="AG24" s="1">
        <v>3</v>
      </c>
      <c r="AH24" s="1">
        <v>11</v>
      </c>
      <c r="AI24" s="1">
        <v>2</v>
      </c>
      <c r="AJ24" s="1">
        <v>2</v>
      </c>
      <c r="AK24" s="1">
        <v>51</v>
      </c>
    </row>
    <row r="25" spans="1:37" x14ac:dyDescent="0.2">
      <c r="A25" t="s">
        <v>25</v>
      </c>
      <c r="B25" t="s">
        <v>5181</v>
      </c>
      <c r="C25" t="s">
        <v>5182</v>
      </c>
      <c r="D25" t="s">
        <v>5183</v>
      </c>
      <c r="E25" t="s">
        <v>5175</v>
      </c>
      <c r="F25" s="35" t="s">
        <v>5184</v>
      </c>
      <c r="G25" s="1" t="s">
        <v>5104</v>
      </c>
      <c r="H25" s="1" t="s">
        <v>5104</v>
      </c>
      <c r="I25" s="3">
        <v>1</v>
      </c>
      <c r="J25" s="1">
        <v>1</v>
      </c>
      <c r="K25" s="1">
        <v>1</v>
      </c>
      <c r="L25" s="3">
        <v>1</v>
      </c>
      <c r="M25" s="6">
        <v>46700</v>
      </c>
      <c r="N25" s="13">
        <v>46700</v>
      </c>
      <c r="O25" s="3">
        <v>44</v>
      </c>
      <c r="P25" s="1">
        <v>3.16</v>
      </c>
      <c r="Q25" s="1">
        <v>3.16</v>
      </c>
      <c r="R25" s="3">
        <v>47</v>
      </c>
      <c r="S25" s="1">
        <v>0</v>
      </c>
      <c r="T25" s="1">
        <v>100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3">
        <v>11</v>
      </c>
      <c r="AD25" s="1">
        <v>1.0211409999999999E-3</v>
      </c>
      <c r="AE25" s="1">
        <v>-1.1338292754171E-2</v>
      </c>
      <c r="AF25" s="1">
        <v>1</v>
      </c>
      <c r="AG25" s="1">
        <v>1</v>
      </c>
      <c r="AH25" s="1">
        <v>11</v>
      </c>
      <c r="AI25" s="1">
        <v>6</v>
      </c>
      <c r="AJ25" s="1">
        <v>6</v>
      </c>
      <c r="AK25" s="1">
        <v>51</v>
      </c>
    </row>
    <row r="26" spans="1:37" x14ac:dyDescent="0.2">
      <c r="A26" t="s">
        <v>26</v>
      </c>
      <c r="B26" t="s">
        <v>5123</v>
      </c>
      <c r="C26" t="s">
        <v>5124</v>
      </c>
      <c r="D26" t="s">
        <v>5185</v>
      </c>
      <c r="E26" t="s">
        <v>5186</v>
      </c>
      <c r="F26" s="35" t="s">
        <v>5187</v>
      </c>
      <c r="G26" s="1" t="s">
        <v>5104</v>
      </c>
      <c r="H26" s="1" t="s">
        <v>5104</v>
      </c>
      <c r="I26" s="3">
        <v>11</v>
      </c>
      <c r="J26" s="1">
        <v>1</v>
      </c>
      <c r="K26" s="1">
        <v>1</v>
      </c>
      <c r="L26" s="3">
        <v>1</v>
      </c>
      <c r="M26" s="6">
        <v>48.3</v>
      </c>
      <c r="N26" s="13">
        <v>48.3</v>
      </c>
      <c r="O26" s="3">
        <v>44</v>
      </c>
      <c r="P26" s="1">
        <v>2.4700000000000002</v>
      </c>
      <c r="Q26" s="1">
        <v>2.4700000000000002</v>
      </c>
      <c r="R26" s="3">
        <v>47</v>
      </c>
      <c r="S26" s="1">
        <v>10</v>
      </c>
      <c r="T26" s="1">
        <v>0</v>
      </c>
      <c r="U26" s="1">
        <v>0</v>
      </c>
      <c r="V26" s="1">
        <v>0</v>
      </c>
      <c r="W26" s="1">
        <v>30</v>
      </c>
      <c r="X26" s="1">
        <v>0</v>
      </c>
      <c r="Y26" s="1">
        <v>0</v>
      </c>
      <c r="Z26" s="1">
        <v>0</v>
      </c>
      <c r="AA26" s="1">
        <v>10</v>
      </c>
      <c r="AB26" s="1">
        <v>50</v>
      </c>
      <c r="AC26" s="3">
        <v>11</v>
      </c>
      <c r="AD26" s="1">
        <v>-6.023249E-2</v>
      </c>
      <c r="AE26" s="1">
        <v>4.17751216209922E-2</v>
      </c>
      <c r="AF26" s="1">
        <v>1</v>
      </c>
      <c r="AG26" s="1">
        <v>1</v>
      </c>
      <c r="AH26" s="1">
        <v>11</v>
      </c>
      <c r="AI26" s="1">
        <v>5</v>
      </c>
      <c r="AJ26" s="1">
        <v>5</v>
      </c>
      <c r="AK26" s="1">
        <v>51</v>
      </c>
    </row>
    <row r="27" spans="1:37" x14ac:dyDescent="0.2">
      <c r="A27" t="s">
        <v>27</v>
      </c>
      <c r="B27" t="s">
        <v>5123</v>
      </c>
      <c r="C27" t="s">
        <v>5124</v>
      </c>
      <c r="D27" t="s">
        <v>5185</v>
      </c>
      <c r="E27" t="s">
        <v>5188</v>
      </c>
      <c r="F27" s="35" t="s">
        <v>5189</v>
      </c>
      <c r="G27" s="1" t="s">
        <v>5104</v>
      </c>
      <c r="H27" s="1" t="s">
        <v>5104</v>
      </c>
      <c r="I27" s="3">
        <v>1</v>
      </c>
      <c r="J27" s="1">
        <v>1</v>
      </c>
      <c r="K27" s="1">
        <v>1</v>
      </c>
      <c r="L27" s="3">
        <v>1</v>
      </c>
      <c r="M27" s="6">
        <v>52.5</v>
      </c>
      <c r="N27" s="13">
        <v>52.5</v>
      </c>
      <c r="O27" s="3">
        <v>44</v>
      </c>
      <c r="P27" s="1">
        <v>2.4500000000000002</v>
      </c>
      <c r="Q27" s="1">
        <v>2.4500000000000002</v>
      </c>
      <c r="R27" s="3">
        <v>47</v>
      </c>
      <c r="S27" s="1">
        <v>0</v>
      </c>
      <c r="T27" s="1">
        <v>0</v>
      </c>
      <c r="U27" s="1">
        <v>0</v>
      </c>
      <c r="V27" s="1">
        <v>0</v>
      </c>
      <c r="W27" s="1">
        <v>30</v>
      </c>
      <c r="X27" s="1">
        <v>0</v>
      </c>
      <c r="Y27" s="1">
        <v>0</v>
      </c>
      <c r="Z27" s="1">
        <v>0</v>
      </c>
      <c r="AA27" s="1">
        <v>0</v>
      </c>
      <c r="AB27" s="1">
        <v>70</v>
      </c>
      <c r="AC27" s="3">
        <v>11</v>
      </c>
      <c r="AD27" s="1">
        <v>-8.4744817E-2</v>
      </c>
      <c r="AE27" s="1">
        <v>6.4320549321617307E-2</v>
      </c>
      <c r="AF27" s="1">
        <v>1</v>
      </c>
      <c r="AG27" s="1">
        <v>1</v>
      </c>
      <c r="AH27" s="1">
        <v>11</v>
      </c>
      <c r="AI27" s="1">
        <v>3</v>
      </c>
      <c r="AJ27" s="1">
        <v>3</v>
      </c>
      <c r="AK27" s="1">
        <v>51</v>
      </c>
    </row>
    <row r="28" spans="1:37" x14ac:dyDescent="0.2">
      <c r="A28" t="s">
        <v>28</v>
      </c>
      <c r="B28" t="s">
        <v>5123</v>
      </c>
      <c r="C28" t="s">
        <v>5124</v>
      </c>
      <c r="D28" t="s">
        <v>5185</v>
      </c>
      <c r="E28" t="s">
        <v>5190</v>
      </c>
      <c r="F28" s="35" t="s">
        <v>5191</v>
      </c>
      <c r="G28" s="1" t="s">
        <v>5104</v>
      </c>
      <c r="H28" s="1" t="s">
        <v>5104</v>
      </c>
      <c r="I28" s="3">
        <v>2</v>
      </c>
      <c r="J28" s="1">
        <v>1</v>
      </c>
      <c r="K28" s="1">
        <v>1</v>
      </c>
      <c r="L28" s="3">
        <v>1</v>
      </c>
      <c r="M28" s="6">
        <v>42.5</v>
      </c>
      <c r="N28" s="13">
        <v>42.5</v>
      </c>
      <c r="O28" s="3">
        <v>44</v>
      </c>
      <c r="P28" s="1">
        <v>2</v>
      </c>
      <c r="Q28" s="1">
        <v>2</v>
      </c>
      <c r="R28" s="3">
        <v>1</v>
      </c>
      <c r="S28" s="1">
        <v>0</v>
      </c>
      <c r="T28" s="1">
        <v>0</v>
      </c>
      <c r="U28" s="1">
        <v>0</v>
      </c>
      <c r="V28" s="1">
        <v>0</v>
      </c>
      <c r="W28" s="1">
        <v>30</v>
      </c>
      <c r="X28" s="1">
        <v>0</v>
      </c>
      <c r="Y28" s="1">
        <v>0</v>
      </c>
      <c r="Z28" s="1">
        <v>0</v>
      </c>
      <c r="AA28" s="1">
        <v>0</v>
      </c>
      <c r="AB28" s="1">
        <v>70</v>
      </c>
      <c r="AC28" s="3">
        <v>11</v>
      </c>
      <c r="AD28" s="1">
        <v>-8.4744817E-2</v>
      </c>
      <c r="AE28" s="1">
        <v>6.4320549321617307E-2</v>
      </c>
      <c r="AF28" s="1">
        <v>1</v>
      </c>
      <c r="AG28" s="1">
        <v>1</v>
      </c>
      <c r="AH28" s="1">
        <v>11</v>
      </c>
      <c r="AI28" s="1">
        <v>2</v>
      </c>
      <c r="AJ28" s="1">
        <v>2</v>
      </c>
      <c r="AK28" s="1">
        <v>51</v>
      </c>
    </row>
    <row r="29" spans="1:37" x14ac:dyDescent="0.2">
      <c r="A29" t="s">
        <v>29</v>
      </c>
      <c r="B29" t="s">
        <v>5123</v>
      </c>
      <c r="C29" t="s">
        <v>5124</v>
      </c>
      <c r="D29" t="s">
        <v>5185</v>
      </c>
      <c r="E29" t="s">
        <v>5192</v>
      </c>
      <c r="F29" s="35" t="s">
        <v>5193</v>
      </c>
      <c r="G29" s="1" t="s">
        <v>5104</v>
      </c>
      <c r="H29" s="1" t="s">
        <v>5104</v>
      </c>
      <c r="I29" s="3">
        <v>1</v>
      </c>
      <c r="J29" s="1">
        <v>1</v>
      </c>
      <c r="K29" s="1">
        <v>1</v>
      </c>
      <c r="L29" s="3">
        <v>1</v>
      </c>
      <c r="M29" s="6">
        <v>20.3</v>
      </c>
      <c r="N29" s="13">
        <v>20.3</v>
      </c>
      <c r="O29" s="3">
        <v>44</v>
      </c>
      <c r="P29" s="1">
        <v>2.4700000000000002</v>
      </c>
      <c r="Q29" s="1">
        <v>2.4700000000000002</v>
      </c>
      <c r="R29" s="3">
        <v>47</v>
      </c>
      <c r="S29" s="1">
        <v>10</v>
      </c>
      <c r="T29" s="1">
        <v>0</v>
      </c>
      <c r="U29" s="1">
        <v>0</v>
      </c>
      <c r="V29" s="1">
        <v>0</v>
      </c>
      <c r="W29" s="1">
        <v>30</v>
      </c>
      <c r="X29" s="1">
        <v>0</v>
      </c>
      <c r="Y29" s="1">
        <v>0</v>
      </c>
      <c r="Z29" s="1">
        <v>0</v>
      </c>
      <c r="AA29" s="1">
        <v>10</v>
      </c>
      <c r="AB29" s="1">
        <v>50</v>
      </c>
      <c r="AC29" s="3">
        <v>11</v>
      </c>
      <c r="AD29" s="1">
        <v>-6.023249E-2</v>
      </c>
      <c r="AE29" s="1">
        <v>4.17751216209922E-2</v>
      </c>
      <c r="AF29" s="1">
        <v>1</v>
      </c>
      <c r="AG29" s="1">
        <v>1</v>
      </c>
      <c r="AH29" s="1">
        <v>11</v>
      </c>
      <c r="AI29" s="1">
        <v>7</v>
      </c>
      <c r="AJ29" s="1">
        <v>7</v>
      </c>
      <c r="AK29" s="1">
        <v>51</v>
      </c>
    </row>
    <row r="30" spans="1:37" x14ac:dyDescent="0.2">
      <c r="A30" t="s">
        <v>30</v>
      </c>
      <c r="B30" t="s">
        <v>5123</v>
      </c>
      <c r="C30" t="s">
        <v>5124</v>
      </c>
      <c r="D30" t="s">
        <v>5185</v>
      </c>
      <c r="E30" t="s">
        <v>5194</v>
      </c>
      <c r="F30" s="35" t="s">
        <v>5195</v>
      </c>
      <c r="G30" s="1" t="s">
        <v>5104</v>
      </c>
      <c r="H30" s="1" t="s">
        <v>5104</v>
      </c>
      <c r="I30" s="3">
        <v>1</v>
      </c>
      <c r="J30" s="1">
        <v>0</v>
      </c>
      <c r="K30" s="1">
        <v>0</v>
      </c>
      <c r="L30" s="3">
        <v>1</v>
      </c>
      <c r="M30" s="6">
        <v>37.5</v>
      </c>
      <c r="N30" s="13">
        <v>37.5</v>
      </c>
      <c r="O30" s="3">
        <v>44</v>
      </c>
      <c r="P30" s="1">
        <v>2.4700000000000002</v>
      </c>
      <c r="Q30" s="1">
        <v>2.4700000000000002</v>
      </c>
      <c r="R30" s="3">
        <v>47</v>
      </c>
      <c r="S30" s="1">
        <v>10</v>
      </c>
      <c r="T30" s="1">
        <v>0</v>
      </c>
      <c r="U30" s="1">
        <v>0</v>
      </c>
      <c r="V30" s="1">
        <v>0</v>
      </c>
      <c r="W30" s="1">
        <v>30</v>
      </c>
      <c r="X30" s="1">
        <v>0</v>
      </c>
      <c r="Y30" s="1">
        <v>0</v>
      </c>
      <c r="Z30" s="1">
        <v>0</v>
      </c>
      <c r="AA30" s="1">
        <v>10</v>
      </c>
      <c r="AB30" s="1">
        <v>50</v>
      </c>
      <c r="AC30" s="3">
        <v>11</v>
      </c>
      <c r="AD30" s="1">
        <v>-6.023249E-2</v>
      </c>
      <c r="AE30" s="1">
        <v>4.17751216209922E-2</v>
      </c>
      <c r="AF30" s="1">
        <v>1</v>
      </c>
      <c r="AG30" s="1">
        <v>1</v>
      </c>
      <c r="AH30" s="1">
        <v>11</v>
      </c>
      <c r="AI30" s="1">
        <v>8</v>
      </c>
      <c r="AJ30" s="1">
        <v>8</v>
      </c>
      <c r="AK30" s="1">
        <v>51</v>
      </c>
    </row>
    <row r="31" spans="1:37" x14ac:dyDescent="0.2">
      <c r="A31" t="s">
        <v>31</v>
      </c>
      <c r="B31" t="s">
        <v>5123</v>
      </c>
      <c r="C31" t="s">
        <v>5124</v>
      </c>
      <c r="D31" t="s">
        <v>5185</v>
      </c>
      <c r="E31" t="s">
        <v>5196</v>
      </c>
      <c r="F31" s="35" t="s">
        <v>5197</v>
      </c>
      <c r="G31" s="1" t="s">
        <v>5104</v>
      </c>
      <c r="H31" s="1" t="s">
        <v>5104</v>
      </c>
      <c r="I31" s="3">
        <v>2</v>
      </c>
      <c r="J31" s="1">
        <v>1</v>
      </c>
      <c r="K31" s="1">
        <v>1</v>
      </c>
      <c r="L31" s="3">
        <v>1</v>
      </c>
      <c r="M31" s="6">
        <v>24</v>
      </c>
      <c r="N31" s="13">
        <v>24</v>
      </c>
      <c r="O31" s="3">
        <v>44</v>
      </c>
      <c r="P31" s="1">
        <v>2.4700000000000002</v>
      </c>
      <c r="Q31" s="1">
        <v>2.4700000000000002</v>
      </c>
      <c r="R31" s="3">
        <v>47</v>
      </c>
      <c r="S31" s="1">
        <v>0</v>
      </c>
      <c r="T31" s="1">
        <v>0</v>
      </c>
      <c r="U31" s="1">
        <v>0</v>
      </c>
      <c r="V31" s="1">
        <v>0</v>
      </c>
      <c r="W31" s="1">
        <v>30</v>
      </c>
      <c r="X31" s="1">
        <v>0</v>
      </c>
      <c r="Y31" s="1">
        <v>0</v>
      </c>
      <c r="Z31" s="1">
        <v>0</v>
      </c>
      <c r="AA31" s="1">
        <v>0</v>
      </c>
      <c r="AB31" s="1">
        <v>70</v>
      </c>
      <c r="AC31" s="3">
        <v>11</v>
      </c>
      <c r="AD31" s="1">
        <v>-8.4744817E-2</v>
      </c>
      <c r="AE31" s="1">
        <v>6.4320549321617404E-2</v>
      </c>
      <c r="AF31" s="1">
        <v>1</v>
      </c>
      <c r="AG31" s="1">
        <v>1</v>
      </c>
      <c r="AH31" s="1">
        <v>11</v>
      </c>
      <c r="AI31" s="1">
        <v>2</v>
      </c>
      <c r="AJ31" s="1">
        <v>2</v>
      </c>
      <c r="AK31" s="1">
        <v>51</v>
      </c>
    </row>
    <row r="32" spans="1:37" x14ac:dyDescent="0.2">
      <c r="A32" t="s">
        <v>32</v>
      </c>
      <c r="B32" t="s">
        <v>5123</v>
      </c>
      <c r="C32" t="s">
        <v>5124</v>
      </c>
      <c r="D32" t="s">
        <v>5185</v>
      </c>
      <c r="E32" t="s">
        <v>5198</v>
      </c>
      <c r="F32" s="35" t="s">
        <v>5199</v>
      </c>
      <c r="G32" s="1" t="s">
        <v>5104</v>
      </c>
      <c r="H32" s="1" t="s">
        <v>5104</v>
      </c>
      <c r="I32" s="3">
        <v>1</v>
      </c>
      <c r="J32" s="1">
        <v>0</v>
      </c>
      <c r="K32" s="1">
        <v>0</v>
      </c>
      <c r="L32" s="3">
        <v>1</v>
      </c>
      <c r="M32" s="6">
        <v>18.5</v>
      </c>
      <c r="N32" s="13">
        <v>18.5</v>
      </c>
      <c r="O32" s="3">
        <v>44</v>
      </c>
      <c r="P32" s="1">
        <v>2.4700000000000002</v>
      </c>
      <c r="Q32" s="1">
        <v>2.4700000000000002</v>
      </c>
      <c r="R32" s="3">
        <v>47</v>
      </c>
      <c r="S32" s="1">
        <v>10</v>
      </c>
      <c r="T32" s="1">
        <v>0</v>
      </c>
      <c r="U32" s="1">
        <v>0</v>
      </c>
      <c r="V32" s="1">
        <v>0</v>
      </c>
      <c r="W32" s="1">
        <v>30</v>
      </c>
      <c r="X32" s="1">
        <v>0</v>
      </c>
      <c r="Y32" s="1">
        <v>0</v>
      </c>
      <c r="Z32" s="1">
        <v>0</v>
      </c>
      <c r="AA32" s="1">
        <v>10</v>
      </c>
      <c r="AB32" s="1">
        <v>50</v>
      </c>
      <c r="AC32" s="3">
        <v>11</v>
      </c>
      <c r="AD32" s="1">
        <v>-6.023249E-2</v>
      </c>
      <c r="AE32" s="1">
        <v>4.17751216209922E-2</v>
      </c>
      <c r="AF32" s="1">
        <v>1</v>
      </c>
      <c r="AG32" s="1">
        <v>1</v>
      </c>
      <c r="AH32" s="1">
        <v>11</v>
      </c>
      <c r="AI32" s="1">
        <v>3</v>
      </c>
      <c r="AJ32" s="1">
        <v>3</v>
      </c>
      <c r="AK32" s="1">
        <v>51</v>
      </c>
    </row>
    <row r="33" spans="1:37" x14ac:dyDescent="0.2">
      <c r="A33" t="s">
        <v>33</v>
      </c>
      <c r="B33" t="s">
        <v>5123</v>
      </c>
      <c r="C33" t="s">
        <v>5124</v>
      </c>
      <c r="D33" t="s">
        <v>5185</v>
      </c>
      <c r="E33" t="s">
        <v>5200</v>
      </c>
      <c r="F33" s="35" t="s">
        <v>5201</v>
      </c>
      <c r="G33" s="1" t="s">
        <v>5104</v>
      </c>
      <c r="H33" s="1" t="s">
        <v>5104</v>
      </c>
      <c r="I33" s="3">
        <v>2</v>
      </c>
      <c r="J33" s="1">
        <v>1</v>
      </c>
      <c r="K33" s="1">
        <v>1</v>
      </c>
      <c r="L33" s="3">
        <v>1</v>
      </c>
      <c r="M33" s="6">
        <v>22</v>
      </c>
      <c r="N33" s="13">
        <v>22</v>
      </c>
      <c r="O33" s="3">
        <v>44</v>
      </c>
      <c r="P33" s="1">
        <v>2.4700000000000002</v>
      </c>
      <c r="Q33" s="1">
        <v>2.4700000000000002</v>
      </c>
      <c r="R33" s="3">
        <v>47</v>
      </c>
      <c r="S33" s="1">
        <v>0</v>
      </c>
      <c r="T33" s="1">
        <v>0</v>
      </c>
      <c r="U33" s="1">
        <v>0</v>
      </c>
      <c r="V33" s="1">
        <v>0</v>
      </c>
      <c r="W33" s="1">
        <v>30</v>
      </c>
      <c r="X33" s="1">
        <v>0</v>
      </c>
      <c r="Y33" s="1">
        <v>0</v>
      </c>
      <c r="Z33" s="1">
        <v>0</v>
      </c>
      <c r="AA33" s="1">
        <v>0</v>
      </c>
      <c r="AB33" s="1">
        <v>70</v>
      </c>
      <c r="AC33" s="3">
        <v>11</v>
      </c>
      <c r="AD33" s="1">
        <v>-8.4744817E-2</v>
      </c>
      <c r="AE33" s="1">
        <v>6.4320549321617404E-2</v>
      </c>
      <c r="AF33" s="1">
        <v>1</v>
      </c>
      <c r="AG33" s="1">
        <v>1</v>
      </c>
      <c r="AH33" s="1">
        <v>11</v>
      </c>
      <c r="AI33" s="1">
        <v>2</v>
      </c>
      <c r="AJ33" s="1">
        <v>2</v>
      </c>
      <c r="AK33" s="1">
        <v>51</v>
      </c>
    </row>
    <row r="34" spans="1:37" x14ac:dyDescent="0.2">
      <c r="A34" t="s">
        <v>34</v>
      </c>
      <c r="B34" t="s">
        <v>5123</v>
      </c>
      <c r="C34" t="s">
        <v>5124</v>
      </c>
      <c r="D34" t="s">
        <v>5185</v>
      </c>
      <c r="E34" t="s">
        <v>5202</v>
      </c>
      <c r="F34" s="35" t="s">
        <v>5203</v>
      </c>
      <c r="G34" s="1" t="s">
        <v>5104</v>
      </c>
      <c r="H34" s="1" t="s">
        <v>5104</v>
      </c>
      <c r="I34" s="3">
        <v>2</v>
      </c>
      <c r="J34" s="1">
        <v>1</v>
      </c>
      <c r="K34" s="1">
        <v>1</v>
      </c>
      <c r="L34" s="3">
        <v>1</v>
      </c>
      <c r="M34" s="6">
        <v>20.2</v>
      </c>
      <c r="N34" s="13">
        <v>20.2</v>
      </c>
      <c r="O34" s="3">
        <v>44</v>
      </c>
      <c r="P34" s="1" t="s">
        <v>2</v>
      </c>
      <c r="Q34" s="1">
        <v>3.7768999999999999</v>
      </c>
      <c r="R34" s="3" t="s">
        <v>14989</v>
      </c>
      <c r="S34" s="1">
        <v>0</v>
      </c>
      <c r="T34" s="1">
        <v>0</v>
      </c>
      <c r="U34" s="1">
        <v>0</v>
      </c>
      <c r="V34" s="1">
        <v>0</v>
      </c>
      <c r="W34" s="1">
        <v>30</v>
      </c>
      <c r="X34" s="1">
        <v>0</v>
      </c>
      <c r="Y34" s="1">
        <v>0</v>
      </c>
      <c r="Z34" s="1">
        <v>0</v>
      </c>
      <c r="AA34" s="1">
        <v>0</v>
      </c>
      <c r="AB34" s="1">
        <v>70</v>
      </c>
      <c r="AC34" s="3">
        <v>11</v>
      </c>
      <c r="AD34" s="1">
        <v>-8.4744817E-2</v>
      </c>
      <c r="AE34" s="1">
        <v>6.4320549321617404E-2</v>
      </c>
      <c r="AF34" s="1">
        <v>1</v>
      </c>
      <c r="AG34" s="1">
        <v>1</v>
      </c>
      <c r="AH34" s="1">
        <v>11</v>
      </c>
      <c r="AI34" s="1">
        <v>3</v>
      </c>
      <c r="AJ34" s="1">
        <v>3</v>
      </c>
      <c r="AK34" s="1">
        <v>51</v>
      </c>
    </row>
    <row r="35" spans="1:37" x14ac:dyDescent="0.2">
      <c r="A35" t="s">
        <v>35</v>
      </c>
      <c r="B35" t="s">
        <v>5123</v>
      </c>
      <c r="C35" t="s">
        <v>5124</v>
      </c>
      <c r="D35" t="s">
        <v>5185</v>
      </c>
      <c r="E35" t="s">
        <v>5204</v>
      </c>
      <c r="F35" s="35" t="s">
        <v>5205</v>
      </c>
      <c r="G35" s="1" t="s">
        <v>5104</v>
      </c>
      <c r="H35" s="1" t="s">
        <v>5104</v>
      </c>
      <c r="I35" s="3">
        <v>1</v>
      </c>
      <c r="J35" s="1">
        <v>1</v>
      </c>
      <c r="K35" s="1">
        <v>1</v>
      </c>
      <c r="L35" s="3">
        <v>1</v>
      </c>
      <c r="M35" s="6">
        <v>62.5</v>
      </c>
      <c r="N35" s="13">
        <v>62.5</v>
      </c>
      <c r="O35" s="3">
        <v>44</v>
      </c>
      <c r="P35" s="1">
        <v>2.4700000000000002</v>
      </c>
      <c r="Q35" s="1">
        <v>2.4700000000000002</v>
      </c>
      <c r="R35" s="3">
        <v>47</v>
      </c>
      <c r="S35" s="1">
        <v>0</v>
      </c>
      <c r="T35" s="1">
        <v>0</v>
      </c>
      <c r="U35" s="1">
        <v>0</v>
      </c>
      <c r="V35" s="1">
        <v>0</v>
      </c>
      <c r="W35" s="1">
        <v>30</v>
      </c>
      <c r="X35" s="1">
        <v>0</v>
      </c>
      <c r="Y35" s="1">
        <v>0</v>
      </c>
      <c r="Z35" s="1">
        <v>0</v>
      </c>
      <c r="AA35" s="1">
        <v>0</v>
      </c>
      <c r="AB35" s="1">
        <v>70</v>
      </c>
      <c r="AC35" s="3">
        <v>11</v>
      </c>
      <c r="AD35" s="1">
        <v>-8.4744817E-2</v>
      </c>
      <c r="AE35" s="1">
        <v>6.4320549321617404E-2</v>
      </c>
      <c r="AF35" s="1">
        <v>1</v>
      </c>
      <c r="AG35" s="1">
        <v>1</v>
      </c>
      <c r="AH35" s="1">
        <v>11</v>
      </c>
      <c r="AI35" s="1">
        <v>2</v>
      </c>
      <c r="AJ35" s="1">
        <v>2</v>
      </c>
      <c r="AK35" s="1">
        <v>51</v>
      </c>
    </row>
    <row r="36" spans="1:37" x14ac:dyDescent="0.2">
      <c r="A36" t="s">
        <v>36</v>
      </c>
      <c r="B36" t="s">
        <v>5123</v>
      </c>
      <c r="C36" t="s">
        <v>5124</v>
      </c>
      <c r="D36" t="s">
        <v>5185</v>
      </c>
      <c r="E36" t="s">
        <v>5206</v>
      </c>
      <c r="F36" s="35" t="s">
        <v>5207</v>
      </c>
      <c r="G36" s="1" t="s">
        <v>5104</v>
      </c>
      <c r="H36" s="1" t="s">
        <v>5104</v>
      </c>
      <c r="I36" s="3">
        <v>1</v>
      </c>
      <c r="J36" s="1">
        <v>0</v>
      </c>
      <c r="K36" s="1">
        <v>0</v>
      </c>
      <c r="L36" s="3">
        <v>1</v>
      </c>
      <c r="M36" s="6">
        <v>28.4</v>
      </c>
      <c r="N36" s="13">
        <v>28.4</v>
      </c>
      <c r="O36" s="3">
        <v>44</v>
      </c>
      <c r="P36" s="1">
        <v>2.4700000000000002</v>
      </c>
      <c r="Q36" s="1">
        <v>2.4700000000000002</v>
      </c>
      <c r="R36" s="3">
        <v>47</v>
      </c>
      <c r="S36" s="1">
        <v>0</v>
      </c>
      <c r="T36" s="1">
        <v>0</v>
      </c>
      <c r="U36" s="1">
        <v>0</v>
      </c>
      <c r="V36" s="1">
        <v>0</v>
      </c>
      <c r="W36" s="1">
        <v>30</v>
      </c>
      <c r="X36" s="1">
        <v>0</v>
      </c>
      <c r="Y36" s="1">
        <v>0</v>
      </c>
      <c r="Z36" s="1">
        <v>0</v>
      </c>
      <c r="AA36" s="1">
        <v>0</v>
      </c>
      <c r="AB36" s="1">
        <v>70</v>
      </c>
      <c r="AC36" s="3">
        <v>11</v>
      </c>
      <c r="AD36" s="1">
        <v>-8.4744817E-2</v>
      </c>
      <c r="AE36" s="1">
        <v>6.4320549321617404E-2</v>
      </c>
      <c r="AF36" s="1">
        <v>1</v>
      </c>
      <c r="AG36" s="1">
        <v>1</v>
      </c>
      <c r="AH36" s="1">
        <v>11</v>
      </c>
      <c r="AI36" s="1">
        <v>2</v>
      </c>
      <c r="AJ36" s="1">
        <v>2</v>
      </c>
      <c r="AK36" s="1">
        <v>51</v>
      </c>
    </row>
    <row r="37" spans="1:37" x14ac:dyDescent="0.2">
      <c r="A37" t="s">
        <v>37</v>
      </c>
      <c r="B37" t="s">
        <v>5123</v>
      </c>
      <c r="C37" t="s">
        <v>5124</v>
      </c>
      <c r="D37" t="s">
        <v>5185</v>
      </c>
      <c r="E37" t="s">
        <v>5208</v>
      </c>
      <c r="F37" s="35" t="s">
        <v>5209</v>
      </c>
      <c r="G37" s="1" t="s">
        <v>5104</v>
      </c>
      <c r="H37" s="1" t="s">
        <v>5104</v>
      </c>
      <c r="I37" s="3">
        <v>1</v>
      </c>
      <c r="J37" s="1">
        <v>0</v>
      </c>
      <c r="K37" s="1">
        <v>0</v>
      </c>
      <c r="L37" s="3">
        <v>1</v>
      </c>
      <c r="M37" s="6">
        <v>52.5</v>
      </c>
      <c r="N37" s="13">
        <v>52.5</v>
      </c>
      <c r="O37" s="3">
        <v>44</v>
      </c>
      <c r="P37" s="1">
        <v>2.4700000000000002</v>
      </c>
      <c r="Q37" s="1">
        <v>2.4700000000000002</v>
      </c>
      <c r="R37" s="3">
        <v>47</v>
      </c>
      <c r="S37" s="1">
        <v>0</v>
      </c>
      <c r="T37" s="1">
        <v>0</v>
      </c>
      <c r="U37" s="1">
        <v>0</v>
      </c>
      <c r="V37" s="1">
        <v>0</v>
      </c>
      <c r="W37" s="1">
        <v>30</v>
      </c>
      <c r="X37" s="1">
        <v>0</v>
      </c>
      <c r="Y37" s="1">
        <v>0</v>
      </c>
      <c r="Z37" s="1">
        <v>0</v>
      </c>
      <c r="AA37" s="1">
        <v>0</v>
      </c>
      <c r="AB37" s="1">
        <v>70</v>
      </c>
      <c r="AC37" s="3">
        <v>11</v>
      </c>
      <c r="AD37" s="1">
        <v>-8.4744817E-2</v>
      </c>
      <c r="AE37" s="1">
        <v>6.4320549321617404E-2</v>
      </c>
      <c r="AF37" s="1">
        <v>1</v>
      </c>
      <c r="AG37" s="1">
        <v>1</v>
      </c>
      <c r="AH37" s="1">
        <v>11</v>
      </c>
      <c r="AI37" s="1">
        <v>1</v>
      </c>
      <c r="AJ37" s="1">
        <v>1</v>
      </c>
      <c r="AK37" s="1">
        <v>51</v>
      </c>
    </row>
    <row r="38" spans="1:37" x14ac:dyDescent="0.2">
      <c r="A38" t="s">
        <v>38</v>
      </c>
      <c r="B38" t="s">
        <v>5123</v>
      </c>
      <c r="C38" t="s">
        <v>5124</v>
      </c>
      <c r="D38" t="s">
        <v>5185</v>
      </c>
      <c r="E38" t="s">
        <v>5210</v>
      </c>
      <c r="F38" s="35" t="s">
        <v>5211</v>
      </c>
      <c r="G38" s="1" t="s">
        <v>5104</v>
      </c>
      <c r="H38" s="1" t="s">
        <v>5104</v>
      </c>
      <c r="I38" s="3">
        <v>1</v>
      </c>
      <c r="J38" s="1">
        <v>0</v>
      </c>
      <c r="K38" s="1">
        <v>0</v>
      </c>
      <c r="L38" s="3">
        <v>1</v>
      </c>
      <c r="M38" s="6">
        <v>22</v>
      </c>
      <c r="N38" s="13">
        <v>22</v>
      </c>
      <c r="O38" s="3">
        <v>44</v>
      </c>
      <c r="P38" s="1">
        <v>1.5</v>
      </c>
      <c r="Q38" s="1">
        <v>1.5</v>
      </c>
      <c r="R38" s="3">
        <v>1</v>
      </c>
      <c r="S38" s="1">
        <v>0</v>
      </c>
      <c r="T38" s="1">
        <v>0</v>
      </c>
      <c r="U38" s="1">
        <v>0</v>
      </c>
      <c r="V38" s="1">
        <v>0</v>
      </c>
      <c r="W38" s="1">
        <v>30</v>
      </c>
      <c r="X38" s="1">
        <v>0</v>
      </c>
      <c r="Y38" s="1">
        <v>0</v>
      </c>
      <c r="Z38" s="1">
        <v>0</v>
      </c>
      <c r="AA38" s="1">
        <v>0</v>
      </c>
      <c r="AB38" s="1">
        <v>70</v>
      </c>
      <c r="AC38" s="3">
        <v>11</v>
      </c>
      <c r="AD38" s="1">
        <v>-8.4744817E-2</v>
      </c>
      <c r="AE38" s="1">
        <v>6.4320549321617404E-2</v>
      </c>
      <c r="AF38" s="1">
        <v>1</v>
      </c>
      <c r="AG38" s="1">
        <v>1</v>
      </c>
      <c r="AH38" s="1">
        <v>11</v>
      </c>
      <c r="AI38" s="1">
        <v>3</v>
      </c>
      <c r="AJ38" s="1">
        <v>3</v>
      </c>
      <c r="AK38" s="1">
        <v>51</v>
      </c>
    </row>
    <row r="39" spans="1:37" x14ac:dyDescent="0.2">
      <c r="A39" t="s">
        <v>39</v>
      </c>
      <c r="B39" t="s">
        <v>5123</v>
      </c>
      <c r="C39" t="s">
        <v>5124</v>
      </c>
      <c r="D39" t="s">
        <v>5185</v>
      </c>
      <c r="E39" t="s">
        <v>5212</v>
      </c>
      <c r="F39" s="35" t="s">
        <v>5213</v>
      </c>
      <c r="G39" s="1" t="s">
        <v>5105</v>
      </c>
      <c r="H39" s="1" t="s">
        <v>5105</v>
      </c>
      <c r="I39" s="3">
        <v>1</v>
      </c>
      <c r="J39" s="1">
        <v>1</v>
      </c>
      <c r="K39" s="1">
        <v>1</v>
      </c>
      <c r="L39" s="3">
        <v>1</v>
      </c>
      <c r="M39" s="6">
        <v>49.8</v>
      </c>
      <c r="N39" s="13">
        <v>49.8</v>
      </c>
      <c r="O39" s="3">
        <v>44</v>
      </c>
      <c r="P39" s="1">
        <v>2.5</v>
      </c>
      <c r="Q39" s="1">
        <v>2.5</v>
      </c>
      <c r="R39" s="3">
        <v>47</v>
      </c>
      <c r="S39" s="1">
        <v>20</v>
      </c>
      <c r="T39" s="1">
        <v>0</v>
      </c>
      <c r="U39" s="1">
        <v>0</v>
      </c>
      <c r="V39" s="1">
        <v>0</v>
      </c>
      <c r="W39" s="1">
        <v>40</v>
      </c>
      <c r="X39" s="1">
        <v>0</v>
      </c>
      <c r="Y39" s="1">
        <v>0</v>
      </c>
      <c r="Z39" s="1">
        <v>0</v>
      </c>
      <c r="AA39" s="1">
        <v>10</v>
      </c>
      <c r="AB39" s="1">
        <v>30</v>
      </c>
      <c r="AC39" s="3">
        <v>11</v>
      </c>
      <c r="AD39" s="1">
        <v>-2.3021926000000002E-2</v>
      </c>
      <c r="AE39" s="1">
        <v>2.3367258921251001E-2</v>
      </c>
      <c r="AF39" s="1">
        <v>1</v>
      </c>
      <c r="AG39" s="1">
        <v>1</v>
      </c>
      <c r="AH39" s="1">
        <v>11</v>
      </c>
      <c r="AI39" s="1">
        <v>1</v>
      </c>
      <c r="AJ39" s="1">
        <v>1</v>
      </c>
      <c r="AK39" s="1">
        <v>51</v>
      </c>
    </row>
    <row r="40" spans="1:37" x14ac:dyDescent="0.2">
      <c r="A40" t="s">
        <v>40</v>
      </c>
      <c r="B40" t="s">
        <v>5123</v>
      </c>
      <c r="C40" t="s">
        <v>5124</v>
      </c>
      <c r="D40" t="s">
        <v>5185</v>
      </c>
      <c r="E40" t="s">
        <v>5214</v>
      </c>
      <c r="F40" s="35" t="s">
        <v>5215</v>
      </c>
      <c r="G40" s="1" t="s">
        <v>5104</v>
      </c>
      <c r="H40" s="1" t="s">
        <v>5104</v>
      </c>
      <c r="I40" s="3">
        <v>1</v>
      </c>
      <c r="J40" s="1">
        <v>0</v>
      </c>
      <c r="K40" s="1">
        <v>0</v>
      </c>
      <c r="L40" s="3">
        <v>1</v>
      </c>
      <c r="M40" s="6">
        <v>71.2</v>
      </c>
      <c r="N40" s="13">
        <v>71.2</v>
      </c>
      <c r="O40" s="3">
        <v>44</v>
      </c>
      <c r="P40" s="1">
        <v>2.4700000000000002</v>
      </c>
      <c r="Q40" s="1">
        <v>2.4700000000000002</v>
      </c>
      <c r="R40" s="3">
        <v>47</v>
      </c>
      <c r="S40" s="1">
        <v>10</v>
      </c>
      <c r="T40" s="1">
        <v>0</v>
      </c>
      <c r="U40" s="1">
        <v>0</v>
      </c>
      <c r="V40" s="1">
        <v>0</v>
      </c>
      <c r="W40" s="1">
        <v>30</v>
      </c>
      <c r="X40" s="1">
        <v>0</v>
      </c>
      <c r="Y40" s="1">
        <v>0</v>
      </c>
      <c r="Z40" s="1">
        <v>0</v>
      </c>
      <c r="AA40" s="1">
        <v>10</v>
      </c>
      <c r="AB40" s="1">
        <v>50</v>
      </c>
      <c r="AC40" s="3">
        <v>11</v>
      </c>
      <c r="AD40" s="1">
        <v>-6.023249E-2</v>
      </c>
      <c r="AE40" s="1">
        <v>4.17751216209922E-2</v>
      </c>
      <c r="AF40" s="1">
        <v>1</v>
      </c>
      <c r="AG40" s="1">
        <v>1</v>
      </c>
      <c r="AH40" s="1">
        <v>11</v>
      </c>
      <c r="AI40" s="1">
        <v>2</v>
      </c>
      <c r="AJ40" s="1">
        <v>2</v>
      </c>
      <c r="AK40" s="1">
        <v>51</v>
      </c>
    </row>
    <row r="41" spans="1:37" x14ac:dyDescent="0.2">
      <c r="A41" t="s">
        <v>41</v>
      </c>
      <c r="B41" t="s">
        <v>5123</v>
      </c>
      <c r="C41" t="s">
        <v>5124</v>
      </c>
      <c r="D41" t="s">
        <v>5185</v>
      </c>
      <c r="E41" t="s">
        <v>5216</v>
      </c>
      <c r="F41" s="35" t="s">
        <v>5217</v>
      </c>
      <c r="G41" s="1" t="s">
        <v>5104</v>
      </c>
      <c r="H41" s="1" t="s">
        <v>5104</v>
      </c>
      <c r="I41" s="3">
        <v>1</v>
      </c>
      <c r="J41" s="1">
        <v>0</v>
      </c>
      <c r="K41" s="1">
        <v>0</v>
      </c>
      <c r="L41" s="3">
        <v>1</v>
      </c>
      <c r="M41" s="6">
        <v>26.5</v>
      </c>
      <c r="N41" s="13">
        <v>26.5</v>
      </c>
      <c r="O41" s="3">
        <v>44</v>
      </c>
      <c r="P41" s="1">
        <v>2.71</v>
      </c>
      <c r="Q41" s="1">
        <v>2.71</v>
      </c>
      <c r="R41" s="3">
        <v>47</v>
      </c>
      <c r="S41" s="1">
        <v>0</v>
      </c>
      <c r="T41" s="1">
        <v>0</v>
      </c>
      <c r="U41" s="1">
        <v>0</v>
      </c>
      <c r="V41" s="1">
        <v>0</v>
      </c>
      <c r="W41" s="1">
        <v>30</v>
      </c>
      <c r="X41" s="1">
        <v>0</v>
      </c>
      <c r="Y41" s="1">
        <v>0</v>
      </c>
      <c r="Z41" s="1">
        <v>0</v>
      </c>
      <c r="AA41" s="1">
        <v>0</v>
      </c>
      <c r="AB41" s="1">
        <v>70</v>
      </c>
      <c r="AC41" s="3">
        <v>11</v>
      </c>
      <c r="AD41" s="1">
        <v>-8.4744817E-2</v>
      </c>
      <c r="AE41" s="1">
        <v>6.4320549321617404E-2</v>
      </c>
      <c r="AF41" s="1">
        <v>1</v>
      </c>
      <c r="AG41" s="1">
        <v>1</v>
      </c>
      <c r="AH41" s="1">
        <v>11</v>
      </c>
      <c r="AI41" s="1">
        <v>2</v>
      </c>
      <c r="AJ41" s="1">
        <v>2</v>
      </c>
      <c r="AK41" s="1">
        <v>51</v>
      </c>
    </row>
    <row r="42" spans="1:37" x14ac:dyDescent="0.2">
      <c r="A42" t="s">
        <v>42</v>
      </c>
      <c r="B42" t="s">
        <v>5123</v>
      </c>
      <c r="C42" t="s">
        <v>5124</v>
      </c>
      <c r="D42" t="s">
        <v>5185</v>
      </c>
      <c r="E42" t="s">
        <v>5218</v>
      </c>
      <c r="F42" s="35" t="s">
        <v>5219</v>
      </c>
      <c r="G42" s="1" t="s">
        <v>5104</v>
      </c>
      <c r="H42" s="1" t="s">
        <v>5104</v>
      </c>
      <c r="I42" s="3">
        <v>1</v>
      </c>
      <c r="J42" s="1">
        <v>0</v>
      </c>
      <c r="K42" s="1">
        <v>0</v>
      </c>
      <c r="L42" s="3">
        <v>1</v>
      </c>
      <c r="M42" s="6">
        <v>21</v>
      </c>
      <c r="N42" s="13">
        <v>21</v>
      </c>
      <c r="O42" s="3">
        <v>44</v>
      </c>
      <c r="P42" s="1">
        <v>3</v>
      </c>
      <c r="Q42" s="1">
        <v>3</v>
      </c>
      <c r="R42" s="3">
        <v>1</v>
      </c>
      <c r="S42" s="1">
        <v>0</v>
      </c>
      <c r="T42" s="1">
        <v>0</v>
      </c>
      <c r="U42" s="1">
        <v>0</v>
      </c>
      <c r="V42" s="1">
        <v>0</v>
      </c>
      <c r="W42" s="1">
        <v>30</v>
      </c>
      <c r="X42" s="1">
        <v>0</v>
      </c>
      <c r="Y42" s="1">
        <v>0</v>
      </c>
      <c r="Z42" s="1">
        <v>0</v>
      </c>
      <c r="AA42" s="1">
        <v>0</v>
      </c>
      <c r="AB42" s="1">
        <v>70</v>
      </c>
      <c r="AC42" s="3">
        <v>11</v>
      </c>
      <c r="AD42" s="1">
        <v>-8.4744817E-2</v>
      </c>
      <c r="AE42" s="1">
        <v>6.4320549321617404E-2</v>
      </c>
      <c r="AF42" s="1">
        <v>1</v>
      </c>
      <c r="AG42" s="1">
        <v>1</v>
      </c>
      <c r="AH42" s="1">
        <v>11</v>
      </c>
      <c r="AI42" s="1">
        <v>2</v>
      </c>
      <c r="AJ42" s="1">
        <v>2</v>
      </c>
      <c r="AK42" s="1">
        <v>51</v>
      </c>
    </row>
    <row r="43" spans="1:37" x14ac:dyDescent="0.2">
      <c r="A43" t="s">
        <v>43</v>
      </c>
      <c r="B43" t="s">
        <v>5123</v>
      </c>
      <c r="C43" t="s">
        <v>5124</v>
      </c>
      <c r="D43" t="s">
        <v>5185</v>
      </c>
      <c r="E43" t="s">
        <v>5220</v>
      </c>
      <c r="F43" s="35" t="s">
        <v>5221</v>
      </c>
      <c r="G43" s="1" t="s">
        <v>5104</v>
      </c>
      <c r="H43" s="1" t="s">
        <v>5104</v>
      </c>
      <c r="I43" s="3">
        <v>1</v>
      </c>
      <c r="J43" s="1">
        <v>0</v>
      </c>
      <c r="K43" s="1">
        <v>0</v>
      </c>
      <c r="L43" s="3">
        <v>1</v>
      </c>
      <c r="M43" s="6">
        <v>18.5</v>
      </c>
      <c r="N43" s="13">
        <v>18.5</v>
      </c>
      <c r="O43" s="3">
        <v>44</v>
      </c>
      <c r="P43" s="1">
        <v>2.29</v>
      </c>
      <c r="Q43" s="1">
        <v>2.29</v>
      </c>
      <c r="R43" s="3">
        <v>47</v>
      </c>
      <c r="S43" s="1">
        <v>0</v>
      </c>
      <c r="T43" s="1">
        <v>0</v>
      </c>
      <c r="U43" s="1">
        <v>0</v>
      </c>
      <c r="V43" s="1">
        <v>0</v>
      </c>
      <c r="W43" s="1">
        <v>30</v>
      </c>
      <c r="X43" s="1">
        <v>0</v>
      </c>
      <c r="Y43" s="1">
        <v>0</v>
      </c>
      <c r="Z43" s="1">
        <v>0</v>
      </c>
      <c r="AA43" s="1">
        <v>0</v>
      </c>
      <c r="AB43" s="1">
        <v>70</v>
      </c>
      <c r="AC43" s="3">
        <v>11</v>
      </c>
      <c r="AD43" s="1">
        <v>-8.4744817E-2</v>
      </c>
      <c r="AE43" s="1">
        <v>6.4320549321617404E-2</v>
      </c>
      <c r="AF43" s="1">
        <v>1</v>
      </c>
      <c r="AG43" s="1">
        <v>1</v>
      </c>
      <c r="AH43" s="1">
        <v>11</v>
      </c>
      <c r="AI43" s="1">
        <v>3</v>
      </c>
      <c r="AJ43" s="1">
        <v>3</v>
      </c>
      <c r="AK43" s="1">
        <v>51</v>
      </c>
    </row>
    <row r="44" spans="1:37" x14ac:dyDescent="0.2">
      <c r="A44" t="s">
        <v>44</v>
      </c>
      <c r="B44" t="s">
        <v>5123</v>
      </c>
      <c r="C44" t="s">
        <v>5222</v>
      </c>
      <c r="D44" t="s">
        <v>5223</v>
      </c>
      <c r="E44" t="s">
        <v>5224</v>
      </c>
      <c r="F44" s="35" t="s">
        <v>5225</v>
      </c>
      <c r="G44" s="1" t="s">
        <v>5104</v>
      </c>
      <c r="H44" s="1" t="s">
        <v>5104</v>
      </c>
      <c r="I44" s="3">
        <v>1</v>
      </c>
      <c r="J44" s="1">
        <v>1</v>
      </c>
      <c r="K44" s="1">
        <v>1</v>
      </c>
      <c r="L44" s="3">
        <v>1</v>
      </c>
      <c r="M44" s="6">
        <v>133.5</v>
      </c>
      <c r="N44" s="13">
        <v>133.5</v>
      </c>
      <c r="O44" s="3">
        <v>44</v>
      </c>
      <c r="P44" s="1">
        <v>3.23</v>
      </c>
      <c r="Q44" s="1">
        <v>3.23</v>
      </c>
      <c r="R44" s="3">
        <v>47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40</v>
      </c>
      <c r="Z44" s="1">
        <v>0</v>
      </c>
      <c r="AA44" s="1">
        <v>0</v>
      </c>
      <c r="AB44" s="1">
        <v>60</v>
      </c>
      <c r="AC44" s="3">
        <v>11</v>
      </c>
      <c r="AD44" s="1">
        <v>-9.5085379999999997E-2</v>
      </c>
      <c r="AE44" s="1">
        <v>-1.57451128334367E-2</v>
      </c>
      <c r="AF44" s="1">
        <v>1</v>
      </c>
      <c r="AG44" s="1">
        <v>1</v>
      </c>
      <c r="AH44" s="1">
        <v>11</v>
      </c>
      <c r="AI44" s="1">
        <v>2</v>
      </c>
      <c r="AJ44" s="1">
        <v>2</v>
      </c>
      <c r="AK44" s="1">
        <v>51</v>
      </c>
    </row>
    <row r="45" spans="1:37" x14ac:dyDescent="0.2">
      <c r="A45" t="s">
        <v>45</v>
      </c>
      <c r="B45" t="s">
        <v>5123</v>
      </c>
      <c r="C45" t="s">
        <v>5222</v>
      </c>
      <c r="D45" t="s">
        <v>5223</v>
      </c>
      <c r="E45" t="s">
        <v>5226</v>
      </c>
      <c r="F45" s="35" t="s">
        <v>5227</v>
      </c>
      <c r="G45" s="1" t="s">
        <v>5104</v>
      </c>
      <c r="H45" s="1" t="s">
        <v>5104</v>
      </c>
      <c r="I45" s="3">
        <v>1</v>
      </c>
      <c r="J45" s="1">
        <v>1</v>
      </c>
      <c r="K45" s="1">
        <v>1</v>
      </c>
      <c r="L45" s="3">
        <v>1</v>
      </c>
      <c r="M45" s="6">
        <v>92</v>
      </c>
      <c r="N45" s="13">
        <v>92</v>
      </c>
      <c r="O45" s="3">
        <v>44</v>
      </c>
      <c r="P45" s="1">
        <v>3.23</v>
      </c>
      <c r="Q45" s="1">
        <v>3.23</v>
      </c>
      <c r="R45" s="3">
        <v>47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40</v>
      </c>
      <c r="Z45" s="1">
        <v>0</v>
      </c>
      <c r="AA45" s="1">
        <v>0</v>
      </c>
      <c r="AB45" s="1">
        <v>60</v>
      </c>
      <c r="AC45" s="3">
        <v>11</v>
      </c>
      <c r="AD45" s="1">
        <v>-9.5085379999999997E-2</v>
      </c>
      <c r="AE45" s="1">
        <v>-1.57451128334367E-2</v>
      </c>
      <c r="AF45" s="1">
        <v>1</v>
      </c>
      <c r="AG45" s="1">
        <v>1</v>
      </c>
      <c r="AH45" s="1">
        <v>11</v>
      </c>
      <c r="AI45" s="1">
        <v>2</v>
      </c>
      <c r="AJ45" s="1">
        <v>2</v>
      </c>
      <c r="AK45" s="1">
        <v>51</v>
      </c>
    </row>
    <row r="46" spans="1:37" x14ac:dyDescent="0.2">
      <c r="A46" t="s">
        <v>46</v>
      </c>
      <c r="B46" t="s">
        <v>5228</v>
      </c>
      <c r="C46" t="s">
        <v>5229</v>
      </c>
      <c r="D46" t="s">
        <v>5230</v>
      </c>
      <c r="E46" t="s">
        <v>5231</v>
      </c>
      <c r="F46" s="35" t="s">
        <v>5232</v>
      </c>
      <c r="G46" s="1" t="s">
        <v>5104</v>
      </c>
      <c r="H46" s="1" t="s">
        <v>5104</v>
      </c>
      <c r="I46" s="3">
        <v>22</v>
      </c>
      <c r="J46" s="1">
        <v>0</v>
      </c>
      <c r="K46" s="1">
        <v>0</v>
      </c>
      <c r="L46" s="3">
        <v>1</v>
      </c>
      <c r="M46" s="6">
        <v>12</v>
      </c>
      <c r="N46" s="13">
        <v>12</v>
      </c>
      <c r="O46" s="3">
        <v>44</v>
      </c>
      <c r="P46" s="1">
        <v>2.9</v>
      </c>
      <c r="Q46" s="1">
        <v>2.9</v>
      </c>
      <c r="R46" s="3">
        <v>47</v>
      </c>
      <c r="S46" s="1">
        <v>80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10</v>
      </c>
      <c r="AA46" s="1">
        <v>0</v>
      </c>
      <c r="AB46" s="1">
        <v>10</v>
      </c>
      <c r="AC46" s="3">
        <v>11</v>
      </c>
      <c r="AD46" s="1">
        <v>7.6992988999999998E-2</v>
      </c>
      <c r="AE46" s="1">
        <v>2.63059144638302E-2</v>
      </c>
      <c r="AF46" s="1">
        <v>3</v>
      </c>
      <c r="AG46" s="1">
        <v>3</v>
      </c>
      <c r="AH46" s="1">
        <v>11</v>
      </c>
      <c r="AI46" s="1">
        <v>3</v>
      </c>
      <c r="AJ46" s="1">
        <v>3</v>
      </c>
      <c r="AK46" s="1">
        <v>51</v>
      </c>
    </row>
    <row r="47" spans="1:37" x14ac:dyDescent="0.2">
      <c r="A47" t="s">
        <v>47</v>
      </c>
      <c r="B47" t="s">
        <v>5233</v>
      </c>
      <c r="C47" t="s">
        <v>5234</v>
      </c>
      <c r="D47" t="s">
        <v>5235</v>
      </c>
      <c r="E47" t="s">
        <v>5236</v>
      </c>
      <c r="F47" s="35" t="s">
        <v>5235</v>
      </c>
      <c r="G47" s="1" t="s">
        <v>5105</v>
      </c>
      <c r="H47" s="1" t="s">
        <v>5105</v>
      </c>
      <c r="I47" s="3">
        <v>1</v>
      </c>
      <c r="J47" s="1">
        <v>0</v>
      </c>
      <c r="K47" s="1">
        <v>0</v>
      </c>
      <c r="L47" s="3">
        <v>1</v>
      </c>
      <c r="M47" s="6">
        <v>70000.3</v>
      </c>
      <c r="N47" s="13">
        <v>70000.3</v>
      </c>
      <c r="O47" s="3">
        <v>44</v>
      </c>
      <c r="P47" s="1">
        <v>1</v>
      </c>
      <c r="Q47" s="1">
        <v>1</v>
      </c>
      <c r="R47" s="3">
        <v>47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100</v>
      </c>
      <c r="AC47" s="3">
        <v>11</v>
      </c>
      <c r="AD47" s="1">
        <v>-9.0224465000000004E-2</v>
      </c>
      <c r="AE47" s="1">
        <v>7.4363546281954407E-2</v>
      </c>
      <c r="AF47" s="1">
        <v>1</v>
      </c>
      <c r="AG47" s="1">
        <v>1</v>
      </c>
      <c r="AH47" s="1">
        <v>11</v>
      </c>
      <c r="AI47" s="1">
        <v>3</v>
      </c>
      <c r="AJ47" s="1">
        <v>3</v>
      </c>
      <c r="AK47" s="1">
        <v>51</v>
      </c>
    </row>
    <row r="48" spans="1:37" x14ac:dyDescent="0.2">
      <c r="A48" t="s">
        <v>48</v>
      </c>
      <c r="B48" t="s">
        <v>5123</v>
      </c>
      <c r="C48" t="s">
        <v>5131</v>
      </c>
      <c r="D48" t="s">
        <v>5237</v>
      </c>
      <c r="E48" t="s">
        <v>5238</v>
      </c>
      <c r="F48" s="35" t="s">
        <v>5239</v>
      </c>
      <c r="G48" s="1" t="s">
        <v>5106</v>
      </c>
      <c r="H48" s="1" t="s">
        <v>5106</v>
      </c>
      <c r="I48" s="3">
        <v>1</v>
      </c>
      <c r="J48" s="1">
        <v>0</v>
      </c>
      <c r="K48" s="1">
        <v>0</v>
      </c>
      <c r="L48" s="3">
        <v>1</v>
      </c>
      <c r="M48" s="6">
        <v>115.5</v>
      </c>
      <c r="N48" s="13">
        <v>115.5</v>
      </c>
      <c r="O48" s="3">
        <v>44</v>
      </c>
      <c r="P48" s="1" t="s">
        <v>2</v>
      </c>
      <c r="Q48" s="1">
        <v>3.6229</v>
      </c>
      <c r="R48" s="3" t="s">
        <v>14989</v>
      </c>
      <c r="S48" s="1">
        <v>20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20</v>
      </c>
      <c r="Z48" s="1">
        <v>0</v>
      </c>
      <c r="AA48" s="1">
        <v>20</v>
      </c>
      <c r="AB48" s="1">
        <v>40</v>
      </c>
      <c r="AC48" s="3">
        <v>11</v>
      </c>
      <c r="AD48" s="1">
        <v>-4.6720485999999999E-2</v>
      </c>
      <c r="AE48" s="1">
        <v>-7.7927399428686199E-3</v>
      </c>
      <c r="AF48" s="1">
        <v>1</v>
      </c>
      <c r="AG48" s="1">
        <v>1</v>
      </c>
      <c r="AH48" s="1">
        <v>11</v>
      </c>
      <c r="AI48" s="1">
        <v>3</v>
      </c>
      <c r="AJ48" s="1">
        <v>3</v>
      </c>
      <c r="AK48" s="1">
        <v>51</v>
      </c>
    </row>
    <row r="49" spans="1:37" x14ac:dyDescent="0.2">
      <c r="A49" t="s">
        <v>49</v>
      </c>
      <c r="B49" t="s">
        <v>5123</v>
      </c>
      <c r="C49" t="s">
        <v>5131</v>
      </c>
      <c r="D49" t="s">
        <v>5237</v>
      </c>
      <c r="E49" t="s">
        <v>5240</v>
      </c>
      <c r="F49" s="35" t="s">
        <v>5241</v>
      </c>
      <c r="G49" s="1" t="s">
        <v>5104</v>
      </c>
      <c r="H49" s="1" t="s">
        <v>5104</v>
      </c>
      <c r="I49" s="3">
        <v>1</v>
      </c>
      <c r="J49" s="1">
        <v>0</v>
      </c>
      <c r="K49" s="1">
        <v>0</v>
      </c>
      <c r="L49" s="3">
        <v>1</v>
      </c>
      <c r="M49" s="6">
        <v>79.8</v>
      </c>
      <c r="N49" s="13">
        <v>79.8</v>
      </c>
      <c r="O49" s="3">
        <v>44</v>
      </c>
      <c r="P49" s="1" t="s">
        <v>2</v>
      </c>
      <c r="Q49" s="1">
        <v>3.6145999999999998</v>
      </c>
      <c r="R49" s="3" t="s">
        <v>14989</v>
      </c>
      <c r="S49" s="1">
        <v>20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20</v>
      </c>
      <c r="Z49" s="1">
        <v>0</v>
      </c>
      <c r="AA49" s="1">
        <v>20</v>
      </c>
      <c r="AB49" s="1">
        <v>40</v>
      </c>
      <c r="AC49" s="3">
        <v>11</v>
      </c>
      <c r="AD49" s="1">
        <v>-4.6720485999999999E-2</v>
      </c>
      <c r="AE49" s="1">
        <v>-7.7927399428686104E-3</v>
      </c>
      <c r="AF49" s="1">
        <v>1</v>
      </c>
      <c r="AG49" s="1">
        <v>1</v>
      </c>
      <c r="AH49" s="1">
        <v>11</v>
      </c>
      <c r="AI49" s="1">
        <v>6</v>
      </c>
      <c r="AJ49" s="1">
        <v>6</v>
      </c>
      <c r="AK49" s="1">
        <v>51</v>
      </c>
    </row>
    <row r="50" spans="1:37" x14ac:dyDescent="0.2">
      <c r="A50" t="s">
        <v>50</v>
      </c>
      <c r="B50" t="s">
        <v>5123</v>
      </c>
      <c r="C50" t="s">
        <v>5131</v>
      </c>
      <c r="D50" t="s">
        <v>5242</v>
      </c>
      <c r="E50" t="s">
        <v>5243</v>
      </c>
      <c r="F50" s="35" t="s">
        <v>5244</v>
      </c>
      <c r="G50" s="1" t="s">
        <v>5104</v>
      </c>
      <c r="H50" s="1" t="s">
        <v>5104</v>
      </c>
      <c r="I50" s="3">
        <v>1</v>
      </c>
      <c r="J50" s="1">
        <v>0</v>
      </c>
      <c r="K50" s="1">
        <v>0</v>
      </c>
      <c r="L50" s="3">
        <v>1</v>
      </c>
      <c r="M50" s="6">
        <v>37</v>
      </c>
      <c r="N50" s="13">
        <v>37</v>
      </c>
      <c r="O50" s="3">
        <v>44</v>
      </c>
      <c r="P50" s="1">
        <v>2</v>
      </c>
      <c r="Q50" s="1">
        <v>2</v>
      </c>
      <c r="R50" s="3">
        <v>1</v>
      </c>
      <c r="S50" s="1">
        <v>20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10</v>
      </c>
      <c r="Z50" s="1">
        <v>0</v>
      </c>
      <c r="AA50" s="1">
        <v>40</v>
      </c>
      <c r="AB50" s="1">
        <v>30</v>
      </c>
      <c r="AC50" s="3">
        <v>11</v>
      </c>
      <c r="AD50" s="1">
        <v>-3.6722113000000001E-2</v>
      </c>
      <c r="AE50" s="1">
        <v>-5.4924045430883202E-3</v>
      </c>
      <c r="AF50" s="1">
        <v>1</v>
      </c>
      <c r="AG50" s="1">
        <v>1</v>
      </c>
      <c r="AH50" s="1">
        <v>11</v>
      </c>
      <c r="AI50" s="1">
        <v>3</v>
      </c>
      <c r="AJ50" s="1">
        <v>3</v>
      </c>
      <c r="AK50" s="1">
        <v>51</v>
      </c>
    </row>
    <row r="51" spans="1:37" x14ac:dyDescent="0.2">
      <c r="A51" t="s">
        <v>51</v>
      </c>
      <c r="B51" t="s">
        <v>5123</v>
      </c>
      <c r="C51" t="s">
        <v>5131</v>
      </c>
      <c r="D51" t="s">
        <v>5242</v>
      </c>
      <c r="E51" t="s">
        <v>5245</v>
      </c>
      <c r="F51" s="35" t="s">
        <v>5246</v>
      </c>
      <c r="G51" s="1" t="s">
        <v>5104</v>
      </c>
      <c r="H51" s="1" t="s">
        <v>5104</v>
      </c>
      <c r="I51" s="3">
        <v>1</v>
      </c>
      <c r="J51" s="1">
        <v>0</v>
      </c>
      <c r="K51" s="1">
        <v>0</v>
      </c>
      <c r="L51" s="3">
        <v>1</v>
      </c>
      <c r="M51" s="6">
        <v>40.6</v>
      </c>
      <c r="N51" s="13">
        <v>40.6</v>
      </c>
      <c r="O51" s="3">
        <v>44</v>
      </c>
      <c r="P51" s="1" t="s">
        <v>2</v>
      </c>
      <c r="Q51" s="1">
        <v>3.7296</v>
      </c>
      <c r="R51" s="3" t="s">
        <v>14989</v>
      </c>
      <c r="S51" s="1">
        <v>20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</v>
      </c>
      <c r="Z51" s="1">
        <v>0</v>
      </c>
      <c r="AA51" s="1">
        <v>40</v>
      </c>
      <c r="AB51" s="1">
        <v>30</v>
      </c>
      <c r="AC51" s="3">
        <v>11</v>
      </c>
      <c r="AD51" s="1">
        <v>-3.6722113000000001E-2</v>
      </c>
      <c r="AE51" s="1">
        <v>-5.4924045430883098E-3</v>
      </c>
      <c r="AF51" s="1">
        <v>1</v>
      </c>
      <c r="AG51" s="1">
        <v>1</v>
      </c>
      <c r="AH51" s="1">
        <v>11</v>
      </c>
      <c r="AI51" s="1">
        <v>3</v>
      </c>
      <c r="AJ51" s="1">
        <v>3</v>
      </c>
      <c r="AK51" s="1">
        <v>51</v>
      </c>
    </row>
    <row r="52" spans="1:37" x14ac:dyDescent="0.2">
      <c r="A52" t="s">
        <v>52</v>
      </c>
      <c r="B52" t="s">
        <v>5233</v>
      </c>
      <c r="C52" t="s">
        <v>5234</v>
      </c>
      <c r="D52" t="s">
        <v>5247</v>
      </c>
      <c r="E52" t="s">
        <v>5248</v>
      </c>
      <c r="F52" s="35" t="s">
        <v>5249</v>
      </c>
      <c r="G52" s="1" t="s">
        <v>5106</v>
      </c>
      <c r="H52" s="1" t="s">
        <v>5106</v>
      </c>
      <c r="I52" s="3">
        <v>1</v>
      </c>
      <c r="J52" s="1">
        <v>1</v>
      </c>
      <c r="K52" s="1">
        <v>1</v>
      </c>
      <c r="L52" s="3">
        <v>1</v>
      </c>
      <c r="M52" s="6">
        <v>52500.1</v>
      </c>
      <c r="N52" s="13">
        <v>52500.1</v>
      </c>
      <c r="O52" s="3">
        <v>44</v>
      </c>
      <c r="P52" s="1">
        <v>0.99</v>
      </c>
      <c r="Q52" s="1">
        <v>0.99</v>
      </c>
      <c r="R52" s="3">
        <v>47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100</v>
      </c>
      <c r="AC52" s="3">
        <v>11</v>
      </c>
      <c r="AD52" s="1">
        <v>-9.0224465000000004E-2</v>
      </c>
      <c r="AE52" s="1">
        <v>7.4363546281954407E-2</v>
      </c>
      <c r="AF52" s="1">
        <v>1</v>
      </c>
      <c r="AG52" s="1">
        <v>1</v>
      </c>
      <c r="AH52" s="1">
        <v>11</v>
      </c>
      <c r="AI52" s="1">
        <v>3</v>
      </c>
      <c r="AJ52" s="1">
        <v>3</v>
      </c>
      <c r="AK52" s="1">
        <v>51</v>
      </c>
    </row>
    <row r="53" spans="1:37" x14ac:dyDescent="0.2">
      <c r="A53" t="s">
        <v>53</v>
      </c>
      <c r="B53" t="s">
        <v>5228</v>
      </c>
      <c r="C53" t="s">
        <v>5250</v>
      </c>
      <c r="D53" t="s">
        <v>5251</v>
      </c>
      <c r="E53" t="s">
        <v>5252</v>
      </c>
      <c r="F53" s="35" t="s">
        <v>5253</v>
      </c>
      <c r="G53" s="1" t="s">
        <v>5104</v>
      </c>
      <c r="H53" s="1" t="s">
        <v>5104</v>
      </c>
      <c r="I53" s="3">
        <v>1</v>
      </c>
      <c r="J53" s="1">
        <v>0</v>
      </c>
      <c r="K53" s="1">
        <v>0</v>
      </c>
      <c r="L53" s="3">
        <v>1</v>
      </c>
      <c r="M53" s="6">
        <v>3250</v>
      </c>
      <c r="N53" s="13">
        <v>3250</v>
      </c>
      <c r="O53" s="3">
        <v>44</v>
      </c>
      <c r="P53" s="1">
        <v>1.0225</v>
      </c>
      <c r="Q53" s="1">
        <v>1.0225</v>
      </c>
      <c r="R53" s="3">
        <v>47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100</v>
      </c>
      <c r="AC53" s="3">
        <v>11</v>
      </c>
      <c r="AD53" s="1">
        <v>-9.0224465000000004E-2</v>
      </c>
      <c r="AE53" s="1">
        <v>7.4363546281954407E-2</v>
      </c>
      <c r="AF53" s="1">
        <v>1</v>
      </c>
      <c r="AG53" s="1">
        <v>1</v>
      </c>
      <c r="AH53" s="1">
        <v>11</v>
      </c>
      <c r="AI53" s="1">
        <v>4</v>
      </c>
      <c r="AJ53" s="1">
        <v>4</v>
      </c>
      <c r="AK53" s="1">
        <v>51</v>
      </c>
    </row>
    <row r="54" spans="1:37" x14ac:dyDescent="0.2">
      <c r="A54" t="s">
        <v>54</v>
      </c>
      <c r="B54" t="s">
        <v>5123</v>
      </c>
      <c r="C54" t="s">
        <v>5254</v>
      </c>
      <c r="D54" t="s">
        <v>5255</v>
      </c>
      <c r="E54" t="s">
        <v>5256</v>
      </c>
      <c r="F54" s="35" t="s">
        <v>5257</v>
      </c>
      <c r="G54" s="1" t="s">
        <v>5104</v>
      </c>
      <c r="H54" s="1" t="s">
        <v>5104</v>
      </c>
      <c r="I54" s="3">
        <v>1</v>
      </c>
      <c r="J54" s="1">
        <v>0</v>
      </c>
      <c r="K54" s="1">
        <v>0</v>
      </c>
      <c r="L54" s="3">
        <v>1</v>
      </c>
      <c r="M54" s="6">
        <v>732.4</v>
      </c>
      <c r="N54" s="13">
        <v>732.4</v>
      </c>
      <c r="O54" s="3">
        <v>44</v>
      </c>
      <c r="P54" s="1" t="s">
        <v>2</v>
      </c>
      <c r="Q54" s="1">
        <v>1.3102</v>
      </c>
      <c r="R54" s="3" t="s">
        <v>14989</v>
      </c>
      <c r="S54" s="1">
        <v>10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20</v>
      </c>
      <c r="Z54" s="1">
        <v>0</v>
      </c>
      <c r="AA54" s="1">
        <v>50</v>
      </c>
      <c r="AB54" s="1">
        <v>20</v>
      </c>
      <c r="AC54" s="3">
        <v>11</v>
      </c>
      <c r="AD54" s="1">
        <v>-4.9022193999999998E-2</v>
      </c>
      <c r="AE54" s="1">
        <v>-4.0751083045268602E-2</v>
      </c>
      <c r="AF54" s="1">
        <v>3</v>
      </c>
      <c r="AG54" s="1">
        <v>3</v>
      </c>
      <c r="AH54" s="1">
        <v>11</v>
      </c>
      <c r="AI54" s="1">
        <v>1</v>
      </c>
      <c r="AJ54" s="1">
        <v>1</v>
      </c>
      <c r="AK54" s="1">
        <v>51</v>
      </c>
    </row>
    <row r="55" spans="1:37" x14ac:dyDescent="0.2">
      <c r="A55" t="s">
        <v>55</v>
      </c>
      <c r="B55" t="s">
        <v>5123</v>
      </c>
      <c r="C55" t="s">
        <v>5254</v>
      </c>
      <c r="D55" t="s">
        <v>5258</v>
      </c>
      <c r="E55" t="s">
        <v>5259</v>
      </c>
      <c r="F55" s="35" t="s">
        <v>5260</v>
      </c>
      <c r="G55" s="1" t="s">
        <v>5104</v>
      </c>
      <c r="H55" s="1" t="s">
        <v>5104</v>
      </c>
      <c r="I55" s="3">
        <v>1</v>
      </c>
      <c r="J55" s="1">
        <v>0</v>
      </c>
      <c r="K55" s="1">
        <v>0</v>
      </c>
      <c r="L55" s="3">
        <v>1</v>
      </c>
      <c r="M55" s="6">
        <v>1075</v>
      </c>
      <c r="N55" s="13">
        <v>1075</v>
      </c>
      <c r="O55" s="3">
        <v>44</v>
      </c>
      <c r="P55" s="1">
        <v>1.0525</v>
      </c>
      <c r="Q55" s="1">
        <v>1.0525</v>
      </c>
      <c r="R55" s="3">
        <v>47</v>
      </c>
      <c r="S55" s="1">
        <v>10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30</v>
      </c>
      <c r="Z55" s="1">
        <v>0</v>
      </c>
      <c r="AA55" s="1">
        <v>30</v>
      </c>
      <c r="AB55" s="1">
        <v>30</v>
      </c>
      <c r="AC55" s="3">
        <v>11</v>
      </c>
      <c r="AD55" s="1">
        <v>-6.1032835000000001E-2</v>
      </c>
      <c r="AE55" s="1">
        <v>-3.9649442210934201E-2</v>
      </c>
      <c r="AF55" s="1">
        <v>3</v>
      </c>
      <c r="AG55" s="1">
        <v>3</v>
      </c>
      <c r="AH55" s="1">
        <v>11</v>
      </c>
      <c r="AI55" s="1">
        <v>2</v>
      </c>
      <c r="AJ55" s="1">
        <v>2</v>
      </c>
      <c r="AK55" s="1">
        <v>51</v>
      </c>
    </row>
    <row r="56" spans="1:37" x14ac:dyDescent="0.2">
      <c r="A56" t="s">
        <v>56</v>
      </c>
      <c r="B56" t="s">
        <v>5123</v>
      </c>
      <c r="C56" t="s">
        <v>5254</v>
      </c>
      <c r="D56" t="s">
        <v>5258</v>
      </c>
      <c r="E56" t="s">
        <v>5261</v>
      </c>
      <c r="F56" s="35" t="s">
        <v>5262</v>
      </c>
      <c r="G56" s="1" t="s">
        <v>5104</v>
      </c>
      <c r="H56" s="1" t="s">
        <v>5104</v>
      </c>
      <c r="I56" s="3">
        <v>1</v>
      </c>
      <c r="J56" s="1">
        <v>0</v>
      </c>
      <c r="K56" s="1">
        <v>0</v>
      </c>
      <c r="L56" s="3">
        <v>1</v>
      </c>
      <c r="M56" s="6">
        <v>1435</v>
      </c>
      <c r="N56" s="13">
        <v>1435</v>
      </c>
      <c r="O56" s="3">
        <v>44</v>
      </c>
      <c r="P56" s="1" t="s">
        <v>2</v>
      </c>
      <c r="Q56" s="1">
        <v>1.4675</v>
      </c>
      <c r="R56" s="3" t="s">
        <v>14989</v>
      </c>
      <c r="S56" s="1">
        <v>10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30</v>
      </c>
      <c r="Z56" s="1">
        <v>0</v>
      </c>
      <c r="AA56" s="1">
        <v>30</v>
      </c>
      <c r="AB56" s="1">
        <v>30</v>
      </c>
      <c r="AC56" s="3">
        <v>11</v>
      </c>
      <c r="AD56" s="1">
        <v>-6.1032835000000001E-2</v>
      </c>
      <c r="AE56" s="1">
        <v>-3.9649442210934201E-2</v>
      </c>
      <c r="AF56" s="1">
        <v>3</v>
      </c>
      <c r="AG56" s="1">
        <v>3</v>
      </c>
      <c r="AH56" s="1">
        <v>11</v>
      </c>
      <c r="AI56" s="1">
        <v>3</v>
      </c>
      <c r="AJ56" s="1">
        <v>3</v>
      </c>
      <c r="AK56" s="1">
        <v>51</v>
      </c>
    </row>
    <row r="57" spans="1:37" x14ac:dyDescent="0.2">
      <c r="A57" t="s">
        <v>57</v>
      </c>
      <c r="B57" t="s">
        <v>5168</v>
      </c>
      <c r="C57" t="s">
        <v>5169</v>
      </c>
      <c r="D57" t="s">
        <v>5263</v>
      </c>
      <c r="E57" t="s">
        <v>5264</v>
      </c>
      <c r="F57" s="35" t="s">
        <v>5265</v>
      </c>
      <c r="G57" s="1" t="s">
        <v>5104</v>
      </c>
      <c r="H57" s="1" t="s">
        <v>5104</v>
      </c>
      <c r="I57" s="3">
        <v>1</v>
      </c>
      <c r="J57" s="1">
        <v>0</v>
      </c>
      <c r="K57" s="1">
        <v>0</v>
      </c>
      <c r="L57" s="3">
        <v>1</v>
      </c>
      <c r="M57" s="6">
        <v>11.6</v>
      </c>
      <c r="N57" s="13">
        <v>11.6</v>
      </c>
      <c r="O57" s="3">
        <v>44</v>
      </c>
      <c r="P57" s="1">
        <v>0.995</v>
      </c>
      <c r="Q57" s="1">
        <v>0.995</v>
      </c>
      <c r="R57" s="3">
        <v>47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50</v>
      </c>
      <c r="Z57" s="1">
        <v>50</v>
      </c>
      <c r="AA57" s="1">
        <v>0</v>
      </c>
      <c r="AB57" s="1">
        <v>0</v>
      </c>
      <c r="AC57" s="3">
        <v>11</v>
      </c>
      <c r="AD57" s="1">
        <v>-2.8702511999999999E-2</v>
      </c>
      <c r="AE57" s="1">
        <v>-0.10749075017759201</v>
      </c>
      <c r="AF57" s="1">
        <v>3</v>
      </c>
      <c r="AG57" s="1">
        <v>3</v>
      </c>
      <c r="AH57" s="1">
        <v>11</v>
      </c>
      <c r="AI57" s="1">
        <v>3</v>
      </c>
      <c r="AJ57" s="1">
        <v>3</v>
      </c>
      <c r="AK57" s="1">
        <v>51</v>
      </c>
    </row>
    <row r="58" spans="1:37" x14ac:dyDescent="0.2">
      <c r="A58" t="s">
        <v>58</v>
      </c>
      <c r="B58" t="s">
        <v>5168</v>
      </c>
      <c r="C58" t="s">
        <v>5169</v>
      </c>
      <c r="D58" t="s">
        <v>5263</v>
      </c>
      <c r="E58" t="s">
        <v>5266</v>
      </c>
      <c r="F58" s="35" t="s">
        <v>5267</v>
      </c>
      <c r="G58" s="1" t="s">
        <v>5104</v>
      </c>
      <c r="H58" s="1" t="s">
        <v>5104</v>
      </c>
      <c r="I58" s="3">
        <v>1</v>
      </c>
      <c r="J58" s="1">
        <v>0</v>
      </c>
      <c r="K58" s="1">
        <v>0</v>
      </c>
      <c r="L58" s="3">
        <v>1</v>
      </c>
      <c r="M58" s="6">
        <v>15</v>
      </c>
      <c r="N58" s="13">
        <v>15</v>
      </c>
      <c r="O58" s="3">
        <v>44</v>
      </c>
      <c r="P58" s="1">
        <v>0.99</v>
      </c>
      <c r="Q58" s="1">
        <v>0.99</v>
      </c>
      <c r="R58" s="3">
        <v>47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70</v>
      </c>
      <c r="Z58" s="1">
        <v>30</v>
      </c>
      <c r="AA58" s="1">
        <v>0</v>
      </c>
      <c r="AB58" s="1">
        <v>0</v>
      </c>
      <c r="AC58" s="3">
        <v>11</v>
      </c>
      <c r="AD58" s="1">
        <v>-3.0136514E-2</v>
      </c>
      <c r="AE58" s="1">
        <v>-0.115540230475385</v>
      </c>
      <c r="AF58" s="1">
        <v>3</v>
      </c>
      <c r="AG58" s="1">
        <v>3</v>
      </c>
      <c r="AH58" s="1">
        <v>11</v>
      </c>
      <c r="AI58" s="1">
        <v>1</v>
      </c>
      <c r="AJ58" s="1">
        <v>1</v>
      </c>
      <c r="AK58" s="1">
        <v>51</v>
      </c>
    </row>
    <row r="59" spans="1:37" x14ac:dyDescent="0.2">
      <c r="A59" t="s">
        <v>59</v>
      </c>
      <c r="B59" t="s">
        <v>5123</v>
      </c>
      <c r="C59" t="s">
        <v>5124</v>
      </c>
      <c r="D59" t="s">
        <v>5268</v>
      </c>
      <c r="E59" t="s">
        <v>5269</v>
      </c>
      <c r="F59" s="35" t="s">
        <v>5270</v>
      </c>
      <c r="G59" s="1" t="s">
        <v>5104</v>
      </c>
      <c r="H59" s="1" t="s">
        <v>5104</v>
      </c>
      <c r="I59" s="3">
        <v>1</v>
      </c>
      <c r="J59" s="1">
        <v>0</v>
      </c>
      <c r="K59" s="1">
        <v>0</v>
      </c>
      <c r="L59" s="3">
        <v>1</v>
      </c>
      <c r="M59" s="6">
        <v>107.6</v>
      </c>
      <c r="N59" s="13">
        <v>107.6</v>
      </c>
      <c r="O59" s="3">
        <v>44</v>
      </c>
      <c r="P59" s="1" t="s">
        <v>2</v>
      </c>
      <c r="Q59" s="1">
        <v>4.0536000000000003</v>
      </c>
      <c r="R59" s="3" t="s">
        <v>14989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</v>
      </c>
      <c r="Z59" s="1">
        <v>0</v>
      </c>
      <c r="AA59" s="1">
        <v>20</v>
      </c>
      <c r="AB59" s="1">
        <v>60</v>
      </c>
      <c r="AC59" s="3">
        <v>11</v>
      </c>
      <c r="AD59" s="1">
        <v>-9.7166989999999995E-2</v>
      </c>
      <c r="AE59" s="1">
        <v>2.56685163862976E-3</v>
      </c>
      <c r="AF59" s="1">
        <v>1</v>
      </c>
      <c r="AG59" s="1">
        <v>1</v>
      </c>
      <c r="AH59" s="1">
        <v>11</v>
      </c>
      <c r="AI59" s="1">
        <v>3</v>
      </c>
      <c r="AJ59" s="1">
        <v>3</v>
      </c>
      <c r="AK59" s="1">
        <v>51</v>
      </c>
    </row>
    <row r="60" spans="1:37" x14ac:dyDescent="0.2">
      <c r="A60" t="s">
        <v>60</v>
      </c>
      <c r="B60" t="s">
        <v>5123</v>
      </c>
      <c r="C60" t="s">
        <v>5124</v>
      </c>
      <c r="D60" t="s">
        <v>5268</v>
      </c>
      <c r="E60" t="s">
        <v>5271</v>
      </c>
      <c r="F60" s="35" t="s">
        <v>5272</v>
      </c>
      <c r="G60" s="1" t="s">
        <v>5104</v>
      </c>
      <c r="H60" s="1" t="s">
        <v>5104</v>
      </c>
      <c r="I60" s="3">
        <v>1</v>
      </c>
      <c r="J60" s="1">
        <v>0</v>
      </c>
      <c r="K60" s="1">
        <v>0</v>
      </c>
      <c r="L60" s="3">
        <v>1</v>
      </c>
      <c r="M60" s="6">
        <v>74.900000000000006</v>
      </c>
      <c r="N60" s="13">
        <v>74.900000000000006</v>
      </c>
      <c r="O60" s="3">
        <v>44</v>
      </c>
      <c r="P60" s="1">
        <v>3.2174999999999998</v>
      </c>
      <c r="Q60" s="1">
        <v>3.2174999999999998</v>
      </c>
      <c r="R60" s="3">
        <v>47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20</v>
      </c>
      <c r="Z60" s="1">
        <v>0</v>
      </c>
      <c r="AA60" s="1">
        <v>20</v>
      </c>
      <c r="AB60" s="1">
        <v>60</v>
      </c>
      <c r="AC60" s="3">
        <v>11</v>
      </c>
      <c r="AD60" s="1">
        <v>-9.7166989999999995E-2</v>
      </c>
      <c r="AE60" s="1">
        <v>2.56685163862976E-3</v>
      </c>
      <c r="AF60" s="1">
        <v>1</v>
      </c>
      <c r="AG60" s="1">
        <v>1</v>
      </c>
      <c r="AH60" s="1">
        <v>11</v>
      </c>
      <c r="AI60" s="1">
        <v>6</v>
      </c>
      <c r="AJ60" s="1">
        <v>6</v>
      </c>
      <c r="AK60" s="1">
        <v>51</v>
      </c>
    </row>
    <row r="61" spans="1:37" x14ac:dyDescent="0.2">
      <c r="A61" t="s">
        <v>61</v>
      </c>
      <c r="B61" t="s">
        <v>5123</v>
      </c>
      <c r="C61" t="s">
        <v>5124</v>
      </c>
      <c r="D61" t="s">
        <v>5268</v>
      </c>
      <c r="E61" t="s">
        <v>5273</v>
      </c>
      <c r="F61" s="35" t="s">
        <v>5274</v>
      </c>
      <c r="G61" s="1" t="s">
        <v>5104</v>
      </c>
      <c r="H61" s="1" t="s">
        <v>5104</v>
      </c>
      <c r="I61" s="3">
        <v>2</v>
      </c>
      <c r="J61" s="1">
        <v>0</v>
      </c>
      <c r="K61" s="1">
        <v>0</v>
      </c>
      <c r="L61" s="3">
        <v>1</v>
      </c>
      <c r="M61" s="6">
        <v>40</v>
      </c>
      <c r="N61" s="13">
        <v>40</v>
      </c>
      <c r="O61" s="3">
        <v>44</v>
      </c>
      <c r="P61" s="1" t="s">
        <v>2</v>
      </c>
      <c r="Q61" s="1">
        <v>3.9483000000000001</v>
      </c>
      <c r="R61" s="3" t="s">
        <v>14989</v>
      </c>
      <c r="S61" s="1">
        <v>10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10</v>
      </c>
      <c r="Z61" s="1">
        <v>0</v>
      </c>
      <c r="AA61" s="1">
        <v>20</v>
      </c>
      <c r="AB61" s="1">
        <v>60</v>
      </c>
      <c r="AC61" s="3">
        <v>11</v>
      </c>
      <c r="AD61" s="1">
        <v>-7.4080504000000005E-2</v>
      </c>
      <c r="AE61" s="1">
        <v>2.32142666878409E-2</v>
      </c>
      <c r="AF61" s="1">
        <v>1</v>
      </c>
      <c r="AG61" s="1">
        <v>1</v>
      </c>
      <c r="AH61" s="1">
        <v>11</v>
      </c>
      <c r="AI61" s="1">
        <v>2</v>
      </c>
      <c r="AJ61" s="1">
        <v>2</v>
      </c>
      <c r="AK61" s="1">
        <v>51</v>
      </c>
    </row>
    <row r="62" spans="1:37" x14ac:dyDescent="0.2">
      <c r="A62" t="s">
        <v>62</v>
      </c>
      <c r="B62" t="s">
        <v>5123</v>
      </c>
      <c r="C62" t="s">
        <v>5124</v>
      </c>
      <c r="D62" t="s">
        <v>5268</v>
      </c>
      <c r="E62" t="s">
        <v>5275</v>
      </c>
      <c r="F62" s="35" t="s">
        <v>5276</v>
      </c>
      <c r="G62" s="1" t="s">
        <v>5106</v>
      </c>
      <c r="H62" s="1" t="s">
        <v>5106</v>
      </c>
      <c r="I62" s="3">
        <v>1</v>
      </c>
      <c r="J62" s="1">
        <v>0</v>
      </c>
      <c r="K62" s="1">
        <v>0</v>
      </c>
      <c r="L62" s="3">
        <v>1</v>
      </c>
      <c r="M62" s="6">
        <v>103.5</v>
      </c>
      <c r="N62" s="13">
        <v>103.5</v>
      </c>
      <c r="O62" s="3">
        <v>44</v>
      </c>
      <c r="P62" s="1">
        <v>2.4750000000000001</v>
      </c>
      <c r="Q62" s="1">
        <v>2.4750000000000001</v>
      </c>
      <c r="R62" s="3">
        <v>47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20</v>
      </c>
      <c r="Z62" s="1">
        <v>0</v>
      </c>
      <c r="AA62" s="1">
        <v>20</v>
      </c>
      <c r="AB62" s="1">
        <v>60</v>
      </c>
      <c r="AC62" s="3">
        <v>11</v>
      </c>
      <c r="AD62" s="1">
        <v>-9.7166989999999995E-2</v>
      </c>
      <c r="AE62" s="1">
        <v>2.56685163862976E-3</v>
      </c>
      <c r="AF62" s="1">
        <v>1</v>
      </c>
      <c r="AG62" s="1">
        <v>1</v>
      </c>
      <c r="AH62" s="1">
        <v>11</v>
      </c>
      <c r="AI62" s="1">
        <v>3</v>
      </c>
      <c r="AJ62" s="1">
        <v>3</v>
      </c>
      <c r="AK62" s="1">
        <v>51</v>
      </c>
    </row>
    <row r="63" spans="1:37" x14ac:dyDescent="0.2">
      <c r="A63" t="s">
        <v>63</v>
      </c>
      <c r="B63" t="s">
        <v>5123</v>
      </c>
      <c r="C63" t="s">
        <v>5124</v>
      </c>
      <c r="D63" t="s">
        <v>5268</v>
      </c>
      <c r="E63" t="s">
        <v>5277</v>
      </c>
      <c r="F63" s="35" t="s">
        <v>5278</v>
      </c>
      <c r="G63" s="1" t="s">
        <v>5104</v>
      </c>
      <c r="H63" s="1" t="s">
        <v>5104</v>
      </c>
      <c r="I63" s="3">
        <v>1</v>
      </c>
      <c r="J63" s="1">
        <v>0</v>
      </c>
      <c r="K63" s="1">
        <v>0</v>
      </c>
      <c r="L63" s="3">
        <v>1</v>
      </c>
      <c r="M63" s="6">
        <v>74.900000000000006</v>
      </c>
      <c r="N63" s="13">
        <v>74.900000000000006</v>
      </c>
      <c r="O63" s="3">
        <v>44</v>
      </c>
      <c r="P63" s="1">
        <v>3.3450000000000002</v>
      </c>
      <c r="Q63" s="1">
        <v>3.3450000000000002</v>
      </c>
      <c r="R63" s="3">
        <v>47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20</v>
      </c>
      <c r="Z63" s="1">
        <v>0</v>
      </c>
      <c r="AA63" s="1">
        <v>20</v>
      </c>
      <c r="AB63" s="1">
        <v>60</v>
      </c>
      <c r="AC63" s="3">
        <v>11</v>
      </c>
      <c r="AD63" s="1">
        <v>-9.7166989999999995E-2</v>
      </c>
      <c r="AE63" s="1">
        <v>2.5668516386297699E-3</v>
      </c>
      <c r="AF63" s="1">
        <v>1</v>
      </c>
      <c r="AG63" s="1">
        <v>1</v>
      </c>
      <c r="AH63" s="1">
        <v>11</v>
      </c>
      <c r="AI63" s="1">
        <v>3</v>
      </c>
      <c r="AJ63" s="1">
        <v>3</v>
      </c>
      <c r="AK63" s="1">
        <v>51</v>
      </c>
    </row>
    <row r="64" spans="1:37" x14ac:dyDescent="0.2">
      <c r="A64" t="s">
        <v>64</v>
      </c>
      <c r="B64" t="s">
        <v>5123</v>
      </c>
      <c r="C64" t="s">
        <v>5124</v>
      </c>
      <c r="D64" t="s">
        <v>5268</v>
      </c>
      <c r="E64" t="s">
        <v>5279</v>
      </c>
      <c r="F64" s="35" t="s">
        <v>5280</v>
      </c>
      <c r="G64" s="1" t="s">
        <v>5104</v>
      </c>
      <c r="H64" s="1" t="s">
        <v>5104</v>
      </c>
      <c r="I64" s="3">
        <v>1</v>
      </c>
      <c r="J64" s="1">
        <v>0</v>
      </c>
      <c r="K64" s="1">
        <v>0</v>
      </c>
      <c r="L64" s="3">
        <v>1</v>
      </c>
      <c r="M64" s="6">
        <v>90</v>
      </c>
      <c r="N64" s="13">
        <v>90</v>
      </c>
      <c r="O64" s="3">
        <v>44</v>
      </c>
      <c r="P64" s="1">
        <v>2.95</v>
      </c>
      <c r="Q64" s="1">
        <v>2.95</v>
      </c>
      <c r="R64" s="3">
        <v>47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20</v>
      </c>
      <c r="Z64" s="1">
        <v>0</v>
      </c>
      <c r="AA64" s="1">
        <v>20</v>
      </c>
      <c r="AB64" s="1">
        <v>60</v>
      </c>
      <c r="AC64" s="3">
        <v>11</v>
      </c>
      <c r="AD64" s="1">
        <v>-9.7166989999999995E-2</v>
      </c>
      <c r="AE64" s="1">
        <v>2.56685163862975E-3</v>
      </c>
      <c r="AF64" s="1">
        <v>1</v>
      </c>
      <c r="AG64" s="1">
        <v>1</v>
      </c>
      <c r="AH64" s="1">
        <v>11</v>
      </c>
      <c r="AI64" s="1">
        <v>4</v>
      </c>
      <c r="AJ64" s="1">
        <v>4</v>
      </c>
      <c r="AK64" s="1">
        <v>51</v>
      </c>
    </row>
    <row r="65" spans="1:37" x14ac:dyDescent="0.2">
      <c r="A65" t="s">
        <v>65</v>
      </c>
      <c r="B65" t="s">
        <v>5123</v>
      </c>
      <c r="C65" t="s">
        <v>5124</v>
      </c>
      <c r="D65" t="s">
        <v>5268</v>
      </c>
      <c r="E65" t="s">
        <v>5281</v>
      </c>
      <c r="F65" s="35" t="s">
        <v>5282</v>
      </c>
      <c r="G65" s="1" t="s">
        <v>5104</v>
      </c>
      <c r="H65" s="1" t="s">
        <v>5104</v>
      </c>
      <c r="I65" s="3">
        <v>1</v>
      </c>
      <c r="J65" s="1">
        <v>0</v>
      </c>
      <c r="K65" s="1">
        <v>0</v>
      </c>
      <c r="L65" s="3">
        <v>1</v>
      </c>
      <c r="M65" s="6">
        <v>50.6</v>
      </c>
      <c r="N65" s="13">
        <v>50.6</v>
      </c>
      <c r="O65" s="3">
        <v>44</v>
      </c>
      <c r="P65" s="1">
        <v>3.62</v>
      </c>
      <c r="Q65" s="1">
        <v>3.62</v>
      </c>
      <c r="R65" s="3">
        <v>47</v>
      </c>
      <c r="S65" s="1">
        <v>10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10</v>
      </c>
      <c r="Z65" s="1">
        <v>0</v>
      </c>
      <c r="AA65" s="1">
        <v>20</v>
      </c>
      <c r="AB65" s="1">
        <v>60</v>
      </c>
      <c r="AC65" s="3">
        <v>11</v>
      </c>
      <c r="AD65" s="1">
        <v>-7.4080504000000005E-2</v>
      </c>
      <c r="AE65" s="1">
        <v>2.32142666878409E-2</v>
      </c>
      <c r="AF65" s="1">
        <v>1</v>
      </c>
      <c r="AG65" s="1">
        <v>1</v>
      </c>
      <c r="AH65" s="1">
        <v>11</v>
      </c>
      <c r="AI65" s="1">
        <v>11</v>
      </c>
      <c r="AJ65" s="1">
        <v>11</v>
      </c>
      <c r="AK65" s="1">
        <v>51</v>
      </c>
    </row>
    <row r="66" spans="1:37" x14ac:dyDescent="0.2">
      <c r="A66" t="s">
        <v>66</v>
      </c>
      <c r="B66" t="s">
        <v>5123</v>
      </c>
      <c r="C66" t="s">
        <v>5124</v>
      </c>
      <c r="D66" t="s">
        <v>5268</v>
      </c>
      <c r="E66" t="s">
        <v>5283</v>
      </c>
      <c r="F66" s="35" t="s">
        <v>5284</v>
      </c>
      <c r="G66" s="1" t="s">
        <v>5104</v>
      </c>
      <c r="H66" s="1" t="s">
        <v>5104</v>
      </c>
      <c r="I66" s="3">
        <v>1</v>
      </c>
      <c r="J66" s="1">
        <v>0</v>
      </c>
      <c r="K66" s="1">
        <v>0</v>
      </c>
      <c r="L66" s="3">
        <v>1</v>
      </c>
      <c r="M66" s="6">
        <v>77</v>
      </c>
      <c r="N66" s="13">
        <v>77</v>
      </c>
      <c r="O66" s="3">
        <v>44</v>
      </c>
      <c r="P66" s="1">
        <v>3.56</v>
      </c>
      <c r="Q66" s="1">
        <v>3.56</v>
      </c>
      <c r="R66" s="3">
        <v>47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20</v>
      </c>
      <c r="Z66" s="1">
        <v>0</v>
      </c>
      <c r="AA66" s="1">
        <v>20</v>
      </c>
      <c r="AB66" s="1">
        <v>60</v>
      </c>
      <c r="AC66" s="3">
        <v>11</v>
      </c>
      <c r="AD66" s="1">
        <v>-9.7166989999999995E-2</v>
      </c>
      <c r="AE66" s="1">
        <v>2.56685163862975E-3</v>
      </c>
      <c r="AF66" s="1">
        <v>1</v>
      </c>
      <c r="AG66" s="1">
        <v>1</v>
      </c>
      <c r="AH66" s="1">
        <v>11</v>
      </c>
      <c r="AI66" s="1">
        <v>1</v>
      </c>
      <c r="AJ66" s="1">
        <v>1</v>
      </c>
      <c r="AK66" s="1">
        <v>51</v>
      </c>
    </row>
    <row r="67" spans="1:37" x14ac:dyDescent="0.2">
      <c r="A67" t="s">
        <v>67</v>
      </c>
      <c r="B67" t="s">
        <v>5123</v>
      </c>
      <c r="C67" t="s">
        <v>5124</v>
      </c>
      <c r="D67" t="s">
        <v>5268</v>
      </c>
      <c r="E67" t="s">
        <v>5285</v>
      </c>
      <c r="F67" s="35" t="s">
        <v>5286</v>
      </c>
      <c r="G67" s="1" t="s">
        <v>5104</v>
      </c>
      <c r="H67" s="1" t="s">
        <v>5104</v>
      </c>
      <c r="I67" s="3">
        <v>2</v>
      </c>
      <c r="J67" s="1">
        <v>0</v>
      </c>
      <c r="K67" s="1">
        <v>0</v>
      </c>
      <c r="L67" s="3">
        <v>1</v>
      </c>
      <c r="M67" s="6">
        <v>107.6</v>
      </c>
      <c r="N67" s="13">
        <v>107.6</v>
      </c>
      <c r="O67" s="3">
        <v>44</v>
      </c>
      <c r="P67" s="1" t="s">
        <v>2</v>
      </c>
      <c r="Q67" s="1">
        <v>4.7012999999999998</v>
      </c>
      <c r="R67" s="3" t="s">
        <v>14989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20</v>
      </c>
      <c r="Z67" s="1">
        <v>0</v>
      </c>
      <c r="AA67" s="1">
        <v>20</v>
      </c>
      <c r="AB67" s="1">
        <v>60</v>
      </c>
      <c r="AC67" s="3">
        <v>11</v>
      </c>
      <c r="AD67" s="1">
        <v>-9.7166989999999995E-2</v>
      </c>
      <c r="AE67" s="1">
        <v>2.56685163862975E-3</v>
      </c>
      <c r="AF67" s="1">
        <v>1</v>
      </c>
      <c r="AG67" s="1">
        <v>1</v>
      </c>
      <c r="AH67" s="1">
        <v>11</v>
      </c>
      <c r="AI67" s="1">
        <v>2</v>
      </c>
      <c r="AJ67" s="1">
        <v>2</v>
      </c>
      <c r="AK67" s="1">
        <v>51</v>
      </c>
    </row>
    <row r="68" spans="1:37" x14ac:dyDescent="0.2">
      <c r="A68" t="s">
        <v>68</v>
      </c>
      <c r="B68" t="s">
        <v>5123</v>
      </c>
      <c r="C68" t="s">
        <v>5124</v>
      </c>
      <c r="D68" t="s">
        <v>5268</v>
      </c>
      <c r="E68" t="s">
        <v>5287</v>
      </c>
      <c r="F68" s="35" t="s">
        <v>5288</v>
      </c>
      <c r="G68" s="1" t="s">
        <v>5104</v>
      </c>
      <c r="H68" s="1" t="s">
        <v>5104</v>
      </c>
      <c r="I68" s="3">
        <v>2</v>
      </c>
      <c r="J68" s="1">
        <v>0</v>
      </c>
      <c r="K68" s="1">
        <v>0</v>
      </c>
      <c r="L68" s="3">
        <v>1</v>
      </c>
      <c r="M68" s="6">
        <v>107.6</v>
      </c>
      <c r="N68" s="13">
        <v>107.6</v>
      </c>
      <c r="O68" s="3">
        <v>44</v>
      </c>
      <c r="P68" s="1" t="s">
        <v>2</v>
      </c>
      <c r="Q68" s="1">
        <v>4.0312000000000001</v>
      </c>
      <c r="R68" s="3" t="s">
        <v>14989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20</v>
      </c>
      <c r="Z68" s="1">
        <v>0</v>
      </c>
      <c r="AA68" s="1">
        <v>20</v>
      </c>
      <c r="AB68" s="1">
        <v>60</v>
      </c>
      <c r="AC68" s="3">
        <v>11</v>
      </c>
      <c r="AD68" s="1">
        <v>-9.7166989999999995E-2</v>
      </c>
      <c r="AE68" s="1">
        <v>2.56685163862975E-3</v>
      </c>
      <c r="AF68" s="1">
        <v>1</v>
      </c>
      <c r="AG68" s="1">
        <v>1</v>
      </c>
      <c r="AH68" s="1">
        <v>11</v>
      </c>
      <c r="AI68" s="1">
        <v>6</v>
      </c>
      <c r="AJ68" s="1">
        <v>6</v>
      </c>
      <c r="AK68" s="1">
        <v>51</v>
      </c>
    </row>
    <row r="69" spans="1:37" x14ac:dyDescent="0.2">
      <c r="A69" t="s">
        <v>69</v>
      </c>
      <c r="B69" t="s">
        <v>5123</v>
      </c>
      <c r="C69" t="s">
        <v>5124</v>
      </c>
      <c r="D69" t="s">
        <v>5268</v>
      </c>
      <c r="E69" t="s">
        <v>5261</v>
      </c>
      <c r="F69" s="35" t="s">
        <v>5289</v>
      </c>
      <c r="G69" s="1" t="s">
        <v>5104</v>
      </c>
      <c r="H69" s="1" t="s">
        <v>5104</v>
      </c>
      <c r="I69" s="3">
        <v>2</v>
      </c>
      <c r="J69" s="1">
        <v>0</v>
      </c>
      <c r="K69" s="1">
        <v>0</v>
      </c>
      <c r="L69" s="3">
        <v>1</v>
      </c>
      <c r="M69" s="6">
        <v>107.6</v>
      </c>
      <c r="N69" s="13">
        <v>107.6</v>
      </c>
      <c r="O69" s="3">
        <v>44</v>
      </c>
      <c r="P69" s="1">
        <v>2.9</v>
      </c>
      <c r="Q69" s="1">
        <v>2.9</v>
      </c>
      <c r="R69" s="3">
        <v>47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20</v>
      </c>
      <c r="Z69" s="1">
        <v>0</v>
      </c>
      <c r="AA69" s="1">
        <v>20</v>
      </c>
      <c r="AB69" s="1">
        <v>60</v>
      </c>
      <c r="AC69" s="3">
        <v>11</v>
      </c>
      <c r="AD69" s="1">
        <v>-9.7166989999999995E-2</v>
      </c>
      <c r="AE69" s="1">
        <v>2.56685163862974E-3</v>
      </c>
      <c r="AF69" s="1">
        <v>1</v>
      </c>
      <c r="AG69" s="1">
        <v>1</v>
      </c>
      <c r="AH69" s="1">
        <v>11</v>
      </c>
      <c r="AI69" s="1">
        <v>1</v>
      </c>
      <c r="AJ69" s="1">
        <v>1</v>
      </c>
      <c r="AK69" s="1">
        <v>51</v>
      </c>
    </row>
    <row r="70" spans="1:37" x14ac:dyDescent="0.2">
      <c r="A70" t="s">
        <v>70</v>
      </c>
      <c r="B70" t="s">
        <v>5181</v>
      </c>
      <c r="C70" t="s">
        <v>5290</v>
      </c>
      <c r="D70" t="s">
        <v>5291</v>
      </c>
      <c r="E70" t="s">
        <v>5292</v>
      </c>
      <c r="F70" s="35" t="s">
        <v>5293</v>
      </c>
      <c r="G70" s="1" t="s">
        <v>5106</v>
      </c>
      <c r="H70" s="1" t="s">
        <v>5106</v>
      </c>
      <c r="I70" s="3">
        <v>1</v>
      </c>
      <c r="J70" s="1">
        <v>0</v>
      </c>
      <c r="K70" s="1">
        <v>0</v>
      </c>
      <c r="L70" s="3">
        <v>1</v>
      </c>
      <c r="M70" s="6">
        <v>108400</v>
      </c>
      <c r="N70" s="13">
        <v>108400</v>
      </c>
      <c r="O70" s="3">
        <v>44</v>
      </c>
      <c r="P70" s="1">
        <v>1.58</v>
      </c>
      <c r="Q70" s="1">
        <v>1.58</v>
      </c>
      <c r="R70" s="3">
        <v>47</v>
      </c>
      <c r="S70" s="1">
        <v>0</v>
      </c>
      <c r="T70" s="1">
        <v>10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90</v>
      </c>
      <c r="AC70" s="3">
        <v>11</v>
      </c>
      <c r="AD70" s="1">
        <v>-8.8023302999999997E-2</v>
      </c>
      <c r="AE70" s="1">
        <v>7.1615211872834594E-2</v>
      </c>
      <c r="AF70" s="1">
        <v>1</v>
      </c>
      <c r="AG70" s="1">
        <v>1</v>
      </c>
      <c r="AH70" s="1">
        <v>11</v>
      </c>
      <c r="AI70" s="1">
        <v>1</v>
      </c>
      <c r="AJ70" s="1">
        <v>1</v>
      </c>
      <c r="AK70" s="1">
        <v>51</v>
      </c>
    </row>
    <row r="71" spans="1:37" x14ac:dyDescent="0.2">
      <c r="A71" t="s">
        <v>71</v>
      </c>
      <c r="B71" t="s">
        <v>5228</v>
      </c>
      <c r="C71" t="s">
        <v>5294</v>
      </c>
      <c r="D71" t="s">
        <v>5295</v>
      </c>
      <c r="E71" t="s">
        <v>5296</v>
      </c>
      <c r="F71" s="35" t="s">
        <v>5297</v>
      </c>
      <c r="G71" s="1" t="s">
        <v>5104</v>
      </c>
      <c r="H71" s="1" t="s">
        <v>5104</v>
      </c>
      <c r="I71" s="3">
        <v>10</v>
      </c>
      <c r="J71" s="1">
        <v>1</v>
      </c>
      <c r="K71" s="1">
        <v>1</v>
      </c>
      <c r="L71" s="3">
        <v>1</v>
      </c>
      <c r="M71" s="6">
        <v>6669</v>
      </c>
      <c r="N71" s="13">
        <v>6669</v>
      </c>
      <c r="O71" s="3">
        <v>44</v>
      </c>
      <c r="P71" s="1">
        <v>1.5</v>
      </c>
      <c r="Q71" s="1">
        <v>1.5</v>
      </c>
      <c r="R71" s="3">
        <v>47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100</v>
      </c>
      <c r="AC71" s="3">
        <v>11</v>
      </c>
      <c r="AD71" s="1">
        <v>-9.0224465000000004E-2</v>
      </c>
      <c r="AE71" s="1">
        <v>7.4363546281954407E-2</v>
      </c>
      <c r="AF71" s="1">
        <v>3</v>
      </c>
      <c r="AG71" s="1">
        <v>3</v>
      </c>
      <c r="AH71" s="1">
        <v>11</v>
      </c>
      <c r="AI71" s="1">
        <v>3</v>
      </c>
      <c r="AJ71" s="1">
        <v>3</v>
      </c>
      <c r="AK71" s="1">
        <v>51</v>
      </c>
    </row>
    <row r="72" spans="1:37" x14ac:dyDescent="0.2">
      <c r="A72" t="s">
        <v>72</v>
      </c>
      <c r="B72" t="s">
        <v>5228</v>
      </c>
      <c r="C72" t="s">
        <v>5294</v>
      </c>
      <c r="D72" t="s">
        <v>5295</v>
      </c>
      <c r="E72" t="s">
        <v>5298</v>
      </c>
      <c r="F72" s="35" t="s">
        <v>5299</v>
      </c>
      <c r="G72" s="1" t="s">
        <v>5105</v>
      </c>
      <c r="H72" s="1" t="s">
        <v>5105</v>
      </c>
      <c r="I72" s="3">
        <v>1</v>
      </c>
      <c r="J72" s="1">
        <v>1</v>
      </c>
      <c r="K72" s="1">
        <v>1</v>
      </c>
      <c r="L72" s="3">
        <v>1</v>
      </c>
      <c r="M72" s="6">
        <v>10000</v>
      </c>
      <c r="N72" s="13">
        <v>10000</v>
      </c>
      <c r="O72" s="3">
        <v>44</v>
      </c>
      <c r="P72" s="1">
        <v>1.5</v>
      </c>
      <c r="Q72" s="1">
        <v>1.5</v>
      </c>
      <c r="R72" s="3">
        <v>47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100</v>
      </c>
      <c r="AC72" s="3">
        <v>11</v>
      </c>
      <c r="AD72" s="1">
        <v>-9.0224465000000004E-2</v>
      </c>
      <c r="AE72" s="1">
        <v>7.4363546281954407E-2</v>
      </c>
      <c r="AF72" s="1">
        <v>3</v>
      </c>
      <c r="AG72" s="1">
        <v>3</v>
      </c>
      <c r="AH72" s="1">
        <v>11</v>
      </c>
      <c r="AI72" s="1">
        <v>4</v>
      </c>
      <c r="AJ72" s="1">
        <v>4</v>
      </c>
      <c r="AK72" s="1">
        <v>51</v>
      </c>
    </row>
    <row r="73" spans="1:37" x14ac:dyDescent="0.2">
      <c r="A73" t="s">
        <v>73</v>
      </c>
      <c r="B73" t="s">
        <v>5181</v>
      </c>
      <c r="C73" t="s">
        <v>5300</v>
      </c>
      <c r="D73" t="s">
        <v>5301</v>
      </c>
      <c r="E73" t="s">
        <v>5302</v>
      </c>
      <c r="F73" s="35" t="s">
        <v>5303</v>
      </c>
      <c r="G73" s="1" t="s">
        <v>5106</v>
      </c>
      <c r="H73" s="1" t="s">
        <v>5106</v>
      </c>
      <c r="I73" s="3">
        <v>1</v>
      </c>
      <c r="J73" s="1">
        <v>0</v>
      </c>
      <c r="K73" s="1">
        <v>0</v>
      </c>
      <c r="L73" s="3">
        <v>1</v>
      </c>
      <c r="M73" s="6">
        <v>4900</v>
      </c>
      <c r="N73" s="13">
        <v>4900</v>
      </c>
      <c r="O73" s="3">
        <v>44</v>
      </c>
      <c r="P73" s="1">
        <v>1.85</v>
      </c>
      <c r="Q73" s="1">
        <v>1.85</v>
      </c>
      <c r="R73" s="3">
        <v>47</v>
      </c>
      <c r="S73" s="1">
        <v>10</v>
      </c>
      <c r="T73" s="1">
        <v>10</v>
      </c>
      <c r="U73" s="1">
        <v>0</v>
      </c>
      <c r="V73" s="1">
        <v>0</v>
      </c>
      <c r="W73" s="1">
        <v>0</v>
      </c>
      <c r="X73" s="1">
        <v>0</v>
      </c>
      <c r="Y73" s="1">
        <v>10</v>
      </c>
      <c r="Z73" s="1">
        <v>0</v>
      </c>
      <c r="AA73" s="1">
        <v>10</v>
      </c>
      <c r="AB73" s="1">
        <v>60</v>
      </c>
      <c r="AC73" s="3">
        <v>11</v>
      </c>
      <c r="AD73" s="1">
        <v>-6.9740354000000004E-2</v>
      </c>
      <c r="AE73" s="1">
        <v>2.7069105544625102E-2</v>
      </c>
      <c r="AF73" s="1">
        <v>1</v>
      </c>
      <c r="AG73" s="1">
        <v>1</v>
      </c>
      <c r="AH73" s="1">
        <v>11</v>
      </c>
      <c r="AI73" s="1">
        <v>2</v>
      </c>
      <c r="AJ73" s="1">
        <v>2</v>
      </c>
      <c r="AK73" s="1">
        <v>51</v>
      </c>
    </row>
    <row r="74" spans="1:37" x14ac:dyDescent="0.2">
      <c r="A74" t="s">
        <v>74</v>
      </c>
      <c r="B74" t="s">
        <v>5123</v>
      </c>
      <c r="C74" t="s">
        <v>5131</v>
      </c>
      <c r="D74" t="s">
        <v>5304</v>
      </c>
      <c r="E74" t="s">
        <v>5305</v>
      </c>
      <c r="F74" s="35" t="s">
        <v>5306</v>
      </c>
      <c r="G74" s="1" t="s">
        <v>5104</v>
      </c>
      <c r="H74" s="1" t="s">
        <v>5104</v>
      </c>
      <c r="I74" s="3">
        <v>1</v>
      </c>
      <c r="J74" s="1">
        <v>0</v>
      </c>
      <c r="K74" s="1">
        <v>0</v>
      </c>
      <c r="L74" s="3">
        <v>1</v>
      </c>
      <c r="M74" s="6">
        <v>60</v>
      </c>
      <c r="N74" s="13">
        <v>60</v>
      </c>
      <c r="O74" s="3">
        <v>44</v>
      </c>
      <c r="P74" s="1">
        <v>5</v>
      </c>
      <c r="Q74" s="1">
        <v>5</v>
      </c>
      <c r="R74" s="3">
        <v>47</v>
      </c>
      <c r="S74" s="1">
        <v>80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20</v>
      </c>
      <c r="AC74" s="3">
        <v>11</v>
      </c>
      <c r="AD74" s="1">
        <v>5.9815637999999997E-2</v>
      </c>
      <c r="AE74" s="1">
        <v>4.13445636266358E-2</v>
      </c>
      <c r="AF74" s="1">
        <v>1</v>
      </c>
      <c r="AG74" s="1">
        <v>1</v>
      </c>
      <c r="AH74" s="1">
        <v>11</v>
      </c>
      <c r="AI74" s="1">
        <v>4</v>
      </c>
      <c r="AJ74" s="1">
        <v>4</v>
      </c>
      <c r="AK74" s="1">
        <v>51</v>
      </c>
    </row>
    <row r="75" spans="1:37" x14ac:dyDescent="0.2">
      <c r="A75" t="s">
        <v>75</v>
      </c>
      <c r="B75" t="s">
        <v>5123</v>
      </c>
      <c r="C75" t="s">
        <v>5131</v>
      </c>
      <c r="D75" t="s">
        <v>5304</v>
      </c>
      <c r="E75" t="s">
        <v>5307</v>
      </c>
      <c r="F75" s="35" t="s">
        <v>5308</v>
      </c>
      <c r="G75" s="1" t="s">
        <v>5105</v>
      </c>
      <c r="H75" s="1" t="s">
        <v>5105</v>
      </c>
      <c r="I75" s="3">
        <v>1</v>
      </c>
      <c r="J75" s="1">
        <v>1</v>
      </c>
      <c r="K75" s="1">
        <v>1</v>
      </c>
      <c r="L75" s="3">
        <v>1</v>
      </c>
      <c r="M75" s="6">
        <v>24.9</v>
      </c>
      <c r="N75" s="13">
        <v>24.9</v>
      </c>
      <c r="O75" s="3">
        <v>44</v>
      </c>
      <c r="P75" s="1" t="s">
        <v>2</v>
      </c>
      <c r="Q75" s="1">
        <v>5.4539</v>
      </c>
      <c r="R75" s="3" t="s">
        <v>14989</v>
      </c>
      <c r="S75" s="1">
        <v>80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20</v>
      </c>
      <c r="AC75" s="3">
        <v>11</v>
      </c>
      <c r="AD75" s="1">
        <v>5.9815637999999997E-2</v>
      </c>
      <c r="AE75" s="1">
        <v>4.13445636266358E-2</v>
      </c>
      <c r="AF75" s="1">
        <v>1</v>
      </c>
      <c r="AG75" s="1">
        <v>1</v>
      </c>
      <c r="AH75" s="1">
        <v>11</v>
      </c>
      <c r="AI75" s="1">
        <v>3</v>
      </c>
      <c r="AJ75" s="1">
        <v>3</v>
      </c>
      <c r="AK75" s="1">
        <v>51</v>
      </c>
    </row>
    <row r="76" spans="1:37" x14ac:dyDescent="0.2">
      <c r="A76" t="s">
        <v>76</v>
      </c>
      <c r="B76" t="s">
        <v>5123</v>
      </c>
      <c r="C76" t="s">
        <v>5131</v>
      </c>
      <c r="D76" t="s">
        <v>5304</v>
      </c>
      <c r="E76" t="s">
        <v>5309</v>
      </c>
      <c r="F76" s="35" t="s">
        <v>5310</v>
      </c>
      <c r="G76" s="1" t="s">
        <v>5105</v>
      </c>
      <c r="H76" s="1" t="s">
        <v>5105</v>
      </c>
      <c r="I76" s="3">
        <v>1</v>
      </c>
      <c r="J76" s="1">
        <v>0</v>
      </c>
      <c r="K76" s="1">
        <v>0</v>
      </c>
      <c r="L76" s="3">
        <v>1</v>
      </c>
      <c r="M76" s="6">
        <v>21.8</v>
      </c>
      <c r="N76" s="13">
        <v>21.8</v>
      </c>
      <c r="O76" s="3">
        <v>44</v>
      </c>
      <c r="P76" s="1" t="s">
        <v>2</v>
      </c>
      <c r="Q76" s="1">
        <v>4.2308000000000003</v>
      </c>
      <c r="R76" s="3" t="s">
        <v>14989</v>
      </c>
      <c r="S76" s="1">
        <v>80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20</v>
      </c>
      <c r="AC76" s="3">
        <v>11</v>
      </c>
      <c r="AD76" s="1">
        <v>5.9815637999999997E-2</v>
      </c>
      <c r="AE76" s="1">
        <v>4.13445636266358E-2</v>
      </c>
      <c r="AF76" s="1">
        <v>1</v>
      </c>
      <c r="AG76" s="1">
        <v>1</v>
      </c>
      <c r="AH76" s="1">
        <v>11</v>
      </c>
      <c r="AI76" s="1">
        <v>3</v>
      </c>
      <c r="AJ76" s="1">
        <v>3</v>
      </c>
      <c r="AK76" s="1">
        <v>51</v>
      </c>
    </row>
    <row r="77" spans="1:37" x14ac:dyDescent="0.2">
      <c r="A77" t="s">
        <v>77</v>
      </c>
      <c r="B77" t="s">
        <v>5123</v>
      </c>
      <c r="C77" t="s">
        <v>5131</v>
      </c>
      <c r="D77" t="s">
        <v>5304</v>
      </c>
      <c r="E77" t="s">
        <v>5311</v>
      </c>
      <c r="F77" s="35" t="s">
        <v>5312</v>
      </c>
      <c r="G77" s="1" t="s">
        <v>5106</v>
      </c>
      <c r="H77" s="1" t="s">
        <v>5106</v>
      </c>
      <c r="I77" s="3">
        <v>2</v>
      </c>
      <c r="J77" s="1">
        <v>0</v>
      </c>
      <c r="K77" s="1">
        <v>0</v>
      </c>
      <c r="L77" s="3">
        <v>1</v>
      </c>
      <c r="M77" s="6">
        <v>14</v>
      </c>
      <c r="N77" s="13">
        <v>14</v>
      </c>
      <c r="O77" s="3">
        <v>44</v>
      </c>
      <c r="P77" s="1">
        <v>4.18</v>
      </c>
      <c r="Q77" s="1">
        <v>4.18</v>
      </c>
      <c r="R77" s="3">
        <v>47</v>
      </c>
      <c r="S77" s="1">
        <v>70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30</v>
      </c>
      <c r="AC77" s="3">
        <v>11</v>
      </c>
      <c r="AD77" s="1">
        <v>4.1321194999999998E-2</v>
      </c>
      <c r="AE77" s="1">
        <v>5.1149692935127403E-2</v>
      </c>
      <c r="AF77" s="1">
        <v>1</v>
      </c>
      <c r="AG77" s="1">
        <v>1</v>
      </c>
      <c r="AH77" s="1">
        <v>11</v>
      </c>
      <c r="AI77" s="1">
        <v>2</v>
      </c>
      <c r="AJ77" s="1">
        <v>2</v>
      </c>
      <c r="AK77" s="11">
        <v>1</v>
      </c>
    </row>
    <row r="78" spans="1:37" x14ac:dyDescent="0.2">
      <c r="A78" t="s">
        <v>78</v>
      </c>
      <c r="B78" t="s">
        <v>5123</v>
      </c>
      <c r="C78" t="s">
        <v>5131</v>
      </c>
      <c r="D78" t="s">
        <v>5304</v>
      </c>
      <c r="E78" t="s">
        <v>5313</v>
      </c>
      <c r="F78" s="35" t="s">
        <v>5314</v>
      </c>
      <c r="G78" s="1" t="s">
        <v>5106</v>
      </c>
      <c r="H78" s="1" t="s">
        <v>5106</v>
      </c>
      <c r="I78" s="3">
        <v>1</v>
      </c>
      <c r="J78" s="1">
        <v>0</v>
      </c>
      <c r="K78" s="1">
        <v>0</v>
      </c>
      <c r="L78" s="3">
        <v>1</v>
      </c>
      <c r="M78" s="6">
        <v>25</v>
      </c>
      <c r="N78" s="13">
        <v>25</v>
      </c>
      <c r="O78" s="3">
        <v>44</v>
      </c>
      <c r="P78" s="1">
        <v>4.4550000000000001</v>
      </c>
      <c r="Q78" s="1">
        <v>4.4550000000000001</v>
      </c>
      <c r="R78" s="3">
        <v>47</v>
      </c>
      <c r="S78" s="1">
        <v>80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20</v>
      </c>
      <c r="AC78" s="3">
        <v>11</v>
      </c>
      <c r="AD78" s="1">
        <v>5.9815637999999997E-2</v>
      </c>
      <c r="AE78" s="1">
        <v>4.13445636266358E-2</v>
      </c>
      <c r="AF78" s="1">
        <v>1</v>
      </c>
      <c r="AG78" s="1">
        <v>1</v>
      </c>
      <c r="AH78" s="1">
        <v>11</v>
      </c>
      <c r="AI78" s="1">
        <v>3</v>
      </c>
      <c r="AJ78" s="1">
        <v>3</v>
      </c>
      <c r="AK78" s="1">
        <v>51</v>
      </c>
    </row>
    <row r="79" spans="1:37" x14ac:dyDescent="0.2">
      <c r="A79" t="s">
        <v>79</v>
      </c>
      <c r="B79" t="s">
        <v>5123</v>
      </c>
      <c r="C79" t="s">
        <v>5131</v>
      </c>
      <c r="D79" t="s">
        <v>5304</v>
      </c>
      <c r="E79" t="s">
        <v>5139</v>
      </c>
      <c r="F79" s="35" t="s">
        <v>5315</v>
      </c>
      <c r="G79" s="1" t="s">
        <v>5106</v>
      </c>
      <c r="H79" s="1" t="s">
        <v>5106</v>
      </c>
      <c r="I79" s="3">
        <v>2</v>
      </c>
      <c r="J79" s="1">
        <v>0</v>
      </c>
      <c r="K79" s="1">
        <v>0</v>
      </c>
      <c r="L79" s="3">
        <v>1</v>
      </c>
      <c r="M79" s="6">
        <v>27.5</v>
      </c>
      <c r="N79" s="13">
        <v>27.5</v>
      </c>
      <c r="O79" s="3">
        <v>44</v>
      </c>
      <c r="P79" s="1">
        <v>4.5199999999999996</v>
      </c>
      <c r="Q79" s="1">
        <v>4.5199999999999996</v>
      </c>
      <c r="R79" s="3">
        <v>47</v>
      </c>
      <c r="S79" s="1">
        <v>80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20</v>
      </c>
      <c r="AC79" s="3">
        <v>11</v>
      </c>
      <c r="AD79" s="1">
        <v>5.9815637999999997E-2</v>
      </c>
      <c r="AE79" s="1">
        <v>4.13445636266358E-2</v>
      </c>
      <c r="AF79" s="1">
        <v>1</v>
      </c>
      <c r="AG79" s="1">
        <v>1</v>
      </c>
      <c r="AH79" s="1">
        <v>11</v>
      </c>
      <c r="AI79" s="1">
        <v>5</v>
      </c>
      <c r="AJ79" s="1">
        <v>5</v>
      </c>
      <c r="AK79" s="1">
        <v>51</v>
      </c>
    </row>
    <row r="80" spans="1:37" x14ac:dyDescent="0.2">
      <c r="A80" t="s">
        <v>80</v>
      </c>
      <c r="B80" t="s">
        <v>5123</v>
      </c>
      <c r="C80" t="s">
        <v>5131</v>
      </c>
      <c r="D80" t="s">
        <v>5304</v>
      </c>
      <c r="E80" t="s">
        <v>5141</v>
      </c>
      <c r="F80" s="35" t="s">
        <v>5316</v>
      </c>
      <c r="G80" s="1" t="s">
        <v>5104</v>
      </c>
      <c r="H80" s="1" t="s">
        <v>5104</v>
      </c>
      <c r="I80" s="3">
        <v>1</v>
      </c>
      <c r="J80" s="1">
        <v>0</v>
      </c>
      <c r="K80" s="1">
        <v>0</v>
      </c>
      <c r="L80" s="3">
        <v>1</v>
      </c>
      <c r="M80" s="6">
        <v>26.9</v>
      </c>
      <c r="N80" s="13">
        <v>26.9</v>
      </c>
      <c r="O80" s="3">
        <v>44</v>
      </c>
      <c r="P80" s="1" t="s">
        <v>2</v>
      </c>
      <c r="Q80" s="1">
        <v>3.5034000000000001</v>
      </c>
      <c r="R80" s="3" t="s">
        <v>14989</v>
      </c>
      <c r="S80" s="1">
        <v>80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20</v>
      </c>
      <c r="AC80" s="3">
        <v>11</v>
      </c>
      <c r="AD80" s="1">
        <v>5.9815637999999997E-2</v>
      </c>
      <c r="AE80" s="1">
        <v>4.13445636266358E-2</v>
      </c>
      <c r="AF80" s="1">
        <v>1</v>
      </c>
      <c r="AG80" s="1">
        <v>1</v>
      </c>
      <c r="AH80" s="1">
        <v>11</v>
      </c>
      <c r="AI80" s="1">
        <v>1</v>
      </c>
      <c r="AJ80" s="1">
        <v>1</v>
      </c>
      <c r="AK80" s="1">
        <v>51</v>
      </c>
    </row>
    <row r="81" spans="1:37" x14ac:dyDescent="0.2">
      <c r="A81" t="s">
        <v>81</v>
      </c>
      <c r="B81" t="s">
        <v>5123</v>
      </c>
      <c r="C81" t="s">
        <v>5131</v>
      </c>
      <c r="D81" t="s">
        <v>5304</v>
      </c>
      <c r="E81" t="s">
        <v>5317</v>
      </c>
      <c r="F81" s="35" t="s">
        <v>5318</v>
      </c>
      <c r="G81" s="1" t="s">
        <v>5104</v>
      </c>
      <c r="H81" s="1" t="s">
        <v>5104</v>
      </c>
      <c r="I81" s="3">
        <v>1</v>
      </c>
      <c r="J81" s="1">
        <v>0</v>
      </c>
      <c r="K81" s="1">
        <v>0</v>
      </c>
      <c r="L81" s="3">
        <v>1</v>
      </c>
      <c r="M81" s="6">
        <v>39.9</v>
      </c>
      <c r="N81" s="13">
        <v>39.9</v>
      </c>
      <c r="O81" s="3">
        <v>44</v>
      </c>
      <c r="P81" s="1">
        <v>3</v>
      </c>
      <c r="Q81" s="1">
        <v>3</v>
      </c>
      <c r="R81" s="3">
        <v>47</v>
      </c>
      <c r="S81" s="1">
        <v>80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20</v>
      </c>
      <c r="AC81" s="3">
        <v>11</v>
      </c>
      <c r="AD81" s="1">
        <v>5.9815637999999997E-2</v>
      </c>
      <c r="AE81" s="1">
        <v>4.13445636266358E-2</v>
      </c>
      <c r="AF81" s="1">
        <v>1</v>
      </c>
      <c r="AG81" s="1">
        <v>1</v>
      </c>
      <c r="AH81" s="1">
        <v>11</v>
      </c>
      <c r="AI81" s="1">
        <v>1</v>
      </c>
      <c r="AJ81" s="1">
        <v>1</v>
      </c>
      <c r="AK81" s="1">
        <v>51</v>
      </c>
    </row>
    <row r="82" spans="1:37" x14ac:dyDescent="0.2">
      <c r="A82" t="s">
        <v>82</v>
      </c>
      <c r="B82" t="s">
        <v>5123</v>
      </c>
      <c r="C82" t="s">
        <v>5131</v>
      </c>
      <c r="D82" t="s">
        <v>5304</v>
      </c>
      <c r="E82" t="s">
        <v>5319</v>
      </c>
      <c r="F82" s="35" t="s">
        <v>5320</v>
      </c>
      <c r="G82" s="1" t="s">
        <v>5106</v>
      </c>
      <c r="H82" s="1" t="s">
        <v>5106</v>
      </c>
      <c r="I82" s="3">
        <v>2</v>
      </c>
      <c r="J82" s="1">
        <v>0</v>
      </c>
      <c r="K82" s="1">
        <v>0</v>
      </c>
      <c r="L82" s="3">
        <v>1</v>
      </c>
      <c r="M82" s="6">
        <v>32.5</v>
      </c>
      <c r="N82" s="13">
        <v>32.5</v>
      </c>
      <c r="O82" s="3">
        <v>44</v>
      </c>
      <c r="P82" s="1">
        <v>3</v>
      </c>
      <c r="Q82" s="1">
        <v>3</v>
      </c>
      <c r="R82" s="3">
        <v>47</v>
      </c>
      <c r="S82" s="1">
        <v>80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20</v>
      </c>
      <c r="AC82" s="3">
        <v>11</v>
      </c>
      <c r="AD82" s="1">
        <v>5.9815637999999997E-2</v>
      </c>
      <c r="AE82" s="1">
        <v>4.13445636266358E-2</v>
      </c>
      <c r="AF82" s="1">
        <v>1</v>
      </c>
      <c r="AG82" s="1">
        <v>1</v>
      </c>
      <c r="AH82" s="1">
        <v>11</v>
      </c>
      <c r="AI82" s="1">
        <v>5</v>
      </c>
      <c r="AJ82" s="1">
        <v>5</v>
      </c>
      <c r="AK82" s="1">
        <v>51</v>
      </c>
    </row>
    <row r="83" spans="1:37" x14ac:dyDescent="0.2">
      <c r="A83" t="s">
        <v>83</v>
      </c>
      <c r="B83" t="s">
        <v>5123</v>
      </c>
      <c r="C83" t="s">
        <v>5131</v>
      </c>
      <c r="D83" t="s">
        <v>5304</v>
      </c>
      <c r="E83" t="s">
        <v>5321</v>
      </c>
      <c r="F83" s="35" t="s">
        <v>15070</v>
      </c>
      <c r="G83" s="1" t="s">
        <v>5104</v>
      </c>
      <c r="H83" s="1" t="s">
        <v>5104</v>
      </c>
      <c r="I83" s="3">
        <v>1</v>
      </c>
      <c r="J83" s="1">
        <v>0</v>
      </c>
      <c r="K83" s="1">
        <v>0</v>
      </c>
      <c r="L83" s="3">
        <v>1</v>
      </c>
      <c r="M83" s="6">
        <v>50.5</v>
      </c>
      <c r="N83" s="13">
        <v>50.5</v>
      </c>
      <c r="O83" s="3">
        <v>44</v>
      </c>
      <c r="P83" s="1">
        <v>3.89</v>
      </c>
      <c r="Q83" s="1">
        <v>3.89</v>
      </c>
      <c r="R83" s="3">
        <v>47</v>
      </c>
      <c r="S83" s="1">
        <v>80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20</v>
      </c>
      <c r="AC83" s="3">
        <v>11</v>
      </c>
      <c r="AD83" s="1">
        <v>5.9815637999999997E-2</v>
      </c>
      <c r="AE83" s="1">
        <v>4.13445636266358E-2</v>
      </c>
      <c r="AF83" s="1">
        <v>1</v>
      </c>
      <c r="AG83" s="1">
        <v>1</v>
      </c>
      <c r="AH83" s="1">
        <v>11</v>
      </c>
      <c r="AI83" s="1">
        <v>1</v>
      </c>
      <c r="AJ83" s="1">
        <v>1</v>
      </c>
      <c r="AK83" s="1">
        <v>51</v>
      </c>
    </row>
    <row r="84" spans="1:37" x14ac:dyDescent="0.2">
      <c r="A84" t="s">
        <v>84</v>
      </c>
      <c r="B84" t="s">
        <v>5123</v>
      </c>
      <c r="C84" t="s">
        <v>5131</v>
      </c>
      <c r="D84" t="s">
        <v>5304</v>
      </c>
      <c r="E84" t="s">
        <v>5322</v>
      </c>
      <c r="F84" s="35" t="s">
        <v>5323</v>
      </c>
      <c r="G84" s="1" t="s">
        <v>5106</v>
      </c>
      <c r="H84" s="1" t="s">
        <v>5106</v>
      </c>
      <c r="I84" s="3">
        <v>2</v>
      </c>
      <c r="J84" s="1">
        <v>0</v>
      </c>
      <c r="K84" s="1">
        <v>0</v>
      </c>
      <c r="L84" s="3">
        <v>1</v>
      </c>
      <c r="M84" s="6">
        <v>22.7</v>
      </c>
      <c r="N84" s="13">
        <v>22.7</v>
      </c>
      <c r="O84" s="3">
        <v>44</v>
      </c>
      <c r="P84" s="1" t="s">
        <v>2</v>
      </c>
      <c r="Q84" s="1">
        <v>4.5206999999999997</v>
      </c>
      <c r="R84" s="3" t="s">
        <v>14989</v>
      </c>
      <c r="S84" s="1">
        <v>80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20</v>
      </c>
      <c r="AC84" s="3">
        <v>11</v>
      </c>
      <c r="AD84" s="1">
        <v>5.9815637999999997E-2</v>
      </c>
      <c r="AE84" s="1">
        <v>4.13445636266358E-2</v>
      </c>
      <c r="AF84" s="1">
        <v>1</v>
      </c>
      <c r="AG84" s="1">
        <v>1</v>
      </c>
      <c r="AH84" s="1">
        <v>11</v>
      </c>
      <c r="AI84" s="1">
        <v>4</v>
      </c>
      <c r="AJ84" s="1">
        <v>4</v>
      </c>
      <c r="AK84" s="1">
        <v>51</v>
      </c>
    </row>
    <row r="85" spans="1:37" x14ac:dyDescent="0.2">
      <c r="A85" t="s">
        <v>85</v>
      </c>
      <c r="B85" t="s">
        <v>5123</v>
      </c>
      <c r="C85" t="s">
        <v>5131</v>
      </c>
      <c r="D85" t="s">
        <v>5304</v>
      </c>
      <c r="E85" t="s">
        <v>5324</v>
      </c>
      <c r="F85" s="35" t="s">
        <v>5325</v>
      </c>
      <c r="G85" s="1" t="s">
        <v>5104</v>
      </c>
      <c r="H85" s="1" t="s">
        <v>5104</v>
      </c>
      <c r="I85" s="3">
        <v>1</v>
      </c>
      <c r="J85" s="1">
        <v>0</v>
      </c>
      <c r="K85" s="1">
        <v>0</v>
      </c>
      <c r="L85" s="3">
        <v>1</v>
      </c>
      <c r="M85" s="6">
        <v>28.7</v>
      </c>
      <c r="N85" s="13">
        <v>28.7</v>
      </c>
      <c r="O85" s="3">
        <v>44</v>
      </c>
      <c r="P85" s="1">
        <v>3</v>
      </c>
      <c r="Q85" s="1">
        <v>3</v>
      </c>
      <c r="R85" s="3">
        <v>1</v>
      </c>
      <c r="S85" s="1">
        <v>80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20</v>
      </c>
      <c r="AC85" s="3">
        <v>11</v>
      </c>
      <c r="AD85" s="1">
        <v>5.9815637999999997E-2</v>
      </c>
      <c r="AE85" s="1">
        <v>4.13445636266358E-2</v>
      </c>
      <c r="AF85" s="1">
        <v>1</v>
      </c>
      <c r="AG85" s="1">
        <v>1</v>
      </c>
      <c r="AH85" s="1">
        <v>11</v>
      </c>
      <c r="AI85" s="1">
        <v>4</v>
      </c>
      <c r="AJ85" s="1">
        <v>4</v>
      </c>
      <c r="AK85" s="1">
        <v>51</v>
      </c>
    </row>
    <row r="86" spans="1:37" x14ac:dyDescent="0.2">
      <c r="A86" t="s">
        <v>86</v>
      </c>
      <c r="B86" t="s">
        <v>5123</v>
      </c>
      <c r="C86" t="s">
        <v>5131</v>
      </c>
      <c r="D86" t="s">
        <v>5304</v>
      </c>
      <c r="E86" t="s">
        <v>5326</v>
      </c>
      <c r="F86" s="35" t="s">
        <v>5327</v>
      </c>
      <c r="G86" s="1" t="s">
        <v>5106</v>
      </c>
      <c r="H86" s="1" t="s">
        <v>5106</v>
      </c>
      <c r="I86" s="3">
        <v>2</v>
      </c>
      <c r="J86" s="1">
        <v>0</v>
      </c>
      <c r="K86" s="1">
        <v>0</v>
      </c>
      <c r="L86" s="3">
        <v>1</v>
      </c>
      <c r="M86" s="6">
        <v>39</v>
      </c>
      <c r="N86" s="13">
        <v>39</v>
      </c>
      <c r="O86" s="3">
        <v>44</v>
      </c>
      <c r="P86" s="1" t="s">
        <v>2</v>
      </c>
      <c r="Q86" s="1">
        <v>3.6949999999999998</v>
      </c>
      <c r="R86" s="3" t="s">
        <v>14989</v>
      </c>
      <c r="S86" s="1">
        <v>80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20</v>
      </c>
      <c r="AC86" s="3">
        <v>11</v>
      </c>
      <c r="AD86" s="1">
        <v>5.9815637999999997E-2</v>
      </c>
      <c r="AE86" s="1">
        <v>4.13445636266358E-2</v>
      </c>
      <c r="AF86" s="1">
        <v>1</v>
      </c>
      <c r="AG86" s="1">
        <v>1</v>
      </c>
      <c r="AH86" s="1">
        <v>11</v>
      </c>
      <c r="AI86" s="1">
        <v>3</v>
      </c>
      <c r="AJ86" s="1">
        <v>3</v>
      </c>
      <c r="AK86" s="1">
        <v>51</v>
      </c>
    </row>
    <row r="87" spans="1:37" x14ac:dyDescent="0.2">
      <c r="A87" t="s">
        <v>87</v>
      </c>
      <c r="B87" t="s">
        <v>5123</v>
      </c>
      <c r="C87" t="s">
        <v>5131</v>
      </c>
      <c r="D87" t="s">
        <v>5304</v>
      </c>
      <c r="E87" t="s">
        <v>5328</v>
      </c>
      <c r="F87" s="35" t="s">
        <v>5329</v>
      </c>
      <c r="G87" s="1" t="s">
        <v>5106</v>
      </c>
      <c r="H87" s="1" t="s">
        <v>5106</v>
      </c>
      <c r="I87" s="3">
        <v>2</v>
      </c>
      <c r="J87" s="1">
        <v>0</v>
      </c>
      <c r="K87" s="1">
        <v>0</v>
      </c>
      <c r="L87" s="3">
        <v>1</v>
      </c>
      <c r="M87" s="6">
        <v>29.5</v>
      </c>
      <c r="N87" s="13">
        <v>29.5</v>
      </c>
      <c r="O87" s="3">
        <v>44</v>
      </c>
      <c r="P87" s="1" t="s">
        <v>2</v>
      </c>
      <c r="Q87" s="1">
        <v>3.9548999999999999</v>
      </c>
      <c r="R87" s="3" t="s">
        <v>14989</v>
      </c>
      <c r="S87" s="1">
        <v>80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20</v>
      </c>
      <c r="AC87" s="3">
        <v>11</v>
      </c>
      <c r="AD87" s="1">
        <v>5.9815637999999997E-2</v>
      </c>
      <c r="AE87" s="1">
        <v>4.13445636266358E-2</v>
      </c>
      <c r="AF87" s="1">
        <v>1</v>
      </c>
      <c r="AG87" s="1">
        <v>1</v>
      </c>
      <c r="AH87" s="1">
        <v>11</v>
      </c>
      <c r="AI87" s="1">
        <v>4</v>
      </c>
      <c r="AJ87" s="1">
        <v>4</v>
      </c>
      <c r="AK87" s="1">
        <v>51</v>
      </c>
    </row>
    <row r="88" spans="1:37" x14ac:dyDescent="0.2">
      <c r="A88" t="s">
        <v>88</v>
      </c>
      <c r="B88" t="s">
        <v>5123</v>
      </c>
      <c r="C88" t="s">
        <v>5131</v>
      </c>
      <c r="D88" t="s">
        <v>5304</v>
      </c>
      <c r="E88" t="s">
        <v>5330</v>
      </c>
      <c r="F88" s="35" t="s">
        <v>14939</v>
      </c>
      <c r="G88" s="1" t="s">
        <v>5104</v>
      </c>
      <c r="H88" s="1" t="s">
        <v>5104</v>
      </c>
      <c r="I88" s="3">
        <v>1</v>
      </c>
      <c r="J88" s="1">
        <v>1</v>
      </c>
      <c r="K88" s="1">
        <v>1</v>
      </c>
      <c r="L88" s="3">
        <v>1</v>
      </c>
      <c r="M88" s="6">
        <f>(13+34)/2</f>
        <v>23.5</v>
      </c>
      <c r="N88" s="1">
        <f>(13+34)/2</f>
        <v>23.5</v>
      </c>
      <c r="O88" s="3">
        <v>1</v>
      </c>
      <c r="P88" s="1">
        <v>4.18</v>
      </c>
      <c r="Q88" s="1">
        <v>4.18</v>
      </c>
      <c r="R88" s="3">
        <v>47</v>
      </c>
      <c r="S88" s="1">
        <v>70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30</v>
      </c>
      <c r="AC88" s="3">
        <v>11</v>
      </c>
      <c r="AD88" s="1">
        <v>4.1321194999999998E-2</v>
      </c>
      <c r="AE88" s="1">
        <v>5.1149692935127403E-2</v>
      </c>
      <c r="AF88" s="1">
        <v>1</v>
      </c>
      <c r="AG88" s="1">
        <v>1</v>
      </c>
      <c r="AH88" s="1">
        <v>11</v>
      </c>
      <c r="AI88" s="1">
        <v>2</v>
      </c>
      <c r="AJ88" s="1">
        <v>2</v>
      </c>
      <c r="AK88" s="11">
        <v>1</v>
      </c>
    </row>
    <row r="89" spans="1:37" x14ac:dyDescent="0.2">
      <c r="A89" t="s">
        <v>89</v>
      </c>
      <c r="B89" t="s">
        <v>5123</v>
      </c>
      <c r="C89" t="s">
        <v>5131</v>
      </c>
      <c r="D89" t="s">
        <v>5304</v>
      </c>
      <c r="E89" t="s">
        <v>5331</v>
      </c>
      <c r="F89" s="35" t="s">
        <v>5332</v>
      </c>
      <c r="G89" s="1" t="s">
        <v>5104</v>
      </c>
      <c r="H89" s="1" t="s">
        <v>5104</v>
      </c>
      <c r="I89" s="3">
        <v>1</v>
      </c>
      <c r="J89" s="1">
        <v>0</v>
      </c>
      <c r="K89" s="1">
        <v>0</v>
      </c>
      <c r="L89" s="3">
        <v>1</v>
      </c>
      <c r="M89" s="6">
        <v>26.4</v>
      </c>
      <c r="N89" s="13">
        <v>26.4</v>
      </c>
      <c r="O89" s="3">
        <v>44</v>
      </c>
      <c r="P89" s="1">
        <v>2.7</v>
      </c>
      <c r="Q89" s="1">
        <v>2.7</v>
      </c>
      <c r="R89" s="3">
        <v>1</v>
      </c>
      <c r="S89" s="1">
        <v>80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20</v>
      </c>
      <c r="AC89" s="3">
        <v>11</v>
      </c>
      <c r="AD89" s="1">
        <v>5.9815637999999997E-2</v>
      </c>
      <c r="AE89" s="1">
        <v>4.1344563626635703E-2</v>
      </c>
      <c r="AF89" s="1">
        <v>1</v>
      </c>
      <c r="AG89" s="1">
        <v>1</v>
      </c>
      <c r="AH89" s="1">
        <v>11</v>
      </c>
      <c r="AI89" s="1">
        <v>1</v>
      </c>
      <c r="AJ89" s="1">
        <v>1</v>
      </c>
      <c r="AK89" s="1">
        <v>51</v>
      </c>
    </row>
    <row r="90" spans="1:37" x14ac:dyDescent="0.2">
      <c r="A90" t="s">
        <v>90</v>
      </c>
      <c r="B90" t="s">
        <v>5123</v>
      </c>
      <c r="C90" t="s">
        <v>5131</v>
      </c>
      <c r="D90" t="s">
        <v>5304</v>
      </c>
      <c r="E90" t="s">
        <v>5333</v>
      </c>
      <c r="F90" s="35" t="s">
        <v>5334</v>
      </c>
      <c r="G90" s="1" t="s">
        <v>5106</v>
      </c>
      <c r="H90" s="1" t="s">
        <v>5106</v>
      </c>
      <c r="I90" s="3">
        <v>2</v>
      </c>
      <c r="J90" s="1">
        <v>0</v>
      </c>
      <c r="K90" s="1">
        <v>0</v>
      </c>
      <c r="L90" s="3">
        <v>1</v>
      </c>
      <c r="M90" s="6">
        <v>20.7</v>
      </c>
      <c r="N90" s="13">
        <v>20.7</v>
      </c>
      <c r="O90" s="3">
        <v>44</v>
      </c>
      <c r="P90" s="1">
        <v>4</v>
      </c>
      <c r="Q90" s="1">
        <v>4</v>
      </c>
      <c r="R90" s="3">
        <v>1</v>
      </c>
      <c r="S90" s="1">
        <v>80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20</v>
      </c>
      <c r="AC90" s="3">
        <v>11</v>
      </c>
      <c r="AD90" s="1">
        <v>5.9815637999999997E-2</v>
      </c>
      <c r="AE90" s="1">
        <v>4.1344563626635703E-2</v>
      </c>
      <c r="AF90" s="1">
        <v>1</v>
      </c>
      <c r="AG90" s="1">
        <v>1</v>
      </c>
      <c r="AH90" s="1">
        <v>11</v>
      </c>
      <c r="AI90" s="1">
        <v>4</v>
      </c>
      <c r="AJ90" s="1">
        <v>4</v>
      </c>
      <c r="AK90" s="1">
        <v>51</v>
      </c>
    </row>
    <row r="91" spans="1:37" x14ac:dyDescent="0.2">
      <c r="A91" t="s">
        <v>91</v>
      </c>
      <c r="B91" t="s">
        <v>5123</v>
      </c>
      <c r="C91" t="s">
        <v>5131</v>
      </c>
      <c r="D91" t="s">
        <v>5304</v>
      </c>
      <c r="E91" t="s">
        <v>5335</v>
      </c>
      <c r="F91" s="35" t="s">
        <v>5336</v>
      </c>
      <c r="G91" s="1" t="s">
        <v>5106</v>
      </c>
      <c r="H91" s="1" t="s">
        <v>5106</v>
      </c>
      <c r="I91" s="3">
        <v>2</v>
      </c>
      <c r="J91" s="1">
        <v>0</v>
      </c>
      <c r="K91" s="1">
        <v>0</v>
      </c>
      <c r="L91" s="3">
        <v>1</v>
      </c>
      <c r="M91" s="6">
        <v>24</v>
      </c>
      <c r="N91" s="13">
        <v>24</v>
      </c>
      <c r="O91" s="3">
        <v>44</v>
      </c>
      <c r="P91" s="1">
        <v>2</v>
      </c>
      <c r="Q91" s="1">
        <v>2</v>
      </c>
      <c r="R91" s="3">
        <v>1</v>
      </c>
      <c r="S91" s="1">
        <v>80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20</v>
      </c>
      <c r="AC91" s="3">
        <v>11</v>
      </c>
      <c r="AD91" s="1">
        <v>5.9815637999999997E-2</v>
      </c>
      <c r="AE91" s="1">
        <v>4.1344563626635703E-2</v>
      </c>
      <c r="AF91" s="1">
        <v>1</v>
      </c>
      <c r="AG91" s="1">
        <v>1</v>
      </c>
      <c r="AH91" s="1">
        <v>11</v>
      </c>
      <c r="AI91" s="1">
        <v>4</v>
      </c>
      <c r="AJ91" s="1">
        <v>4</v>
      </c>
      <c r="AK91" s="1">
        <v>51</v>
      </c>
    </row>
    <row r="92" spans="1:37" x14ac:dyDescent="0.2">
      <c r="A92" t="s">
        <v>92</v>
      </c>
      <c r="B92" t="s">
        <v>5123</v>
      </c>
      <c r="C92" t="s">
        <v>5131</v>
      </c>
      <c r="D92" t="s">
        <v>5304</v>
      </c>
      <c r="E92" t="s">
        <v>5337</v>
      </c>
      <c r="F92" s="35" t="s">
        <v>5338</v>
      </c>
      <c r="G92" s="1" t="s">
        <v>5104</v>
      </c>
      <c r="H92" s="1" t="s">
        <v>5104</v>
      </c>
      <c r="I92" s="3">
        <v>1</v>
      </c>
      <c r="J92" s="1">
        <v>0</v>
      </c>
      <c r="K92" s="1">
        <v>0</v>
      </c>
      <c r="L92" s="3">
        <v>1</v>
      </c>
      <c r="M92" s="6">
        <v>33</v>
      </c>
      <c r="N92" s="13">
        <v>33</v>
      </c>
      <c r="O92" s="3">
        <v>44</v>
      </c>
      <c r="P92" s="1">
        <v>3.77</v>
      </c>
      <c r="Q92" s="1">
        <v>3.77</v>
      </c>
      <c r="R92" s="3">
        <v>47</v>
      </c>
      <c r="S92" s="1">
        <v>80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20</v>
      </c>
      <c r="AC92" s="3">
        <v>11</v>
      </c>
      <c r="AD92" s="1">
        <v>5.9815637999999997E-2</v>
      </c>
      <c r="AE92" s="1">
        <v>4.1344563626635703E-2</v>
      </c>
      <c r="AF92" s="1">
        <v>1</v>
      </c>
      <c r="AG92" s="1">
        <v>1</v>
      </c>
      <c r="AH92" s="1">
        <v>11</v>
      </c>
      <c r="AI92" s="1">
        <v>4</v>
      </c>
      <c r="AJ92" s="1">
        <v>4</v>
      </c>
      <c r="AK92" s="1">
        <v>51</v>
      </c>
    </row>
    <row r="93" spans="1:37" x14ac:dyDescent="0.2">
      <c r="A93" t="s">
        <v>93</v>
      </c>
      <c r="B93" t="s">
        <v>5123</v>
      </c>
      <c r="C93" t="s">
        <v>5131</v>
      </c>
      <c r="D93" t="s">
        <v>5304</v>
      </c>
      <c r="E93" t="s">
        <v>5339</v>
      </c>
      <c r="F93" s="35" t="s">
        <v>5340</v>
      </c>
      <c r="G93" s="1" t="s">
        <v>5104</v>
      </c>
      <c r="H93" s="1" t="s">
        <v>5104</v>
      </c>
      <c r="I93" s="3">
        <v>1</v>
      </c>
      <c r="J93" s="1">
        <v>0</v>
      </c>
      <c r="K93" s="1">
        <v>0</v>
      </c>
      <c r="L93" s="3">
        <v>1</v>
      </c>
      <c r="M93" s="6">
        <v>30.4</v>
      </c>
      <c r="N93" s="13">
        <v>30.4</v>
      </c>
      <c r="O93" s="3">
        <v>44</v>
      </c>
      <c r="P93" s="1">
        <v>3</v>
      </c>
      <c r="Q93" s="1">
        <v>3</v>
      </c>
      <c r="R93" s="3">
        <v>1</v>
      </c>
      <c r="S93" s="1">
        <v>80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20</v>
      </c>
      <c r="AC93" s="3">
        <v>11</v>
      </c>
      <c r="AD93" s="1">
        <v>5.9815637999999997E-2</v>
      </c>
      <c r="AE93" s="1">
        <v>4.1344563626635703E-2</v>
      </c>
      <c r="AF93" s="1">
        <v>1</v>
      </c>
      <c r="AG93" s="1">
        <v>1</v>
      </c>
      <c r="AH93" s="1">
        <v>11</v>
      </c>
      <c r="AI93" s="1">
        <v>6</v>
      </c>
      <c r="AJ93" s="1">
        <v>6</v>
      </c>
      <c r="AK93" s="1">
        <v>51</v>
      </c>
    </row>
    <row r="94" spans="1:37" x14ac:dyDescent="0.2">
      <c r="A94" t="s">
        <v>94</v>
      </c>
      <c r="B94" t="s">
        <v>5123</v>
      </c>
      <c r="C94" t="s">
        <v>5131</v>
      </c>
      <c r="D94" t="s">
        <v>5304</v>
      </c>
      <c r="E94" t="s">
        <v>5341</v>
      </c>
      <c r="F94" s="35" t="s">
        <v>5342</v>
      </c>
      <c r="G94" s="1" t="s">
        <v>5104</v>
      </c>
      <c r="H94" s="1" t="s">
        <v>5104</v>
      </c>
      <c r="I94" s="3">
        <v>1</v>
      </c>
      <c r="J94" s="1">
        <v>1</v>
      </c>
      <c r="K94" s="1">
        <v>1</v>
      </c>
      <c r="L94" s="3">
        <v>1</v>
      </c>
      <c r="M94" s="6">
        <v>44.1</v>
      </c>
      <c r="N94" s="13">
        <v>44.1</v>
      </c>
      <c r="O94" s="3">
        <v>44</v>
      </c>
      <c r="P94" s="1">
        <v>3</v>
      </c>
      <c r="Q94" s="1">
        <v>3</v>
      </c>
      <c r="R94" s="3">
        <v>47</v>
      </c>
      <c r="S94" s="1">
        <v>70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30</v>
      </c>
      <c r="AC94" s="3">
        <v>11</v>
      </c>
      <c r="AD94" s="1">
        <v>4.1321194999999998E-2</v>
      </c>
      <c r="AE94" s="1">
        <v>5.1149692935127403E-2</v>
      </c>
      <c r="AF94" s="1">
        <v>1</v>
      </c>
      <c r="AG94" s="1">
        <v>1</v>
      </c>
      <c r="AH94" s="1">
        <v>11</v>
      </c>
      <c r="AI94" s="1">
        <v>5</v>
      </c>
      <c r="AJ94" s="1">
        <v>5</v>
      </c>
      <c r="AK94" s="1">
        <v>51</v>
      </c>
    </row>
    <row r="95" spans="1:37" x14ac:dyDescent="0.2">
      <c r="A95" t="s">
        <v>95</v>
      </c>
      <c r="B95" t="s">
        <v>5123</v>
      </c>
      <c r="C95" t="s">
        <v>5131</v>
      </c>
      <c r="D95" t="s">
        <v>5304</v>
      </c>
      <c r="E95" t="s">
        <v>5343</v>
      </c>
      <c r="F95" s="35" t="s">
        <v>15068</v>
      </c>
      <c r="G95" s="1" t="s">
        <v>5106</v>
      </c>
      <c r="H95" s="1" t="s">
        <v>5106</v>
      </c>
      <c r="I95" s="3">
        <v>2</v>
      </c>
      <c r="J95" s="1">
        <v>0</v>
      </c>
      <c r="K95" s="1">
        <v>0</v>
      </c>
      <c r="L95" s="3">
        <v>1</v>
      </c>
      <c r="M95" s="6">
        <v>18.5</v>
      </c>
      <c r="N95" s="13">
        <v>18.5</v>
      </c>
      <c r="O95" s="3">
        <v>44</v>
      </c>
      <c r="P95" s="1">
        <v>4</v>
      </c>
      <c r="Q95" s="1">
        <v>4</v>
      </c>
      <c r="R95" s="3">
        <v>1</v>
      </c>
      <c r="S95" s="1">
        <v>70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30</v>
      </c>
      <c r="AC95" s="3">
        <v>11</v>
      </c>
      <c r="AD95" s="1">
        <v>4.1321194999999998E-2</v>
      </c>
      <c r="AE95" s="1">
        <v>5.1149692935127403E-2</v>
      </c>
      <c r="AF95" s="1">
        <v>1</v>
      </c>
      <c r="AG95" s="1">
        <v>1</v>
      </c>
      <c r="AH95" s="1">
        <v>11</v>
      </c>
      <c r="AI95" s="1">
        <v>4</v>
      </c>
      <c r="AJ95" s="1">
        <v>4</v>
      </c>
      <c r="AK95" s="1">
        <v>51</v>
      </c>
    </row>
    <row r="96" spans="1:37" x14ac:dyDescent="0.2">
      <c r="A96" t="s">
        <v>96</v>
      </c>
      <c r="B96" t="s">
        <v>5123</v>
      </c>
      <c r="C96" t="s">
        <v>5131</v>
      </c>
      <c r="D96" t="s">
        <v>5304</v>
      </c>
      <c r="E96" t="s">
        <v>5344</v>
      </c>
      <c r="F96" s="35" t="s">
        <v>14939</v>
      </c>
      <c r="G96" s="1" t="s">
        <v>5104</v>
      </c>
      <c r="H96" s="1" t="s">
        <v>5104</v>
      </c>
      <c r="I96" s="3">
        <v>1</v>
      </c>
      <c r="J96" s="1">
        <v>0</v>
      </c>
      <c r="K96" s="1">
        <v>0</v>
      </c>
      <c r="L96" s="3">
        <v>1</v>
      </c>
      <c r="M96" s="6">
        <v>42.4</v>
      </c>
      <c r="N96" s="13">
        <v>42.4</v>
      </c>
      <c r="O96" s="3">
        <v>44</v>
      </c>
      <c r="P96" s="1">
        <v>3</v>
      </c>
      <c r="Q96" s="1">
        <v>3</v>
      </c>
      <c r="R96" s="3">
        <v>47</v>
      </c>
      <c r="S96" s="1">
        <v>80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20</v>
      </c>
      <c r="AC96" s="3">
        <v>11</v>
      </c>
      <c r="AD96" s="1">
        <v>5.9815637999999997E-2</v>
      </c>
      <c r="AE96" s="1">
        <v>4.1344563626635703E-2</v>
      </c>
      <c r="AF96" s="1">
        <v>1</v>
      </c>
      <c r="AG96" s="1">
        <v>1</v>
      </c>
      <c r="AH96" s="1">
        <v>11</v>
      </c>
      <c r="AI96" s="1">
        <v>1</v>
      </c>
      <c r="AJ96" s="1">
        <v>1</v>
      </c>
      <c r="AK96" s="11">
        <v>1</v>
      </c>
    </row>
    <row r="97" spans="1:37" x14ac:dyDescent="0.2">
      <c r="A97" t="s">
        <v>97</v>
      </c>
      <c r="B97" t="s">
        <v>5123</v>
      </c>
      <c r="C97" t="s">
        <v>5131</v>
      </c>
      <c r="D97" t="s">
        <v>5304</v>
      </c>
      <c r="E97" t="s">
        <v>5345</v>
      </c>
      <c r="F97" s="35" t="s">
        <v>14939</v>
      </c>
      <c r="G97" s="1" t="s">
        <v>5104</v>
      </c>
      <c r="H97" s="1" t="s">
        <v>5104</v>
      </c>
      <c r="I97" s="3">
        <v>1</v>
      </c>
      <c r="J97" s="1">
        <v>0</v>
      </c>
      <c r="K97" s="1">
        <v>0</v>
      </c>
      <c r="L97" s="3">
        <v>1</v>
      </c>
      <c r="M97" s="6">
        <v>24.8</v>
      </c>
      <c r="N97" s="13">
        <v>24.8</v>
      </c>
      <c r="O97" s="3">
        <v>44</v>
      </c>
      <c r="P97" s="1">
        <v>3</v>
      </c>
      <c r="Q97" s="1">
        <v>3</v>
      </c>
      <c r="R97" s="3">
        <v>47</v>
      </c>
      <c r="S97" s="1">
        <v>70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30</v>
      </c>
      <c r="AC97" s="3">
        <v>11</v>
      </c>
      <c r="AD97" s="1">
        <v>4.1321194999999998E-2</v>
      </c>
      <c r="AE97" s="1">
        <v>5.1149692935127403E-2</v>
      </c>
      <c r="AF97" s="1">
        <v>1</v>
      </c>
      <c r="AG97" s="1">
        <v>1</v>
      </c>
      <c r="AH97" s="1">
        <v>11</v>
      </c>
      <c r="AI97" s="1">
        <v>2</v>
      </c>
      <c r="AJ97" s="1">
        <v>2</v>
      </c>
      <c r="AK97" s="11">
        <v>1</v>
      </c>
    </row>
    <row r="98" spans="1:37" x14ac:dyDescent="0.2">
      <c r="A98" t="s">
        <v>98</v>
      </c>
      <c r="B98" t="s">
        <v>5123</v>
      </c>
      <c r="C98" t="s">
        <v>5131</v>
      </c>
      <c r="D98" t="s">
        <v>5304</v>
      </c>
      <c r="E98" t="s">
        <v>5346</v>
      </c>
      <c r="F98" s="35" t="s">
        <v>5347</v>
      </c>
      <c r="G98" s="1" t="s">
        <v>5104</v>
      </c>
      <c r="H98" s="1" t="s">
        <v>5104</v>
      </c>
      <c r="I98" s="3">
        <v>1</v>
      </c>
      <c r="J98" s="1">
        <v>0</v>
      </c>
      <c r="K98" s="1">
        <v>0</v>
      </c>
      <c r="L98" s="3">
        <v>1</v>
      </c>
      <c r="M98" s="6">
        <v>39</v>
      </c>
      <c r="N98" s="13">
        <v>39</v>
      </c>
      <c r="O98" s="3">
        <v>44</v>
      </c>
      <c r="P98" s="1" t="s">
        <v>2</v>
      </c>
      <c r="Q98" s="1">
        <v>4.5007000000000001</v>
      </c>
      <c r="R98" s="3" t="s">
        <v>14989</v>
      </c>
      <c r="S98" s="1">
        <v>80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20</v>
      </c>
      <c r="AC98" s="3">
        <v>11</v>
      </c>
      <c r="AD98" s="1">
        <v>5.9815637999999997E-2</v>
      </c>
      <c r="AE98" s="1">
        <v>4.1344563626635703E-2</v>
      </c>
      <c r="AF98" s="1">
        <v>1</v>
      </c>
      <c r="AG98" s="1">
        <v>1</v>
      </c>
      <c r="AH98" s="1">
        <v>11</v>
      </c>
      <c r="AI98" s="1">
        <v>5</v>
      </c>
      <c r="AJ98" s="1">
        <v>5</v>
      </c>
      <c r="AK98" s="1">
        <v>51</v>
      </c>
    </row>
    <row r="99" spans="1:37" x14ac:dyDescent="0.2">
      <c r="A99" t="s">
        <v>99</v>
      </c>
      <c r="B99" t="s">
        <v>5123</v>
      </c>
      <c r="C99" t="s">
        <v>5131</v>
      </c>
      <c r="D99" t="s">
        <v>5304</v>
      </c>
      <c r="E99" t="s">
        <v>5348</v>
      </c>
      <c r="F99" s="35" t="s">
        <v>15069</v>
      </c>
      <c r="G99" s="1" t="s">
        <v>5106</v>
      </c>
      <c r="H99" s="1" t="s">
        <v>5106</v>
      </c>
      <c r="I99" s="3">
        <v>2</v>
      </c>
      <c r="J99" s="1">
        <v>0</v>
      </c>
      <c r="K99" s="1">
        <v>0</v>
      </c>
      <c r="L99" s="3">
        <v>1</v>
      </c>
      <c r="M99" s="6">
        <v>40.299999999999997</v>
      </c>
      <c r="N99" s="13">
        <v>40.299999999999997</v>
      </c>
      <c r="O99" s="3">
        <v>44</v>
      </c>
      <c r="P99" s="1" t="s">
        <v>2</v>
      </c>
      <c r="Q99" s="1">
        <v>4.1551</v>
      </c>
      <c r="R99" s="3" t="s">
        <v>14989</v>
      </c>
      <c r="S99" s="1">
        <v>70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30</v>
      </c>
      <c r="AC99" s="3">
        <v>11</v>
      </c>
      <c r="AD99" s="1">
        <v>4.1321194999999998E-2</v>
      </c>
      <c r="AE99" s="1">
        <v>5.1149692935127403E-2</v>
      </c>
      <c r="AF99" s="1">
        <v>1</v>
      </c>
      <c r="AG99" s="1">
        <v>1</v>
      </c>
      <c r="AH99" s="1">
        <v>11</v>
      </c>
      <c r="AI99" s="1">
        <v>2</v>
      </c>
      <c r="AJ99" s="1">
        <v>2</v>
      </c>
      <c r="AK99" s="1">
        <v>51</v>
      </c>
    </row>
    <row r="100" spans="1:37" x14ac:dyDescent="0.2">
      <c r="A100" t="s">
        <v>100</v>
      </c>
      <c r="B100" t="s">
        <v>5123</v>
      </c>
      <c r="C100" t="s">
        <v>5131</v>
      </c>
      <c r="D100" t="s">
        <v>5304</v>
      </c>
      <c r="E100" t="s">
        <v>5349</v>
      </c>
      <c r="F100" s="35" t="s">
        <v>5350</v>
      </c>
      <c r="G100" s="1" t="s">
        <v>5106</v>
      </c>
      <c r="H100" s="1" t="s">
        <v>5106</v>
      </c>
      <c r="I100" s="3">
        <v>2</v>
      </c>
      <c r="J100" s="1">
        <v>0</v>
      </c>
      <c r="K100" s="1">
        <v>0</v>
      </c>
      <c r="L100" s="3">
        <v>1</v>
      </c>
      <c r="M100" s="6">
        <v>61.3</v>
      </c>
      <c r="N100" s="13">
        <v>61.3</v>
      </c>
      <c r="O100" s="3">
        <v>44</v>
      </c>
      <c r="P100" s="1">
        <v>3</v>
      </c>
      <c r="Q100" s="1">
        <v>3</v>
      </c>
      <c r="R100" s="3">
        <v>47</v>
      </c>
      <c r="S100" s="1">
        <v>70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30</v>
      </c>
      <c r="AC100" s="3">
        <v>11</v>
      </c>
      <c r="AD100" s="1">
        <v>4.1321194999999998E-2</v>
      </c>
      <c r="AE100" s="1">
        <v>5.1149692935127403E-2</v>
      </c>
      <c r="AF100" s="1">
        <v>1</v>
      </c>
      <c r="AG100" s="1">
        <v>1</v>
      </c>
      <c r="AH100" s="1">
        <v>11</v>
      </c>
      <c r="AI100" s="1">
        <v>2</v>
      </c>
      <c r="AJ100" s="1">
        <v>2</v>
      </c>
      <c r="AK100" s="1">
        <v>51</v>
      </c>
    </row>
    <row r="101" spans="1:37" x14ac:dyDescent="0.2">
      <c r="A101" t="s">
        <v>101</v>
      </c>
      <c r="B101" t="s">
        <v>5123</v>
      </c>
      <c r="C101" t="s">
        <v>5131</v>
      </c>
      <c r="D101" t="s">
        <v>5304</v>
      </c>
      <c r="E101" t="s">
        <v>5351</v>
      </c>
      <c r="F101" s="35" t="s">
        <v>14939</v>
      </c>
      <c r="G101" s="1" t="s">
        <v>5104</v>
      </c>
      <c r="H101" s="1" t="s">
        <v>5104</v>
      </c>
      <c r="I101" s="3">
        <v>1</v>
      </c>
      <c r="J101" s="1">
        <v>0</v>
      </c>
      <c r="K101" s="1">
        <v>0</v>
      </c>
      <c r="L101" s="3">
        <v>1</v>
      </c>
      <c r="M101" s="6">
        <v>18.7</v>
      </c>
      <c r="N101" s="13">
        <v>18.7</v>
      </c>
      <c r="O101" s="3">
        <v>44</v>
      </c>
      <c r="P101" s="1">
        <v>3.5</v>
      </c>
      <c r="Q101" s="1">
        <v>3.5</v>
      </c>
      <c r="R101" s="3">
        <v>1</v>
      </c>
      <c r="S101" s="1">
        <v>78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22</v>
      </c>
      <c r="AC101" s="3">
        <v>44</v>
      </c>
      <c r="AD101" s="1">
        <v>5.6084648000000001E-2</v>
      </c>
      <c r="AE101" s="1">
        <v>4.3503329732254001E-2</v>
      </c>
      <c r="AF101" s="1">
        <v>1</v>
      </c>
      <c r="AG101" s="1">
        <v>1</v>
      </c>
      <c r="AH101" s="1">
        <v>1</v>
      </c>
      <c r="AI101" s="1">
        <v>3</v>
      </c>
      <c r="AJ101" s="1">
        <v>3</v>
      </c>
      <c r="AK101" s="1">
        <v>51</v>
      </c>
    </row>
    <row r="102" spans="1:37" x14ac:dyDescent="0.2">
      <c r="A102" t="s">
        <v>102</v>
      </c>
      <c r="B102" t="s">
        <v>5123</v>
      </c>
      <c r="C102" t="s">
        <v>5131</v>
      </c>
      <c r="D102" t="s">
        <v>5304</v>
      </c>
      <c r="E102" t="s">
        <v>5245</v>
      </c>
      <c r="F102" s="35" t="s">
        <v>15071</v>
      </c>
      <c r="G102" s="1" t="s">
        <v>5104</v>
      </c>
      <c r="H102" s="1" t="s">
        <v>5104</v>
      </c>
      <c r="I102" s="3">
        <v>1</v>
      </c>
      <c r="J102" s="1">
        <v>0</v>
      </c>
      <c r="K102" s="1">
        <v>0</v>
      </c>
      <c r="L102" s="3">
        <v>1</v>
      </c>
      <c r="M102" s="6">
        <v>41.3</v>
      </c>
      <c r="N102" s="13">
        <v>41.3</v>
      </c>
      <c r="O102" s="3">
        <v>44</v>
      </c>
      <c r="P102" s="1" t="s">
        <v>2</v>
      </c>
      <c r="Q102" s="1">
        <v>4.0364000000000004</v>
      </c>
      <c r="R102" s="3" t="s">
        <v>14989</v>
      </c>
      <c r="S102" s="1">
        <v>70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30</v>
      </c>
      <c r="AC102" s="3">
        <v>11</v>
      </c>
      <c r="AD102" s="1">
        <v>4.1321194999999998E-2</v>
      </c>
      <c r="AE102" s="1">
        <v>5.1149692935127403E-2</v>
      </c>
      <c r="AF102" s="1">
        <v>1</v>
      </c>
      <c r="AG102" s="1">
        <v>1</v>
      </c>
      <c r="AH102" s="1">
        <v>11</v>
      </c>
      <c r="AI102" s="1">
        <v>2</v>
      </c>
      <c r="AJ102" s="1">
        <v>2</v>
      </c>
      <c r="AK102" s="1">
        <v>51</v>
      </c>
    </row>
    <row r="103" spans="1:37" x14ac:dyDescent="0.2">
      <c r="A103" t="s">
        <v>103</v>
      </c>
      <c r="B103" t="s">
        <v>5123</v>
      </c>
      <c r="C103" t="s">
        <v>5131</v>
      </c>
      <c r="D103" t="s">
        <v>5304</v>
      </c>
      <c r="E103" t="s">
        <v>5352</v>
      </c>
      <c r="F103" s="35" t="s">
        <v>5353</v>
      </c>
      <c r="G103" s="1" t="s">
        <v>5106</v>
      </c>
      <c r="H103" s="1" t="s">
        <v>5106</v>
      </c>
      <c r="I103" s="3">
        <v>2</v>
      </c>
      <c r="J103" s="1">
        <v>0</v>
      </c>
      <c r="K103" s="1">
        <v>0</v>
      </c>
      <c r="L103" s="3">
        <v>1</v>
      </c>
      <c r="M103" s="6">
        <v>27.1</v>
      </c>
      <c r="N103" s="13">
        <v>27.1</v>
      </c>
      <c r="O103" s="3">
        <v>44</v>
      </c>
      <c r="P103" s="1" t="s">
        <v>2</v>
      </c>
      <c r="Q103" s="1">
        <v>4.0589000000000004</v>
      </c>
      <c r="R103" s="3" t="s">
        <v>14989</v>
      </c>
      <c r="S103" s="1">
        <v>80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20</v>
      </c>
      <c r="AC103" s="3">
        <v>11</v>
      </c>
      <c r="AD103" s="1">
        <v>5.9815637999999997E-2</v>
      </c>
      <c r="AE103" s="1">
        <v>4.1344563626635703E-2</v>
      </c>
      <c r="AF103" s="1">
        <v>1</v>
      </c>
      <c r="AG103" s="1">
        <v>1</v>
      </c>
      <c r="AH103" s="1">
        <v>11</v>
      </c>
      <c r="AI103" s="1">
        <v>3</v>
      </c>
      <c r="AJ103" s="1">
        <v>3</v>
      </c>
      <c r="AK103" s="1">
        <v>51</v>
      </c>
    </row>
    <row r="104" spans="1:37" x14ac:dyDescent="0.2">
      <c r="A104" t="s">
        <v>104</v>
      </c>
      <c r="B104" t="s">
        <v>5123</v>
      </c>
      <c r="C104" t="s">
        <v>5131</v>
      </c>
      <c r="D104" t="s">
        <v>5304</v>
      </c>
      <c r="E104" t="s">
        <v>5354</v>
      </c>
      <c r="F104" s="35" t="s">
        <v>5355</v>
      </c>
      <c r="G104" s="1" t="s">
        <v>5106</v>
      </c>
      <c r="H104" s="1" t="s">
        <v>5106</v>
      </c>
      <c r="I104" s="3">
        <v>2</v>
      </c>
      <c r="J104" s="1">
        <v>0</v>
      </c>
      <c r="K104" s="1">
        <v>0</v>
      </c>
      <c r="L104" s="3">
        <v>1</v>
      </c>
      <c r="M104" s="6">
        <v>28.3</v>
      </c>
      <c r="N104" s="13">
        <v>28.3</v>
      </c>
      <c r="O104" s="3">
        <v>44</v>
      </c>
      <c r="P104" s="1" t="s">
        <v>2</v>
      </c>
      <c r="Q104" s="1">
        <v>4.2361000000000004</v>
      </c>
      <c r="R104" s="3" t="s">
        <v>14989</v>
      </c>
      <c r="S104" s="1">
        <v>80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20</v>
      </c>
      <c r="AC104" s="3">
        <v>11</v>
      </c>
      <c r="AD104" s="1">
        <v>5.9815637999999997E-2</v>
      </c>
      <c r="AE104" s="1">
        <v>4.1344563626635703E-2</v>
      </c>
      <c r="AF104" s="1">
        <v>1</v>
      </c>
      <c r="AG104" s="1">
        <v>1</v>
      </c>
      <c r="AH104" s="1">
        <v>11</v>
      </c>
      <c r="AI104" s="1">
        <v>1</v>
      </c>
      <c r="AJ104" s="1">
        <v>1</v>
      </c>
      <c r="AK104" s="1">
        <v>51</v>
      </c>
    </row>
    <row r="105" spans="1:37" x14ac:dyDescent="0.2">
      <c r="A105" t="s">
        <v>105</v>
      </c>
      <c r="B105" t="s">
        <v>5123</v>
      </c>
      <c r="C105" t="s">
        <v>5131</v>
      </c>
      <c r="D105" t="s">
        <v>5304</v>
      </c>
      <c r="E105" t="s">
        <v>5356</v>
      </c>
      <c r="F105" s="35" t="s">
        <v>5357</v>
      </c>
      <c r="G105" s="1" t="s">
        <v>5106</v>
      </c>
      <c r="H105" s="1" t="s">
        <v>5106</v>
      </c>
      <c r="I105" s="3">
        <v>2</v>
      </c>
      <c r="J105" s="1">
        <v>0</v>
      </c>
      <c r="K105" s="1">
        <v>0</v>
      </c>
      <c r="L105" s="3">
        <v>1</v>
      </c>
      <c r="M105" s="6">
        <v>34.6</v>
      </c>
      <c r="N105" s="13">
        <v>34.6</v>
      </c>
      <c r="O105" s="3">
        <v>44</v>
      </c>
      <c r="P105" s="1" t="s">
        <v>2</v>
      </c>
      <c r="Q105" s="1">
        <v>4.0239000000000003</v>
      </c>
      <c r="R105" s="3" t="s">
        <v>14989</v>
      </c>
      <c r="S105" s="1">
        <v>80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20</v>
      </c>
      <c r="AC105" s="3">
        <v>11</v>
      </c>
      <c r="AD105" s="1">
        <v>5.9815637999999997E-2</v>
      </c>
      <c r="AE105" s="1">
        <v>4.1344563626635703E-2</v>
      </c>
      <c r="AF105" s="1">
        <v>1</v>
      </c>
      <c r="AG105" s="1">
        <v>1</v>
      </c>
      <c r="AH105" s="1">
        <v>11</v>
      </c>
      <c r="AI105" s="1">
        <v>1</v>
      </c>
      <c r="AJ105" s="1">
        <v>1</v>
      </c>
      <c r="AK105" s="1">
        <v>51</v>
      </c>
    </row>
    <row r="106" spans="1:37" x14ac:dyDescent="0.2">
      <c r="A106" t="s">
        <v>106</v>
      </c>
      <c r="B106" t="s">
        <v>5123</v>
      </c>
      <c r="C106" t="s">
        <v>5131</v>
      </c>
      <c r="D106" t="s">
        <v>5304</v>
      </c>
      <c r="E106" t="s">
        <v>5358</v>
      </c>
      <c r="F106" s="35" t="s">
        <v>5359</v>
      </c>
      <c r="G106" s="1" t="s">
        <v>5104</v>
      </c>
      <c r="H106" s="1" t="s">
        <v>5104</v>
      </c>
      <c r="I106" s="3">
        <v>1</v>
      </c>
      <c r="J106" s="1">
        <v>0</v>
      </c>
      <c r="K106" s="1">
        <v>0</v>
      </c>
      <c r="L106" s="3">
        <v>1</v>
      </c>
      <c r="M106" s="6">
        <v>42.5</v>
      </c>
      <c r="N106" s="13">
        <v>42.5</v>
      </c>
      <c r="O106" s="3">
        <v>44</v>
      </c>
      <c r="P106" s="1">
        <v>3</v>
      </c>
      <c r="Q106" s="1">
        <v>3</v>
      </c>
      <c r="R106" s="3">
        <v>47</v>
      </c>
      <c r="S106" s="1">
        <v>80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20</v>
      </c>
      <c r="AC106" s="3">
        <v>11</v>
      </c>
      <c r="AD106" s="1">
        <v>5.9815637999999997E-2</v>
      </c>
      <c r="AE106" s="1">
        <v>4.1344563626635703E-2</v>
      </c>
      <c r="AF106" s="1">
        <v>1</v>
      </c>
      <c r="AG106" s="1">
        <v>1</v>
      </c>
      <c r="AH106" s="1">
        <v>11</v>
      </c>
      <c r="AI106" s="1">
        <v>3</v>
      </c>
      <c r="AJ106" s="1">
        <v>3</v>
      </c>
      <c r="AK106" s="1">
        <v>51</v>
      </c>
    </row>
    <row r="107" spans="1:37" x14ac:dyDescent="0.2">
      <c r="A107" t="s">
        <v>107</v>
      </c>
      <c r="B107" t="s">
        <v>5123</v>
      </c>
      <c r="C107" t="s">
        <v>5131</v>
      </c>
      <c r="D107" t="s">
        <v>5304</v>
      </c>
      <c r="E107" t="s">
        <v>5360</v>
      </c>
      <c r="F107" s="35" t="s">
        <v>15072</v>
      </c>
      <c r="G107" s="1" t="s">
        <v>5104</v>
      </c>
      <c r="H107" s="1" t="s">
        <v>5104</v>
      </c>
      <c r="I107" s="3">
        <v>1</v>
      </c>
      <c r="J107" s="1">
        <v>1</v>
      </c>
      <c r="K107" s="1">
        <v>1</v>
      </c>
      <c r="L107" s="3">
        <v>1</v>
      </c>
      <c r="M107" s="6">
        <v>28.6</v>
      </c>
      <c r="N107" s="13">
        <v>28.6</v>
      </c>
      <c r="O107" s="3">
        <v>44</v>
      </c>
      <c r="P107" s="1">
        <v>4.18</v>
      </c>
      <c r="Q107" s="1">
        <v>4.18</v>
      </c>
      <c r="R107" s="3">
        <v>47</v>
      </c>
      <c r="S107" s="1">
        <v>80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20</v>
      </c>
      <c r="AC107" s="3">
        <v>11</v>
      </c>
      <c r="AD107" s="1">
        <v>5.9815637999999997E-2</v>
      </c>
      <c r="AE107" s="1">
        <v>4.1344563626635703E-2</v>
      </c>
      <c r="AF107" s="1">
        <v>1</v>
      </c>
      <c r="AG107" s="1">
        <v>1</v>
      </c>
      <c r="AH107" s="1">
        <v>11</v>
      </c>
      <c r="AI107" s="1">
        <v>3</v>
      </c>
      <c r="AJ107" s="1">
        <v>3</v>
      </c>
      <c r="AK107" s="1">
        <v>51</v>
      </c>
    </row>
    <row r="108" spans="1:37" x14ac:dyDescent="0.2">
      <c r="A108" t="s">
        <v>108</v>
      </c>
      <c r="B108" t="s">
        <v>5123</v>
      </c>
      <c r="C108" t="s">
        <v>5131</v>
      </c>
      <c r="D108" t="s">
        <v>5304</v>
      </c>
      <c r="E108" t="s">
        <v>5361</v>
      </c>
      <c r="F108" s="35" t="s">
        <v>5362</v>
      </c>
      <c r="G108" s="1" t="s">
        <v>5106</v>
      </c>
      <c r="H108" s="1" t="s">
        <v>5106</v>
      </c>
      <c r="I108" s="3">
        <v>2</v>
      </c>
      <c r="J108" s="1">
        <v>0</v>
      </c>
      <c r="K108" s="1">
        <v>0</v>
      </c>
      <c r="L108" s="3">
        <v>1</v>
      </c>
      <c r="M108" s="6">
        <v>30.4</v>
      </c>
      <c r="N108" s="13">
        <v>30.4</v>
      </c>
      <c r="O108" s="3">
        <v>44</v>
      </c>
      <c r="P108" s="1">
        <v>4.18</v>
      </c>
      <c r="Q108" s="1">
        <v>4.18</v>
      </c>
      <c r="R108" s="3">
        <v>47</v>
      </c>
      <c r="S108" s="1">
        <v>80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20</v>
      </c>
      <c r="AC108" s="3">
        <v>11</v>
      </c>
      <c r="AD108" s="1">
        <v>5.9815637999999997E-2</v>
      </c>
      <c r="AE108" s="1">
        <v>4.1344563626635703E-2</v>
      </c>
      <c r="AF108" s="1">
        <v>1</v>
      </c>
      <c r="AG108" s="1">
        <v>1</v>
      </c>
      <c r="AH108" s="1">
        <v>11</v>
      </c>
      <c r="AI108" s="1">
        <v>6</v>
      </c>
      <c r="AJ108" s="1">
        <v>6</v>
      </c>
      <c r="AK108" s="1">
        <v>51</v>
      </c>
    </row>
    <row r="109" spans="1:37" x14ac:dyDescent="0.2">
      <c r="A109" t="s">
        <v>109</v>
      </c>
      <c r="B109" t="s">
        <v>5123</v>
      </c>
      <c r="C109" t="s">
        <v>5131</v>
      </c>
      <c r="D109" t="s">
        <v>5304</v>
      </c>
      <c r="E109" t="s">
        <v>5363</v>
      </c>
      <c r="F109" s="35" t="s">
        <v>5364</v>
      </c>
      <c r="G109" s="1" t="s">
        <v>5106</v>
      </c>
      <c r="H109" s="1" t="s">
        <v>5106</v>
      </c>
      <c r="I109" s="3">
        <v>2</v>
      </c>
      <c r="J109" s="1">
        <v>0</v>
      </c>
      <c r="K109" s="1">
        <v>0</v>
      </c>
      <c r="L109" s="3">
        <v>1</v>
      </c>
      <c r="M109" s="6">
        <v>39</v>
      </c>
      <c r="N109" s="13">
        <v>39</v>
      </c>
      <c r="O109" s="3">
        <v>44</v>
      </c>
      <c r="P109" s="1" t="s">
        <v>2</v>
      </c>
      <c r="Q109" s="1">
        <v>3.8523000000000001</v>
      </c>
      <c r="R109" s="3" t="s">
        <v>14989</v>
      </c>
      <c r="S109" s="1">
        <v>80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20</v>
      </c>
      <c r="AC109" s="3">
        <v>11</v>
      </c>
      <c r="AD109" s="1">
        <v>5.9815637999999997E-2</v>
      </c>
      <c r="AE109" s="1">
        <v>4.1344563626635703E-2</v>
      </c>
      <c r="AF109" s="1">
        <v>1</v>
      </c>
      <c r="AG109" s="1">
        <v>1</v>
      </c>
      <c r="AH109" s="1">
        <v>11</v>
      </c>
      <c r="AI109" s="1">
        <v>1</v>
      </c>
      <c r="AJ109" s="1">
        <v>1</v>
      </c>
      <c r="AK109" s="1">
        <v>51</v>
      </c>
    </row>
    <row r="110" spans="1:37" x14ac:dyDescent="0.2">
      <c r="A110" t="s">
        <v>110</v>
      </c>
      <c r="B110" t="s">
        <v>5123</v>
      </c>
      <c r="C110" t="s">
        <v>5131</v>
      </c>
      <c r="D110" t="s">
        <v>5304</v>
      </c>
      <c r="E110" t="s">
        <v>5365</v>
      </c>
      <c r="F110" s="35" t="s">
        <v>5366</v>
      </c>
      <c r="G110" s="1" t="s">
        <v>5106</v>
      </c>
      <c r="H110" s="1" t="s">
        <v>5106</v>
      </c>
      <c r="I110" s="3">
        <v>2</v>
      </c>
      <c r="J110" s="1">
        <v>0</v>
      </c>
      <c r="K110" s="1">
        <v>0</v>
      </c>
      <c r="L110" s="3">
        <v>1</v>
      </c>
      <c r="M110" s="6">
        <v>39</v>
      </c>
      <c r="N110" s="13">
        <v>39</v>
      </c>
      <c r="O110" s="3">
        <v>44</v>
      </c>
      <c r="P110" s="1">
        <v>3</v>
      </c>
      <c r="Q110" s="1">
        <v>3</v>
      </c>
      <c r="R110" s="3">
        <v>47</v>
      </c>
      <c r="S110" s="1">
        <v>80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20</v>
      </c>
      <c r="AC110" s="3">
        <v>11</v>
      </c>
      <c r="AD110" s="1">
        <v>5.9815637999999997E-2</v>
      </c>
      <c r="AE110" s="1">
        <v>4.1344563626635703E-2</v>
      </c>
      <c r="AF110" s="1">
        <v>1</v>
      </c>
      <c r="AG110" s="1">
        <v>1</v>
      </c>
      <c r="AH110" s="1">
        <v>11</v>
      </c>
      <c r="AI110" s="1">
        <v>2</v>
      </c>
      <c r="AJ110" s="1">
        <v>2</v>
      </c>
      <c r="AK110" s="1">
        <v>51</v>
      </c>
    </row>
    <row r="111" spans="1:37" x14ac:dyDescent="0.2">
      <c r="A111" t="s">
        <v>111</v>
      </c>
      <c r="B111" t="s">
        <v>5123</v>
      </c>
      <c r="C111" t="s">
        <v>5131</v>
      </c>
      <c r="D111" t="s">
        <v>5304</v>
      </c>
      <c r="E111" t="s">
        <v>5367</v>
      </c>
      <c r="F111" s="35" t="s">
        <v>5368</v>
      </c>
      <c r="G111" s="1" t="s">
        <v>5106</v>
      </c>
      <c r="H111" s="1" t="s">
        <v>5106</v>
      </c>
      <c r="I111" s="3">
        <v>2</v>
      </c>
      <c r="J111" s="1">
        <v>0</v>
      </c>
      <c r="K111" s="1">
        <v>0</v>
      </c>
      <c r="L111" s="3">
        <v>1</v>
      </c>
      <c r="M111" s="6">
        <v>51.2</v>
      </c>
      <c r="N111" s="13">
        <v>51.2</v>
      </c>
      <c r="O111" s="3">
        <v>44</v>
      </c>
      <c r="P111" s="1">
        <v>3</v>
      </c>
      <c r="Q111" s="1">
        <v>3</v>
      </c>
      <c r="R111" s="3">
        <v>47</v>
      </c>
      <c r="S111" s="1">
        <v>80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20</v>
      </c>
      <c r="AC111" s="3">
        <v>11</v>
      </c>
      <c r="AD111" s="1">
        <v>5.9815637999999997E-2</v>
      </c>
      <c r="AE111" s="1">
        <v>4.1344563626635703E-2</v>
      </c>
      <c r="AF111" s="1">
        <v>1</v>
      </c>
      <c r="AG111" s="1">
        <v>1</v>
      </c>
      <c r="AH111" s="1">
        <v>11</v>
      </c>
      <c r="AI111" s="1">
        <v>1</v>
      </c>
      <c r="AJ111" s="1">
        <v>1</v>
      </c>
      <c r="AK111" s="1">
        <v>51</v>
      </c>
    </row>
    <row r="112" spans="1:37" x14ac:dyDescent="0.2">
      <c r="A112" t="s">
        <v>112</v>
      </c>
      <c r="B112" t="s">
        <v>5123</v>
      </c>
      <c r="C112" t="s">
        <v>5131</v>
      </c>
      <c r="D112" t="s">
        <v>5304</v>
      </c>
      <c r="E112" t="s">
        <v>5369</v>
      </c>
      <c r="F112" s="35" t="s">
        <v>5370</v>
      </c>
      <c r="G112" s="1" t="s">
        <v>5106</v>
      </c>
      <c r="H112" s="1" t="s">
        <v>5106</v>
      </c>
      <c r="I112" s="3">
        <v>2</v>
      </c>
      <c r="J112" s="1">
        <v>0</v>
      </c>
      <c r="K112" s="1">
        <v>0</v>
      </c>
      <c r="L112" s="3">
        <v>1</v>
      </c>
      <c r="M112" s="6">
        <v>39</v>
      </c>
      <c r="N112" s="13">
        <v>39</v>
      </c>
      <c r="O112" s="3">
        <v>44</v>
      </c>
      <c r="P112" s="1" t="s">
        <v>2</v>
      </c>
      <c r="Q112" s="1">
        <v>4.1759750000000002</v>
      </c>
      <c r="R112" s="3" t="s">
        <v>14989</v>
      </c>
      <c r="S112" s="1">
        <v>80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20</v>
      </c>
      <c r="AC112" s="3">
        <v>11</v>
      </c>
      <c r="AD112" s="1">
        <v>5.9815637999999997E-2</v>
      </c>
      <c r="AE112" s="1">
        <v>4.1344563626635703E-2</v>
      </c>
      <c r="AF112" s="1">
        <v>1</v>
      </c>
      <c r="AG112" s="1">
        <v>1</v>
      </c>
      <c r="AH112" s="1">
        <v>11</v>
      </c>
      <c r="AI112" s="1">
        <v>5</v>
      </c>
      <c r="AJ112" s="1">
        <v>5</v>
      </c>
      <c r="AK112" s="1">
        <v>51</v>
      </c>
    </row>
    <row r="113" spans="1:37" x14ac:dyDescent="0.2">
      <c r="A113" t="s">
        <v>113</v>
      </c>
      <c r="B113" t="s">
        <v>5123</v>
      </c>
      <c r="C113" t="s">
        <v>5131</v>
      </c>
      <c r="D113" t="s">
        <v>5304</v>
      </c>
      <c r="E113" t="s">
        <v>5371</v>
      </c>
      <c r="F113" s="35" t="s">
        <v>5372</v>
      </c>
      <c r="G113" s="1" t="s">
        <v>5106</v>
      </c>
      <c r="H113" s="1" t="s">
        <v>5106</v>
      </c>
      <c r="I113" s="3">
        <v>2</v>
      </c>
      <c r="J113" s="1">
        <v>0</v>
      </c>
      <c r="K113" s="1">
        <v>0</v>
      </c>
      <c r="L113" s="3">
        <v>1</v>
      </c>
      <c r="M113" s="6">
        <v>40</v>
      </c>
      <c r="N113" s="13">
        <v>40</v>
      </c>
      <c r="O113" s="3">
        <v>44</v>
      </c>
      <c r="P113" s="1">
        <v>3</v>
      </c>
      <c r="Q113" s="1">
        <v>3</v>
      </c>
      <c r="R113" s="3">
        <v>47</v>
      </c>
      <c r="S113" s="1">
        <v>80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20</v>
      </c>
      <c r="AC113" s="3">
        <v>11</v>
      </c>
      <c r="AD113" s="1">
        <v>5.9815637999999997E-2</v>
      </c>
      <c r="AE113" s="1">
        <v>4.1344563626635703E-2</v>
      </c>
      <c r="AF113" s="1">
        <v>1</v>
      </c>
      <c r="AG113" s="1">
        <v>1</v>
      </c>
      <c r="AH113" s="1">
        <v>11</v>
      </c>
      <c r="AI113" s="1">
        <v>2</v>
      </c>
      <c r="AJ113" s="1">
        <v>2</v>
      </c>
      <c r="AK113" s="1">
        <v>51</v>
      </c>
    </row>
    <row r="114" spans="1:37" x14ac:dyDescent="0.2">
      <c r="A114" t="s">
        <v>114</v>
      </c>
      <c r="B114" t="s">
        <v>5233</v>
      </c>
      <c r="C114" t="s">
        <v>5234</v>
      </c>
      <c r="D114" t="s">
        <v>5373</v>
      </c>
      <c r="E114" t="s">
        <v>5374</v>
      </c>
      <c r="F114" s="35" t="s">
        <v>5375</v>
      </c>
      <c r="G114" s="1" t="s">
        <v>5105</v>
      </c>
      <c r="H114" s="1" t="s">
        <v>5105</v>
      </c>
      <c r="I114" s="3">
        <v>1</v>
      </c>
      <c r="J114" s="1">
        <v>1</v>
      </c>
      <c r="K114" s="1">
        <v>1</v>
      </c>
      <c r="L114" s="3">
        <v>1</v>
      </c>
      <c r="M114" s="6">
        <v>171001.5</v>
      </c>
      <c r="N114" s="13">
        <v>171001.5</v>
      </c>
      <c r="O114" s="3">
        <v>44</v>
      </c>
      <c r="P114" s="1">
        <v>1</v>
      </c>
      <c r="Q114" s="1">
        <v>1</v>
      </c>
      <c r="R114" s="3">
        <v>47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100</v>
      </c>
      <c r="AC114" s="3">
        <v>11</v>
      </c>
      <c r="AD114" s="1">
        <v>-9.0224465000000004E-2</v>
      </c>
      <c r="AE114" s="1">
        <v>7.4363546281954407E-2</v>
      </c>
      <c r="AF114" s="1">
        <v>1</v>
      </c>
      <c r="AG114" s="1">
        <v>1</v>
      </c>
      <c r="AH114" s="1">
        <v>11</v>
      </c>
      <c r="AI114" s="1">
        <v>9</v>
      </c>
      <c r="AJ114" s="1">
        <v>9</v>
      </c>
      <c r="AK114" s="1">
        <v>51</v>
      </c>
    </row>
    <row r="115" spans="1:37" x14ac:dyDescent="0.2">
      <c r="A115" t="s">
        <v>115</v>
      </c>
      <c r="B115" t="s">
        <v>5233</v>
      </c>
      <c r="C115" t="s">
        <v>5376</v>
      </c>
      <c r="D115" t="s">
        <v>5377</v>
      </c>
      <c r="E115" t="s">
        <v>5378</v>
      </c>
      <c r="F115" s="35" t="s">
        <v>5379</v>
      </c>
      <c r="G115" s="1" t="s">
        <v>5106</v>
      </c>
      <c r="H115" s="1" t="s">
        <v>5106</v>
      </c>
      <c r="I115" s="3">
        <v>1</v>
      </c>
      <c r="J115" s="1">
        <v>1</v>
      </c>
      <c r="K115" s="1">
        <v>1</v>
      </c>
      <c r="L115" s="3">
        <v>1</v>
      </c>
      <c r="M115" s="6">
        <v>356998</v>
      </c>
      <c r="N115" s="13">
        <v>356998</v>
      </c>
      <c r="O115" s="3">
        <v>44</v>
      </c>
      <c r="P115" s="1">
        <v>1.27</v>
      </c>
      <c r="Q115" s="1">
        <v>1.27</v>
      </c>
      <c r="R115" s="3">
        <v>47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100</v>
      </c>
      <c r="AC115" s="3">
        <v>11</v>
      </c>
      <c r="AD115" s="1">
        <v>-9.0224465000000004E-2</v>
      </c>
      <c r="AE115" s="1">
        <v>7.4363546281954407E-2</v>
      </c>
      <c r="AF115" s="1">
        <v>1</v>
      </c>
      <c r="AG115" s="1">
        <v>1</v>
      </c>
      <c r="AH115" s="1">
        <v>11</v>
      </c>
      <c r="AI115" s="1">
        <v>5</v>
      </c>
      <c r="AJ115" s="1">
        <v>5</v>
      </c>
      <c r="AK115" s="1">
        <v>51</v>
      </c>
    </row>
    <row r="116" spans="1:37" x14ac:dyDescent="0.2">
      <c r="A116" t="s">
        <v>116</v>
      </c>
      <c r="B116" t="s">
        <v>5168</v>
      </c>
      <c r="C116" t="s">
        <v>5169</v>
      </c>
      <c r="D116" t="s">
        <v>5380</v>
      </c>
      <c r="E116" t="s">
        <v>5381</v>
      </c>
      <c r="F116" s="35" t="s">
        <v>5382</v>
      </c>
      <c r="G116" s="1" t="s">
        <v>5104</v>
      </c>
      <c r="H116" s="1" t="s">
        <v>5104</v>
      </c>
      <c r="I116" s="3">
        <v>1</v>
      </c>
      <c r="J116" s="1">
        <v>0</v>
      </c>
      <c r="K116" s="1">
        <v>0</v>
      </c>
      <c r="L116" s="3">
        <v>1</v>
      </c>
      <c r="M116" s="6">
        <v>16.2</v>
      </c>
      <c r="N116" s="13">
        <v>16.2</v>
      </c>
      <c r="O116" s="3">
        <v>44</v>
      </c>
      <c r="P116" s="1">
        <v>1</v>
      </c>
      <c r="Q116" s="1">
        <v>1</v>
      </c>
      <c r="R116" s="3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100</v>
      </c>
      <c r="Z116" s="1">
        <v>0</v>
      </c>
      <c r="AA116" s="1">
        <v>0</v>
      </c>
      <c r="AB116" s="1">
        <v>0</v>
      </c>
      <c r="AC116" s="3">
        <v>11</v>
      </c>
      <c r="AD116" s="1">
        <v>-3.0872732999999999E-2</v>
      </c>
      <c r="AE116" s="1">
        <v>-0.113818620885237</v>
      </c>
      <c r="AF116" s="1">
        <v>3</v>
      </c>
      <c r="AG116" s="1">
        <v>3</v>
      </c>
      <c r="AH116" s="1">
        <v>11</v>
      </c>
      <c r="AI116" s="1">
        <v>1</v>
      </c>
      <c r="AJ116" s="1">
        <v>1</v>
      </c>
      <c r="AK116" s="1">
        <v>51</v>
      </c>
    </row>
    <row r="117" spans="1:37" x14ac:dyDescent="0.2">
      <c r="A117" t="s">
        <v>117</v>
      </c>
      <c r="B117" t="s">
        <v>5123</v>
      </c>
      <c r="C117" t="s">
        <v>5383</v>
      </c>
      <c r="D117" t="s">
        <v>5384</v>
      </c>
      <c r="E117" t="s">
        <v>5385</v>
      </c>
      <c r="F117" s="35" t="s">
        <v>5386</v>
      </c>
      <c r="G117" s="1" t="s">
        <v>5104</v>
      </c>
      <c r="H117" s="1" t="s">
        <v>5104</v>
      </c>
      <c r="I117" s="3">
        <v>1</v>
      </c>
      <c r="J117" s="1">
        <v>0</v>
      </c>
      <c r="K117" s="1">
        <v>0</v>
      </c>
      <c r="L117" s="3">
        <v>1</v>
      </c>
      <c r="M117" s="6">
        <v>72.5</v>
      </c>
      <c r="N117" s="13">
        <v>72.5</v>
      </c>
      <c r="O117" s="3">
        <v>44</v>
      </c>
      <c r="P117" s="1">
        <v>2.52</v>
      </c>
      <c r="Q117" s="1">
        <v>2.52</v>
      </c>
      <c r="R117" s="3">
        <v>47</v>
      </c>
      <c r="S117" s="1">
        <v>20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50</v>
      </c>
      <c r="AB117" s="1">
        <v>30</v>
      </c>
      <c r="AC117" s="3">
        <v>11</v>
      </c>
      <c r="AD117" s="1">
        <v>-3.2551592999999997E-2</v>
      </c>
      <c r="AE117" s="1">
        <v>1.2656307166209999E-2</v>
      </c>
      <c r="AF117" s="1">
        <v>1</v>
      </c>
      <c r="AG117" s="1">
        <v>1</v>
      </c>
      <c r="AH117" s="1">
        <v>11</v>
      </c>
      <c r="AI117" s="1">
        <v>2</v>
      </c>
      <c r="AJ117" s="1">
        <v>2</v>
      </c>
      <c r="AK117" s="1">
        <v>51</v>
      </c>
    </row>
    <row r="118" spans="1:37" x14ac:dyDescent="0.2">
      <c r="A118" t="s">
        <v>118</v>
      </c>
      <c r="B118" t="s">
        <v>5123</v>
      </c>
      <c r="C118" t="s">
        <v>5383</v>
      </c>
      <c r="D118" t="s">
        <v>5384</v>
      </c>
      <c r="E118" t="s">
        <v>5387</v>
      </c>
      <c r="F118" s="35" t="s">
        <v>5388</v>
      </c>
      <c r="G118" s="1" t="s">
        <v>5104</v>
      </c>
      <c r="H118" s="1" t="s">
        <v>5104</v>
      </c>
      <c r="I118" s="3">
        <v>1</v>
      </c>
      <c r="J118" s="1">
        <v>0</v>
      </c>
      <c r="K118" s="1">
        <v>0</v>
      </c>
      <c r="L118" s="3">
        <v>1</v>
      </c>
      <c r="M118" s="6">
        <v>87</v>
      </c>
      <c r="N118" s="13">
        <v>87</v>
      </c>
      <c r="O118" s="3">
        <v>44</v>
      </c>
      <c r="P118" s="1">
        <v>2.52</v>
      </c>
      <c r="Q118" s="1">
        <v>2.52</v>
      </c>
      <c r="R118" s="3">
        <v>47</v>
      </c>
      <c r="S118" s="1">
        <v>20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50</v>
      </c>
      <c r="AB118" s="1">
        <v>30</v>
      </c>
      <c r="AC118" s="3">
        <v>11</v>
      </c>
      <c r="AD118" s="1">
        <v>-3.2551592999999997E-2</v>
      </c>
      <c r="AE118" s="1">
        <v>1.2656307166209999E-2</v>
      </c>
      <c r="AF118" s="1">
        <v>1</v>
      </c>
      <c r="AG118" s="1">
        <v>1</v>
      </c>
      <c r="AH118" s="1">
        <v>11</v>
      </c>
      <c r="AI118" s="1">
        <v>2</v>
      </c>
      <c r="AJ118" s="1">
        <v>2</v>
      </c>
      <c r="AK118" s="1">
        <v>51</v>
      </c>
    </row>
    <row r="119" spans="1:37" x14ac:dyDescent="0.2">
      <c r="A119" t="s">
        <v>119</v>
      </c>
      <c r="B119" t="s">
        <v>5123</v>
      </c>
      <c r="C119" t="s">
        <v>5383</v>
      </c>
      <c r="D119" t="s">
        <v>5384</v>
      </c>
      <c r="E119" t="s">
        <v>5389</v>
      </c>
      <c r="F119" s="35" t="s">
        <v>5390</v>
      </c>
      <c r="G119" s="1" t="s">
        <v>5104</v>
      </c>
      <c r="H119" s="1" t="s">
        <v>5104</v>
      </c>
      <c r="I119" s="3">
        <v>1</v>
      </c>
      <c r="J119" s="1">
        <v>1</v>
      </c>
      <c r="K119" s="1">
        <v>1</v>
      </c>
      <c r="L119" s="3">
        <v>1</v>
      </c>
      <c r="M119" s="6">
        <v>59</v>
      </c>
      <c r="N119" s="13">
        <v>59</v>
      </c>
      <c r="O119" s="3">
        <v>44</v>
      </c>
      <c r="P119" s="1">
        <v>4.4850000000000003</v>
      </c>
      <c r="Q119" s="1">
        <v>4.4850000000000003</v>
      </c>
      <c r="R119" s="3">
        <v>47</v>
      </c>
      <c r="S119" s="1">
        <v>20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50</v>
      </c>
      <c r="AB119" s="1">
        <v>30</v>
      </c>
      <c r="AC119" s="3">
        <v>11</v>
      </c>
      <c r="AD119" s="1">
        <v>-3.2551592999999997E-2</v>
      </c>
      <c r="AE119" s="1">
        <v>1.2656307166209999E-2</v>
      </c>
      <c r="AF119" s="1">
        <v>1</v>
      </c>
      <c r="AG119" s="1">
        <v>1</v>
      </c>
      <c r="AH119" s="1">
        <v>11</v>
      </c>
      <c r="AI119" s="1">
        <v>2</v>
      </c>
      <c r="AJ119" s="1">
        <v>2</v>
      </c>
      <c r="AK119" s="1">
        <v>51</v>
      </c>
    </row>
    <row r="120" spans="1:37" x14ac:dyDescent="0.2">
      <c r="A120" t="s">
        <v>120</v>
      </c>
      <c r="B120" t="s">
        <v>5123</v>
      </c>
      <c r="C120" t="s">
        <v>5383</v>
      </c>
      <c r="D120" t="s">
        <v>5384</v>
      </c>
      <c r="E120" t="s">
        <v>5391</v>
      </c>
      <c r="F120" s="35" t="s">
        <v>5392</v>
      </c>
      <c r="G120" s="1" t="s">
        <v>5104</v>
      </c>
      <c r="H120" s="1" t="s">
        <v>5104</v>
      </c>
      <c r="I120" s="3">
        <v>1</v>
      </c>
      <c r="J120" s="1">
        <v>0</v>
      </c>
      <c r="K120" s="1">
        <v>0</v>
      </c>
      <c r="L120" s="3">
        <v>1</v>
      </c>
      <c r="M120" s="6">
        <v>70</v>
      </c>
      <c r="N120" s="13">
        <v>70</v>
      </c>
      <c r="O120" s="3">
        <v>44</v>
      </c>
      <c r="P120" s="1">
        <v>4.9950000000000001</v>
      </c>
      <c r="Q120" s="1">
        <v>4.9950000000000001</v>
      </c>
      <c r="R120" s="3">
        <v>47</v>
      </c>
      <c r="S120" s="1">
        <v>20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50</v>
      </c>
      <c r="AB120" s="1">
        <v>30</v>
      </c>
      <c r="AC120" s="3">
        <v>11</v>
      </c>
      <c r="AD120" s="1">
        <v>-3.2551592999999997E-2</v>
      </c>
      <c r="AE120" s="1">
        <v>1.2656307166209999E-2</v>
      </c>
      <c r="AF120" s="1">
        <v>1</v>
      </c>
      <c r="AG120" s="1">
        <v>1</v>
      </c>
      <c r="AH120" s="1">
        <v>11</v>
      </c>
      <c r="AI120" s="1">
        <v>3</v>
      </c>
      <c r="AJ120" s="1">
        <v>3</v>
      </c>
      <c r="AK120" s="1">
        <v>51</v>
      </c>
    </row>
    <row r="121" spans="1:37" x14ac:dyDescent="0.2">
      <c r="A121" t="s">
        <v>121</v>
      </c>
      <c r="B121" t="s">
        <v>5123</v>
      </c>
      <c r="C121" t="s">
        <v>5383</v>
      </c>
      <c r="D121" t="s">
        <v>5384</v>
      </c>
      <c r="E121" t="s">
        <v>5393</v>
      </c>
      <c r="F121" s="35" t="s">
        <v>5394</v>
      </c>
      <c r="G121" s="1" t="s">
        <v>5104</v>
      </c>
      <c r="H121" s="1" t="s">
        <v>5104</v>
      </c>
      <c r="I121" s="3">
        <v>2</v>
      </c>
      <c r="J121" s="1">
        <v>0</v>
      </c>
      <c r="K121" s="1">
        <v>0</v>
      </c>
      <c r="L121" s="3">
        <v>1</v>
      </c>
      <c r="M121" s="6">
        <v>98.6</v>
      </c>
      <c r="N121" s="13">
        <v>98.6</v>
      </c>
      <c r="O121" s="3">
        <v>44</v>
      </c>
      <c r="P121" s="1" t="s">
        <v>2</v>
      </c>
      <c r="Q121" s="1">
        <v>3.4054000000000002</v>
      </c>
      <c r="R121" s="3" t="s">
        <v>14989</v>
      </c>
      <c r="S121" s="1">
        <v>20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50</v>
      </c>
      <c r="AB121" s="1">
        <v>30</v>
      </c>
      <c r="AC121" s="3">
        <v>11</v>
      </c>
      <c r="AD121" s="1">
        <v>-3.2551592999999997E-2</v>
      </c>
      <c r="AE121" s="1">
        <v>1.2656307166209999E-2</v>
      </c>
      <c r="AF121" s="1">
        <v>1</v>
      </c>
      <c r="AG121" s="1">
        <v>1</v>
      </c>
      <c r="AH121" s="1">
        <v>11</v>
      </c>
      <c r="AI121" s="1">
        <v>2</v>
      </c>
      <c r="AJ121" s="1">
        <v>2</v>
      </c>
      <c r="AK121" s="1">
        <v>51</v>
      </c>
    </row>
    <row r="122" spans="1:37" x14ac:dyDescent="0.2">
      <c r="A122" t="s">
        <v>122</v>
      </c>
      <c r="B122" t="s">
        <v>5123</v>
      </c>
      <c r="C122" t="s">
        <v>5383</v>
      </c>
      <c r="D122" t="s">
        <v>5384</v>
      </c>
      <c r="E122" t="s">
        <v>5395</v>
      </c>
      <c r="F122" s="35" t="s">
        <v>5396</v>
      </c>
      <c r="G122" s="1" t="s">
        <v>5104</v>
      </c>
      <c r="H122" s="1" t="s">
        <v>5104</v>
      </c>
      <c r="I122" s="3">
        <v>1</v>
      </c>
      <c r="J122" s="1">
        <v>0</v>
      </c>
      <c r="K122" s="1">
        <v>0</v>
      </c>
      <c r="L122" s="3">
        <v>1</v>
      </c>
      <c r="M122" s="6">
        <v>76.5</v>
      </c>
      <c r="N122" s="13">
        <v>76.5</v>
      </c>
      <c r="O122" s="3">
        <v>44</v>
      </c>
      <c r="P122" s="1" t="s">
        <v>2</v>
      </c>
      <c r="Q122" s="1">
        <v>3.5701749999999999</v>
      </c>
      <c r="R122" s="3" t="s">
        <v>14989</v>
      </c>
      <c r="S122" s="1">
        <v>20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50</v>
      </c>
      <c r="AB122" s="1">
        <v>30</v>
      </c>
      <c r="AC122" s="3">
        <v>11</v>
      </c>
      <c r="AD122" s="1">
        <v>-3.2551592999999997E-2</v>
      </c>
      <c r="AE122" s="1">
        <v>1.2656307166209999E-2</v>
      </c>
      <c r="AF122" s="1">
        <v>1</v>
      </c>
      <c r="AG122" s="1">
        <v>1</v>
      </c>
      <c r="AH122" s="1">
        <v>11</v>
      </c>
      <c r="AI122" s="1">
        <v>5</v>
      </c>
      <c r="AJ122" s="1">
        <v>5</v>
      </c>
      <c r="AK122" s="1">
        <v>51</v>
      </c>
    </row>
    <row r="123" spans="1:37" x14ac:dyDescent="0.2">
      <c r="A123" t="s">
        <v>123</v>
      </c>
      <c r="B123" t="s">
        <v>5123</v>
      </c>
      <c r="C123" t="s">
        <v>5383</v>
      </c>
      <c r="D123" t="s">
        <v>5384</v>
      </c>
      <c r="E123" t="s">
        <v>5397</v>
      </c>
      <c r="F123" s="35" t="s">
        <v>5398</v>
      </c>
      <c r="G123" s="1" t="s">
        <v>5104</v>
      </c>
      <c r="H123" s="1" t="s">
        <v>5104</v>
      </c>
      <c r="I123" s="3">
        <v>1</v>
      </c>
      <c r="J123" s="1">
        <v>0</v>
      </c>
      <c r="K123" s="1">
        <v>0</v>
      </c>
      <c r="L123" s="3">
        <v>1</v>
      </c>
      <c r="M123" s="6">
        <v>350</v>
      </c>
      <c r="N123" s="13">
        <v>350</v>
      </c>
      <c r="O123" s="3">
        <v>44</v>
      </c>
      <c r="P123" s="1">
        <v>3.6175000000000002</v>
      </c>
      <c r="Q123" s="1">
        <v>3.6175000000000002</v>
      </c>
      <c r="R123" s="3">
        <v>47</v>
      </c>
      <c r="S123" s="1">
        <v>20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50</v>
      </c>
      <c r="AB123" s="1">
        <v>30</v>
      </c>
      <c r="AC123" s="3">
        <v>11</v>
      </c>
      <c r="AD123" s="1">
        <v>-3.2551592999999997E-2</v>
      </c>
      <c r="AE123" s="1">
        <v>1.2656307166209999E-2</v>
      </c>
      <c r="AF123" s="1">
        <v>1</v>
      </c>
      <c r="AG123" s="1">
        <v>1</v>
      </c>
      <c r="AH123" s="1">
        <v>11</v>
      </c>
      <c r="AI123" s="1">
        <v>4</v>
      </c>
      <c r="AJ123" s="1">
        <v>4</v>
      </c>
      <c r="AK123" s="1">
        <v>51</v>
      </c>
    </row>
    <row r="124" spans="1:37" x14ac:dyDescent="0.2">
      <c r="A124" t="s">
        <v>124</v>
      </c>
      <c r="B124" t="s">
        <v>5123</v>
      </c>
      <c r="C124" t="s">
        <v>5383</v>
      </c>
      <c r="D124" t="s">
        <v>5384</v>
      </c>
      <c r="E124" t="s">
        <v>5399</v>
      </c>
      <c r="F124" s="35" t="s">
        <v>5400</v>
      </c>
      <c r="G124" s="1" t="s">
        <v>5104</v>
      </c>
      <c r="H124" s="1" t="s">
        <v>5104</v>
      </c>
      <c r="I124" s="3">
        <v>1</v>
      </c>
      <c r="J124" s="1">
        <v>0</v>
      </c>
      <c r="K124" s="1">
        <v>0</v>
      </c>
      <c r="L124" s="3">
        <v>1</v>
      </c>
      <c r="M124" s="6">
        <v>159</v>
      </c>
      <c r="N124" s="13">
        <v>159</v>
      </c>
      <c r="O124" s="3">
        <v>44</v>
      </c>
      <c r="P124" s="1">
        <v>3.93</v>
      </c>
      <c r="Q124" s="1">
        <v>3.93</v>
      </c>
      <c r="R124" s="3">
        <v>47</v>
      </c>
      <c r="S124" s="1">
        <v>20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50</v>
      </c>
      <c r="AB124" s="1">
        <v>30</v>
      </c>
      <c r="AC124" s="3">
        <v>11</v>
      </c>
      <c r="AD124" s="1">
        <v>-3.2551592999999997E-2</v>
      </c>
      <c r="AE124" s="1">
        <v>1.2656307166209999E-2</v>
      </c>
      <c r="AF124" s="1">
        <v>1</v>
      </c>
      <c r="AG124" s="1">
        <v>1</v>
      </c>
      <c r="AH124" s="1">
        <v>11</v>
      </c>
      <c r="AI124" s="1">
        <v>1</v>
      </c>
      <c r="AJ124" s="1">
        <v>1</v>
      </c>
      <c r="AK124" s="1">
        <v>51</v>
      </c>
    </row>
    <row r="125" spans="1:37" x14ac:dyDescent="0.2">
      <c r="A125" t="s">
        <v>125</v>
      </c>
      <c r="B125" t="s">
        <v>5123</v>
      </c>
      <c r="C125" t="s">
        <v>5383</v>
      </c>
      <c r="D125" t="s">
        <v>5384</v>
      </c>
      <c r="E125" t="s">
        <v>5401</v>
      </c>
      <c r="F125" s="35" t="s">
        <v>5402</v>
      </c>
      <c r="G125" s="1" t="s">
        <v>5104</v>
      </c>
      <c r="H125" s="1" t="s">
        <v>5104</v>
      </c>
      <c r="I125" s="3">
        <v>1</v>
      </c>
      <c r="J125" s="1">
        <v>1</v>
      </c>
      <c r="K125" s="1">
        <v>1</v>
      </c>
      <c r="L125" s="3">
        <v>1</v>
      </c>
      <c r="M125" s="6">
        <v>97.5</v>
      </c>
      <c r="N125" s="13">
        <v>97.5</v>
      </c>
      <c r="O125" s="3">
        <v>44</v>
      </c>
      <c r="P125" s="1">
        <v>3.44</v>
      </c>
      <c r="Q125" s="1">
        <v>3.44</v>
      </c>
      <c r="R125" s="3">
        <v>47</v>
      </c>
      <c r="S125" s="1">
        <v>70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30</v>
      </c>
      <c r="AC125" s="3">
        <v>11</v>
      </c>
      <c r="AD125" s="1">
        <v>4.1321194999999998E-2</v>
      </c>
      <c r="AE125" s="1">
        <v>5.1149692935127403E-2</v>
      </c>
      <c r="AF125" s="1">
        <v>1</v>
      </c>
      <c r="AG125" s="1">
        <v>1</v>
      </c>
      <c r="AH125" s="1">
        <v>11</v>
      </c>
      <c r="AI125" s="1">
        <v>2</v>
      </c>
      <c r="AJ125" s="1">
        <v>2</v>
      </c>
      <c r="AK125" s="1">
        <v>51</v>
      </c>
    </row>
    <row r="126" spans="1:37" x14ac:dyDescent="0.2">
      <c r="A126" t="s">
        <v>126</v>
      </c>
      <c r="B126" t="s">
        <v>5123</v>
      </c>
      <c r="C126" t="s">
        <v>5383</v>
      </c>
      <c r="D126" t="s">
        <v>5384</v>
      </c>
      <c r="E126" t="s">
        <v>5403</v>
      </c>
      <c r="F126" s="35" t="s">
        <v>5404</v>
      </c>
      <c r="G126" s="1" t="s">
        <v>5104</v>
      </c>
      <c r="H126" s="1" t="s">
        <v>5104</v>
      </c>
      <c r="I126" s="3">
        <v>1</v>
      </c>
      <c r="J126" s="1">
        <v>0</v>
      </c>
      <c r="K126" s="1">
        <v>0</v>
      </c>
      <c r="L126" s="3">
        <v>1</v>
      </c>
      <c r="M126" s="6">
        <v>52</v>
      </c>
      <c r="N126" s="13">
        <v>52</v>
      </c>
      <c r="O126" s="3">
        <v>44</v>
      </c>
      <c r="P126" s="1" t="s">
        <v>2</v>
      </c>
      <c r="Q126" s="1">
        <v>3.4986000000000002</v>
      </c>
      <c r="R126" s="3" t="s">
        <v>14989</v>
      </c>
      <c r="S126" s="1">
        <v>20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50</v>
      </c>
      <c r="AB126" s="1">
        <v>30</v>
      </c>
      <c r="AC126" s="3">
        <v>11</v>
      </c>
      <c r="AD126" s="1">
        <v>-3.2551592999999997E-2</v>
      </c>
      <c r="AE126" s="1">
        <v>1.2656307166209999E-2</v>
      </c>
      <c r="AF126" s="1">
        <v>1</v>
      </c>
      <c r="AG126" s="1">
        <v>1</v>
      </c>
      <c r="AH126" s="1">
        <v>11</v>
      </c>
      <c r="AI126" s="1">
        <v>1</v>
      </c>
      <c r="AJ126" s="1">
        <v>1</v>
      </c>
      <c r="AK126" s="1">
        <v>51</v>
      </c>
    </row>
    <row r="127" spans="1:37" x14ac:dyDescent="0.2">
      <c r="A127" t="s">
        <v>127</v>
      </c>
      <c r="B127" t="s">
        <v>5123</v>
      </c>
      <c r="C127" t="s">
        <v>5383</v>
      </c>
      <c r="D127" t="s">
        <v>5384</v>
      </c>
      <c r="E127" t="s">
        <v>5405</v>
      </c>
      <c r="F127" s="35" t="s">
        <v>5406</v>
      </c>
      <c r="G127" s="1" t="s">
        <v>5104</v>
      </c>
      <c r="H127" s="1" t="s">
        <v>5104</v>
      </c>
      <c r="I127" s="3">
        <v>1</v>
      </c>
      <c r="J127" s="1">
        <v>0</v>
      </c>
      <c r="K127" s="1">
        <v>0</v>
      </c>
      <c r="L127" s="3">
        <v>1</v>
      </c>
      <c r="M127" s="6">
        <v>75.2</v>
      </c>
      <c r="N127" s="13">
        <v>75.2</v>
      </c>
      <c r="O127" s="3">
        <v>44</v>
      </c>
      <c r="P127" s="1">
        <v>4.5</v>
      </c>
      <c r="Q127" s="1">
        <v>4.5</v>
      </c>
      <c r="R127" s="3">
        <v>47</v>
      </c>
      <c r="S127" s="1">
        <v>20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50</v>
      </c>
      <c r="AB127" s="1">
        <v>30</v>
      </c>
      <c r="AC127" s="3">
        <v>11</v>
      </c>
      <c r="AD127" s="1">
        <v>-3.2551592999999997E-2</v>
      </c>
      <c r="AE127" s="1">
        <v>1.2656307166209999E-2</v>
      </c>
      <c r="AF127" s="1">
        <v>1</v>
      </c>
      <c r="AG127" s="1">
        <v>1</v>
      </c>
      <c r="AH127" s="1">
        <v>11</v>
      </c>
      <c r="AI127" s="1">
        <v>1</v>
      </c>
      <c r="AJ127" s="1">
        <v>1</v>
      </c>
      <c r="AK127" s="1">
        <v>51</v>
      </c>
    </row>
    <row r="128" spans="1:37" x14ac:dyDescent="0.2">
      <c r="A128" t="s">
        <v>128</v>
      </c>
      <c r="B128" t="s">
        <v>5123</v>
      </c>
      <c r="C128" t="s">
        <v>5383</v>
      </c>
      <c r="D128" t="s">
        <v>5384</v>
      </c>
      <c r="E128" t="s">
        <v>5407</v>
      </c>
      <c r="F128" s="35" t="s">
        <v>5408</v>
      </c>
      <c r="G128" s="1" t="s">
        <v>5104</v>
      </c>
      <c r="H128" s="1" t="s">
        <v>5104</v>
      </c>
      <c r="I128" s="3">
        <v>1</v>
      </c>
      <c r="J128" s="1">
        <v>0</v>
      </c>
      <c r="K128" s="1">
        <v>0</v>
      </c>
      <c r="L128" s="3">
        <v>1</v>
      </c>
      <c r="M128" s="6">
        <v>100</v>
      </c>
      <c r="N128" s="13">
        <v>100</v>
      </c>
      <c r="O128" s="3">
        <v>44</v>
      </c>
      <c r="P128" s="1">
        <v>5</v>
      </c>
      <c r="Q128" s="1">
        <v>5</v>
      </c>
      <c r="R128" s="3">
        <v>47</v>
      </c>
      <c r="S128" s="1">
        <v>20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50</v>
      </c>
      <c r="AB128" s="1">
        <v>30</v>
      </c>
      <c r="AC128" s="3">
        <v>11</v>
      </c>
      <c r="AD128" s="1">
        <v>-3.2551592999999997E-2</v>
      </c>
      <c r="AE128" s="1">
        <v>1.2656307166209999E-2</v>
      </c>
      <c r="AF128" s="1">
        <v>1</v>
      </c>
      <c r="AG128" s="1">
        <v>1</v>
      </c>
      <c r="AH128" s="1">
        <v>11</v>
      </c>
      <c r="AI128" s="1">
        <v>1</v>
      </c>
      <c r="AJ128" s="1">
        <v>1</v>
      </c>
      <c r="AK128" s="1">
        <v>51</v>
      </c>
    </row>
    <row r="129" spans="1:37" x14ac:dyDescent="0.2">
      <c r="A129" t="s">
        <v>129</v>
      </c>
      <c r="B129" t="s">
        <v>5123</v>
      </c>
      <c r="C129" t="s">
        <v>5383</v>
      </c>
      <c r="D129" t="s">
        <v>5409</v>
      </c>
      <c r="E129" t="s">
        <v>5410</v>
      </c>
      <c r="F129" s="35" t="s">
        <v>5411</v>
      </c>
      <c r="G129" s="1" t="s">
        <v>5104</v>
      </c>
      <c r="H129" s="1" t="s">
        <v>5104</v>
      </c>
      <c r="I129" s="3">
        <v>1</v>
      </c>
      <c r="J129" s="1">
        <v>0</v>
      </c>
      <c r="K129" s="1">
        <v>0</v>
      </c>
      <c r="L129" s="3">
        <v>1</v>
      </c>
      <c r="M129" s="6">
        <v>70</v>
      </c>
      <c r="N129" s="13">
        <v>70</v>
      </c>
      <c r="O129" s="3">
        <v>44</v>
      </c>
      <c r="P129" s="1">
        <v>5.15</v>
      </c>
      <c r="Q129" s="1">
        <v>5.15</v>
      </c>
      <c r="R129" s="3">
        <v>47</v>
      </c>
      <c r="S129" s="1">
        <v>20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10</v>
      </c>
      <c r="Z129" s="1">
        <v>0</v>
      </c>
      <c r="AA129" s="1">
        <v>40</v>
      </c>
      <c r="AB129" s="1">
        <v>30</v>
      </c>
      <c r="AC129" s="3">
        <v>11</v>
      </c>
      <c r="AD129" s="1">
        <v>-3.6722113000000001E-2</v>
      </c>
      <c r="AE129" s="1">
        <v>-5.4924045430882196E-3</v>
      </c>
      <c r="AF129" s="1">
        <v>1</v>
      </c>
      <c r="AG129" s="1">
        <v>1</v>
      </c>
      <c r="AH129" s="1">
        <v>11</v>
      </c>
      <c r="AI129" s="1">
        <v>1</v>
      </c>
      <c r="AJ129" s="1">
        <v>1</v>
      </c>
      <c r="AK129" s="1">
        <v>51</v>
      </c>
    </row>
    <row r="130" spans="1:37" x14ac:dyDescent="0.2">
      <c r="A130" t="s">
        <v>130</v>
      </c>
      <c r="B130" t="s">
        <v>5412</v>
      </c>
      <c r="C130" t="s">
        <v>5413</v>
      </c>
      <c r="D130" t="s">
        <v>5414</v>
      </c>
      <c r="E130" t="s">
        <v>5415</v>
      </c>
      <c r="F130" s="35" t="s">
        <v>5416</v>
      </c>
      <c r="G130" s="1" t="s">
        <v>5105</v>
      </c>
      <c r="H130" s="1" t="s">
        <v>5105</v>
      </c>
      <c r="I130" s="3">
        <v>1</v>
      </c>
      <c r="J130" s="1">
        <v>0</v>
      </c>
      <c r="K130" s="1">
        <v>0</v>
      </c>
      <c r="L130" s="3">
        <v>1</v>
      </c>
      <c r="M130" s="6">
        <v>4750</v>
      </c>
      <c r="N130" s="13">
        <v>4750</v>
      </c>
      <c r="O130" s="3">
        <v>44</v>
      </c>
      <c r="P130" s="1">
        <v>1.0049999999999999</v>
      </c>
      <c r="Q130" s="1">
        <v>1.0049999999999999</v>
      </c>
      <c r="R130" s="3">
        <v>47</v>
      </c>
      <c r="S130" s="1">
        <v>50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50</v>
      </c>
      <c r="Z130" s="1">
        <v>0</v>
      </c>
      <c r="AA130" s="1">
        <v>0</v>
      </c>
      <c r="AB130" s="1">
        <v>0</v>
      </c>
      <c r="AC130" s="3">
        <v>11</v>
      </c>
      <c r="AD130" s="1">
        <v>5.0253275E-2</v>
      </c>
      <c r="AE130" s="1">
        <v>-7.0976602537474898E-2</v>
      </c>
      <c r="AF130" s="1">
        <v>2</v>
      </c>
      <c r="AG130" s="1">
        <v>2</v>
      </c>
      <c r="AH130" s="1">
        <v>11</v>
      </c>
      <c r="AI130" s="1">
        <v>2</v>
      </c>
      <c r="AJ130" s="1">
        <v>2</v>
      </c>
      <c r="AK130" s="1">
        <v>51</v>
      </c>
    </row>
    <row r="131" spans="1:37" x14ac:dyDescent="0.2">
      <c r="A131" t="s">
        <v>131</v>
      </c>
      <c r="B131" t="s">
        <v>5412</v>
      </c>
      <c r="C131" t="s">
        <v>5417</v>
      </c>
      <c r="D131" t="s">
        <v>5418</v>
      </c>
      <c r="E131" t="s">
        <v>5419</v>
      </c>
      <c r="F131" s="35" t="s">
        <v>5420</v>
      </c>
      <c r="G131" s="1" t="s">
        <v>5104</v>
      </c>
      <c r="H131" s="1" t="s">
        <v>5104</v>
      </c>
      <c r="I131" s="3">
        <v>1</v>
      </c>
      <c r="J131" s="1">
        <v>0</v>
      </c>
      <c r="K131" s="1">
        <v>0</v>
      </c>
      <c r="L131" s="3">
        <v>1</v>
      </c>
      <c r="M131" s="6">
        <v>77.5</v>
      </c>
      <c r="N131" s="13">
        <v>77.5</v>
      </c>
      <c r="O131" s="3">
        <v>44</v>
      </c>
      <c r="P131" s="1">
        <v>1</v>
      </c>
      <c r="Q131" s="1">
        <v>1</v>
      </c>
      <c r="R131" s="3">
        <v>47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50</v>
      </c>
      <c r="Z131" s="1">
        <v>0</v>
      </c>
      <c r="AA131" s="1">
        <v>0</v>
      </c>
      <c r="AB131" s="1">
        <v>50</v>
      </c>
      <c r="AC131" s="3">
        <v>11</v>
      </c>
      <c r="AD131" s="1">
        <v>-9.0774998999999995E-2</v>
      </c>
      <c r="AE131" s="1">
        <v>-3.2007935439125897E-2</v>
      </c>
      <c r="AF131" s="1">
        <v>3</v>
      </c>
      <c r="AG131" s="1">
        <v>3</v>
      </c>
      <c r="AH131" s="1">
        <v>11</v>
      </c>
      <c r="AI131" s="1">
        <v>2</v>
      </c>
      <c r="AJ131" s="1">
        <v>2</v>
      </c>
      <c r="AK131" s="1">
        <v>51</v>
      </c>
    </row>
    <row r="132" spans="1:37" x14ac:dyDescent="0.2">
      <c r="A132" t="s">
        <v>132</v>
      </c>
      <c r="B132" t="s">
        <v>5412</v>
      </c>
      <c r="C132" t="s">
        <v>5413</v>
      </c>
      <c r="D132" t="s">
        <v>5421</v>
      </c>
      <c r="E132" t="s">
        <v>5422</v>
      </c>
      <c r="F132" s="35" t="s">
        <v>5423</v>
      </c>
      <c r="G132" s="1" t="s">
        <v>5105</v>
      </c>
      <c r="H132" s="1" t="s">
        <v>5105</v>
      </c>
      <c r="I132" s="3">
        <v>1</v>
      </c>
      <c r="J132" s="1">
        <v>0</v>
      </c>
      <c r="K132" s="1">
        <v>0</v>
      </c>
      <c r="L132" s="3">
        <v>1</v>
      </c>
      <c r="M132" s="6">
        <v>5375</v>
      </c>
      <c r="N132" s="13">
        <v>5375</v>
      </c>
      <c r="O132" s="3">
        <v>44</v>
      </c>
      <c r="P132" s="1">
        <v>1</v>
      </c>
      <c r="Q132" s="1">
        <v>1</v>
      </c>
      <c r="R132" s="3">
        <v>47</v>
      </c>
      <c r="S132" s="1">
        <v>0</v>
      </c>
      <c r="T132" s="1">
        <v>0</v>
      </c>
      <c r="U132" s="1">
        <v>0</v>
      </c>
      <c r="V132" s="1">
        <v>0</v>
      </c>
      <c r="W132" s="1">
        <v>10</v>
      </c>
      <c r="X132" s="1">
        <v>0</v>
      </c>
      <c r="Y132" s="1">
        <v>50</v>
      </c>
      <c r="Z132" s="1">
        <v>0</v>
      </c>
      <c r="AA132" s="1">
        <v>30</v>
      </c>
      <c r="AB132" s="1">
        <v>10</v>
      </c>
      <c r="AC132" s="3">
        <v>11</v>
      </c>
      <c r="AD132" s="1">
        <v>-5.9030818999999998E-2</v>
      </c>
      <c r="AE132" s="1">
        <v>-9.1206572085475696E-2</v>
      </c>
      <c r="AF132" s="1">
        <v>3</v>
      </c>
      <c r="AG132" s="1">
        <v>3</v>
      </c>
      <c r="AH132" s="1">
        <v>11</v>
      </c>
      <c r="AI132" s="1">
        <v>2</v>
      </c>
      <c r="AJ132" s="1">
        <v>2</v>
      </c>
      <c r="AK132" s="1">
        <v>51</v>
      </c>
    </row>
    <row r="133" spans="1:37" x14ac:dyDescent="0.2">
      <c r="A133" t="s">
        <v>133</v>
      </c>
      <c r="B133" t="s">
        <v>5412</v>
      </c>
      <c r="C133" t="s">
        <v>5413</v>
      </c>
      <c r="D133" t="s">
        <v>5421</v>
      </c>
      <c r="E133" t="s">
        <v>5424</v>
      </c>
      <c r="F133" s="35" t="s">
        <v>15067</v>
      </c>
      <c r="G133" s="1" t="s">
        <v>5105</v>
      </c>
      <c r="H133" s="1" t="s">
        <v>5105</v>
      </c>
      <c r="I133" s="3">
        <v>1</v>
      </c>
      <c r="J133" s="1">
        <v>0</v>
      </c>
      <c r="K133" s="1">
        <v>0</v>
      </c>
      <c r="L133" s="3">
        <v>1</v>
      </c>
      <c r="M133" s="6">
        <v>5250</v>
      </c>
      <c r="N133" s="13">
        <v>5250</v>
      </c>
      <c r="O133" s="3">
        <v>44</v>
      </c>
      <c r="P133" s="1">
        <v>1.01</v>
      </c>
      <c r="Q133" s="1">
        <v>1.01</v>
      </c>
      <c r="R133" s="3">
        <v>47</v>
      </c>
      <c r="S133" s="1">
        <v>0</v>
      </c>
      <c r="T133" s="1">
        <v>0</v>
      </c>
      <c r="U133" s="1">
        <v>0</v>
      </c>
      <c r="V133" s="1">
        <v>0</v>
      </c>
      <c r="W133" s="1">
        <v>10</v>
      </c>
      <c r="X133" s="1">
        <v>0</v>
      </c>
      <c r="Y133" s="1">
        <v>50</v>
      </c>
      <c r="Z133" s="1">
        <v>0</v>
      </c>
      <c r="AA133" s="1">
        <v>30</v>
      </c>
      <c r="AB133" s="1">
        <v>10</v>
      </c>
      <c r="AC133" s="3">
        <v>11</v>
      </c>
      <c r="AD133" s="1">
        <v>-5.9030818999999998E-2</v>
      </c>
      <c r="AE133" s="1">
        <v>-9.1206572085475696E-2</v>
      </c>
      <c r="AF133" s="1">
        <v>3</v>
      </c>
      <c r="AG133" s="1">
        <v>3</v>
      </c>
      <c r="AH133" s="1">
        <v>11</v>
      </c>
      <c r="AI133" s="1">
        <v>3</v>
      </c>
      <c r="AJ133" s="1">
        <v>3</v>
      </c>
      <c r="AK133" s="1">
        <v>51</v>
      </c>
    </row>
    <row r="134" spans="1:37" x14ac:dyDescent="0.2">
      <c r="A134" t="s">
        <v>134</v>
      </c>
      <c r="B134" t="s">
        <v>5412</v>
      </c>
      <c r="C134" t="s">
        <v>5413</v>
      </c>
      <c r="D134" t="s">
        <v>5421</v>
      </c>
      <c r="E134" t="s">
        <v>5425</v>
      </c>
      <c r="F134" s="35" t="s">
        <v>5426</v>
      </c>
      <c r="G134" s="1" t="s">
        <v>5105</v>
      </c>
      <c r="H134" s="1" t="s">
        <v>5105</v>
      </c>
      <c r="I134" s="3">
        <v>1</v>
      </c>
      <c r="J134" s="1">
        <v>0</v>
      </c>
      <c r="K134" s="1">
        <v>0</v>
      </c>
      <c r="L134" s="3">
        <v>1</v>
      </c>
      <c r="M134" s="6">
        <v>6500</v>
      </c>
      <c r="N134" s="13">
        <v>6500</v>
      </c>
      <c r="O134" s="3">
        <v>44</v>
      </c>
      <c r="P134" s="1">
        <v>1.0075000000000001</v>
      </c>
      <c r="Q134" s="1">
        <v>1.0075000000000001</v>
      </c>
      <c r="R134" s="3">
        <v>47</v>
      </c>
      <c r="S134" s="1">
        <v>0</v>
      </c>
      <c r="T134" s="1">
        <v>0</v>
      </c>
      <c r="U134" s="1">
        <v>0</v>
      </c>
      <c r="V134" s="1">
        <v>0</v>
      </c>
      <c r="W134" s="1">
        <v>10</v>
      </c>
      <c r="X134" s="1">
        <v>0</v>
      </c>
      <c r="Y134" s="1">
        <v>50</v>
      </c>
      <c r="Z134" s="1">
        <v>0</v>
      </c>
      <c r="AA134" s="1">
        <v>30</v>
      </c>
      <c r="AB134" s="1">
        <v>10</v>
      </c>
      <c r="AC134" s="3">
        <v>11</v>
      </c>
      <c r="AD134" s="1">
        <v>-5.9030818999999998E-2</v>
      </c>
      <c r="AE134" s="1">
        <v>-9.1206572085475598E-2</v>
      </c>
      <c r="AF134" s="1">
        <v>3</v>
      </c>
      <c r="AG134" s="1">
        <v>3</v>
      </c>
      <c r="AH134" s="1">
        <v>11</v>
      </c>
      <c r="AI134" s="1">
        <v>1</v>
      </c>
      <c r="AJ134" s="1">
        <v>1</v>
      </c>
      <c r="AK134" s="1">
        <v>51</v>
      </c>
    </row>
    <row r="135" spans="1:37" x14ac:dyDescent="0.2">
      <c r="A135" t="s">
        <v>135</v>
      </c>
      <c r="B135" t="s">
        <v>5123</v>
      </c>
      <c r="C135" t="s">
        <v>5131</v>
      </c>
      <c r="D135" t="s">
        <v>5427</v>
      </c>
      <c r="E135" t="s">
        <v>5428</v>
      </c>
      <c r="F135" s="35" t="s">
        <v>5429</v>
      </c>
      <c r="G135" s="1" t="s">
        <v>5104</v>
      </c>
      <c r="H135" s="1" t="s">
        <v>5104</v>
      </c>
      <c r="I135" s="3">
        <v>1</v>
      </c>
      <c r="J135" s="1">
        <v>1</v>
      </c>
      <c r="K135" s="1">
        <v>1</v>
      </c>
      <c r="L135" s="3">
        <v>1</v>
      </c>
      <c r="M135" s="6">
        <v>47.8</v>
      </c>
      <c r="N135" s="13">
        <v>47.8</v>
      </c>
      <c r="O135" s="3">
        <v>44</v>
      </c>
      <c r="P135" s="1">
        <v>5.19</v>
      </c>
      <c r="Q135" s="1">
        <v>5.19</v>
      </c>
      <c r="R135" s="3">
        <v>47</v>
      </c>
      <c r="S135" s="1">
        <v>20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10</v>
      </c>
      <c r="Z135" s="1">
        <v>0</v>
      </c>
      <c r="AA135" s="1">
        <v>40</v>
      </c>
      <c r="AB135" s="1">
        <v>30</v>
      </c>
      <c r="AC135" s="3">
        <v>11</v>
      </c>
      <c r="AD135" s="1">
        <v>-3.6722113000000001E-2</v>
      </c>
      <c r="AE135" s="1">
        <v>-5.4924045430881901E-3</v>
      </c>
      <c r="AF135" s="1">
        <v>1</v>
      </c>
      <c r="AG135" s="1">
        <v>1</v>
      </c>
      <c r="AH135" s="1">
        <v>11</v>
      </c>
      <c r="AI135" s="1">
        <v>1</v>
      </c>
      <c r="AJ135" s="1">
        <v>1</v>
      </c>
      <c r="AK135" s="1">
        <v>51</v>
      </c>
    </row>
    <row r="136" spans="1:37" x14ac:dyDescent="0.2">
      <c r="A136" t="s">
        <v>136</v>
      </c>
      <c r="B136" t="s">
        <v>5123</v>
      </c>
      <c r="C136" t="s">
        <v>5131</v>
      </c>
      <c r="D136" t="s">
        <v>5427</v>
      </c>
      <c r="E136" t="s">
        <v>5430</v>
      </c>
      <c r="F136" s="35" t="s">
        <v>5431</v>
      </c>
      <c r="G136" s="1" t="s">
        <v>5104</v>
      </c>
      <c r="H136" s="1" t="s">
        <v>5104</v>
      </c>
      <c r="I136" s="3">
        <v>1</v>
      </c>
      <c r="J136" s="1">
        <v>1</v>
      </c>
      <c r="K136" s="1">
        <v>1</v>
      </c>
      <c r="L136" s="3">
        <v>1</v>
      </c>
      <c r="M136" s="6">
        <v>115.6</v>
      </c>
      <c r="N136" s="13">
        <v>115.6</v>
      </c>
      <c r="O136" s="3">
        <v>44</v>
      </c>
      <c r="P136" s="1">
        <v>4.99</v>
      </c>
      <c r="Q136" s="1">
        <v>4.99</v>
      </c>
      <c r="R136" s="3">
        <v>47</v>
      </c>
      <c r="S136" s="1">
        <v>20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10</v>
      </c>
      <c r="Z136" s="1">
        <v>0</v>
      </c>
      <c r="AA136" s="1">
        <v>40</v>
      </c>
      <c r="AB136" s="1">
        <v>30</v>
      </c>
      <c r="AC136" s="3">
        <v>11</v>
      </c>
      <c r="AD136" s="1">
        <v>-3.6722113000000001E-2</v>
      </c>
      <c r="AE136" s="1">
        <v>-5.4924045430881797E-3</v>
      </c>
      <c r="AF136" s="1">
        <v>1</v>
      </c>
      <c r="AG136" s="1">
        <v>1</v>
      </c>
      <c r="AH136" s="1">
        <v>11</v>
      </c>
      <c r="AI136" s="1">
        <v>5</v>
      </c>
      <c r="AJ136" s="1">
        <v>5</v>
      </c>
      <c r="AK136" s="1">
        <v>51</v>
      </c>
    </row>
    <row r="137" spans="1:37" x14ac:dyDescent="0.2">
      <c r="A137" t="s">
        <v>137</v>
      </c>
      <c r="B137" t="s">
        <v>5412</v>
      </c>
      <c r="C137" t="s">
        <v>5432</v>
      </c>
      <c r="D137" t="s">
        <v>5433</v>
      </c>
      <c r="E137" t="s">
        <v>5434</v>
      </c>
      <c r="F137" s="35" t="s">
        <v>5435</v>
      </c>
      <c r="G137" s="1" t="s">
        <v>5105</v>
      </c>
      <c r="H137" s="1" t="s">
        <v>5105</v>
      </c>
      <c r="I137" s="3">
        <v>1</v>
      </c>
      <c r="J137" s="1">
        <v>0</v>
      </c>
      <c r="K137" s="1">
        <v>0</v>
      </c>
      <c r="L137" s="3">
        <v>1</v>
      </c>
      <c r="M137" s="6">
        <v>5390</v>
      </c>
      <c r="N137" s="13">
        <v>5390</v>
      </c>
      <c r="O137" s="3">
        <v>44</v>
      </c>
      <c r="P137" s="1">
        <v>1.31</v>
      </c>
      <c r="Q137" s="1">
        <v>1.31</v>
      </c>
      <c r="R137" s="3">
        <v>47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20</v>
      </c>
      <c r="Z137" s="1">
        <v>10</v>
      </c>
      <c r="AA137" s="1">
        <v>0</v>
      </c>
      <c r="AB137" s="1">
        <v>70</v>
      </c>
      <c r="AC137" s="3">
        <v>1</v>
      </c>
      <c r="AD137" s="1">
        <v>-9.4342728000000001E-2</v>
      </c>
      <c r="AE137" s="1">
        <v>1.4555122182210899E-2</v>
      </c>
      <c r="AF137" s="1">
        <v>3</v>
      </c>
      <c r="AG137" s="1">
        <v>3</v>
      </c>
      <c r="AH137" s="1">
        <v>1</v>
      </c>
      <c r="AI137" s="1">
        <v>3</v>
      </c>
      <c r="AJ137" s="1">
        <v>3</v>
      </c>
      <c r="AK137" s="1">
        <v>51</v>
      </c>
    </row>
    <row r="138" spans="1:37" x14ac:dyDescent="0.2">
      <c r="A138" t="s">
        <v>138</v>
      </c>
      <c r="B138" t="s">
        <v>5412</v>
      </c>
      <c r="C138" t="s">
        <v>5432</v>
      </c>
      <c r="D138" t="s">
        <v>5433</v>
      </c>
      <c r="E138" t="s">
        <v>5436</v>
      </c>
      <c r="F138" s="35" t="s">
        <v>5437</v>
      </c>
      <c r="G138" s="1" t="s">
        <v>5105</v>
      </c>
      <c r="H138" s="1" t="s">
        <v>5105</v>
      </c>
      <c r="I138" s="3">
        <v>1</v>
      </c>
      <c r="J138" s="1">
        <v>1</v>
      </c>
      <c r="K138" s="1">
        <v>1</v>
      </c>
      <c r="L138" s="3">
        <v>1</v>
      </c>
      <c r="M138" s="6">
        <v>6400</v>
      </c>
      <c r="N138" s="13">
        <v>6400</v>
      </c>
      <c r="O138" s="3">
        <v>44</v>
      </c>
      <c r="P138" s="1">
        <v>1</v>
      </c>
      <c r="Q138" s="1">
        <v>1</v>
      </c>
      <c r="R138" s="3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30</v>
      </c>
      <c r="Z138" s="1">
        <v>0</v>
      </c>
      <c r="AA138" s="1">
        <v>30</v>
      </c>
      <c r="AB138" s="1">
        <v>40</v>
      </c>
      <c r="AC138" s="3">
        <v>1</v>
      </c>
      <c r="AD138" s="1">
        <v>-8.9501807000000003E-2</v>
      </c>
      <c r="AE138" s="1">
        <v>-3.2361811093070798E-2</v>
      </c>
      <c r="AF138" s="1">
        <v>3</v>
      </c>
      <c r="AG138" s="1">
        <v>3</v>
      </c>
      <c r="AH138" s="1">
        <v>11</v>
      </c>
      <c r="AI138" s="1">
        <v>3</v>
      </c>
      <c r="AJ138" s="1">
        <v>3</v>
      </c>
      <c r="AK138" s="1">
        <v>51</v>
      </c>
    </row>
    <row r="139" spans="1:37" x14ac:dyDescent="0.2">
      <c r="A139" t="s">
        <v>139</v>
      </c>
      <c r="B139" t="s">
        <v>5412</v>
      </c>
      <c r="C139" t="s">
        <v>5432</v>
      </c>
      <c r="D139" t="s">
        <v>5433</v>
      </c>
      <c r="E139" t="s">
        <v>5438</v>
      </c>
      <c r="F139" s="35" t="s">
        <v>5439</v>
      </c>
      <c r="G139" s="1" t="s">
        <v>5105</v>
      </c>
      <c r="H139" s="1" t="s">
        <v>5105</v>
      </c>
      <c r="I139" s="3">
        <v>1</v>
      </c>
      <c r="J139" s="1">
        <v>0</v>
      </c>
      <c r="K139" s="1">
        <v>0</v>
      </c>
      <c r="L139" s="3">
        <v>1</v>
      </c>
      <c r="M139" s="6">
        <v>5862.5</v>
      </c>
      <c r="N139" s="13">
        <v>5862.5</v>
      </c>
      <c r="O139" s="3">
        <v>44</v>
      </c>
      <c r="P139" s="1">
        <v>1.0049999999999999</v>
      </c>
      <c r="Q139" s="1">
        <v>1.0049999999999999</v>
      </c>
      <c r="R139" s="3">
        <v>47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40</v>
      </c>
      <c r="Z139" s="1">
        <v>0</v>
      </c>
      <c r="AA139" s="1">
        <v>0</v>
      </c>
      <c r="AB139" s="1">
        <v>60</v>
      </c>
      <c r="AC139" s="3">
        <v>11</v>
      </c>
      <c r="AD139" s="1">
        <v>-9.5085379999999997E-2</v>
      </c>
      <c r="AE139" s="1">
        <v>-1.57451128334366E-2</v>
      </c>
      <c r="AF139" s="1">
        <v>3</v>
      </c>
      <c r="AG139" s="1">
        <v>3</v>
      </c>
      <c r="AH139" s="1">
        <v>11</v>
      </c>
      <c r="AI139" s="1">
        <v>4</v>
      </c>
      <c r="AJ139" s="1">
        <v>4</v>
      </c>
      <c r="AK139" s="1">
        <v>51</v>
      </c>
    </row>
    <row r="140" spans="1:37" x14ac:dyDescent="0.2">
      <c r="A140" t="s">
        <v>140</v>
      </c>
      <c r="B140" t="s">
        <v>5412</v>
      </c>
      <c r="C140" t="s">
        <v>5432</v>
      </c>
      <c r="D140" t="s">
        <v>5433</v>
      </c>
      <c r="E140" t="s">
        <v>5440</v>
      </c>
      <c r="F140" s="35" t="s">
        <v>5441</v>
      </c>
      <c r="G140" s="1" t="s">
        <v>5105</v>
      </c>
      <c r="H140" s="1" t="s">
        <v>5105</v>
      </c>
      <c r="I140" s="3">
        <v>1</v>
      </c>
      <c r="J140" s="1">
        <v>0</v>
      </c>
      <c r="K140" s="1">
        <v>0</v>
      </c>
      <c r="L140" s="3">
        <v>1</v>
      </c>
      <c r="M140" s="6">
        <v>6262.8</v>
      </c>
      <c r="N140" s="13">
        <v>6262.8</v>
      </c>
      <c r="O140" s="3">
        <v>44</v>
      </c>
      <c r="P140" s="1">
        <v>1</v>
      </c>
      <c r="Q140" s="1">
        <v>1</v>
      </c>
      <c r="R140" s="3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100</v>
      </c>
      <c r="AC140" s="36">
        <v>1</v>
      </c>
      <c r="AD140" s="1">
        <v>-9.0224465000000004E-2</v>
      </c>
      <c r="AE140" s="1">
        <v>7.4363546281954407E-2</v>
      </c>
      <c r="AF140" s="1">
        <v>3</v>
      </c>
      <c r="AG140" s="1">
        <v>3</v>
      </c>
      <c r="AH140" s="1">
        <v>1</v>
      </c>
      <c r="AI140" s="1">
        <v>2</v>
      </c>
      <c r="AJ140" s="1">
        <v>2</v>
      </c>
      <c r="AK140" s="1">
        <v>51</v>
      </c>
    </row>
    <row r="141" spans="1:37" x14ac:dyDescent="0.2">
      <c r="A141" t="s">
        <v>141</v>
      </c>
      <c r="B141" t="s">
        <v>5412</v>
      </c>
      <c r="C141" t="s">
        <v>5432</v>
      </c>
      <c r="D141" t="s">
        <v>5433</v>
      </c>
      <c r="E141" t="s">
        <v>5442</v>
      </c>
      <c r="F141" s="35" t="s">
        <v>5443</v>
      </c>
      <c r="G141" s="1" t="s">
        <v>5105</v>
      </c>
      <c r="H141" s="1" t="s">
        <v>5105</v>
      </c>
      <c r="I141" s="3">
        <v>1</v>
      </c>
      <c r="J141" s="1">
        <v>0</v>
      </c>
      <c r="K141" s="1">
        <v>0</v>
      </c>
      <c r="L141" s="3">
        <v>1</v>
      </c>
      <c r="M141" s="6">
        <v>5589.2</v>
      </c>
      <c r="N141" s="13">
        <v>5589.2</v>
      </c>
      <c r="O141" s="3">
        <v>44</v>
      </c>
      <c r="P141" s="1">
        <v>1</v>
      </c>
      <c r="Q141" s="1">
        <v>1</v>
      </c>
      <c r="R141" s="3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40</v>
      </c>
      <c r="Z141" s="1">
        <v>0</v>
      </c>
      <c r="AA141" s="1">
        <v>0</v>
      </c>
      <c r="AB141" s="1">
        <v>60</v>
      </c>
      <c r="AC141" s="3">
        <v>11</v>
      </c>
      <c r="AD141" s="1">
        <v>-9.5085379999999997E-2</v>
      </c>
      <c r="AE141" s="1">
        <v>-1.57451128334366E-2</v>
      </c>
      <c r="AF141" s="1">
        <v>3</v>
      </c>
      <c r="AG141" s="1">
        <v>3</v>
      </c>
      <c r="AH141" s="1">
        <v>11</v>
      </c>
      <c r="AI141" s="1">
        <v>5</v>
      </c>
      <c r="AJ141" s="1">
        <v>5</v>
      </c>
      <c r="AK141" s="1">
        <v>51</v>
      </c>
    </row>
    <row r="142" spans="1:37" x14ac:dyDescent="0.2">
      <c r="A142" t="s">
        <v>142</v>
      </c>
      <c r="B142" t="s">
        <v>5412</v>
      </c>
      <c r="C142" t="s">
        <v>5432</v>
      </c>
      <c r="D142" t="s">
        <v>5433</v>
      </c>
      <c r="E142" t="s">
        <v>5444</v>
      </c>
      <c r="F142" s="35" t="s">
        <v>5445</v>
      </c>
      <c r="G142" s="1" t="s">
        <v>5105</v>
      </c>
      <c r="H142" s="1" t="s">
        <v>5105</v>
      </c>
      <c r="I142" s="3">
        <v>1</v>
      </c>
      <c r="J142" s="1">
        <v>0</v>
      </c>
      <c r="K142" s="1">
        <v>0</v>
      </c>
      <c r="L142" s="3">
        <v>1</v>
      </c>
      <c r="M142" s="6">
        <v>7554.8</v>
      </c>
      <c r="N142" s="13">
        <v>7554.8</v>
      </c>
      <c r="O142" s="3">
        <v>44</v>
      </c>
      <c r="P142" s="1">
        <v>1.2</v>
      </c>
      <c r="Q142" s="1">
        <v>1.2</v>
      </c>
      <c r="R142" s="3">
        <v>47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40</v>
      </c>
      <c r="Z142" s="1">
        <v>0</v>
      </c>
      <c r="AA142" s="1">
        <v>0</v>
      </c>
      <c r="AB142" s="1">
        <v>60</v>
      </c>
      <c r="AC142" s="3">
        <v>11</v>
      </c>
      <c r="AD142" s="1">
        <v>-9.5085379999999997E-2</v>
      </c>
      <c r="AE142" s="1">
        <v>-1.57451128334366E-2</v>
      </c>
      <c r="AF142" s="1">
        <v>3</v>
      </c>
      <c r="AG142" s="1">
        <v>3</v>
      </c>
      <c r="AH142" s="1">
        <v>11</v>
      </c>
      <c r="AI142" s="1">
        <v>4</v>
      </c>
      <c r="AJ142" s="1">
        <v>4</v>
      </c>
      <c r="AK142" s="1">
        <v>51</v>
      </c>
    </row>
    <row r="143" spans="1:37" x14ac:dyDescent="0.2">
      <c r="A143" t="s">
        <v>143</v>
      </c>
      <c r="B143" t="s">
        <v>5412</v>
      </c>
      <c r="C143" t="s">
        <v>5432</v>
      </c>
      <c r="D143" t="s">
        <v>5433</v>
      </c>
      <c r="E143" t="s">
        <v>5446</v>
      </c>
      <c r="F143" s="35" t="s">
        <v>5447</v>
      </c>
      <c r="G143" s="1" t="s">
        <v>5105</v>
      </c>
      <c r="H143" s="1" t="s">
        <v>5105</v>
      </c>
      <c r="I143" s="3">
        <v>1</v>
      </c>
      <c r="J143" s="1">
        <v>0</v>
      </c>
      <c r="K143" s="1">
        <v>0</v>
      </c>
      <c r="L143" s="3">
        <v>1</v>
      </c>
      <c r="M143" s="6">
        <v>7662</v>
      </c>
      <c r="N143" s="13">
        <v>7662</v>
      </c>
      <c r="O143" s="3">
        <v>44</v>
      </c>
      <c r="P143" s="1" t="s">
        <v>2</v>
      </c>
      <c r="Q143" s="1">
        <v>1.0769</v>
      </c>
      <c r="R143" s="3" t="s">
        <v>14989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40</v>
      </c>
      <c r="Z143" s="1">
        <v>0</v>
      </c>
      <c r="AA143" s="1">
        <v>0</v>
      </c>
      <c r="AB143" s="1">
        <v>60</v>
      </c>
      <c r="AC143" s="3">
        <v>11</v>
      </c>
      <c r="AD143" s="1">
        <v>-9.5085379999999997E-2</v>
      </c>
      <c r="AE143" s="1">
        <v>-1.57451128334366E-2</v>
      </c>
      <c r="AF143" s="1">
        <v>3</v>
      </c>
      <c r="AG143" s="1">
        <v>3</v>
      </c>
      <c r="AH143" s="1">
        <v>11</v>
      </c>
      <c r="AI143" s="1">
        <v>3</v>
      </c>
      <c r="AJ143" s="1">
        <v>3</v>
      </c>
      <c r="AK143" s="1">
        <v>51</v>
      </c>
    </row>
    <row r="144" spans="1:37" x14ac:dyDescent="0.2">
      <c r="A144" t="s">
        <v>144</v>
      </c>
      <c r="B144" t="s">
        <v>5412</v>
      </c>
      <c r="C144" t="s">
        <v>5432</v>
      </c>
      <c r="D144" t="s">
        <v>5433</v>
      </c>
      <c r="E144" t="s">
        <v>5448</v>
      </c>
      <c r="F144" s="35" t="s">
        <v>5449</v>
      </c>
      <c r="G144" s="1" t="s">
        <v>5105</v>
      </c>
      <c r="H144" s="1" t="s">
        <v>5105</v>
      </c>
      <c r="I144" s="3">
        <v>1</v>
      </c>
      <c r="J144" s="1">
        <v>0</v>
      </c>
      <c r="K144" s="1">
        <v>0</v>
      </c>
      <c r="L144" s="3">
        <v>1</v>
      </c>
      <c r="M144" s="6">
        <v>7275</v>
      </c>
      <c r="N144" s="13">
        <v>7275</v>
      </c>
      <c r="O144" s="3">
        <v>44</v>
      </c>
      <c r="P144" s="1">
        <v>1.01</v>
      </c>
      <c r="Q144" s="1">
        <v>1.01</v>
      </c>
      <c r="R144" s="3">
        <v>47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40</v>
      </c>
      <c r="Z144" s="1">
        <v>0</v>
      </c>
      <c r="AA144" s="1">
        <v>0</v>
      </c>
      <c r="AB144" s="1">
        <v>60</v>
      </c>
      <c r="AC144" s="3">
        <v>11</v>
      </c>
      <c r="AD144" s="1">
        <v>-9.5085379999999997E-2</v>
      </c>
      <c r="AE144" s="1">
        <v>-1.57451128334366E-2</v>
      </c>
      <c r="AF144" s="1">
        <v>3</v>
      </c>
      <c r="AG144" s="1">
        <v>3</v>
      </c>
      <c r="AH144" s="1">
        <v>11</v>
      </c>
      <c r="AI144" s="1">
        <v>4</v>
      </c>
      <c r="AJ144" s="1">
        <v>4</v>
      </c>
      <c r="AK144" s="1">
        <v>51</v>
      </c>
    </row>
    <row r="145" spans="1:37" x14ac:dyDescent="0.2">
      <c r="A145" t="s">
        <v>145</v>
      </c>
      <c r="B145" t="s">
        <v>5412</v>
      </c>
      <c r="C145" t="s">
        <v>5432</v>
      </c>
      <c r="D145" t="s">
        <v>5433</v>
      </c>
      <c r="E145" t="s">
        <v>5450</v>
      </c>
      <c r="F145" s="35" t="s">
        <v>15066</v>
      </c>
      <c r="G145" s="1" t="s">
        <v>5105</v>
      </c>
      <c r="H145" s="1" t="s">
        <v>5105</v>
      </c>
      <c r="I145" s="3">
        <v>1</v>
      </c>
      <c r="J145" s="1">
        <v>0</v>
      </c>
      <c r="K145" s="1">
        <v>0</v>
      </c>
      <c r="L145" s="3">
        <v>1</v>
      </c>
      <c r="M145" s="6">
        <v>7000</v>
      </c>
      <c r="N145" s="13">
        <v>7000</v>
      </c>
      <c r="O145" s="3">
        <v>44</v>
      </c>
      <c r="P145" s="1">
        <v>1.0075000000000001</v>
      </c>
      <c r="Q145" s="1">
        <v>1.0075000000000001</v>
      </c>
      <c r="R145" s="3">
        <v>47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40</v>
      </c>
      <c r="Z145" s="1">
        <v>0</v>
      </c>
      <c r="AA145" s="1">
        <v>0</v>
      </c>
      <c r="AB145" s="1">
        <v>60</v>
      </c>
      <c r="AC145" s="3">
        <v>11</v>
      </c>
      <c r="AD145" s="1">
        <v>-9.5085379999999997E-2</v>
      </c>
      <c r="AE145" s="1">
        <v>-1.57451128334366E-2</v>
      </c>
      <c r="AF145" s="1">
        <v>3</v>
      </c>
      <c r="AG145" s="1">
        <v>3</v>
      </c>
      <c r="AH145" s="1">
        <v>11</v>
      </c>
      <c r="AI145" s="1">
        <v>4</v>
      </c>
      <c r="AJ145" s="1">
        <v>4</v>
      </c>
      <c r="AK145" s="1">
        <v>51</v>
      </c>
    </row>
    <row r="146" spans="1:37" x14ac:dyDescent="0.2">
      <c r="A146" t="s">
        <v>146</v>
      </c>
      <c r="B146" t="s">
        <v>5412</v>
      </c>
      <c r="C146" t="s">
        <v>5432</v>
      </c>
      <c r="D146" t="s">
        <v>5433</v>
      </c>
      <c r="E146" t="s">
        <v>5451</v>
      </c>
      <c r="F146" s="35" t="s">
        <v>5452</v>
      </c>
      <c r="G146" s="1" t="s">
        <v>5105</v>
      </c>
      <c r="H146" s="1" t="s">
        <v>5105</v>
      </c>
      <c r="I146" s="3">
        <v>2</v>
      </c>
      <c r="J146" s="1">
        <v>0</v>
      </c>
      <c r="K146" s="1">
        <v>0</v>
      </c>
      <c r="L146" s="3">
        <v>1</v>
      </c>
      <c r="M146" s="6">
        <v>6611</v>
      </c>
      <c r="N146" s="13">
        <v>6611</v>
      </c>
      <c r="O146" s="3">
        <v>44</v>
      </c>
      <c r="P146" s="1">
        <v>1.2</v>
      </c>
      <c r="Q146" s="1">
        <v>1.2</v>
      </c>
      <c r="R146" s="3">
        <v>47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40</v>
      </c>
      <c r="Z146" s="1">
        <v>0</v>
      </c>
      <c r="AA146" s="1">
        <v>0</v>
      </c>
      <c r="AB146" s="1">
        <v>60</v>
      </c>
      <c r="AC146" s="3">
        <v>11</v>
      </c>
      <c r="AD146" s="1">
        <v>-9.5085379999999997E-2</v>
      </c>
      <c r="AE146" s="1">
        <v>-1.57451128334366E-2</v>
      </c>
      <c r="AF146" s="1">
        <v>3</v>
      </c>
      <c r="AG146" s="1">
        <v>3</v>
      </c>
      <c r="AH146" s="1">
        <v>11</v>
      </c>
      <c r="AI146" s="1">
        <v>3</v>
      </c>
      <c r="AJ146" s="1">
        <v>3</v>
      </c>
      <c r="AK146" s="1">
        <v>51</v>
      </c>
    </row>
    <row r="147" spans="1:37" x14ac:dyDescent="0.2">
      <c r="A147" t="s">
        <v>147</v>
      </c>
      <c r="B147" t="s">
        <v>5412</v>
      </c>
      <c r="C147" t="s">
        <v>5432</v>
      </c>
      <c r="D147" t="s">
        <v>5433</v>
      </c>
      <c r="E147" t="s">
        <v>5453</v>
      </c>
      <c r="F147" s="35" t="s">
        <v>5454</v>
      </c>
      <c r="G147" s="1" t="s">
        <v>5105</v>
      </c>
      <c r="H147" s="1" t="s">
        <v>5105</v>
      </c>
      <c r="I147" s="3">
        <v>1</v>
      </c>
      <c r="J147" s="1">
        <v>0</v>
      </c>
      <c r="K147" s="1">
        <v>0</v>
      </c>
      <c r="L147" s="3">
        <v>1</v>
      </c>
      <c r="M147" s="6">
        <v>6145.5</v>
      </c>
      <c r="N147" s="13">
        <v>6145.5</v>
      </c>
      <c r="O147" s="3">
        <v>44</v>
      </c>
      <c r="P147" s="1">
        <v>1</v>
      </c>
      <c r="Q147" s="1">
        <v>1</v>
      </c>
      <c r="R147" s="3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40</v>
      </c>
      <c r="Z147" s="1">
        <v>0</v>
      </c>
      <c r="AA147" s="1">
        <v>0</v>
      </c>
      <c r="AB147" s="1">
        <v>60</v>
      </c>
      <c r="AC147" s="3">
        <v>11</v>
      </c>
      <c r="AD147" s="1">
        <v>-9.5085379999999997E-2</v>
      </c>
      <c r="AE147" s="1">
        <v>-1.57451128334366E-2</v>
      </c>
      <c r="AF147" s="1">
        <v>3</v>
      </c>
      <c r="AG147" s="1">
        <v>3</v>
      </c>
      <c r="AH147" s="1">
        <v>11</v>
      </c>
      <c r="AI147" s="1">
        <v>5</v>
      </c>
      <c r="AJ147" s="1">
        <v>5</v>
      </c>
      <c r="AK147" s="1">
        <v>51</v>
      </c>
    </row>
    <row r="148" spans="1:37" x14ac:dyDescent="0.2">
      <c r="A148" t="s">
        <v>148</v>
      </c>
      <c r="B148" t="s">
        <v>5412</v>
      </c>
      <c r="C148" t="s">
        <v>5432</v>
      </c>
      <c r="D148" t="s">
        <v>5433</v>
      </c>
      <c r="E148" t="s">
        <v>5455</v>
      </c>
      <c r="F148" s="35" t="s">
        <v>15065</v>
      </c>
      <c r="G148" s="1" t="s">
        <v>2</v>
      </c>
      <c r="H148" s="1" t="s">
        <v>5105</v>
      </c>
      <c r="I148" s="14" t="s">
        <v>14989</v>
      </c>
      <c r="J148" s="1" t="s">
        <v>2</v>
      </c>
      <c r="K148" s="1">
        <v>0</v>
      </c>
      <c r="L148" s="14" t="s">
        <v>14989</v>
      </c>
      <c r="M148" s="6">
        <v>6682.1</v>
      </c>
      <c r="N148" s="13">
        <v>6682.1</v>
      </c>
      <c r="O148" s="3">
        <v>44</v>
      </c>
      <c r="P148" s="1">
        <v>1</v>
      </c>
      <c r="Q148" s="1">
        <v>1</v>
      </c>
      <c r="R148" s="3">
        <v>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30</v>
      </c>
      <c r="Z148" s="1">
        <v>0</v>
      </c>
      <c r="AA148" s="1">
        <v>30</v>
      </c>
      <c r="AB148" s="1">
        <v>40</v>
      </c>
      <c r="AC148" s="3">
        <v>1</v>
      </c>
      <c r="AD148" s="1">
        <v>-8.9501807000000003E-2</v>
      </c>
      <c r="AE148" s="1">
        <v>-3.2361811093070798E-2</v>
      </c>
      <c r="AF148" s="1">
        <v>3</v>
      </c>
      <c r="AG148" s="1">
        <v>3</v>
      </c>
      <c r="AH148" s="1">
        <v>1</v>
      </c>
      <c r="AI148" s="1">
        <v>2</v>
      </c>
      <c r="AJ148" s="1">
        <v>2</v>
      </c>
      <c r="AK148" s="1">
        <v>51</v>
      </c>
    </row>
    <row r="149" spans="1:37" x14ac:dyDescent="0.2">
      <c r="A149" t="s">
        <v>149</v>
      </c>
      <c r="B149" t="s">
        <v>5123</v>
      </c>
      <c r="C149" t="s">
        <v>5131</v>
      </c>
      <c r="D149" t="s">
        <v>5456</v>
      </c>
      <c r="E149" t="s">
        <v>5457</v>
      </c>
      <c r="F149" s="35" t="s">
        <v>5458</v>
      </c>
      <c r="G149" s="1" t="s">
        <v>5106</v>
      </c>
      <c r="H149" s="1" t="s">
        <v>5106</v>
      </c>
      <c r="I149" s="3">
        <v>29</v>
      </c>
      <c r="J149" s="1">
        <v>0</v>
      </c>
      <c r="K149" s="1">
        <v>0</v>
      </c>
      <c r="L149" s="3">
        <v>1</v>
      </c>
      <c r="M149" s="6">
        <v>31</v>
      </c>
      <c r="N149" s="13">
        <v>31</v>
      </c>
      <c r="O149" s="3">
        <v>44</v>
      </c>
      <c r="P149" s="1" t="s">
        <v>2</v>
      </c>
      <c r="Q149" s="1">
        <v>3.4853999999999998</v>
      </c>
      <c r="R149" s="3" t="s">
        <v>14989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100</v>
      </c>
      <c r="AC149" s="3">
        <v>11</v>
      </c>
      <c r="AD149" s="1">
        <v>-9.0224465000000004E-2</v>
      </c>
      <c r="AE149" s="1">
        <v>7.4363546281954407E-2</v>
      </c>
      <c r="AF149" s="1">
        <v>1</v>
      </c>
      <c r="AG149" s="1">
        <v>1</v>
      </c>
      <c r="AH149" s="1">
        <v>11</v>
      </c>
      <c r="AI149" s="1">
        <v>2</v>
      </c>
      <c r="AJ149" s="1">
        <v>2</v>
      </c>
      <c r="AK149" s="1">
        <v>51</v>
      </c>
    </row>
    <row r="150" spans="1:37" x14ac:dyDescent="0.2">
      <c r="A150" t="s">
        <v>150</v>
      </c>
      <c r="B150" t="s">
        <v>5123</v>
      </c>
      <c r="C150" t="s">
        <v>5131</v>
      </c>
      <c r="D150" t="s">
        <v>5456</v>
      </c>
      <c r="E150" t="s">
        <v>5459</v>
      </c>
      <c r="F150" s="35" t="s">
        <v>5460</v>
      </c>
      <c r="G150" s="1" t="s">
        <v>5105</v>
      </c>
      <c r="H150" s="1" t="s">
        <v>5105</v>
      </c>
      <c r="I150" s="3">
        <v>1</v>
      </c>
      <c r="J150" s="1">
        <v>0</v>
      </c>
      <c r="K150" s="1">
        <v>0</v>
      </c>
      <c r="L150" s="3">
        <v>1</v>
      </c>
      <c r="M150" s="6">
        <v>37.700000000000003</v>
      </c>
      <c r="N150" s="13">
        <v>37.700000000000003</v>
      </c>
      <c r="O150" s="3">
        <v>44</v>
      </c>
      <c r="P150" s="1">
        <v>4.5025000000000004</v>
      </c>
      <c r="Q150" s="1">
        <v>4.5025000000000004</v>
      </c>
      <c r="R150" s="3">
        <v>47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100</v>
      </c>
      <c r="AC150" s="3">
        <v>11</v>
      </c>
      <c r="AD150" s="1">
        <v>-9.0224465000000004E-2</v>
      </c>
      <c r="AE150" s="1">
        <v>7.4363546281954296E-2</v>
      </c>
      <c r="AF150" s="1">
        <v>1</v>
      </c>
      <c r="AG150" s="1">
        <v>1</v>
      </c>
      <c r="AH150" s="1">
        <v>11</v>
      </c>
      <c r="AI150" s="1">
        <v>3</v>
      </c>
      <c r="AJ150" s="1">
        <v>3</v>
      </c>
      <c r="AK150" s="1">
        <v>51</v>
      </c>
    </row>
    <row r="151" spans="1:37" x14ac:dyDescent="0.2">
      <c r="A151" t="s">
        <v>151</v>
      </c>
      <c r="B151" t="s">
        <v>5123</v>
      </c>
      <c r="C151" t="s">
        <v>5131</v>
      </c>
      <c r="D151" t="s">
        <v>5456</v>
      </c>
      <c r="E151" t="s">
        <v>5461</v>
      </c>
      <c r="F151" s="35" t="s">
        <v>5462</v>
      </c>
      <c r="G151" s="1" t="s">
        <v>5104</v>
      </c>
      <c r="H151" s="1" t="s">
        <v>5104</v>
      </c>
      <c r="I151" s="3">
        <v>1</v>
      </c>
      <c r="J151" s="1">
        <v>0</v>
      </c>
      <c r="K151" s="1">
        <v>0</v>
      </c>
      <c r="L151" s="3">
        <v>1</v>
      </c>
      <c r="M151" s="6">
        <v>35</v>
      </c>
      <c r="N151" s="13">
        <v>35</v>
      </c>
      <c r="O151" s="3">
        <v>44</v>
      </c>
      <c r="P151" s="1" t="s">
        <v>2</v>
      </c>
      <c r="Q151" s="1">
        <v>3.5762999999999998</v>
      </c>
      <c r="R151" s="3" t="s">
        <v>14989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100</v>
      </c>
      <c r="AC151" s="3">
        <v>11</v>
      </c>
      <c r="AD151" s="1">
        <v>-9.0224465000000004E-2</v>
      </c>
      <c r="AE151" s="1">
        <v>7.4363546281954407E-2</v>
      </c>
      <c r="AF151" s="1">
        <v>1</v>
      </c>
      <c r="AG151" s="1">
        <v>1</v>
      </c>
      <c r="AH151" s="1">
        <v>11</v>
      </c>
      <c r="AI151" s="1">
        <v>2</v>
      </c>
      <c r="AJ151" s="1">
        <v>2</v>
      </c>
      <c r="AK151" s="1">
        <v>51</v>
      </c>
    </row>
    <row r="152" spans="1:37" x14ac:dyDescent="0.2">
      <c r="A152" t="s">
        <v>152</v>
      </c>
      <c r="B152" t="s">
        <v>5123</v>
      </c>
      <c r="C152" t="s">
        <v>5131</v>
      </c>
      <c r="D152" t="s">
        <v>5456</v>
      </c>
      <c r="E152" t="s">
        <v>5463</v>
      </c>
      <c r="F152" s="35" t="s">
        <v>5464</v>
      </c>
      <c r="G152" s="1" t="s">
        <v>5106</v>
      </c>
      <c r="H152" s="1" t="s">
        <v>5106</v>
      </c>
      <c r="I152" s="3">
        <v>1</v>
      </c>
      <c r="J152" s="1">
        <v>0</v>
      </c>
      <c r="K152" s="1">
        <v>0</v>
      </c>
      <c r="L152" s="3">
        <v>1</v>
      </c>
      <c r="M152" s="6">
        <v>15.5</v>
      </c>
      <c r="N152" s="13">
        <v>15.5</v>
      </c>
      <c r="O152" s="3">
        <v>44</v>
      </c>
      <c r="P152" s="1">
        <v>4.75</v>
      </c>
      <c r="Q152" s="1">
        <v>4.75</v>
      </c>
      <c r="R152" s="3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100</v>
      </c>
      <c r="AC152" s="3">
        <v>11</v>
      </c>
      <c r="AD152" s="1">
        <v>-9.0224465000000004E-2</v>
      </c>
      <c r="AE152" s="1">
        <v>7.4363546281954407E-2</v>
      </c>
      <c r="AF152" s="1">
        <v>1</v>
      </c>
      <c r="AG152" s="1">
        <v>1</v>
      </c>
      <c r="AH152" s="1">
        <v>11</v>
      </c>
      <c r="AI152" s="1">
        <v>1</v>
      </c>
      <c r="AJ152" s="1">
        <v>1</v>
      </c>
      <c r="AK152" s="1">
        <v>51</v>
      </c>
    </row>
    <row r="153" spans="1:37" x14ac:dyDescent="0.2">
      <c r="A153" t="s">
        <v>153</v>
      </c>
      <c r="B153" t="s">
        <v>5123</v>
      </c>
      <c r="C153" t="s">
        <v>5131</v>
      </c>
      <c r="D153" t="s">
        <v>5456</v>
      </c>
      <c r="E153" t="s">
        <v>5465</v>
      </c>
      <c r="F153" s="35" t="s">
        <v>5466</v>
      </c>
      <c r="G153" s="1" t="s">
        <v>5106</v>
      </c>
      <c r="H153" s="1" t="s">
        <v>5106</v>
      </c>
      <c r="I153" s="3">
        <v>1</v>
      </c>
      <c r="J153" s="1">
        <v>0</v>
      </c>
      <c r="K153" s="1">
        <v>0</v>
      </c>
      <c r="L153" s="3">
        <v>1</v>
      </c>
      <c r="M153" s="6">
        <v>36</v>
      </c>
      <c r="N153" s="13">
        <v>36</v>
      </c>
      <c r="O153" s="3">
        <v>44</v>
      </c>
      <c r="P153" s="1">
        <v>5.5</v>
      </c>
      <c r="Q153" s="1">
        <v>5.5</v>
      </c>
      <c r="R153" s="3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100</v>
      </c>
      <c r="AC153" s="3">
        <v>11</v>
      </c>
      <c r="AD153" s="1">
        <v>-9.0224465000000004E-2</v>
      </c>
      <c r="AE153" s="1">
        <v>7.4363546281954407E-2</v>
      </c>
      <c r="AF153" s="1">
        <v>1</v>
      </c>
      <c r="AG153" s="1">
        <v>1</v>
      </c>
      <c r="AH153" s="1">
        <v>11</v>
      </c>
      <c r="AI153" s="1">
        <v>1</v>
      </c>
      <c r="AJ153" s="1">
        <v>1</v>
      </c>
      <c r="AK153" s="1">
        <v>51</v>
      </c>
    </row>
    <row r="154" spans="1:37" x14ac:dyDescent="0.2">
      <c r="A154" t="s">
        <v>154</v>
      </c>
      <c r="B154" t="s">
        <v>5123</v>
      </c>
      <c r="C154" t="s">
        <v>5131</v>
      </c>
      <c r="D154" t="s">
        <v>5456</v>
      </c>
      <c r="E154" t="s">
        <v>5467</v>
      </c>
      <c r="F154" s="35" t="s">
        <v>5468</v>
      </c>
      <c r="G154" s="1" t="s">
        <v>5105</v>
      </c>
      <c r="H154" s="1" t="s">
        <v>5105</v>
      </c>
      <c r="I154" s="3">
        <v>30</v>
      </c>
      <c r="J154" s="1">
        <v>0</v>
      </c>
      <c r="K154" s="1">
        <v>0</v>
      </c>
      <c r="L154" s="3">
        <v>1</v>
      </c>
      <c r="M154" s="6">
        <v>19.7</v>
      </c>
      <c r="N154" s="13">
        <v>19.7</v>
      </c>
      <c r="O154" s="3">
        <v>44</v>
      </c>
      <c r="P154" s="1">
        <v>4.87</v>
      </c>
      <c r="Q154" s="1">
        <v>4.87</v>
      </c>
      <c r="R154" s="3">
        <v>47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100</v>
      </c>
      <c r="AC154" s="3">
        <v>11</v>
      </c>
      <c r="AD154" s="1">
        <v>-9.0224465000000004E-2</v>
      </c>
      <c r="AE154" s="1">
        <v>7.4363546281954296E-2</v>
      </c>
      <c r="AF154" s="1">
        <v>1</v>
      </c>
      <c r="AG154" s="1">
        <v>1</v>
      </c>
      <c r="AH154" s="1">
        <v>11</v>
      </c>
      <c r="AI154" s="1">
        <v>2</v>
      </c>
      <c r="AJ154" s="1">
        <v>2</v>
      </c>
      <c r="AK154" s="1">
        <v>51</v>
      </c>
    </row>
    <row r="155" spans="1:37" x14ac:dyDescent="0.2">
      <c r="A155" t="s">
        <v>155</v>
      </c>
      <c r="B155" t="s">
        <v>5123</v>
      </c>
      <c r="C155" t="s">
        <v>5131</v>
      </c>
      <c r="D155" t="s">
        <v>5456</v>
      </c>
      <c r="E155" t="s">
        <v>5469</v>
      </c>
      <c r="F155" s="35" t="s">
        <v>5470</v>
      </c>
      <c r="G155" s="1" t="s">
        <v>5106</v>
      </c>
      <c r="H155" s="1" t="s">
        <v>5106</v>
      </c>
      <c r="I155" s="3">
        <v>29</v>
      </c>
      <c r="J155" s="1">
        <v>0</v>
      </c>
      <c r="K155" s="1">
        <v>0</v>
      </c>
      <c r="L155" s="3">
        <v>1</v>
      </c>
      <c r="M155" s="6">
        <f>(24+43)/2</f>
        <v>33.5</v>
      </c>
      <c r="N155" s="13">
        <v>33.5</v>
      </c>
      <c r="O155" s="3">
        <v>1</v>
      </c>
      <c r="P155" s="1">
        <v>4.4349999999999996</v>
      </c>
      <c r="Q155" s="1">
        <v>4.4349999999999996</v>
      </c>
      <c r="R155" s="3">
        <v>47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100</v>
      </c>
      <c r="AC155" s="3">
        <v>11</v>
      </c>
      <c r="AD155" s="1">
        <v>-9.0224465000000004E-2</v>
      </c>
      <c r="AE155" s="1">
        <v>7.4363546281954296E-2</v>
      </c>
      <c r="AF155" s="1">
        <v>1</v>
      </c>
      <c r="AG155" s="1">
        <v>1</v>
      </c>
      <c r="AH155" s="1">
        <v>11</v>
      </c>
      <c r="AI155" s="1">
        <v>1</v>
      </c>
      <c r="AJ155" s="1">
        <v>1</v>
      </c>
      <c r="AK155" s="1">
        <v>51</v>
      </c>
    </row>
    <row r="156" spans="1:37" x14ac:dyDescent="0.2">
      <c r="A156" t="s">
        <v>156</v>
      </c>
      <c r="B156" t="s">
        <v>5123</v>
      </c>
      <c r="C156" t="s">
        <v>5131</v>
      </c>
      <c r="D156" t="s">
        <v>5456</v>
      </c>
      <c r="E156" t="s">
        <v>5471</v>
      </c>
      <c r="F156" s="35" t="s">
        <v>5472</v>
      </c>
      <c r="G156" s="1" t="s">
        <v>5105</v>
      </c>
      <c r="H156" s="1" t="s">
        <v>5105</v>
      </c>
      <c r="I156" s="3">
        <v>25</v>
      </c>
      <c r="J156" s="1">
        <v>0</v>
      </c>
      <c r="K156" s="1">
        <v>0</v>
      </c>
      <c r="L156" s="3">
        <v>1</v>
      </c>
      <c r="M156" s="6">
        <v>37</v>
      </c>
      <c r="N156" s="13">
        <v>37</v>
      </c>
      <c r="O156" s="3">
        <v>44</v>
      </c>
      <c r="P156" s="1">
        <v>5.1550000000000002</v>
      </c>
      <c r="Q156" s="1">
        <v>5.1550000000000002</v>
      </c>
      <c r="R156" s="3">
        <v>47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100</v>
      </c>
      <c r="AC156" s="3">
        <v>11</v>
      </c>
      <c r="AD156" s="1">
        <v>-9.0224465000000004E-2</v>
      </c>
      <c r="AE156" s="1">
        <v>7.4363546281954296E-2</v>
      </c>
      <c r="AF156" s="1">
        <v>1</v>
      </c>
      <c r="AG156" s="1">
        <v>1</v>
      </c>
      <c r="AH156" s="1">
        <v>11</v>
      </c>
      <c r="AI156" s="1">
        <v>7</v>
      </c>
      <c r="AJ156" s="1">
        <v>7</v>
      </c>
      <c r="AK156" s="1">
        <v>51</v>
      </c>
    </row>
    <row r="157" spans="1:37" x14ac:dyDescent="0.2">
      <c r="A157" t="s">
        <v>157</v>
      </c>
      <c r="B157" t="s">
        <v>5123</v>
      </c>
      <c r="C157" t="s">
        <v>5131</v>
      </c>
      <c r="D157" t="s">
        <v>5456</v>
      </c>
      <c r="E157" t="s">
        <v>5473</v>
      </c>
      <c r="F157" s="35" t="s">
        <v>5474</v>
      </c>
      <c r="G157" s="1" t="s">
        <v>5104</v>
      </c>
      <c r="H157" s="1" t="s">
        <v>5104</v>
      </c>
      <c r="I157" s="3">
        <v>1</v>
      </c>
      <c r="J157" s="1">
        <v>1</v>
      </c>
      <c r="K157" s="1">
        <v>1</v>
      </c>
      <c r="L157" s="3">
        <v>1</v>
      </c>
      <c r="M157" s="6">
        <v>53.2</v>
      </c>
      <c r="N157" s="13">
        <v>53.2</v>
      </c>
      <c r="O157" s="3">
        <v>44</v>
      </c>
      <c r="P157" s="1">
        <v>4.87</v>
      </c>
      <c r="Q157" s="1">
        <v>4.87</v>
      </c>
      <c r="R157" s="3">
        <v>47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100</v>
      </c>
      <c r="AC157" s="3">
        <v>11</v>
      </c>
      <c r="AD157" s="1">
        <v>-9.0224465000000004E-2</v>
      </c>
      <c r="AE157" s="1">
        <v>7.4363546281954407E-2</v>
      </c>
      <c r="AF157" s="1">
        <v>1</v>
      </c>
      <c r="AG157" s="1">
        <v>1</v>
      </c>
      <c r="AH157" s="1">
        <v>11</v>
      </c>
      <c r="AI157" s="1">
        <v>2</v>
      </c>
      <c r="AJ157" s="1">
        <v>2</v>
      </c>
      <c r="AK157" s="1">
        <v>51</v>
      </c>
    </row>
    <row r="158" spans="1:37" x14ac:dyDescent="0.2">
      <c r="A158" t="s">
        <v>158</v>
      </c>
      <c r="B158" t="s">
        <v>5123</v>
      </c>
      <c r="C158" t="s">
        <v>5131</v>
      </c>
      <c r="D158" t="s">
        <v>5456</v>
      </c>
      <c r="E158" t="s">
        <v>5475</v>
      </c>
      <c r="F158" s="35" t="s">
        <v>5476</v>
      </c>
      <c r="G158" s="1" t="s">
        <v>5104</v>
      </c>
      <c r="H158" s="1" t="s">
        <v>5104</v>
      </c>
      <c r="I158" s="3">
        <v>1</v>
      </c>
      <c r="J158" s="1">
        <v>0</v>
      </c>
      <c r="K158" s="1">
        <v>0</v>
      </c>
      <c r="L158" s="3">
        <v>1</v>
      </c>
      <c r="M158" s="6">
        <v>27.5</v>
      </c>
      <c r="N158" s="13">
        <v>27.5</v>
      </c>
      <c r="O158" s="3">
        <v>44</v>
      </c>
      <c r="P158" s="1">
        <v>7.77</v>
      </c>
      <c r="Q158" s="1">
        <v>7.77</v>
      </c>
      <c r="R158" s="3">
        <v>47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100</v>
      </c>
      <c r="AC158" s="3">
        <v>11</v>
      </c>
      <c r="AD158" s="1">
        <v>-9.0224465000000004E-2</v>
      </c>
      <c r="AE158" s="1">
        <v>7.4363546281954407E-2</v>
      </c>
      <c r="AF158" s="1">
        <v>1</v>
      </c>
      <c r="AG158" s="1">
        <v>1</v>
      </c>
      <c r="AH158" s="1">
        <v>11</v>
      </c>
      <c r="AI158" s="1">
        <v>4</v>
      </c>
      <c r="AJ158" s="1">
        <v>4</v>
      </c>
      <c r="AK158" s="1">
        <v>51</v>
      </c>
    </row>
    <row r="159" spans="1:37" x14ac:dyDescent="0.2">
      <c r="A159" t="s">
        <v>159</v>
      </c>
      <c r="B159" t="s">
        <v>5123</v>
      </c>
      <c r="C159" t="s">
        <v>5131</v>
      </c>
      <c r="D159" t="s">
        <v>5456</v>
      </c>
      <c r="E159" t="s">
        <v>5477</v>
      </c>
      <c r="F159" s="35" t="s">
        <v>5478</v>
      </c>
      <c r="G159" s="1" t="s">
        <v>5106</v>
      </c>
      <c r="H159" s="1" t="s">
        <v>5106</v>
      </c>
      <c r="I159" s="3">
        <v>1</v>
      </c>
      <c r="J159" s="1">
        <v>0</v>
      </c>
      <c r="K159" s="1">
        <v>0</v>
      </c>
      <c r="L159" s="3">
        <v>1</v>
      </c>
      <c r="M159" s="6">
        <v>50</v>
      </c>
      <c r="N159" s="13">
        <v>50</v>
      </c>
      <c r="O159" s="3">
        <v>44</v>
      </c>
      <c r="P159" s="1">
        <v>7.1</v>
      </c>
      <c r="Q159" s="1">
        <v>7.1</v>
      </c>
      <c r="R159" s="3">
        <v>47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100</v>
      </c>
      <c r="AC159" s="3">
        <v>11</v>
      </c>
      <c r="AD159" s="1">
        <v>-9.0224465000000004E-2</v>
      </c>
      <c r="AE159" s="1">
        <v>7.4363546281954407E-2</v>
      </c>
      <c r="AF159" s="1">
        <v>1</v>
      </c>
      <c r="AG159" s="1">
        <v>1</v>
      </c>
      <c r="AH159" s="1">
        <v>11</v>
      </c>
      <c r="AI159" s="1">
        <v>1</v>
      </c>
      <c r="AJ159" s="1">
        <v>1</v>
      </c>
      <c r="AK159" s="1">
        <v>51</v>
      </c>
    </row>
    <row r="160" spans="1:37" x14ac:dyDescent="0.2">
      <c r="A160" t="s">
        <v>160</v>
      </c>
      <c r="B160" t="s">
        <v>5123</v>
      </c>
      <c r="C160" t="s">
        <v>5131</v>
      </c>
      <c r="D160" t="s">
        <v>5456</v>
      </c>
      <c r="E160" t="s">
        <v>5479</v>
      </c>
      <c r="F160" s="35" t="s">
        <v>5480</v>
      </c>
      <c r="G160" s="1" t="s">
        <v>5106</v>
      </c>
      <c r="H160" s="1" t="s">
        <v>5106</v>
      </c>
      <c r="I160" s="3">
        <v>40</v>
      </c>
      <c r="J160" s="1">
        <v>0</v>
      </c>
      <c r="K160" s="1">
        <v>0</v>
      </c>
      <c r="L160" s="3">
        <v>1</v>
      </c>
      <c r="M160" s="6">
        <f>(27.5+54.5)/2</f>
        <v>41</v>
      </c>
      <c r="N160" s="13">
        <v>41</v>
      </c>
      <c r="O160" s="3">
        <v>1</v>
      </c>
      <c r="P160" s="1">
        <v>4.5</v>
      </c>
      <c r="Q160" s="1">
        <v>4.5</v>
      </c>
      <c r="R160" s="3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100</v>
      </c>
      <c r="AC160" s="3">
        <v>11</v>
      </c>
      <c r="AD160" s="1">
        <v>-9.0224465000000004E-2</v>
      </c>
      <c r="AE160" s="1">
        <v>7.4363546281954407E-2</v>
      </c>
      <c r="AF160" s="1">
        <v>1</v>
      </c>
      <c r="AG160" s="1">
        <v>1</v>
      </c>
      <c r="AH160" s="1">
        <v>11</v>
      </c>
      <c r="AI160" s="1">
        <v>1</v>
      </c>
      <c r="AJ160" s="1">
        <v>1</v>
      </c>
      <c r="AK160" s="1">
        <v>51</v>
      </c>
    </row>
    <row r="161" spans="1:37" x14ac:dyDescent="0.2">
      <c r="A161" t="s">
        <v>161</v>
      </c>
      <c r="B161" t="s">
        <v>5168</v>
      </c>
      <c r="C161" t="s">
        <v>5481</v>
      </c>
      <c r="D161" t="s">
        <v>5482</v>
      </c>
      <c r="E161" t="s">
        <v>5483</v>
      </c>
      <c r="F161" s="35" t="s">
        <v>5484</v>
      </c>
      <c r="G161" s="1" t="s">
        <v>5104</v>
      </c>
      <c r="H161" s="1" t="s">
        <v>5104</v>
      </c>
      <c r="I161" s="3">
        <v>1</v>
      </c>
      <c r="J161" s="1">
        <v>0</v>
      </c>
      <c r="K161" s="1">
        <v>0</v>
      </c>
      <c r="L161" s="3">
        <v>1</v>
      </c>
      <c r="M161" s="6">
        <v>10.3</v>
      </c>
      <c r="N161" s="13">
        <v>10.3</v>
      </c>
      <c r="O161" s="3">
        <v>44</v>
      </c>
      <c r="P161" s="1">
        <v>0.99</v>
      </c>
      <c r="Q161" s="1">
        <v>0.99</v>
      </c>
      <c r="R161" s="3">
        <v>47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50</v>
      </c>
      <c r="Z161" s="1">
        <v>50</v>
      </c>
      <c r="AA161" s="1">
        <v>0</v>
      </c>
      <c r="AB161" s="1">
        <v>0</v>
      </c>
      <c r="AC161" s="3">
        <v>1</v>
      </c>
      <c r="AD161" s="1">
        <v>-2.8702511999999999E-2</v>
      </c>
      <c r="AE161" s="1">
        <v>-0.10749075017759201</v>
      </c>
      <c r="AF161" s="1">
        <v>3</v>
      </c>
      <c r="AG161" s="1">
        <v>3</v>
      </c>
      <c r="AH161" s="1">
        <v>11</v>
      </c>
      <c r="AI161" s="1">
        <v>1</v>
      </c>
      <c r="AJ161" s="1">
        <v>1</v>
      </c>
      <c r="AK161" s="1">
        <v>51</v>
      </c>
    </row>
    <row r="162" spans="1:37" x14ac:dyDescent="0.2">
      <c r="A162" t="s">
        <v>162</v>
      </c>
      <c r="B162" t="s">
        <v>5123</v>
      </c>
      <c r="C162" t="s">
        <v>5124</v>
      </c>
      <c r="D162" t="s">
        <v>5485</v>
      </c>
      <c r="E162" t="s">
        <v>5486</v>
      </c>
      <c r="F162" s="35" t="s">
        <v>5487</v>
      </c>
      <c r="G162" s="1" t="s">
        <v>5104</v>
      </c>
      <c r="H162" s="1" t="s">
        <v>5104</v>
      </c>
      <c r="I162" s="3">
        <v>1</v>
      </c>
      <c r="J162" s="1">
        <v>0</v>
      </c>
      <c r="K162" s="1">
        <v>0</v>
      </c>
      <c r="L162" s="3">
        <v>1</v>
      </c>
      <c r="M162" s="6">
        <v>50</v>
      </c>
      <c r="N162" s="13">
        <v>50</v>
      </c>
      <c r="O162" s="3">
        <v>44</v>
      </c>
      <c r="P162" s="1" t="s">
        <v>2</v>
      </c>
      <c r="Q162" s="1">
        <v>3.8317000000000001</v>
      </c>
      <c r="R162" s="3" t="s">
        <v>14989</v>
      </c>
      <c r="S162" s="1">
        <v>10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10</v>
      </c>
      <c r="Z162" s="1">
        <v>0</v>
      </c>
      <c r="AA162" s="1">
        <v>20</v>
      </c>
      <c r="AB162" s="1">
        <v>60</v>
      </c>
      <c r="AC162" s="3">
        <v>11</v>
      </c>
      <c r="AD162" s="1">
        <v>-7.4080504000000005E-2</v>
      </c>
      <c r="AE162" s="1">
        <v>2.3214266687841E-2</v>
      </c>
      <c r="AF162" s="1">
        <v>1</v>
      </c>
      <c r="AG162" s="1">
        <v>1</v>
      </c>
      <c r="AH162" s="1">
        <v>11</v>
      </c>
      <c r="AI162" s="1">
        <v>1</v>
      </c>
      <c r="AJ162" s="1">
        <v>1</v>
      </c>
      <c r="AK162" s="1">
        <v>51</v>
      </c>
    </row>
    <row r="163" spans="1:37" x14ac:dyDescent="0.2">
      <c r="A163" t="s">
        <v>163</v>
      </c>
      <c r="B163" t="s">
        <v>5233</v>
      </c>
      <c r="C163" t="s">
        <v>5234</v>
      </c>
      <c r="D163" t="s">
        <v>5488</v>
      </c>
      <c r="E163" t="s">
        <v>5489</v>
      </c>
      <c r="F163" s="35" t="s">
        <v>5490</v>
      </c>
      <c r="G163" s="1" t="s">
        <v>5105</v>
      </c>
      <c r="H163" s="1" t="s">
        <v>5105</v>
      </c>
      <c r="I163" s="3">
        <v>1</v>
      </c>
      <c r="J163" s="1">
        <v>0</v>
      </c>
      <c r="K163" s="1">
        <v>0</v>
      </c>
      <c r="L163" s="3">
        <v>1</v>
      </c>
      <c r="M163" s="6">
        <v>28049.8</v>
      </c>
      <c r="N163" s="13">
        <v>28049.8</v>
      </c>
      <c r="O163" s="3">
        <v>44</v>
      </c>
      <c r="P163" s="1">
        <v>1</v>
      </c>
      <c r="Q163" s="1">
        <v>1</v>
      </c>
      <c r="R163" s="3">
        <v>47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100</v>
      </c>
      <c r="AC163" s="3">
        <v>11</v>
      </c>
      <c r="AD163" s="1">
        <v>-9.0224465000000004E-2</v>
      </c>
      <c r="AE163" s="1">
        <v>7.4363546281954407E-2</v>
      </c>
      <c r="AF163" s="1">
        <v>1</v>
      </c>
      <c r="AG163" s="1">
        <v>1</v>
      </c>
      <c r="AH163" s="1">
        <v>11</v>
      </c>
      <c r="AI163" s="1">
        <v>2</v>
      </c>
      <c r="AJ163" s="1">
        <v>2</v>
      </c>
      <c r="AK163" s="1">
        <v>51</v>
      </c>
    </row>
    <row r="164" spans="1:37" x14ac:dyDescent="0.2">
      <c r="A164" t="s">
        <v>164</v>
      </c>
      <c r="B164" t="s">
        <v>5123</v>
      </c>
      <c r="C164" t="s">
        <v>5254</v>
      </c>
      <c r="D164" t="s">
        <v>5491</v>
      </c>
      <c r="E164" t="s">
        <v>5492</v>
      </c>
      <c r="F164" s="35" t="s">
        <v>5493</v>
      </c>
      <c r="G164" s="1" t="s">
        <v>5105</v>
      </c>
      <c r="H164" s="1" t="s">
        <v>5105</v>
      </c>
      <c r="I164" s="3">
        <v>1</v>
      </c>
      <c r="J164" s="1">
        <v>0</v>
      </c>
      <c r="K164" s="1">
        <v>0</v>
      </c>
      <c r="L164" s="3">
        <v>1</v>
      </c>
      <c r="M164" s="6">
        <v>122</v>
      </c>
      <c r="N164" s="13">
        <v>122</v>
      </c>
      <c r="O164" s="3">
        <v>44</v>
      </c>
      <c r="P164" s="1">
        <v>6.49</v>
      </c>
      <c r="Q164" s="1">
        <v>6.49</v>
      </c>
      <c r="R164" s="3">
        <v>47</v>
      </c>
      <c r="S164" s="1">
        <v>20</v>
      </c>
      <c r="T164" s="1">
        <v>0</v>
      </c>
      <c r="U164" s="1">
        <v>0</v>
      </c>
      <c r="V164" s="1">
        <v>0</v>
      </c>
      <c r="W164" s="1">
        <v>0</v>
      </c>
      <c r="X164" s="1">
        <v>10</v>
      </c>
      <c r="Y164" s="1">
        <v>20</v>
      </c>
      <c r="Z164" s="1">
        <v>0</v>
      </c>
      <c r="AA164" s="1">
        <v>20</v>
      </c>
      <c r="AB164" s="1">
        <v>30</v>
      </c>
      <c r="AC164" s="3">
        <v>11</v>
      </c>
      <c r="AD164" s="1">
        <v>-3.4589836999999998E-2</v>
      </c>
      <c r="AE164" s="1">
        <v>-1.7657469034623299E-2</v>
      </c>
      <c r="AF164" s="1">
        <v>1</v>
      </c>
      <c r="AG164" s="1">
        <v>1</v>
      </c>
      <c r="AH164" s="1">
        <v>11</v>
      </c>
      <c r="AI164" s="1">
        <v>1</v>
      </c>
      <c r="AJ164" s="1">
        <v>1</v>
      </c>
      <c r="AK164" s="1">
        <v>51</v>
      </c>
    </row>
    <row r="165" spans="1:37" x14ac:dyDescent="0.2">
      <c r="A165" t="s">
        <v>165</v>
      </c>
      <c r="B165" t="s">
        <v>5123</v>
      </c>
      <c r="C165" t="s">
        <v>5254</v>
      </c>
      <c r="D165" t="s">
        <v>5491</v>
      </c>
      <c r="E165" t="s">
        <v>5494</v>
      </c>
      <c r="F165" s="35" t="s">
        <v>5495</v>
      </c>
      <c r="G165" s="1" t="s">
        <v>5105</v>
      </c>
      <c r="H165" s="1" t="s">
        <v>5105</v>
      </c>
      <c r="I165" s="3">
        <v>1</v>
      </c>
      <c r="J165" s="1">
        <v>0</v>
      </c>
      <c r="K165" s="1">
        <v>0</v>
      </c>
      <c r="L165" s="3">
        <v>1</v>
      </c>
      <c r="M165" s="6">
        <v>110.3</v>
      </c>
      <c r="N165" s="13">
        <v>110.3</v>
      </c>
      <c r="O165" s="3">
        <v>44</v>
      </c>
      <c r="P165" s="1">
        <v>9.43</v>
      </c>
      <c r="Q165" s="1">
        <v>9.43</v>
      </c>
      <c r="R165" s="3">
        <v>47</v>
      </c>
      <c r="S165" s="1">
        <v>20</v>
      </c>
      <c r="T165" s="1">
        <v>0</v>
      </c>
      <c r="U165" s="1">
        <v>0</v>
      </c>
      <c r="V165" s="1">
        <v>0</v>
      </c>
      <c r="W165" s="1">
        <v>0</v>
      </c>
      <c r="X165" s="1">
        <v>10</v>
      </c>
      <c r="Y165" s="1">
        <v>20</v>
      </c>
      <c r="Z165" s="1">
        <v>0</v>
      </c>
      <c r="AA165" s="1">
        <v>20</v>
      </c>
      <c r="AB165" s="1">
        <v>30</v>
      </c>
      <c r="AC165" s="3">
        <v>11</v>
      </c>
      <c r="AD165" s="1">
        <v>-3.4589836999999998E-2</v>
      </c>
      <c r="AE165" s="1">
        <v>-1.7657469034623299E-2</v>
      </c>
      <c r="AF165" s="1">
        <v>1</v>
      </c>
      <c r="AG165" s="1">
        <v>1</v>
      </c>
      <c r="AH165" s="1">
        <v>11</v>
      </c>
      <c r="AI165" s="1">
        <v>3</v>
      </c>
      <c r="AJ165" s="1">
        <v>3</v>
      </c>
      <c r="AK165" s="1">
        <v>51</v>
      </c>
    </row>
    <row r="166" spans="1:37" x14ac:dyDescent="0.2">
      <c r="A166" t="s">
        <v>166</v>
      </c>
      <c r="B166" t="s">
        <v>5123</v>
      </c>
      <c r="C166" t="s">
        <v>5254</v>
      </c>
      <c r="D166" t="s">
        <v>5491</v>
      </c>
      <c r="E166" t="s">
        <v>5496</v>
      </c>
      <c r="F166" s="35" t="s">
        <v>5497</v>
      </c>
      <c r="G166" s="1" t="s">
        <v>5105</v>
      </c>
      <c r="H166" s="1" t="s">
        <v>5105</v>
      </c>
      <c r="I166" s="3">
        <v>1</v>
      </c>
      <c r="J166" s="1">
        <v>0</v>
      </c>
      <c r="K166" s="1">
        <v>0</v>
      </c>
      <c r="L166" s="3">
        <v>1</v>
      </c>
      <c r="M166" s="6">
        <v>120.5</v>
      </c>
      <c r="N166" s="13">
        <v>120.5</v>
      </c>
      <c r="O166" s="3">
        <v>44</v>
      </c>
      <c r="P166" s="1">
        <v>8</v>
      </c>
      <c r="Q166" s="1">
        <v>8</v>
      </c>
      <c r="R166" s="3">
        <v>47</v>
      </c>
      <c r="S166" s="1">
        <v>20</v>
      </c>
      <c r="T166" s="1">
        <v>0</v>
      </c>
      <c r="U166" s="1">
        <v>0</v>
      </c>
      <c r="V166" s="1">
        <v>0</v>
      </c>
      <c r="W166" s="1">
        <v>0</v>
      </c>
      <c r="X166" s="1">
        <v>10</v>
      </c>
      <c r="Y166" s="1">
        <v>20</v>
      </c>
      <c r="Z166" s="1">
        <v>0</v>
      </c>
      <c r="AA166" s="1">
        <v>20</v>
      </c>
      <c r="AB166" s="1">
        <v>30</v>
      </c>
      <c r="AC166" s="3">
        <v>11</v>
      </c>
      <c r="AD166" s="1">
        <v>-3.4589836999999998E-2</v>
      </c>
      <c r="AE166" s="1">
        <v>-1.7657469034623299E-2</v>
      </c>
      <c r="AF166" s="1">
        <v>1</v>
      </c>
      <c r="AG166" s="1">
        <v>1</v>
      </c>
      <c r="AH166" s="1">
        <v>11</v>
      </c>
      <c r="AI166" s="1">
        <v>3</v>
      </c>
      <c r="AJ166" s="1">
        <v>3</v>
      </c>
      <c r="AK166" s="1">
        <v>51</v>
      </c>
    </row>
    <row r="167" spans="1:37" x14ac:dyDescent="0.2">
      <c r="A167" t="s">
        <v>167</v>
      </c>
      <c r="B167" t="s">
        <v>5123</v>
      </c>
      <c r="C167" t="s">
        <v>5254</v>
      </c>
      <c r="D167" t="s">
        <v>5491</v>
      </c>
      <c r="E167" t="s">
        <v>5498</v>
      </c>
      <c r="F167" s="35" t="s">
        <v>5499</v>
      </c>
      <c r="G167" s="1" t="s">
        <v>5105</v>
      </c>
      <c r="H167" s="1" t="s">
        <v>5105</v>
      </c>
      <c r="I167" s="3">
        <v>1</v>
      </c>
      <c r="J167" s="1">
        <v>0</v>
      </c>
      <c r="K167" s="1">
        <v>0</v>
      </c>
      <c r="L167" s="3">
        <v>1</v>
      </c>
      <c r="M167" s="6">
        <v>160.4</v>
      </c>
      <c r="N167" s="13">
        <v>160.4</v>
      </c>
      <c r="O167" s="3">
        <v>44</v>
      </c>
      <c r="P167" s="1">
        <v>8.9</v>
      </c>
      <c r="Q167" s="1">
        <v>8.9</v>
      </c>
      <c r="R167" s="3">
        <v>47</v>
      </c>
      <c r="S167" s="1">
        <v>20</v>
      </c>
      <c r="T167" s="1">
        <v>0</v>
      </c>
      <c r="U167" s="1">
        <v>0</v>
      </c>
      <c r="V167" s="1">
        <v>0</v>
      </c>
      <c r="W167" s="1">
        <v>0</v>
      </c>
      <c r="X167" s="1">
        <v>10</v>
      </c>
      <c r="Y167" s="1">
        <v>20</v>
      </c>
      <c r="Z167" s="1">
        <v>0</v>
      </c>
      <c r="AA167" s="1">
        <v>20</v>
      </c>
      <c r="AB167" s="1">
        <v>30</v>
      </c>
      <c r="AC167" s="3">
        <v>11</v>
      </c>
      <c r="AD167" s="1">
        <v>-3.4589836999999998E-2</v>
      </c>
      <c r="AE167" s="1">
        <v>-1.7657469034623299E-2</v>
      </c>
      <c r="AF167" s="1">
        <v>1</v>
      </c>
      <c r="AG167" s="1">
        <v>1</v>
      </c>
      <c r="AH167" s="1">
        <v>11</v>
      </c>
      <c r="AI167" s="1">
        <v>3</v>
      </c>
      <c r="AJ167" s="1">
        <v>3</v>
      </c>
      <c r="AK167" s="1">
        <v>51</v>
      </c>
    </row>
    <row r="168" spans="1:37" x14ac:dyDescent="0.2">
      <c r="A168" t="s">
        <v>168</v>
      </c>
      <c r="B168" t="s">
        <v>5233</v>
      </c>
      <c r="C168" t="s">
        <v>5234</v>
      </c>
      <c r="D168" t="s">
        <v>5500</v>
      </c>
      <c r="E168" t="s">
        <v>5501</v>
      </c>
      <c r="F168" s="35" t="s">
        <v>5502</v>
      </c>
      <c r="G168" s="1" t="s">
        <v>5105</v>
      </c>
      <c r="H168" s="1" t="s">
        <v>5105</v>
      </c>
      <c r="I168" s="3">
        <v>1</v>
      </c>
      <c r="J168" s="1">
        <v>1</v>
      </c>
      <c r="K168" s="1">
        <v>1</v>
      </c>
      <c r="L168" s="3">
        <v>1</v>
      </c>
      <c r="M168" s="6">
        <v>48000</v>
      </c>
      <c r="N168" s="13">
        <v>48000</v>
      </c>
      <c r="O168" s="3">
        <v>44</v>
      </c>
      <c r="P168" s="1">
        <v>1.22</v>
      </c>
      <c r="Q168" s="1">
        <v>1.22</v>
      </c>
      <c r="R168" s="3">
        <v>47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100</v>
      </c>
      <c r="AC168" s="3">
        <v>11</v>
      </c>
      <c r="AD168" s="1">
        <v>-9.0224465000000004E-2</v>
      </c>
      <c r="AE168" s="1">
        <v>7.4363546281954296E-2</v>
      </c>
      <c r="AF168" s="1">
        <v>1</v>
      </c>
      <c r="AG168" s="1">
        <v>1</v>
      </c>
      <c r="AH168" s="1">
        <v>11</v>
      </c>
      <c r="AI168" s="1">
        <v>7</v>
      </c>
      <c r="AJ168" s="1">
        <v>7</v>
      </c>
      <c r="AK168" s="1">
        <v>51</v>
      </c>
    </row>
    <row r="169" spans="1:37" x14ac:dyDescent="0.2">
      <c r="A169" t="s">
        <v>169</v>
      </c>
      <c r="B169" t="s">
        <v>5168</v>
      </c>
      <c r="C169" t="s">
        <v>5503</v>
      </c>
      <c r="D169" t="s">
        <v>5504</v>
      </c>
      <c r="E169" t="s">
        <v>5505</v>
      </c>
      <c r="F169" s="35" t="s">
        <v>5506</v>
      </c>
      <c r="G169" s="1" t="s">
        <v>5104</v>
      </c>
      <c r="H169" s="1" t="s">
        <v>5104</v>
      </c>
      <c r="I169" s="3">
        <v>1</v>
      </c>
      <c r="J169" s="1">
        <v>0</v>
      </c>
      <c r="K169" s="1">
        <v>0</v>
      </c>
      <c r="L169" s="3">
        <v>1</v>
      </c>
      <c r="M169" s="6">
        <v>3.3</v>
      </c>
      <c r="N169" s="13">
        <v>3.3</v>
      </c>
      <c r="O169" s="3">
        <v>44</v>
      </c>
      <c r="P169" s="1">
        <v>0.99250000000000005</v>
      </c>
      <c r="Q169" s="1">
        <v>0.99250000000000005</v>
      </c>
      <c r="R169" s="3">
        <v>47</v>
      </c>
      <c r="S169" s="1">
        <v>100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3">
        <v>11</v>
      </c>
      <c r="AD169" s="1">
        <v>9.9855619000000007E-2</v>
      </c>
      <c r="AE169" s="1">
        <v>2.2143426940417599E-2</v>
      </c>
      <c r="AF169" s="1">
        <v>4</v>
      </c>
      <c r="AG169" s="2">
        <v>4</v>
      </c>
      <c r="AH169" s="1">
        <v>11</v>
      </c>
      <c r="AI169" s="1">
        <v>5</v>
      </c>
      <c r="AJ169" s="1">
        <v>5</v>
      </c>
      <c r="AK169" s="1">
        <v>51</v>
      </c>
    </row>
    <row r="170" spans="1:37" x14ac:dyDescent="0.2">
      <c r="A170" t="s">
        <v>170</v>
      </c>
      <c r="B170" t="s">
        <v>5123</v>
      </c>
      <c r="C170" t="s">
        <v>5131</v>
      </c>
      <c r="D170" t="s">
        <v>5507</v>
      </c>
      <c r="E170" t="s">
        <v>5508</v>
      </c>
      <c r="F170" s="35" t="s">
        <v>5509</v>
      </c>
      <c r="G170" s="1" t="s">
        <v>2</v>
      </c>
      <c r="H170" s="1" t="s">
        <v>5104</v>
      </c>
      <c r="I170" s="14" t="s">
        <v>14989</v>
      </c>
      <c r="J170" s="1" t="s">
        <v>2</v>
      </c>
      <c r="K170" s="1">
        <v>0</v>
      </c>
      <c r="L170" s="14" t="s">
        <v>14989</v>
      </c>
      <c r="M170" s="6">
        <v>217.3</v>
      </c>
      <c r="N170" s="13">
        <v>217.3</v>
      </c>
      <c r="O170" s="3">
        <v>44</v>
      </c>
      <c r="P170" s="1" t="s">
        <v>2</v>
      </c>
      <c r="Q170" s="1">
        <v>4.7544000000000004</v>
      </c>
      <c r="R170" s="3" t="s">
        <v>14989</v>
      </c>
      <c r="S170" s="1">
        <v>20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10</v>
      </c>
      <c r="Z170" s="1">
        <v>0</v>
      </c>
      <c r="AA170" s="1">
        <v>40</v>
      </c>
      <c r="AB170" s="1">
        <v>30</v>
      </c>
      <c r="AC170" s="3">
        <v>11</v>
      </c>
      <c r="AD170" s="1">
        <v>-3.6722113000000001E-2</v>
      </c>
      <c r="AE170" s="1">
        <v>-5.4924045430881398E-3</v>
      </c>
      <c r="AF170" s="1">
        <v>1</v>
      </c>
      <c r="AG170" s="1">
        <v>1</v>
      </c>
      <c r="AH170" s="1">
        <v>11</v>
      </c>
      <c r="AI170" s="1">
        <v>3</v>
      </c>
      <c r="AJ170" s="1">
        <v>3</v>
      </c>
      <c r="AK170" s="1">
        <v>51</v>
      </c>
    </row>
    <row r="171" spans="1:37" x14ac:dyDescent="0.2">
      <c r="A171" t="s">
        <v>171</v>
      </c>
      <c r="B171" t="s">
        <v>5510</v>
      </c>
      <c r="C171" t="s">
        <v>5511</v>
      </c>
      <c r="D171" t="s">
        <v>5512</v>
      </c>
      <c r="E171" t="s">
        <v>5513</v>
      </c>
      <c r="F171" s="35" t="s">
        <v>5514</v>
      </c>
      <c r="G171" s="1" t="s">
        <v>5105</v>
      </c>
      <c r="H171" s="1" t="s">
        <v>5105</v>
      </c>
      <c r="I171" s="3">
        <v>1</v>
      </c>
      <c r="J171" s="1">
        <v>0</v>
      </c>
      <c r="K171" s="1">
        <v>0</v>
      </c>
      <c r="L171" s="3">
        <v>1</v>
      </c>
      <c r="M171" s="6">
        <v>160</v>
      </c>
      <c r="N171" s="13">
        <v>160</v>
      </c>
      <c r="O171" s="3">
        <v>44</v>
      </c>
      <c r="P171" s="1">
        <v>4.84</v>
      </c>
      <c r="Q171" s="1">
        <v>4.84</v>
      </c>
      <c r="R171" s="3">
        <v>47</v>
      </c>
      <c r="S171" s="1">
        <v>80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20</v>
      </c>
      <c r="Z171" s="1">
        <v>0</v>
      </c>
      <c r="AA171" s="1">
        <v>0</v>
      </c>
      <c r="AB171" s="1">
        <v>0</v>
      </c>
      <c r="AC171" s="3">
        <v>11</v>
      </c>
      <c r="AD171" s="1">
        <v>7.8540758000000002E-2</v>
      </c>
      <c r="AE171" s="1">
        <v>-2.4736138973648299E-2</v>
      </c>
      <c r="AF171" s="1">
        <v>1</v>
      </c>
      <c r="AG171" s="1">
        <v>1</v>
      </c>
      <c r="AH171" s="1">
        <v>11</v>
      </c>
      <c r="AI171" s="1">
        <v>2</v>
      </c>
      <c r="AJ171" s="1">
        <v>2</v>
      </c>
      <c r="AK171" s="1">
        <v>51</v>
      </c>
    </row>
    <row r="172" spans="1:37" x14ac:dyDescent="0.2">
      <c r="A172" t="s">
        <v>172</v>
      </c>
      <c r="B172" t="s">
        <v>5123</v>
      </c>
      <c r="C172" t="s">
        <v>5131</v>
      </c>
      <c r="D172" t="s">
        <v>5515</v>
      </c>
      <c r="E172" t="s">
        <v>5516</v>
      </c>
      <c r="F172" s="35" t="s">
        <v>5517</v>
      </c>
      <c r="G172" s="1" t="s">
        <v>5104</v>
      </c>
      <c r="H172" s="1" t="s">
        <v>5104</v>
      </c>
      <c r="I172" s="3">
        <v>1</v>
      </c>
      <c r="J172" s="1">
        <v>0</v>
      </c>
      <c r="K172" s="1">
        <v>0</v>
      </c>
      <c r="L172" s="3">
        <v>1</v>
      </c>
      <c r="M172" s="6">
        <v>32.9</v>
      </c>
      <c r="N172" s="13">
        <v>32.9</v>
      </c>
      <c r="O172" s="3">
        <v>44</v>
      </c>
      <c r="P172" s="1">
        <v>5</v>
      </c>
      <c r="Q172" s="1">
        <v>5</v>
      </c>
      <c r="R172" s="3">
        <v>1</v>
      </c>
      <c r="S172" s="1">
        <v>20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10</v>
      </c>
      <c r="Z172" s="1">
        <v>0</v>
      </c>
      <c r="AA172" s="1">
        <v>40</v>
      </c>
      <c r="AB172" s="1">
        <v>30</v>
      </c>
      <c r="AC172" s="3">
        <v>11</v>
      </c>
      <c r="AD172" s="1">
        <v>-3.6722113000000001E-2</v>
      </c>
      <c r="AE172" s="1">
        <v>-5.4924045430881597E-3</v>
      </c>
      <c r="AF172" s="1">
        <v>1</v>
      </c>
      <c r="AG172" s="1">
        <v>1</v>
      </c>
      <c r="AH172" s="1">
        <v>11</v>
      </c>
      <c r="AI172" s="1">
        <v>1</v>
      </c>
      <c r="AJ172" s="1">
        <v>1</v>
      </c>
      <c r="AK172" s="1">
        <v>51</v>
      </c>
    </row>
    <row r="173" spans="1:37" x14ac:dyDescent="0.2">
      <c r="A173" t="s">
        <v>173</v>
      </c>
      <c r="B173" t="s">
        <v>5123</v>
      </c>
      <c r="C173" t="s">
        <v>5131</v>
      </c>
      <c r="D173" t="s">
        <v>5515</v>
      </c>
      <c r="E173" t="s">
        <v>5518</v>
      </c>
      <c r="F173" s="35" t="s">
        <v>5519</v>
      </c>
      <c r="G173" s="1" t="s">
        <v>5104</v>
      </c>
      <c r="H173" s="1" t="s">
        <v>5104</v>
      </c>
      <c r="I173" s="3">
        <v>1</v>
      </c>
      <c r="J173" s="1">
        <v>0</v>
      </c>
      <c r="K173" s="1">
        <v>0</v>
      </c>
      <c r="L173" s="3">
        <v>1</v>
      </c>
      <c r="M173" s="6">
        <v>25.4</v>
      </c>
      <c r="N173" s="13">
        <v>25.4</v>
      </c>
      <c r="O173" s="3">
        <v>44</v>
      </c>
      <c r="P173" s="1" t="s">
        <v>2</v>
      </c>
      <c r="Q173" s="1">
        <v>4.2252000000000001</v>
      </c>
      <c r="R173" s="3" t="s">
        <v>14989</v>
      </c>
      <c r="S173" s="1">
        <v>20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10</v>
      </c>
      <c r="Z173" s="1">
        <v>0</v>
      </c>
      <c r="AA173" s="1">
        <v>40</v>
      </c>
      <c r="AB173" s="1">
        <v>30</v>
      </c>
      <c r="AC173" s="3">
        <v>11</v>
      </c>
      <c r="AD173" s="1">
        <v>-3.6722113000000001E-2</v>
      </c>
      <c r="AE173" s="1">
        <v>-5.4924045430881502E-3</v>
      </c>
      <c r="AF173" s="1">
        <v>1</v>
      </c>
      <c r="AG173" s="1">
        <v>1</v>
      </c>
      <c r="AH173" s="1">
        <v>11</v>
      </c>
      <c r="AI173" s="1">
        <v>1</v>
      </c>
      <c r="AJ173" s="1">
        <v>1</v>
      </c>
      <c r="AK173" s="1">
        <v>51</v>
      </c>
    </row>
    <row r="174" spans="1:37" x14ac:dyDescent="0.2">
      <c r="A174" t="s">
        <v>174</v>
      </c>
      <c r="B174" t="s">
        <v>5123</v>
      </c>
      <c r="C174" t="s">
        <v>5131</v>
      </c>
      <c r="D174" t="s">
        <v>5520</v>
      </c>
      <c r="E174" t="s">
        <v>5521</v>
      </c>
      <c r="F174" s="35" t="s">
        <v>5522</v>
      </c>
      <c r="G174" s="1" t="s">
        <v>5104</v>
      </c>
      <c r="H174" s="1" t="s">
        <v>5104</v>
      </c>
      <c r="I174" s="3">
        <v>1</v>
      </c>
      <c r="J174" s="1">
        <v>0</v>
      </c>
      <c r="K174" s="1">
        <v>0</v>
      </c>
      <c r="L174" s="3">
        <v>1</v>
      </c>
      <c r="M174" s="6">
        <v>69.7</v>
      </c>
      <c r="N174" s="13">
        <v>69.7</v>
      </c>
      <c r="O174" s="3">
        <v>44</v>
      </c>
      <c r="P174" s="1">
        <v>2.91</v>
      </c>
      <c r="Q174" s="1">
        <v>2.91</v>
      </c>
      <c r="R174" s="3">
        <v>47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100</v>
      </c>
      <c r="AC174" s="3">
        <v>11</v>
      </c>
      <c r="AD174" s="1">
        <v>-9.0224465000000004E-2</v>
      </c>
      <c r="AE174" s="1">
        <v>7.4363546281954407E-2</v>
      </c>
      <c r="AF174" s="1">
        <v>1</v>
      </c>
      <c r="AG174" s="1">
        <v>1</v>
      </c>
      <c r="AH174" s="1">
        <v>11</v>
      </c>
      <c r="AI174" s="1">
        <v>3</v>
      </c>
      <c r="AJ174" s="1">
        <v>3</v>
      </c>
      <c r="AK174" s="1">
        <v>51</v>
      </c>
    </row>
    <row r="175" spans="1:37" x14ac:dyDescent="0.2">
      <c r="A175" t="s">
        <v>175</v>
      </c>
      <c r="B175" t="s">
        <v>5123</v>
      </c>
      <c r="C175" t="s">
        <v>5124</v>
      </c>
      <c r="D175" t="s">
        <v>5523</v>
      </c>
      <c r="E175" t="s">
        <v>5524</v>
      </c>
      <c r="F175" s="35" t="s">
        <v>5525</v>
      </c>
      <c r="G175" s="1" t="s">
        <v>5104</v>
      </c>
      <c r="H175" s="1" t="s">
        <v>5104</v>
      </c>
      <c r="I175" s="3">
        <v>1</v>
      </c>
      <c r="J175" s="1">
        <v>0</v>
      </c>
      <c r="K175" s="1">
        <v>0</v>
      </c>
      <c r="L175" s="3">
        <v>1</v>
      </c>
      <c r="M175" s="6">
        <v>510.5</v>
      </c>
      <c r="N175" s="13">
        <v>510.5</v>
      </c>
      <c r="O175" s="3">
        <v>44</v>
      </c>
      <c r="P175" s="1" t="s">
        <v>2</v>
      </c>
      <c r="Q175" s="1">
        <v>1.2743</v>
      </c>
      <c r="R175" s="3" t="s">
        <v>14989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60</v>
      </c>
      <c r="AA175" s="1">
        <v>0</v>
      </c>
      <c r="AB175" s="1">
        <v>40</v>
      </c>
      <c r="AC175" s="3">
        <v>11</v>
      </c>
      <c r="AD175" s="1">
        <v>-6.68271E-2</v>
      </c>
      <c r="AE175" s="1">
        <v>3.0835117242858E-2</v>
      </c>
      <c r="AF175" s="1">
        <v>2</v>
      </c>
      <c r="AG175" s="1">
        <v>2</v>
      </c>
      <c r="AH175" s="1">
        <v>11</v>
      </c>
      <c r="AI175" s="1">
        <v>2</v>
      </c>
      <c r="AJ175" s="1">
        <v>2</v>
      </c>
      <c r="AK175" s="1">
        <v>51</v>
      </c>
    </row>
    <row r="176" spans="1:37" x14ac:dyDescent="0.2">
      <c r="A176" t="s">
        <v>176</v>
      </c>
      <c r="B176" t="s">
        <v>5123</v>
      </c>
      <c r="C176" t="s">
        <v>5526</v>
      </c>
      <c r="D176" t="s">
        <v>5527</v>
      </c>
      <c r="E176" t="s">
        <v>5528</v>
      </c>
      <c r="F176" s="35" t="s">
        <v>5529</v>
      </c>
      <c r="G176" s="1" t="s">
        <v>5104</v>
      </c>
      <c r="H176" s="1" t="s">
        <v>5104</v>
      </c>
      <c r="I176" s="3">
        <v>1</v>
      </c>
      <c r="J176" s="1">
        <v>0</v>
      </c>
      <c r="K176" s="1">
        <v>0</v>
      </c>
      <c r="L176" s="3">
        <v>1</v>
      </c>
      <c r="M176" s="6">
        <v>389</v>
      </c>
      <c r="N176" s="13">
        <v>389</v>
      </c>
      <c r="O176" s="3">
        <v>44</v>
      </c>
      <c r="P176" s="1">
        <v>0.98499999999999999</v>
      </c>
      <c r="Q176" s="1">
        <v>0.98499999999999999</v>
      </c>
      <c r="R176" s="3">
        <v>47</v>
      </c>
      <c r="S176" s="1">
        <v>10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40</v>
      </c>
      <c r="Z176" s="1">
        <v>10</v>
      </c>
      <c r="AA176" s="1">
        <v>0</v>
      </c>
      <c r="AB176" s="1">
        <v>40</v>
      </c>
      <c r="AC176" s="3">
        <v>11</v>
      </c>
      <c r="AD176" s="1">
        <v>-6.2746527999999996E-2</v>
      </c>
      <c r="AE176" s="1">
        <v>-3.42788277399294E-2</v>
      </c>
      <c r="AF176" s="1">
        <v>3</v>
      </c>
      <c r="AG176" s="1">
        <v>3</v>
      </c>
      <c r="AH176" s="1">
        <v>11</v>
      </c>
      <c r="AI176" s="1">
        <v>4</v>
      </c>
      <c r="AJ176" s="1">
        <v>4</v>
      </c>
      <c r="AK176" s="1">
        <v>51</v>
      </c>
    </row>
    <row r="177" spans="1:37" x14ac:dyDescent="0.2">
      <c r="A177" t="s">
        <v>177</v>
      </c>
      <c r="B177" t="s">
        <v>5123</v>
      </c>
      <c r="C177" t="s">
        <v>5526</v>
      </c>
      <c r="D177" t="s">
        <v>5527</v>
      </c>
      <c r="E177" t="s">
        <v>5530</v>
      </c>
      <c r="F177" s="35" t="s">
        <v>5531</v>
      </c>
      <c r="G177" s="1" t="s">
        <v>5104</v>
      </c>
      <c r="H177" s="1" t="s">
        <v>5104</v>
      </c>
      <c r="I177" s="3">
        <v>1</v>
      </c>
      <c r="J177" s="1">
        <v>0</v>
      </c>
      <c r="K177" s="1">
        <v>0</v>
      </c>
      <c r="L177" s="3">
        <v>1</v>
      </c>
      <c r="M177" s="6">
        <v>650</v>
      </c>
      <c r="N177" s="13">
        <v>650</v>
      </c>
      <c r="O177" s="3">
        <v>44</v>
      </c>
      <c r="P177" s="1">
        <v>1.085</v>
      </c>
      <c r="Q177" s="1">
        <v>1.085</v>
      </c>
      <c r="R177" s="3">
        <v>47</v>
      </c>
      <c r="S177" s="1">
        <v>10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40</v>
      </c>
      <c r="Z177" s="1">
        <v>10</v>
      </c>
      <c r="AA177" s="1">
        <v>0</v>
      </c>
      <c r="AB177" s="1">
        <v>40</v>
      </c>
      <c r="AC177" s="3">
        <v>11</v>
      </c>
      <c r="AD177" s="1">
        <v>-6.2746527999999996E-2</v>
      </c>
      <c r="AE177" s="1">
        <v>-3.42788277399294E-2</v>
      </c>
      <c r="AF177" s="1">
        <v>3</v>
      </c>
      <c r="AG177" s="1">
        <v>3</v>
      </c>
      <c r="AH177" s="1">
        <v>11</v>
      </c>
      <c r="AI177" s="1">
        <v>4</v>
      </c>
      <c r="AJ177" s="1">
        <v>4</v>
      </c>
      <c r="AK177" s="1">
        <v>51</v>
      </c>
    </row>
    <row r="178" spans="1:37" x14ac:dyDescent="0.2">
      <c r="A178" t="s">
        <v>178</v>
      </c>
      <c r="B178" t="s">
        <v>5123</v>
      </c>
      <c r="C178" t="s">
        <v>5526</v>
      </c>
      <c r="D178" t="s">
        <v>5527</v>
      </c>
      <c r="E178" t="s">
        <v>5532</v>
      </c>
      <c r="F178" s="35" t="s">
        <v>5533</v>
      </c>
      <c r="G178" s="1" t="s">
        <v>5104</v>
      </c>
      <c r="H178" s="1" t="s">
        <v>5104</v>
      </c>
      <c r="I178" s="3">
        <v>1</v>
      </c>
      <c r="J178" s="1">
        <v>0</v>
      </c>
      <c r="K178" s="1">
        <v>0</v>
      </c>
      <c r="L178" s="3">
        <v>1</v>
      </c>
      <c r="M178" s="6">
        <v>1770</v>
      </c>
      <c r="N178" s="13">
        <v>1770</v>
      </c>
      <c r="O178" s="3">
        <v>44</v>
      </c>
      <c r="P178" s="1">
        <v>2.5</v>
      </c>
      <c r="Q178" s="1">
        <v>2.5</v>
      </c>
      <c r="R178" s="3">
        <v>47</v>
      </c>
      <c r="S178" s="1">
        <v>10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40</v>
      </c>
      <c r="Z178" s="1">
        <v>10</v>
      </c>
      <c r="AA178" s="1">
        <v>0</v>
      </c>
      <c r="AB178" s="1">
        <v>40</v>
      </c>
      <c r="AC178" s="3">
        <v>11</v>
      </c>
      <c r="AD178" s="1">
        <v>-6.2746527999999996E-2</v>
      </c>
      <c r="AE178" s="1">
        <v>-3.42788277399294E-2</v>
      </c>
      <c r="AF178" s="1">
        <v>3</v>
      </c>
      <c r="AG178" s="1">
        <v>3</v>
      </c>
      <c r="AH178" s="1">
        <v>11</v>
      </c>
      <c r="AI178" s="1">
        <v>2</v>
      </c>
      <c r="AJ178" s="1">
        <v>2</v>
      </c>
      <c r="AK178" s="1">
        <v>51</v>
      </c>
    </row>
    <row r="179" spans="1:37" x14ac:dyDescent="0.2">
      <c r="A179" t="s">
        <v>179</v>
      </c>
      <c r="B179" t="s">
        <v>5123</v>
      </c>
      <c r="C179" t="s">
        <v>5526</v>
      </c>
      <c r="D179" t="s">
        <v>5527</v>
      </c>
      <c r="E179" t="s">
        <v>5534</v>
      </c>
      <c r="F179" s="35" t="s">
        <v>5535</v>
      </c>
      <c r="G179" s="1" t="s">
        <v>5104</v>
      </c>
      <c r="H179" s="1" t="s">
        <v>5104</v>
      </c>
      <c r="I179" s="3">
        <v>2</v>
      </c>
      <c r="J179" s="1">
        <v>0</v>
      </c>
      <c r="K179" s="1">
        <v>0</v>
      </c>
      <c r="L179" s="3">
        <v>1</v>
      </c>
      <c r="M179" s="6">
        <v>250</v>
      </c>
      <c r="N179" s="13">
        <v>250</v>
      </c>
      <c r="O179" s="3">
        <v>44</v>
      </c>
      <c r="P179" s="1" t="s">
        <v>2</v>
      </c>
      <c r="Q179" s="1">
        <v>2.1114000000000002</v>
      </c>
      <c r="R179" s="3" t="s">
        <v>14989</v>
      </c>
      <c r="S179" s="1">
        <v>10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40</v>
      </c>
      <c r="Z179" s="1">
        <v>10</v>
      </c>
      <c r="AA179" s="1">
        <v>0</v>
      </c>
      <c r="AB179" s="1">
        <v>40</v>
      </c>
      <c r="AC179" s="3">
        <v>11</v>
      </c>
      <c r="AD179" s="1">
        <v>-6.2746527999999996E-2</v>
      </c>
      <c r="AE179" s="1">
        <v>-3.42788277399294E-2</v>
      </c>
      <c r="AF179" s="1">
        <v>3</v>
      </c>
      <c r="AG179" s="1">
        <v>3</v>
      </c>
      <c r="AH179" s="1">
        <v>11</v>
      </c>
      <c r="AI179" s="1">
        <v>1</v>
      </c>
      <c r="AJ179" s="1">
        <v>1</v>
      </c>
      <c r="AK179" s="1">
        <v>51</v>
      </c>
    </row>
    <row r="180" spans="1:37" x14ac:dyDescent="0.2">
      <c r="A180" t="s">
        <v>180</v>
      </c>
      <c r="B180" t="s">
        <v>5123</v>
      </c>
      <c r="C180" t="s">
        <v>5124</v>
      </c>
      <c r="D180" t="s">
        <v>5536</v>
      </c>
      <c r="E180" t="s">
        <v>5537</v>
      </c>
      <c r="F180" s="35" t="s">
        <v>5538</v>
      </c>
      <c r="G180" s="1" t="s">
        <v>5104</v>
      </c>
      <c r="H180" s="1" t="s">
        <v>5104</v>
      </c>
      <c r="I180" s="3">
        <v>1</v>
      </c>
      <c r="J180" s="1">
        <v>0</v>
      </c>
      <c r="K180" s="1">
        <v>0</v>
      </c>
      <c r="L180" s="3">
        <v>1</v>
      </c>
      <c r="M180" s="6">
        <v>59.6</v>
      </c>
      <c r="N180" s="13">
        <v>59.6</v>
      </c>
      <c r="O180" s="3">
        <v>44</v>
      </c>
      <c r="P180" s="1" t="s">
        <v>2</v>
      </c>
      <c r="Q180" s="1">
        <v>2.3561999999999999</v>
      </c>
      <c r="R180" s="3" t="s">
        <v>14989</v>
      </c>
      <c r="S180" s="1">
        <v>10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10</v>
      </c>
      <c r="Z180" s="1">
        <v>0</v>
      </c>
      <c r="AA180" s="1">
        <v>20</v>
      </c>
      <c r="AB180" s="1">
        <v>60</v>
      </c>
      <c r="AC180" s="3">
        <v>11</v>
      </c>
      <c r="AD180" s="1">
        <v>-7.4080504000000005E-2</v>
      </c>
      <c r="AE180" s="1">
        <v>2.3214266687841101E-2</v>
      </c>
      <c r="AF180" s="1">
        <v>3</v>
      </c>
      <c r="AG180" s="1">
        <v>3</v>
      </c>
      <c r="AH180" s="1">
        <v>11</v>
      </c>
      <c r="AI180" s="1">
        <v>1</v>
      </c>
      <c r="AJ180" s="1">
        <v>1</v>
      </c>
      <c r="AK180" s="1">
        <v>51</v>
      </c>
    </row>
    <row r="181" spans="1:37" x14ac:dyDescent="0.2">
      <c r="A181" t="s">
        <v>181</v>
      </c>
      <c r="B181" t="s">
        <v>5123</v>
      </c>
      <c r="C181" t="s">
        <v>5131</v>
      </c>
      <c r="D181" t="s">
        <v>5539</v>
      </c>
      <c r="E181" t="s">
        <v>5540</v>
      </c>
      <c r="F181" s="35" t="s">
        <v>5541</v>
      </c>
      <c r="G181" s="1" t="s">
        <v>5104</v>
      </c>
      <c r="H181" s="1" t="s">
        <v>5104</v>
      </c>
      <c r="I181" s="3">
        <v>1</v>
      </c>
      <c r="J181" s="1">
        <v>0</v>
      </c>
      <c r="K181" s="1">
        <v>0</v>
      </c>
      <c r="L181" s="3">
        <v>1</v>
      </c>
      <c r="M181" s="6">
        <v>66.400000000000006</v>
      </c>
      <c r="N181" s="13">
        <v>66.400000000000006</v>
      </c>
      <c r="O181" s="3">
        <v>44</v>
      </c>
      <c r="P181" s="1">
        <v>0.97</v>
      </c>
      <c r="Q181" s="1">
        <v>0.97</v>
      </c>
      <c r="R181" s="3">
        <v>47</v>
      </c>
      <c r="S181" s="1">
        <v>20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10</v>
      </c>
      <c r="Z181" s="1">
        <v>0</v>
      </c>
      <c r="AA181" s="1">
        <v>40</v>
      </c>
      <c r="AB181" s="1">
        <v>30</v>
      </c>
      <c r="AC181" s="3">
        <v>11</v>
      </c>
      <c r="AD181" s="1">
        <v>-3.6722113000000001E-2</v>
      </c>
      <c r="AE181" s="1">
        <v>-5.4924045430881198E-3</v>
      </c>
      <c r="AF181" s="1">
        <v>1</v>
      </c>
      <c r="AG181" s="1">
        <v>1</v>
      </c>
      <c r="AH181" s="1">
        <v>11</v>
      </c>
      <c r="AI181" s="1">
        <v>3</v>
      </c>
      <c r="AJ181" s="1">
        <v>3</v>
      </c>
      <c r="AK181" s="1">
        <v>51</v>
      </c>
    </row>
    <row r="182" spans="1:37" x14ac:dyDescent="0.2">
      <c r="A182" t="s">
        <v>182</v>
      </c>
      <c r="B182" t="s">
        <v>5168</v>
      </c>
      <c r="C182" t="s">
        <v>5481</v>
      </c>
      <c r="D182" t="s">
        <v>5542</v>
      </c>
      <c r="E182" t="s">
        <v>5543</v>
      </c>
      <c r="F182" s="35" t="s">
        <v>5544</v>
      </c>
      <c r="G182" s="1" t="s">
        <v>5104</v>
      </c>
      <c r="H182" s="1" t="s">
        <v>5104</v>
      </c>
      <c r="I182" s="3">
        <v>1</v>
      </c>
      <c r="J182" s="1">
        <v>0</v>
      </c>
      <c r="K182" s="1">
        <v>0</v>
      </c>
      <c r="L182" s="3">
        <v>1</v>
      </c>
      <c r="M182" s="6">
        <v>10.1</v>
      </c>
      <c r="N182" s="13">
        <v>10.1</v>
      </c>
      <c r="O182" s="3">
        <v>44</v>
      </c>
      <c r="P182" s="1">
        <v>0.99250000000000005</v>
      </c>
      <c r="Q182" s="1">
        <v>0.99250000000000005</v>
      </c>
      <c r="R182" s="3">
        <v>47</v>
      </c>
      <c r="S182" s="1">
        <v>30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30</v>
      </c>
      <c r="Z182" s="1">
        <v>40</v>
      </c>
      <c r="AA182" s="1">
        <v>0</v>
      </c>
      <c r="AB182" s="1">
        <v>0</v>
      </c>
      <c r="AC182" s="3">
        <v>11</v>
      </c>
      <c r="AD182" s="1">
        <v>2.7335703999999999E-2</v>
      </c>
      <c r="AE182" s="1">
        <v>-6.8783066707023596E-2</v>
      </c>
      <c r="AF182" s="1">
        <v>3</v>
      </c>
      <c r="AG182" s="1">
        <v>3</v>
      </c>
      <c r="AH182" s="1">
        <v>11</v>
      </c>
      <c r="AI182" s="1">
        <v>3</v>
      </c>
      <c r="AJ182" s="1">
        <v>3</v>
      </c>
      <c r="AK182" s="1">
        <v>51</v>
      </c>
    </row>
    <row r="183" spans="1:37" x14ac:dyDescent="0.2">
      <c r="A183" t="s">
        <v>183</v>
      </c>
      <c r="B183" t="s">
        <v>5168</v>
      </c>
      <c r="C183" t="s">
        <v>5481</v>
      </c>
      <c r="D183" t="s">
        <v>5542</v>
      </c>
      <c r="E183" t="s">
        <v>5545</v>
      </c>
      <c r="F183" s="35" t="s">
        <v>5546</v>
      </c>
      <c r="G183" s="1" t="s">
        <v>5104</v>
      </c>
      <c r="H183" s="1" t="s">
        <v>5104</v>
      </c>
      <c r="I183" s="3">
        <v>1</v>
      </c>
      <c r="J183" s="1">
        <v>0</v>
      </c>
      <c r="K183" s="1">
        <v>0</v>
      </c>
      <c r="L183" s="3">
        <v>1</v>
      </c>
      <c r="M183" s="6">
        <v>16.899999999999999</v>
      </c>
      <c r="N183" s="13">
        <v>16.899999999999999</v>
      </c>
      <c r="O183" s="3">
        <v>44</v>
      </c>
      <c r="P183" s="1">
        <v>1.22</v>
      </c>
      <c r="Q183" s="1">
        <v>1.22</v>
      </c>
      <c r="R183" s="3">
        <v>47</v>
      </c>
      <c r="S183" s="1">
        <v>30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30</v>
      </c>
      <c r="Z183" s="1">
        <v>40</v>
      </c>
      <c r="AA183" s="1">
        <v>0</v>
      </c>
      <c r="AB183" s="1">
        <v>0</v>
      </c>
      <c r="AC183" s="3">
        <v>11</v>
      </c>
      <c r="AD183" s="1">
        <v>2.7335703999999999E-2</v>
      </c>
      <c r="AE183" s="1">
        <v>-6.8783066707023596E-2</v>
      </c>
      <c r="AF183" s="1">
        <v>3</v>
      </c>
      <c r="AG183" s="1">
        <v>3</v>
      </c>
      <c r="AH183" s="1">
        <v>11</v>
      </c>
      <c r="AI183" s="1">
        <v>3</v>
      </c>
      <c r="AJ183" s="1">
        <v>3</v>
      </c>
      <c r="AK183" s="1">
        <v>51</v>
      </c>
    </row>
    <row r="184" spans="1:37" x14ac:dyDescent="0.2">
      <c r="A184" t="s">
        <v>184</v>
      </c>
      <c r="B184" t="s">
        <v>5168</v>
      </c>
      <c r="C184" t="s">
        <v>5481</v>
      </c>
      <c r="D184" t="s">
        <v>5542</v>
      </c>
      <c r="E184" t="s">
        <v>5547</v>
      </c>
      <c r="F184" s="35" t="s">
        <v>5548</v>
      </c>
      <c r="G184" s="1" t="s">
        <v>5104</v>
      </c>
      <c r="H184" s="1" t="s">
        <v>5104</v>
      </c>
      <c r="I184" s="3">
        <v>1</v>
      </c>
      <c r="J184" s="1">
        <v>0</v>
      </c>
      <c r="K184" s="1">
        <v>0</v>
      </c>
      <c r="L184" s="3">
        <v>1</v>
      </c>
      <c r="M184" s="6">
        <v>13</v>
      </c>
      <c r="N184" s="13">
        <v>13</v>
      </c>
      <c r="O184" s="3">
        <v>44</v>
      </c>
      <c r="P184" s="1" t="s">
        <v>2</v>
      </c>
      <c r="Q184" s="1">
        <v>3.2603</v>
      </c>
      <c r="R184" s="3" t="s">
        <v>14989</v>
      </c>
      <c r="S184" s="1">
        <v>10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90</v>
      </c>
      <c r="AA184" s="1">
        <v>0</v>
      </c>
      <c r="AB184" s="1">
        <v>0</v>
      </c>
      <c r="AC184" s="3">
        <v>1</v>
      </c>
      <c r="AD184" s="1">
        <v>1.4445817999999999E-2</v>
      </c>
      <c r="AE184" s="1">
        <v>-1.8018936441984899E-2</v>
      </c>
      <c r="AF184" s="1">
        <v>3</v>
      </c>
      <c r="AG184" s="1">
        <v>3</v>
      </c>
      <c r="AH184" s="15">
        <v>1</v>
      </c>
      <c r="AI184" s="1">
        <v>1</v>
      </c>
      <c r="AJ184" s="1">
        <v>1</v>
      </c>
      <c r="AK184" s="1">
        <v>51</v>
      </c>
    </row>
    <row r="185" spans="1:37" x14ac:dyDescent="0.2">
      <c r="A185" t="s">
        <v>185</v>
      </c>
      <c r="B185" t="s">
        <v>5168</v>
      </c>
      <c r="C185" t="s">
        <v>5481</v>
      </c>
      <c r="D185" t="s">
        <v>5542</v>
      </c>
      <c r="E185" t="s">
        <v>5549</v>
      </c>
      <c r="F185" s="35" t="s">
        <v>5550</v>
      </c>
      <c r="G185" s="1" t="s">
        <v>5104</v>
      </c>
      <c r="H185" s="1" t="s">
        <v>5104</v>
      </c>
      <c r="I185" s="3">
        <v>1</v>
      </c>
      <c r="J185" s="1">
        <v>0</v>
      </c>
      <c r="K185" s="1">
        <v>0</v>
      </c>
      <c r="L185" s="3">
        <v>1</v>
      </c>
      <c r="M185" s="6">
        <v>14.6</v>
      </c>
      <c r="N185" s="13">
        <v>14.6</v>
      </c>
      <c r="O185" s="3">
        <v>44</v>
      </c>
      <c r="P185" s="1">
        <v>0.995</v>
      </c>
      <c r="Q185" s="1">
        <v>0.995</v>
      </c>
      <c r="R185" s="3">
        <v>47</v>
      </c>
      <c r="S185" s="1">
        <v>30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30</v>
      </c>
      <c r="Z185" s="1">
        <v>40</v>
      </c>
      <c r="AA185" s="1">
        <v>0</v>
      </c>
      <c r="AB185" s="1">
        <v>0</v>
      </c>
      <c r="AC185" s="3">
        <v>11</v>
      </c>
      <c r="AD185" s="1">
        <v>2.7335703999999999E-2</v>
      </c>
      <c r="AE185" s="1">
        <v>-6.8783066707023596E-2</v>
      </c>
      <c r="AF185" s="1">
        <v>3</v>
      </c>
      <c r="AG185" s="1">
        <v>3</v>
      </c>
      <c r="AH185" s="1">
        <v>11</v>
      </c>
      <c r="AI185" s="1">
        <v>7</v>
      </c>
      <c r="AJ185" s="1">
        <v>7</v>
      </c>
      <c r="AK185" s="1">
        <v>51</v>
      </c>
    </row>
    <row r="186" spans="1:37" x14ac:dyDescent="0.2">
      <c r="A186" t="s">
        <v>186</v>
      </c>
      <c r="B186" t="s">
        <v>5168</v>
      </c>
      <c r="C186" t="s">
        <v>5481</v>
      </c>
      <c r="D186" t="s">
        <v>5542</v>
      </c>
      <c r="E186" t="s">
        <v>5126</v>
      </c>
      <c r="F186" s="35" t="s">
        <v>5551</v>
      </c>
      <c r="G186" s="1" t="s">
        <v>5104</v>
      </c>
      <c r="H186" s="1" t="s">
        <v>5104</v>
      </c>
      <c r="I186" s="3">
        <v>1</v>
      </c>
      <c r="J186" s="1">
        <v>0</v>
      </c>
      <c r="K186" s="1">
        <v>0</v>
      </c>
      <c r="L186" s="3">
        <v>1</v>
      </c>
      <c r="M186" s="6">
        <v>14.7</v>
      </c>
      <c r="N186" s="13">
        <v>14.7</v>
      </c>
      <c r="O186" s="3">
        <v>44</v>
      </c>
      <c r="P186" s="1" t="s">
        <v>2</v>
      </c>
      <c r="Q186" s="1">
        <v>1.7542</v>
      </c>
      <c r="R186" s="3" t="s">
        <v>14989</v>
      </c>
      <c r="S186" s="1">
        <v>30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30</v>
      </c>
      <c r="Z186" s="1">
        <v>40</v>
      </c>
      <c r="AA186" s="1">
        <v>0</v>
      </c>
      <c r="AB186" s="1">
        <v>0</v>
      </c>
      <c r="AC186" s="3">
        <v>11</v>
      </c>
      <c r="AD186" s="1">
        <v>2.7335703999999999E-2</v>
      </c>
      <c r="AE186" s="1">
        <v>-6.8783066707023499E-2</v>
      </c>
      <c r="AF186" s="1">
        <v>3</v>
      </c>
      <c r="AG186" s="1">
        <v>3</v>
      </c>
      <c r="AH186" s="1">
        <v>11</v>
      </c>
      <c r="AI186" s="1">
        <v>5</v>
      </c>
      <c r="AJ186" s="1">
        <v>5</v>
      </c>
      <c r="AK186" s="1">
        <v>51</v>
      </c>
    </row>
    <row r="187" spans="1:37" x14ac:dyDescent="0.2">
      <c r="A187" t="s">
        <v>187</v>
      </c>
      <c r="B187" t="s">
        <v>5168</v>
      </c>
      <c r="C187" t="s">
        <v>5481</v>
      </c>
      <c r="D187" t="s">
        <v>5542</v>
      </c>
      <c r="E187" t="s">
        <v>5552</v>
      </c>
      <c r="F187" s="35" t="s">
        <v>5553</v>
      </c>
      <c r="G187" s="1" t="s">
        <v>5104</v>
      </c>
      <c r="H187" s="1" t="s">
        <v>5104</v>
      </c>
      <c r="I187" s="3">
        <v>1</v>
      </c>
      <c r="J187" s="1">
        <v>0</v>
      </c>
      <c r="K187" s="1">
        <v>0</v>
      </c>
      <c r="L187" s="3">
        <v>1</v>
      </c>
      <c r="M187" s="6">
        <v>8.5</v>
      </c>
      <c r="N187" s="13">
        <v>8.5</v>
      </c>
      <c r="O187" s="3">
        <v>44</v>
      </c>
      <c r="P187" s="1" t="s">
        <v>2</v>
      </c>
      <c r="Q187" s="1">
        <v>1.3571</v>
      </c>
      <c r="R187" s="3" t="s">
        <v>14989</v>
      </c>
      <c r="S187" s="1">
        <v>30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30</v>
      </c>
      <c r="Z187" s="1">
        <v>40</v>
      </c>
      <c r="AA187" s="1">
        <v>0</v>
      </c>
      <c r="AB187" s="1">
        <v>0</v>
      </c>
      <c r="AC187" s="3">
        <v>11</v>
      </c>
      <c r="AD187" s="1">
        <v>2.7335703999999999E-2</v>
      </c>
      <c r="AE187" s="1">
        <v>-6.8783066707023499E-2</v>
      </c>
      <c r="AF187" s="1">
        <v>3</v>
      </c>
      <c r="AG187" s="1">
        <v>3</v>
      </c>
      <c r="AH187" s="1">
        <v>11</v>
      </c>
      <c r="AI187" s="1">
        <v>3</v>
      </c>
      <c r="AJ187" s="1">
        <v>3</v>
      </c>
      <c r="AK187" s="1">
        <v>51</v>
      </c>
    </row>
    <row r="188" spans="1:37" x14ac:dyDescent="0.2">
      <c r="A188" t="s">
        <v>188</v>
      </c>
      <c r="B188" t="s">
        <v>5554</v>
      </c>
      <c r="C188" t="s">
        <v>5555</v>
      </c>
      <c r="D188" t="s">
        <v>5556</v>
      </c>
      <c r="E188" t="s">
        <v>5557</v>
      </c>
      <c r="F188" s="35" t="s">
        <v>5558</v>
      </c>
      <c r="G188" s="1" t="s">
        <v>5104</v>
      </c>
      <c r="H188" s="1" t="s">
        <v>5104</v>
      </c>
      <c r="I188" s="3">
        <v>1</v>
      </c>
      <c r="J188" s="1">
        <v>0</v>
      </c>
      <c r="K188" s="1">
        <v>0</v>
      </c>
      <c r="L188" s="3">
        <v>1</v>
      </c>
      <c r="M188" s="6">
        <v>25.2</v>
      </c>
      <c r="N188" s="13">
        <v>25.2</v>
      </c>
      <c r="O188" s="3">
        <v>44</v>
      </c>
      <c r="P188" s="1">
        <v>2.82</v>
      </c>
      <c r="Q188" s="1">
        <v>2.82</v>
      </c>
      <c r="R188" s="3">
        <v>47</v>
      </c>
      <c r="S188" s="1">
        <v>100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3">
        <v>11</v>
      </c>
      <c r="AD188" s="1">
        <v>9.9855619000000007E-2</v>
      </c>
      <c r="AE188" s="1">
        <v>2.2143426940417599E-2</v>
      </c>
      <c r="AF188" s="1">
        <v>1</v>
      </c>
      <c r="AG188" s="1">
        <v>1</v>
      </c>
      <c r="AH188" s="1">
        <v>11</v>
      </c>
      <c r="AI188" s="1">
        <v>4</v>
      </c>
      <c r="AJ188" s="1">
        <v>4</v>
      </c>
      <c r="AK188" s="1">
        <v>51</v>
      </c>
    </row>
    <row r="189" spans="1:37" x14ac:dyDescent="0.2">
      <c r="A189" t="s">
        <v>189</v>
      </c>
      <c r="B189" t="s">
        <v>5554</v>
      </c>
      <c r="C189" t="s">
        <v>5555</v>
      </c>
      <c r="D189" t="s">
        <v>5556</v>
      </c>
      <c r="E189" t="s">
        <v>5559</v>
      </c>
      <c r="F189" s="35" t="s">
        <v>5560</v>
      </c>
      <c r="G189" s="1" t="s">
        <v>2</v>
      </c>
      <c r="H189" s="1" t="s">
        <v>5104</v>
      </c>
      <c r="I189" s="14" t="s">
        <v>14989</v>
      </c>
      <c r="J189" s="1" t="s">
        <v>2</v>
      </c>
      <c r="K189" s="1">
        <v>0</v>
      </c>
      <c r="L189" s="14" t="s">
        <v>14989</v>
      </c>
      <c r="M189" s="6">
        <v>37.200000000000003</v>
      </c>
      <c r="N189" s="13">
        <v>37.200000000000003</v>
      </c>
      <c r="O189" s="3">
        <v>44</v>
      </c>
      <c r="P189" s="1">
        <v>2.82</v>
      </c>
      <c r="Q189" s="1">
        <v>2.82</v>
      </c>
      <c r="R189" s="3">
        <v>47</v>
      </c>
      <c r="S189" s="1">
        <v>100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3">
        <v>11</v>
      </c>
      <c r="AD189" s="1">
        <v>9.9855619000000007E-2</v>
      </c>
      <c r="AE189" s="1">
        <v>2.2143426940417599E-2</v>
      </c>
      <c r="AF189" s="1">
        <v>1</v>
      </c>
      <c r="AG189" s="1">
        <v>1</v>
      </c>
      <c r="AH189" s="1">
        <v>11</v>
      </c>
      <c r="AI189" s="1">
        <v>1</v>
      </c>
      <c r="AJ189" s="1">
        <v>1</v>
      </c>
      <c r="AK189" s="1">
        <v>51</v>
      </c>
    </row>
    <row r="190" spans="1:37" x14ac:dyDescent="0.2">
      <c r="A190" t="s">
        <v>190</v>
      </c>
      <c r="B190" t="s">
        <v>5554</v>
      </c>
      <c r="C190" t="s">
        <v>5555</v>
      </c>
      <c r="D190" t="s">
        <v>5556</v>
      </c>
      <c r="E190" t="s">
        <v>5561</v>
      </c>
      <c r="F190" s="35" t="s">
        <v>5562</v>
      </c>
      <c r="G190" s="1" t="s">
        <v>5104</v>
      </c>
      <c r="H190" s="1" t="s">
        <v>5104</v>
      </c>
      <c r="I190" s="3">
        <v>1</v>
      </c>
      <c r="J190" s="1">
        <v>0</v>
      </c>
      <c r="K190" s="1">
        <v>0</v>
      </c>
      <c r="L190" s="3">
        <v>1</v>
      </c>
      <c r="M190" s="6">
        <v>20</v>
      </c>
      <c r="N190" s="13">
        <v>20</v>
      </c>
      <c r="O190" s="3">
        <v>44</v>
      </c>
      <c r="P190" s="1">
        <v>2.82</v>
      </c>
      <c r="Q190" s="1">
        <v>2.82</v>
      </c>
      <c r="R190" s="3">
        <v>47</v>
      </c>
      <c r="S190" s="1">
        <v>100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3">
        <v>11</v>
      </c>
      <c r="AD190" s="1">
        <v>9.9855619000000007E-2</v>
      </c>
      <c r="AE190" s="1">
        <v>2.2143426940417502E-2</v>
      </c>
      <c r="AF190" s="1">
        <v>1</v>
      </c>
      <c r="AG190" s="1">
        <v>1</v>
      </c>
      <c r="AH190" s="1">
        <v>11</v>
      </c>
      <c r="AI190" s="1">
        <v>1</v>
      </c>
      <c r="AJ190" s="1">
        <v>1</v>
      </c>
      <c r="AK190" s="1">
        <v>51</v>
      </c>
    </row>
    <row r="191" spans="1:37" x14ac:dyDescent="0.2">
      <c r="A191" t="s">
        <v>191</v>
      </c>
      <c r="B191" t="s">
        <v>5554</v>
      </c>
      <c r="C191" t="s">
        <v>5555</v>
      </c>
      <c r="D191" t="s">
        <v>5556</v>
      </c>
      <c r="E191" t="s">
        <v>5563</v>
      </c>
      <c r="F191" s="35" t="s">
        <v>5564</v>
      </c>
      <c r="G191" s="1" t="s">
        <v>5104</v>
      </c>
      <c r="H191" s="1" t="s">
        <v>5104</v>
      </c>
      <c r="I191" s="3">
        <v>1</v>
      </c>
      <c r="J191" s="1">
        <v>0</v>
      </c>
      <c r="K191" s="1">
        <v>0</v>
      </c>
      <c r="L191" s="3">
        <v>1</v>
      </c>
      <c r="M191" s="6">
        <v>11.4</v>
      </c>
      <c r="N191" s="13">
        <v>11.4</v>
      </c>
      <c r="O191" s="3">
        <v>44</v>
      </c>
      <c r="P191" s="1">
        <v>2.82</v>
      </c>
      <c r="Q191" s="1">
        <v>2.82</v>
      </c>
      <c r="R191" s="3">
        <v>47</v>
      </c>
      <c r="S191" s="1">
        <v>100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3">
        <v>11</v>
      </c>
      <c r="AD191" s="1">
        <v>9.9855619000000007E-2</v>
      </c>
      <c r="AE191" s="1">
        <v>2.2143426940417502E-2</v>
      </c>
      <c r="AF191" s="1">
        <v>1</v>
      </c>
      <c r="AG191" s="1">
        <v>1</v>
      </c>
      <c r="AH191" s="1">
        <v>11</v>
      </c>
      <c r="AI191" s="1">
        <v>3</v>
      </c>
      <c r="AJ191" s="1">
        <v>3</v>
      </c>
      <c r="AK191" s="1">
        <v>51</v>
      </c>
    </row>
    <row r="192" spans="1:37" x14ac:dyDescent="0.2">
      <c r="A192" t="s">
        <v>192</v>
      </c>
      <c r="B192" t="s">
        <v>5565</v>
      </c>
      <c r="C192" t="s">
        <v>5566</v>
      </c>
      <c r="D192" t="s">
        <v>5567</v>
      </c>
      <c r="E192" t="s">
        <v>5568</v>
      </c>
      <c r="F192" s="35" t="s">
        <v>5569</v>
      </c>
      <c r="G192" s="1" t="s">
        <v>5104</v>
      </c>
      <c r="H192" s="1" t="s">
        <v>5104</v>
      </c>
      <c r="I192" s="3">
        <v>1</v>
      </c>
      <c r="J192" s="1">
        <v>0</v>
      </c>
      <c r="K192" s="1">
        <v>0</v>
      </c>
      <c r="L192" s="3">
        <v>1</v>
      </c>
      <c r="M192" s="6">
        <v>25</v>
      </c>
      <c r="N192" s="13">
        <v>25</v>
      </c>
      <c r="O192" s="3">
        <v>44</v>
      </c>
      <c r="P192" s="1">
        <v>5.9950000000000001</v>
      </c>
      <c r="Q192" s="1">
        <v>5.9950000000000001</v>
      </c>
      <c r="R192" s="3">
        <v>47</v>
      </c>
      <c r="S192" s="1">
        <v>80</v>
      </c>
      <c r="T192" s="1">
        <v>10</v>
      </c>
      <c r="U192" s="1">
        <v>10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3">
        <v>11</v>
      </c>
      <c r="AD192" s="1">
        <v>0.10955000400000001</v>
      </c>
      <c r="AE192" s="1">
        <v>2.0657371683969399E-2</v>
      </c>
      <c r="AF192" s="1">
        <v>1</v>
      </c>
      <c r="AG192" s="1">
        <v>1</v>
      </c>
      <c r="AH192" s="1">
        <v>11</v>
      </c>
      <c r="AI192" s="1">
        <v>6</v>
      </c>
      <c r="AJ192" s="1">
        <v>6</v>
      </c>
      <c r="AK192" s="1">
        <v>51</v>
      </c>
    </row>
    <row r="193" spans="1:37" x14ac:dyDescent="0.2">
      <c r="A193" t="s">
        <v>193</v>
      </c>
      <c r="B193" t="s">
        <v>5565</v>
      </c>
      <c r="C193" t="s">
        <v>5566</v>
      </c>
      <c r="D193" t="s">
        <v>5570</v>
      </c>
      <c r="E193" t="s">
        <v>5571</v>
      </c>
      <c r="F193" s="35" t="s">
        <v>5572</v>
      </c>
      <c r="G193" s="1" t="s">
        <v>5105</v>
      </c>
      <c r="H193" s="1" t="s">
        <v>5105</v>
      </c>
      <c r="I193" s="3">
        <v>1</v>
      </c>
      <c r="J193" s="1">
        <v>1</v>
      </c>
      <c r="K193" s="1">
        <v>1</v>
      </c>
      <c r="L193" s="3">
        <v>1</v>
      </c>
      <c r="M193" s="6">
        <v>28.2</v>
      </c>
      <c r="N193" s="13">
        <v>28.2</v>
      </c>
      <c r="O193" s="3">
        <v>44</v>
      </c>
      <c r="P193" s="1">
        <v>6</v>
      </c>
      <c r="Q193" s="1">
        <v>6</v>
      </c>
      <c r="R193" s="3">
        <v>47</v>
      </c>
      <c r="S193" s="1">
        <v>80</v>
      </c>
      <c r="T193" s="1">
        <v>0</v>
      </c>
      <c r="U193" s="1">
        <v>0</v>
      </c>
      <c r="V193" s="1">
        <v>0</v>
      </c>
      <c r="W193" s="1">
        <v>10</v>
      </c>
      <c r="X193" s="1">
        <v>10</v>
      </c>
      <c r="Y193" s="1">
        <v>0</v>
      </c>
      <c r="Z193" s="1">
        <v>0</v>
      </c>
      <c r="AA193" s="1">
        <v>0</v>
      </c>
      <c r="AB193" s="1">
        <v>0</v>
      </c>
      <c r="AC193" s="3">
        <v>11</v>
      </c>
      <c r="AD193" s="1">
        <v>9.8596047000000006E-2</v>
      </c>
      <c r="AE193" s="1">
        <v>1.8170953361786101E-2</v>
      </c>
      <c r="AF193" s="1">
        <v>1</v>
      </c>
      <c r="AG193" s="1">
        <v>1</v>
      </c>
      <c r="AH193" s="1">
        <v>11</v>
      </c>
      <c r="AI193" s="1">
        <v>1</v>
      </c>
      <c r="AJ193" s="1">
        <v>1</v>
      </c>
      <c r="AK193" s="1">
        <v>51</v>
      </c>
    </row>
    <row r="194" spans="1:37" x14ac:dyDescent="0.2">
      <c r="A194" t="s">
        <v>194</v>
      </c>
      <c r="B194" t="s">
        <v>5565</v>
      </c>
      <c r="C194" t="s">
        <v>5566</v>
      </c>
      <c r="D194" t="s">
        <v>5570</v>
      </c>
      <c r="E194" t="s">
        <v>5573</v>
      </c>
      <c r="F194" s="35" t="s">
        <v>5574</v>
      </c>
      <c r="G194" s="1" t="s">
        <v>5104</v>
      </c>
      <c r="H194" s="1" t="s">
        <v>5104</v>
      </c>
      <c r="I194" s="3">
        <v>1</v>
      </c>
      <c r="J194" s="1">
        <v>1</v>
      </c>
      <c r="K194" s="1">
        <v>1</v>
      </c>
      <c r="L194" s="3">
        <v>1</v>
      </c>
      <c r="M194" s="6">
        <v>24</v>
      </c>
      <c r="N194" s="13">
        <v>24</v>
      </c>
      <c r="O194" s="3">
        <v>44</v>
      </c>
      <c r="P194" s="1">
        <v>8.75</v>
      </c>
      <c r="Q194" s="1">
        <v>8.75</v>
      </c>
      <c r="R194" s="3">
        <v>47</v>
      </c>
      <c r="S194" s="1">
        <v>80</v>
      </c>
      <c r="T194" s="1">
        <v>0</v>
      </c>
      <c r="U194" s="1">
        <v>0</v>
      </c>
      <c r="V194" s="1">
        <v>0</v>
      </c>
      <c r="W194" s="1">
        <v>10</v>
      </c>
      <c r="X194" s="1">
        <v>0</v>
      </c>
      <c r="Y194" s="1">
        <v>10</v>
      </c>
      <c r="Z194" s="1">
        <v>0</v>
      </c>
      <c r="AA194" s="1">
        <v>0</v>
      </c>
      <c r="AB194" s="1">
        <v>0</v>
      </c>
      <c r="AC194" s="3">
        <v>11</v>
      </c>
      <c r="AD194" s="1">
        <v>8.6424586999999997E-2</v>
      </c>
      <c r="AE194" s="1">
        <v>-5.45072359328871E-3</v>
      </c>
      <c r="AF194" s="1">
        <v>1</v>
      </c>
      <c r="AG194" s="1">
        <v>1</v>
      </c>
      <c r="AH194" s="1">
        <v>11</v>
      </c>
      <c r="AI194" s="1">
        <v>3</v>
      </c>
      <c r="AJ194" s="1">
        <v>3</v>
      </c>
      <c r="AK194" s="1">
        <v>51</v>
      </c>
    </row>
    <row r="195" spans="1:37" x14ac:dyDescent="0.2">
      <c r="A195" t="s">
        <v>195</v>
      </c>
      <c r="B195" t="s">
        <v>5565</v>
      </c>
      <c r="C195" t="s">
        <v>5566</v>
      </c>
      <c r="D195" t="s">
        <v>5570</v>
      </c>
      <c r="E195" t="s">
        <v>5575</v>
      </c>
      <c r="F195" s="35" t="s">
        <v>5576</v>
      </c>
      <c r="G195" s="1" t="s">
        <v>5104</v>
      </c>
      <c r="H195" s="1" t="s">
        <v>5104</v>
      </c>
      <c r="I195" s="3">
        <v>1</v>
      </c>
      <c r="J195" s="1">
        <v>0</v>
      </c>
      <c r="K195" s="1">
        <v>0</v>
      </c>
      <c r="L195" s="3">
        <v>1</v>
      </c>
      <c r="M195" s="6">
        <v>44.5</v>
      </c>
      <c r="N195" s="13">
        <v>44.5</v>
      </c>
      <c r="O195" s="3">
        <v>44</v>
      </c>
      <c r="P195" s="1">
        <v>10.08</v>
      </c>
      <c r="Q195" s="1">
        <v>10.08</v>
      </c>
      <c r="R195" s="3">
        <v>47</v>
      </c>
      <c r="S195" s="1">
        <v>90</v>
      </c>
      <c r="T195" s="1">
        <v>10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3">
        <v>11</v>
      </c>
      <c r="AD195" s="1">
        <v>9.9672739999999996E-2</v>
      </c>
      <c r="AE195" s="1">
        <v>1.96982473214663E-2</v>
      </c>
      <c r="AF195" s="1">
        <v>1</v>
      </c>
      <c r="AG195" s="1">
        <v>1</v>
      </c>
      <c r="AH195" s="1">
        <v>11</v>
      </c>
      <c r="AI195" s="1">
        <v>2</v>
      </c>
      <c r="AJ195" s="1">
        <v>2</v>
      </c>
      <c r="AK195" s="1">
        <v>51</v>
      </c>
    </row>
    <row r="196" spans="1:37" x14ac:dyDescent="0.2">
      <c r="A196" t="s">
        <v>196</v>
      </c>
      <c r="B196" t="s">
        <v>5565</v>
      </c>
      <c r="C196" t="s">
        <v>5566</v>
      </c>
      <c r="D196" t="s">
        <v>5570</v>
      </c>
      <c r="E196" t="s">
        <v>5577</v>
      </c>
      <c r="F196" s="35" t="s">
        <v>5578</v>
      </c>
      <c r="G196" s="1" t="s">
        <v>5104</v>
      </c>
      <c r="H196" s="1" t="s">
        <v>5104</v>
      </c>
      <c r="I196" s="3">
        <v>1</v>
      </c>
      <c r="J196" s="1">
        <v>1</v>
      </c>
      <c r="K196" s="1">
        <v>1</v>
      </c>
      <c r="L196" s="3">
        <v>1</v>
      </c>
      <c r="M196" s="6">
        <v>45</v>
      </c>
      <c r="N196" s="13">
        <v>45</v>
      </c>
      <c r="O196" s="3">
        <v>44</v>
      </c>
      <c r="P196" s="1">
        <v>9.27</v>
      </c>
      <c r="Q196" s="1">
        <v>9.27</v>
      </c>
      <c r="R196" s="3">
        <v>47</v>
      </c>
      <c r="S196" s="1">
        <v>90</v>
      </c>
      <c r="T196" s="1">
        <v>10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3">
        <v>11</v>
      </c>
      <c r="AD196" s="1">
        <v>9.9672739999999996E-2</v>
      </c>
      <c r="AE196" s="1">
        <v>1.96982473214663E-2</v>
      </c>
      <c r="AF196" s="1">
        <v>1</v>
      </c>
      <c r="AG196" s="1">
        <v>1</v>
      </c>
      <c r="AH196" s="1">
        <v>11</v>
      </c>
      <c r="AI196" s="1">
        <v>7</v>
      </c>
      <c r="AJ196" s="1">
        <v>7</v>
      </c>
      <c r="AK196" s="1">
        <v>51</v>
      </c>
    </row>
    <row r="197" spans="1:37" x14ac:dyDescent="0.2">
      <c r="A197" t="s">
        <v>197</v>
      </c>
      <c r="B197" t="s">
        <v>5565</v>
      </c>
      <c r="C197" t="s">
        <v>5566</v>
      </c>
      <c r="D197" t="s">
        <v>5570</v>
      </c>
      <c r="E197" t="s">
        <v>5579</v>
      </c>
      <c r="F197" s="35" t="s">
        <v>5580</v>
      </c>
      <c r="G197" s="1" t="s">
        <v>5105</v>
      </c>
      <c r="H197" s="1" t="s">
        <v>5105</v>
      </c>
      <c r="I197" s="3">
        <v>1</v>
      </c>
      <c r="J197" s="1">
        <v>0</v>
      </c>
      <c r="K197" s="1">
        <v>0</v>
      </c>
      <c r="L197" s="3">
        <v>1</v>
      </c>
      <c r="M197" s="6">
        <v>76.5</v>
      </c>
      <c r="N197" s="13">
        <v>76.5</v>
      </c>
      <c r="O197" s="3">
        <v>44</v>
      </c>
      <c r="P197" s="1">
        <v>5.29</v>
      </c>
      <c r="Q197" s="1">
        <v>5.29</v>
      </c>
      <c r="R197" s="3">
        <v>47</v>
      </c>
      <c r="S197" s="1">
        <v>90</v>
      </c>
      <c r="T197" s="1">
        <v>10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3">
        <v>11</v>
      </c>
      <c r="AD197" s="1">
        <v>9.9672739999999996E-2</v>
      </c>
      <c r="AE197" s="1">
        <v>1.96982473214663E-2</v>
      </c>
      <c r="AF197" s="1">
        <v>1</v>
      </c>
      <c r="AG197" s="1">
        <v>1</v>
      </c>
      <c r="AH197" s="1">
        <v>11</v>
      </c>
      <c r="AI197" s="1">
        <v>1</v>
      </c>
      <c r="AJ197" s="1">
        <v>1</v>
      </c>
      <c r="AK197" s="1">
        <v>51</v>
      </c>
    </row>
    <row r="198" spans="1:37" x14ac:dyDescent="0.2">
      <c r="A198" t="s">
        <v>198</v>
      </c>
      <c r="B198" t="s">
        <v>5565</v>
      </c>
      <c r="C198" t="s">
        <v>5566</v>
      </c>
      <c r="D198" t="s">
        <v>5570</v>
      </c>
      <c r="E198" t="s">
        <v>5581</v>
      </c>
      <c r="F198" s="35" t="s">
        <v>5582</v>
      </c>
      <c r="G198" s="1" t="s">
        <v>5104</v>
      </c>
      <c r="H198" s="1" t="s">
        <v>5104</v>
      </c>
      <c r="I198" s="3">
        <v>1</v>
      </c>
      <c r="J198" s="1">
        <v>1</v>
      </c>
      <c r="K198" s="1">
        <v>1</v>
      </c>
      <c r="L198" s="3">
        <v>1</v>
      </c>
      <c r="M198" s="6">
        <v>74</v>
      </c>
      <c r="N198" s="13">
        <v>74</v>
      </c>
      <c r="O198" s="3">
        <v>44</v>
      </c>
      <c r="P198" s="1">
        <v>8.6425000000000001</v>
      </c>
      <c r="Q198" s="1">
        <v>8.6425000000000001</v>
      </c>
      <c r="R198" s="3">
        <v>47</v>
      </c>
      <c r="S198" s="1">
        <v>90</v>
      </c>
      <c r="T198" s="1">
        <v>0</v>
      </c>
      <c r="U198" s="1">
        <v>0</v>
      </c>
      <c r="V198" s="1">
        <v>0</v>
      </c>
      <c r="W198" s="1">
        <v>10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3">
        <v>11</v>
      </c>
      <c r="AD198" s="1">
        <v>9.8823072999999997E-2</v>
      </c>
      <c r="AE198" s="1">
        <v>1.9161475449950598E-2</v>
      </c>
      <c r="AF198" s="1">
        <v>1</v>
      </c>
      <c r="AG198" s="1">
        <v>1</v>
      </c>
      <c r="AH198" s="1">
        <v>11</v>
      </c>
      <c r="AI198" s="1">
        <v>2</v>
      </c>
      <c r="AJ198" s="1">
        <v>2</v>
      </c>
      <c r="AK198" s="1">
        <v>51</v>
      </c>
    </row>
    <row r="199" spans="1:37" x14ac:dyDescent="0.2">
      <c r="A199" t="s">
        <v>199</v>
      </c>
      <c r="B199" t="s">
        <v>5565</v>
      </c>
      <c r="C199" t="s">
        <v>5566</v>
      </c>
      <c r="D199" t="s">
        <v>5570</v>
      </c>
      <c r="E199" t="s">
        <v>5583</v>
      </c>
      <c r="F199" s="35" t="s">
        <v>5584</v>
      </c>
      <c r="G199" s="1" t="s">
        <v>5107</v>
      </c>
      <c r="H199" s="1" t="s">
        <v>5107</v>
      </c>
      <c r="I199" s="3">
        <v>1</v>
      </c>
      <c r="J199" s="1">
        <v>1</v>
      </c>
      <c r="K199" s="1">
        <v>1</v>
      </c>
      <c r="L199" s="3">
        <v>1</v>
      </c>
      <c r="M199" s="6">
        <v>53.5</v>
      </c>
      <c r="N199" s="13">
        <v>53.5</v>
      </c>
      <c r="O199" s="3">
        <v>44</v>
      </c>
      <c r="P199" s="1">
        <v>7.19</v>
      </c>
      <c r="Q199" s="1">
        <v>7.19</v>
      </c>
      <c r="R199" s="3">
        <v>47</v>
      </c>
      <c r="S199" s="1">
        <v>90</v>
      </c>
      <c r="T199" s="1">
        <v>10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3">
        <v>11</v>
      </c>
      <c r="AD199" s="1">
        <v>9.9672739999999996E-2</v>
      </c>
      <c r="AE199" s="1">
        <v>1.96982473214663E-2</v>
      </c>
      <c r="AF199" s="1">
        <v>1</v>
      </c>
      <c r="AG199" s="1">
        <v>1</v>
      </c>
      <c r="AH199" s="1">
        <v>11</v>
      </c>
      <c r="AI199" s="1">
        <v>4</v>
      </c>
      <c r="AJ199" s="1">
        <v>4</v>
      </c>
      <c r="AK199" s="1">
        <v>51</v>
      </c>
    </row>
    <row r="200" spans="1:37" x14ac:dyDescent="0.2">
      <c r="A200" t="s">
        <v>200</v>
      </c>
      <c r="B200" t="s">
        <v>5565</v>
      </c>
      <c r="C200" t="s">
        <v>5566</v>
      </c>
      <c r="D200" t="s">
        <v>5570</v>
      </c>
      <c r="E200" t="s">
        <v>5585</v>
      </c>
      <c r="F200" s="35" t="s">
        <v>5586</v>
      </c>
      <c r="G200" s="1" t="s">
        <v>5104</v>
      </c>
      <c r="H200" s="1" t="s">
        <v>5104</v>
      </c>
      <c r="I200" s="3">
        <v>1</v>
      </c>
      <c r="J200" s="1">
        <v>1</v>
      </c>
      <c r="K200" s="1">
        <v>1</v>
      </c>
      <c r="L200" s="3">
        <v>1</v>
      </c>
      <c r="M200" s="6">
        <v>27.5</v>
      </c>
      <c r="N200" s="13">
        <v>27.5</v>
      </c>
      <c r="O200" s="3">
        <v>44</v>
      </c>
      <c r="P200" s="1">
        <v>6.9175000000000004</v>
      </c>
      <c r="Q200" s="1">
        <v>6.9175000000000004</v>
      </c>
      <c r="R200" s="3">
        <v>47</v>
      </c>
      <c r="S200" s="1">
        <v>90</v>
      </c>
      <c r="T200" s="1">
        <v>10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3">
        <v>11</v>
      </c>
      <c r="AD200" s="1">
        <v>9.9672739999999996E-2</v>
      </c>
      <c r="AE200" s="1">
        <v>1.96982473214663E-2</v>
      </c>
      <c r="AF200" s="1">
        <v>1</v>
      </c>
      <c r="AG200" s="1">
        <v>1</v>
      </c>
      <c r="AH200" s="1">
        <v>11</v>
      </c>
      <c r="AI200" s="1">
        <v>3</v>
      </c>
      <c r="AJ200" s="1">
        <v>3</v>
      </c>
      <c r="AK200" s="1">
        <v>51</v>
      </c>
    </row>
    <row r="201" spans="1:37" x14ac:dyDescent="0.2">
      <c r="A201" t="s">
        <v>201</v>
      </c>
      <c r="B201" t="s">
        <v>5565</v>
      </c>
      <c r="C201" t="s">
        <v>5566</v>
      </c>
      <c r="D201" t="s">
        <v>5570</v>
      </c>
      <c r="E201" t="s">
        <v>5587</v>
      </c>
      <c r="F201" s="35" t="s">
        <v>5588</v>
      </c>
      <c r="G201" s="1" t="s">
        <v>5104</v>
      </c>
      <c r="H201" s="1" t="s">
        <v>5104</v>
      </c>
      <c r="I201" s="3">
        <v>1</v>
      </c>
      <c r="J201" s="1">
        <v>1</v>
      </c>
      <c r="K201" s="1">
        <v>1</v>
      </c>
      <c r="L201" s="3">
        <v>1</v>
      </c>
      <c r="M201" s="6">
        <v>33.1</v>
      </c>
      <c r="N201" s="13">
        <v>33.1</v>
      </c>
      <c r="O201" s="3">
        <v>44</v>
      </c>
      <c r="P201" s="1">
        <v>7.5</v>
      </c>
      <c r="Q201" s="1">
        <v>7.5</v>
      </c>
      <c r="R201" s="3">
        <v>1</v>
      </c>
      <c r="S201" s="1">
        <v>90</v>
      </c>
      <c r="T201" s="1">
        <v>0</v>
      </c>
      <c r="U201" s="1">
        <v>0</v>
      </c>
      <c r="V201" s="1">
        <v>0</v>
      </c>
      <c r="W201" s="1">
        <v>10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3">
        <v>11</v>
      </c>
      <c r="AD201" s="1">
        <v>9.8823072999999997E-2</v>
      </c>
      <c r="AE201" s="1">
        <v>1.9161475449950598E-2</v>
      </c>
      <c r="AF201" s="1">
        <v>1</v>
      </c>
      <c r="AG201" s="1">
        <v>1</v>
      </c>
      <c r="AH201" s="1">
        <v>11</v>
      </c>
      <c r="AI201" s="1">
        <v>2</v>
      </c>
      <c r="AJ201" s="1">
        <v>2</v>
      </c>
      <c r="AK201" s="1">
        <v>51</v>
      </c>
    </row>
    <row r="202" spans="1:37" x14ac:dyDescent="0.2">
      <c r="A202" t="s">
        <v>202</v>
      </c>
      <c r="B202" t="s">
        <v>5565</v>
      </c>
      <c r="C202" t="s">
        <v>5566</v>
      </c>
      <c r="D202" t="s">
        <v>5570</v>
      </c>
      <c r="E202" t="s">
        <v>5589</v>
      </c>
      <c r="F202" s="35" t="s">
        <v>5590</v>
      </c>
      <c r="G202" s="1" t="s">
        <v>5106</v>
      </c>
      <c r="H202" s="1" t="s">
        <v>5106</v>
      </c>
      <c r="I202" s="3">
        <v>1</v>
      </c>
      <c r="J202" s="1">
        <v>0</v>
      </c>
      <c r="K202" s="1">
        <v>0</v>
      </c>
      <c r="L202" s="3">
        <v>1</v>
      </c>
      <c r="M202" s="6">
        <v>53</v>
      </c>
      <c r="N202" s="13">
        <v>53</v>
      </c>
      <c r="O202" s="3">
        <v>44</v>
      </c>
      <c r="P202" s="1">
        <v>8.18</v>
      </c>
      <c r="Q202" s="1">
        <v>8.18</v>
      </c>
      <c r="R202" s="3">
        <v>47</v>
      </c>
      <c r="S202" s="1">
        <v>90</v>
      </c>
      <c r="T202" s="1">
        <v>10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3">
        <v>11</v>
      </c>
      <c r="AD202" s="1">
        <v>9.9672739999999996E-2</v>
      </c>
      <c r="AE202" s="1">
        <v>1.96982473214663E-2</v>
      </c>
      <c r="AF202" s="1">
        <v>1</v>
      </c>
      <c r="AG202" s="1">
        <v>1</v>
      </c>
      <c r="AH202" s="1">
        <v>11</v>
      </c>
      <c r="AI202" s="1">
        <v>4</v>
      </c>
      <c r="AJ202" s="1">
        <v>4</v>
      </c>
      <c r="AK202" s="1">
        <v>51</v>
      </c>
    </row>
    <row r="203" spans="1:37" x14ac:dyDescent="0.2">
      <c r="A203" t="s">
        <v>203</v>
      </c>
      <c r="B203" t="s">
        <v>5168</v>
      </c>
      <c r="C203" t="s">
        <v>5591</v>
      </c>
      <c r="D203" t="s">
        <v>5592</v>
      </c>
      <c r="E203" t="s">
        <v>5593</v>
      </c>
      <c r="F203" s="35" t="s">
        <v>5594</v>
      </c>
      <c r="G203" s="1" t="s">
        <v>5104</v>
      </c>
      <c r="H203" s="1" t="s">
        <v>5104</v>
      </c>
      <c r="I203" s="3">
        <v>1</v>
      </c>
      <c r="J203" s="1">
        <v>0</v>
      </c>
      <c r="K203" s="1">
        <v>0</v>
      </c>
      <c r="L203" s="3">
        <v>1</v>
      </c>
      <c r="M203" s="6">
        <v>8</v>
      </c>
      <c r="N203" s="13">
        <v>8</v>
      </c>
      <c r="O203" s="3">
        <v>44</v>
      </c>
      <c r="P203" s="1">
        <v>1</v>
      </c>
      <c r="Q203" s="1">
        <v>1</v>
      </c>
      <c r="R203" s="3">
        <v>1</v>
      </c>
      <c r="S203" s="1">
        <v>100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3">
        <v>11</v>
      </c>
      <c r="AD203" s="1">
        <v>9.9855619000000007E-2</v>
      </c>
      <c r="AE203" s="1">
        <v>2.2143426940417502E-2</v>
      </c>
      <c r="AF203" s="1">
        <v>4</v>
      </c>
      <c r="AG203" s="2">
        <v>4</v>
      </c>
      <c r="AH203" s="1">
        <v>11</v>
      </c>
      <c r="AI203" s="1">
        <v>3</v>
      </c>
      <c r="AJ203" s="1">
        <v>3</v>
      </c>
      <c r="AK203" s="1">
        <v>51</v>
      </c>
    </row>
    <row r="204" spans="1:37" x14ac:dyDescent="0.2">
      <c r="A204" t="s">
        <v>204</v>
      </c>
      <c r="B204" t="s">
        <v>5233</v>
      </c>
      <c r="C204" t="s">
        <v>5234</v>
      </c>
      <c r="D204" t="s">
        <v>5595</v>
      </c>
      <c r="E204" t="s">
        <v>5596</v>
      </c>
      <c r="F204" s="35" t="s">
        <v>5597</v>
      </c>
      <c r="G204" s="1" t="s">
        <v>5106</v>
      </c>
      <c r="H204" s="1" t="s">
        <v>5106</v>
      </c>
      <c r="I204" s="3">
        <v>13</v>
      </c>
      <c r="J204" s="1">
        <v>0</v>
      </c>
      <c r="K204" s="1">
        <v>0</v>
      </c>
      <c r="L204" s="3">
        <v>1</v>
      </c>
      <c r="M204" s="6">
        <v>31500</v>
      </c>
      <c r="N204" s="13">
        <v>31500</v>
      </c>
      <c r="O204" s="3">
        <v>44</v>
      </c>
      <c r="P204" s="1">
        <v>1</v>
      </c>
      <c r="Q204" s="1">
        <v>1</v>
      </c>
      <c r="R204" s="3">
        <v>47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100</v>
      </c>
      <c r="AC204" s="3">
        <v>11</v>
      </c>
      <c r="AD204" s="1">
        <v>-9.0224465000000004E-2</v>
      </c>
      <c r="AE204" s="1">
        <v>7.4363546281954296E-2</v>
      </c>
      <c r="AF204" s="1">
        <v>1</v>
      </c>
      <c r="AG204" s="1">
        <v>1</v>
      </c>
      <c r="AH204" s="1">
        <v>11</v>
      </c>
      <c r="AI204" s="1">
        <v>4</v>
      </c>
      <c r="AJ204" s="1">
        <v>4</v>
      </c>
      <c r="AK204" s="1">
        <v>51</v>
      </c>
    </row>
    <row r="205" spans="1:37" x14ac:dyDescent="0.2">
      <c r="A205" t="s">
        <v>205</v>
      </c>
      <c r="B205" t="s">
        <v>5233</v>
      </c>
      <c r="C205" t="s">
        <v>5598</v>
      </c>
      <c r="D205" t="s">
        <v>5599</v>
      </c>
      <c r="E205" t="s">
        <v>5600</v>
      </c>
      <c r="F205" s="35" t="s">
        <v>5601</v>
      </c>
      <c r="G205" s="1" t="s">
        <v>5106</v>
      </c>
      <c r="H205" s="1" t="s">
        <v>5106</v>
      </c>
      <c r="I205" s="3">
        <v>1</v>
      </c>
      <c r="J205" s="1">
        <v>0</v>
      </c>
      <c r="K205" s="1">
        <v>0</v>
      </c>
      <c r="L205" s="3">
        <v>1</v>
      </c>
      <c r="M205" s="6">
        <v>46082.9</v>
      </c>
      <c r="N205" s="13">
        <v>46082.9</v>
      </c>
      <c r="O205" s="3">
        <v>44</v>
      </c>
      <c r="P205" s="1">
        <v>1.91</v>
      </c>
      <c r="Q205" s="1">
        <v>1.91</v>
      </c>
      <c r="R205" s="3">
        <v>47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100</v>
      </c>
      <c r="AC205" s="3">
        <v>11</v>
      </c>
      <c r="AD205" s="1">
        <v>-9.0224465000000004E-2</v>
      </c>
      <c r="AE205" s="1">
        <v>7.4363546281954296E-2</v>
      </c>
      <c r="AF205" s="1">
        <v>1</v>
      </c>
      <c r="AG205" s="1">
        <v>1</v>
      </c>
      <c r="AH205" s="1">
        <v>11</v>
      </c>
      <c r="AI205" s="1">
        <v>3</v>
      </c>
      <c r="AJ205" s="1">
        <v>3</v>
      </c>
      <c r="AK205" s="1">
        <v>51</v>
      </c>
    </row>
    <row r="206" spans="1:37" x14ac:dyDescent="0.2">
      <c r="A206" t="s">
        <v>206</v>
      </c>
      <c r="B206" t="s">
        <v>5233</v>
      </c>
      <c r="C206" t="s">
        <v>5234</v>
      </c>
      <c r="D206" t="s">
        <v>5602</v>
      </c>
      <c r="E206" t="s">
        <v>5603</v>
      </c>
      <c r="F206" s="35" t="s">
        <v>5604</v>
      </c>
      <c r="G206" s="1" t="s">
        <v>5105</v>
      </c>
      <c r="H206" s="1" t="s">
        <v>5105</v>
      </c>
      <c r="I206" s="3">
        <v>1</v>
      </c>
      <c r="J206" s="1">
        <v>0</v>
      </c>
      <c r="K206" s="1">
        <v>0</v>
      </c>
      <c r="L206" s="3">
        <v>1</v>
      </c>
      <c r="M206" s="6">
        <v>37500</v>
      </c>
      <c r="N206" s="13">
        <v>37500</v>
      </c>
      <c r="O206" s="3">
        <v>44</v>
      </c>
      <c r="P206" s="1">
        <v>1.1100000000000001</v>
      </c>
      <c r="Q206" s="1">
        <v>1.1100000000000001</v>
      </c>
      <c r="R206" s="3">
        <v>47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100</v>
      </c>
      <c r="AC206" s="3">
        <v>11</v>
      </c>
      <c r="AD206" s="1">
        <v>-9.0224465000000004E-2</v>
      </c>
      <c r="AE206" s="1">
        <v>7.4363546281954296E-2</v>
      </c>
      <c r="AF206" s="1">
        <v>1</v>
      </c>
      <c r="AG206" s="1">
        <v>1</v>
      </c>
      <c r="AH206" s="1">
        <v>11</v>
      </c>
      <c r="AI206" s="1">
        <v>5</v>
      </c>
      <c r="AJ206" s="1">
        <v>5</v>
      </c>
      <c r="AK206" s="1">
        <v>51</v>
      </c>
    </row>
    <row r="207" spans="1:37" x14ac:dyDescent="0.2">
      <c r="A207" t="s">
        <v>207</v>
      </c>
      <c r="B207" t="s">
        <v>5168</v>
      </c>
      <c r="C207" t="s">
        <v>5605</v>
      </c>
      <c r="D207" t="s">
        <v>5606</v>
      </c>
      <c r="E207" t="s">
        <v>5607</v>
      </c>
      <c r="F207" s="35" t="s">
        <v>5608</v>
      </c>
      <c r="G207" s="1" t="s">
        <v>5104</v>
      </c>
      <c r="H207" s="1" t="s">
        <v>5104</v>
      </c>
      <c r="I207" s="3">
        <v>1</v>
      </c>
      <c r="J207" s="1">
        <v>0</v>
      </c>
      <c r="K207" s="1">
        <v>0</v>
      </c>
      <c r="L207" s="3">
        <v>1</v>
      </c>
      <c r="M207" s="6">
        <v>20.8</v>
      </c>
      <c r="N207" s="13">
        <v>20.8</v>
      </c>
      <c r="O207" s="3">
        <v>44</v>
      </c>
      <c r="P207" s="1">
        <v>1.89</v>
      </c>
      <c r="Q207" s="1">
        <v>1.89</v>
      </c>
      <c r="R207" s="3">
        <v>47</v>
      </c>
      <c r="S207" s="1">
        <v>80</v>
      </c>
      <c r="T207" s="1">
        <v>0</v>
      </c>
      <c r="U207" s="1">
        <v>20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3">
        <v>11</v>
      </c>
      <c r="AD207" s="1">
        <v>0.118658386</v>
      </c>
      <c r="AE207" s="1">
        <v>2.4415540476976201E-2</v>
      </c>
      <c r="AF207" s="1">
        <v>1</v>
      </c>
      <c r="AG207" s="1">
        <v>1</v>
      </c>
      <c r="AH207" s="1">
        <v>11</v>
      </c>
      <c r="AI207" s="1">
        <v>4</v>
      </c>
      <c r="AJ207" s="1">
        <v>4</v>
      </c>
      <c r="AK207" s="1">
        <v>51</v>
      </c>
    </row>
    <row r="208" spans="1:37" x14ac:dyDescent="0.2">
      <c r="A208" t="s">
        <v>208</v>
      </c>
      <c r="B208" t="s">
        <v>5181</v>
      </c>
      <c r="C208" t="s">
        <v>5609</v>
      </c>
      <c r="D208" t="s">
        <v>5610</v>
      </c>
      <c r="E208" t="s">
        <v>5611</v>
      </c>
      <c r="F208" s="35" t="s">
        <v>5612</v>
      </c>
      <c r="G208" s="1" t="s">
        <v>5104</v>
      </c>
      <c r="H208" s="1" t="s">
        <v>5104</v>
      </c>
      <c r="I208" s="3">
        <v>1</v>
      </c>
      <c r="J208" s="1">
        <v>1</v>
      </c>
      <c r="K208" s="1">
        <v>1</v>
      </c>
      <c r="L208" s="3">
        <v>1</v>
      </c>
      <c r="M208" s="6">
        <v>18999.8</v>
      </c>
      <c r="N208" s="13">
        <v>18999.8</v>
      </c>
      <c r="O208" s="3">
        <v>44</v>
      </c>
      <c r="P208" s="1">
        <v>2.59</v>
      </c>
      <c r="Q208" s="1">
        <v>2.59</v>
      </c>
      <c r="R208" s="3">
        <v>47</v>
      </c>
      <c r="S208" s="1">
        <v>80</v>
      </c>
      <c r="T208" s="1">
        <v>0</v>
      </c>
      <c r="U208" s="1">
        <v>20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3">
        <v>11</v>
      </c>
      <c r="AD208" s="1">
        <v>0.118658386</v>
      </c>
      <c r="AE208" s="1">
        <v>2.4415540476976201E-2</v>
      </c>
      <c r="AF208" s="1">
        <v>1</v>
      </c>
      <c r="AG208" s="1">
        <v>1</v>
      </c>
      <c r="AH208" s="1">
        <v>11</v>
      </c>
      <c r="AI208" s="1">
        <v>24</v>
      </c>
      <c r="AJ208" s="1">
        <v>24</v>
      </c>
      <c r="AK208" s="1">
        <v>51</v>
      </c>
    </row>
    <row r="209" spans="1:37" x14ac:dyDescent="0.2">
      <c r="A209" t="s">
        <v>209</v>
      </c>
      <c r="B209" t="s">
        <v>5181</v>
      </c>
      <c r="C209" t="s">
        <v>5609</v>
      </c>
      <c r="D209" t="s">
        <v>5610</v>
      </c>
      <c r="E209" t="s">
        <v>5613</v>
      </c>
      <c r="F209" s="35" t="s">
        <v>5614</v>
      </c>
      <c r="G209" s="1" t="s">
        <v>5105</v>
      </c>
      <c r="H209" s="1" t="s">
        <v>5105</v>
      </c>
      <c r="I209" s="3">
        <v>1</v>
      </c>
      <c r="J209" s="1">
        <v>1</v>
      </c>
      <c r="K209" s="1">
        <v>1</v>
      </c>
      <c r="L209" s="3">
        <v>1</v>
      </c>
      <c r="M209" s="6">
        <v>1747.6</v>
      </c>
      <c r="N209" s="13">
        <v>1747.6</v>
      </c>
      <c r="O209" s="3">
        <v>44</v>
      </c>
      <c r="P209" s="1">
        <v>1.47</v>
      </c>
      <c r="Q209" s="1">
        <v>1.47</v>
      </c>
      <c r="R209" s="3">
        <v>47</v>
      </c>
      <c r="S209" s="1">
        <v>80</v>
      </c>
      <c r="T209" s="1">
        <v>0</v>
      </c>
      <c r="U209" s="1">
        <v>10</v>
      </c>
      <c r="V209" s="1">
        <v>10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3">
        <v>11</v>
      </c>
      <c r="AD209" s="1">
        <v>0.110544876</v>
      </c>
      <c r="AE209" s="1">
        <v>2.2898282232911401E-2</v>
      </c>
      <c r="AF209" s="1">
        <v>1</v>
      </c>
      <c r="AG209" s="1">
        <v>1</v>
      </c>
      <c r="AH209" s="1">
        <v>11</v>
      </c>
      <c r="AI209" s="1">
        <v>29</v>
      </c>
      <c r="AJ209" s="1">
        <v>29</v>
      </c>
      <c r="AK209" s="1">
        <v>51</v>
      </c>
    </row>
    <row r="210" spans="1:37" x14ac:dyDescent="0.2">
      <c r="A210" t="s">
        <v>210</v>
      </c>
      <c r="B210" t="s">
        <v>5181</v>
      </c>
      <c r="C210" t="s">
        <v>5609</v>
      </c>
      <c r="D210" t="s">
        <v>5610</v>
      </c>
      <c r="E210" t="s">
        <v>5615</v>
      </c>
      <c r="F210" s="35" t="s">
        <v>5616</v>
      </c>
      <c r="G210" s="1" t="s">
        <v>5104</v>
      </c>
      <c r="H210" s="1" t="s">
        <v>5104</v>
      </c>
      <c r="I210" s="3">
        <v>1</v>
      </c>
      <c r="J210" s="1">
        <v>1</v>
      </c>
      <c r="K210" s="1">
        <v>1</v>
      </c>
      <c r="L210" s="3">
        <v>1</v>
      </c>
      <c r="M210" s="6">
        <v>23800.2</v>
      </c>
      <c r="N210" s="13">
        <v>23800.2</v>
      </c>
      <c r="O210" s="3">
        <v>44</v>
      </c>
      <c r="P210" s="1">
        <v>2.59</v>
      </c>
      <c r="Q210" s="1">
        <v>2.59</v>
      </c>
      <c r="R210" s="3">
        <v>47</v>
      </c>
      <c r="S210" s="1">
        <v>0</v>
      </c>
      <c r="T210" s="1">
        <v>0</v>
      </c>
      <c r="U210" s="1">
        <v>0</v>
      </c>
      <c r="V210" s="1">
        <v>0</v>
      </c>
      <c r="W210" s="1">
        <v>100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3">
        <v>44</v>
      </c>
      <c r="AD210" s="1">
        <v>-9.6555499999999999E-4</v>
      </c>
      <c r="AE210" s="1">
        <v>-9.2234779284878204E-3</v>
      </c>
      <c r="AF210" s="1">
        <v>1</v>
      </c>
      <c r="AG210" s="1">
        <v>1</v>
      </c>
      <c r="AH210" s="15">
        <v>1</v>
      </c>
      <c r="AI210" s="1">
        <v>14</v>
      </c>
      <c r="AJ210" s="1">
        <v>14</v>
      </c>
      <c r="AK210" s="1">
        <v>51</v>
      </c>
    </row>
    <row r="211" spans="1:37" x14ac:dyDescent="0.2">
      <c r="A211" t="s">
        <v>211</v>
      </c>
      <c r="B211" t="s">
        <v>5412</v>
      </c>
      <c r="C211" t="s">
        <v>5617</v>
      </c>
      <c r="D211" t="s">
        <v>5618</v>
      </c>
      <c r="E211" t="s">
        <v>5313</v>
      </c>
      <c r="F211" s="35" t="s">
        <v>14969</v>
      </c>
      <c r="G211" s="1" t="s">
        <v>5104</v>
      </c>
      <c r="H211" s="1" t="s">
        <v>5104</v>
      </c>
      <c r="I211" s="3">
        <v>1</v>
      </c>
      <c r="J211" s="1">
        <v>1</v>
      </c>
      <c r="K211" s="1">
        <v>1</v>
      </c>
      <c r="L211" s="3">
        <v>41</v>
      </c>
      <c r="M211" s="6">
        <v>963</v>
      </c>
      <c r="N211" s="13">
        <v>963</v>
      </c>
      <c r="O211" s="3">
        <v>44</v>
      </c>
      <c r="P211" s="1">
        <v>1</v>
      </c>
      <c r="Q211" s="1">
        <v>1</v>
      </c>
      <c r="R211" s="3">
        <v>47</v>
      </c>
      <c r="S211" s="1">
        <v>20</v>
      </c>
      <c r="T211" s="1">
        <v>0</v>
      </c>
      <c r="U211" s="1">
        <v>0</v>
      </c>
      <c r="V211" s="1">
        <v>0</v>
      </c>
      <c r="W211" s="1">
        <v>10</v>
      </c>
      <c r="X211" s="1">
        <v>0</v>
      </c>
      <c r="Y211" s="1">
        <v>20</v>
      </c>
      <c r="Z211" s="1">
        <v>10</v>
      </c>
      <c r="AA211" s="1">
        <v>20</v>
      </c>
      <c r="AB211" s="1">
        <v>20</v>
      </c>
      <c r="AC211" s="3">
        <v>11</v>
      </c>
      <c r="AD211" s="1">
        <v>-2.6320540999999999E-2</v>
      </c>
      <c r="AE211" s="1">
        <v>-3.4873219599615798E-2</v>
      </c>
      <c r="AF211" s="1">
        <v>3</v>
      </c>
      <c r="AG211" s="1">
        <v>3</v>
      </c>
      <c r="AH211" s="1">
        <v>11</v>
      </c>
      <c r="AI211" s="1">
        <v>6</v>
      </c>
      <c r="AJ211" s="1">
        <v>6</v>
      </c>
      <c r="AK211" s="1">
        <v>51</v>
      </c>
    </row>
    <row r="212" spans="1:37" x14ac:dyDescent="0.2">
      <c r="A212" t="s">
        <v>212</v>
      </c>
      <c r="B212" t="s">
        <v>5412</v>
      </c>
      <c r="C212" t="s">
        <v>5617</v>
      </c>
      <c r="D212" t="s">
        <v>5618</v>
      </c>
      <c r="E212" t="s">
        <v>5619</v>
      </c>
      <c r="F212" s="35" t="s">
        <v>5620</v>
      </c>
      <c r="G212" s="1" t="s">
        <v>5104</v>
      </c>
      <c r="H212" s="1" t="s">
        <v>5104</v>
      </c>
      <c r="I212" s="3">
        <v>1</v>
      </c>
      <c r="J212" s="1">
        <v>0</v>
      </c>
      <c r="K212" s="1">
        <v>0</v>
      </c>
      <c r="L212" s="3">
        <v>1</v>
      </c>
      <c r="M212" s="6">
        <v>800</v>
      </c>
      <c r="N212" s="13">
        <v>800</v>
      </c>
      <c r="O212" s="3">
        <v>44</v>
      </c>
      <c r="P212" s="1">
        <v>1.0049999999999999</v>
      </c>
      <c r="Q212" s="1">
        <v>1.0049999999999999</v>
      </c>
      <c r="R212" s="3">
        <v>47</v>
      </c>
      <c r="S212" s="1">
        <v>30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60</v>
      </c>
      <c r="Z212" s="1">
        <v>10</v>
      </c>
      <c r="AA212" s="1">
        <v>0</v>
      </c>
      <c r="AB212" s="1">
        <v>0</v>
      </c>
      <c r="AC212" s="3">
        <v>1</v>
      </c>
      <c r="AD212" s="1">
        <v>2.2232845000000001E-2</v>
      </c>
      <c r="AE212" s="1">
        <v>-9.0349775255031697E-2</v>
      </c>
      <c r="AF212" s="1">
        <v>3</v>
      </c>
      <c r="AG212" s="1">
        <v>3</v>
      </c>
      <c r="AH212" s="1">
        <v>1</v>
      </c>
      <c r="AI212" s="1">
        <v>3</v>
      </c>
      <c r="AJ212" s="1">
        <v>3</v>
      </c>
      <c r="AK212" s="1">
        <v>51</v>
      </c>
    </row>
    <row r="213" spans="1:37" x14ac:dyDescent="0.2">
      <c r="A213" t="s">
        <v>213</v>
      </c>
      <c r="B213" t="s">
        <v>5412</v>
      </c>
      <c r="C213" t="s">
        <v>5617</v>
      </c>
      <c r="D213" t="s">
        <v>5618</v>
      </c>
      <c r="E213" t="s">
        <v>5621</v>
      </c>
      <c r="F213" s="35" t="s">
        <v>5622</v>
      </c>
      <c r="G213" s="1" t="s">
        <v>5104</v>
      </c>
      <c r="H213" s="1" t="s">
        <v>5104</v>
      </c>
      <c r="I213" s="3">
        <v>1</v>
      </c>
      <c r="J213" s="1">
        <v>0</v>
      </c>
      <c r="K213" s="1">
        <v>0</v>
      </c>
      <c r="L213" s="3">
        <v>1</v>
      </c>
      <c r="M213" s="6">
        <v>966</v>
      </c>
      <c r="N213" s="13">
        <v>966</v>
      </c>
      <c r="O213" s="3">
        <v>44</v>
      </c>
      <c r="P213" s="1">
        <v>1.0049999999999999</v>
      </c>
      <c r="Q213" s="1">
        <v>1.0049999999999999</v>
      </c>
      <c r="R213" s="3">
        <v>47</v>
      </c>
      <c r="S213" s="1">
        <v>20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80</v>
      </c>
      <c r="Z213" s="1">
        <v>0</v>
      </c>
      <c r="AA213" s="1">
        <v>0</v>
      </c>
      <c r="AB213" s="1">
        <v>0</v>
      </c>
      <c r="AC213" s="3">
        <v>44</v>
      </c>
      <c r="AD213" s="1">
        <v>4.2783719999999999E-3</v>
      </c>
      <c r="AE213" s="1">
        <v>-0.10003959396042</v>
      </c>
      <c r="AF213" s="1">
        <v>3</v>
      </c>
      <c r="AG213" s="1">
        <v>3</v>
      </c>
      <c r="AH213" s="1">
        <v>1</v>
      </c>
      <c r="AI213" s="1">
        <v>2</v>
      </c>
      <c r="AJ213" s="1">
        <v>2</v>
      </c>
      <c r="AK213" s="1">
        <v>51</v>
      </c>
    </row>
    <row r="214" spans="1:37" x14ac:dyDescent="0.2">
      <c r="A214" t="s">
        <v>214</v>
      </c>
      <c r="B214" t="s">
        <v>5412</v>
      </c>
      <c r="C214" t="s">
        <v>5617</v>
      </c>
      <c r="D214" t="s">
        <v>5618</v>
      </c>
      <c r="E214" t="s">
        <v>5623</v>
      </c>
      <c r="F214" s="35" t="s">
        <v>14992</v>
      </c>
      <c r="G214" s="1" t="s">
        <v>5104</v>
      </c>
      <c r="H214" s="1" t="s">
        <v>5104</v>
      </c>
      <c r="I214" s="3">
        <v>1</v>
      </c>
      <c r="J214" s="1">
        <v>0</v>
      </c>
      <c r="K214" s="1">
        <v>0</v>
      </c>
      <c r="L214" s="3">
        <v>1</v>
      </c>
      <c r="M214" s="6">
        <v>873</v>
      </c>
      <c r="N214" s="13">
        <v>873</v>
      </c>
      <c r="O214" s="3">
        <v>44</v>
      </c>
      <c r="P214" s="1">
        <v>1</v>
      </c>
      <c r="Q214" s="1">
        <v>1</v>
      </c>
      <c r="R214" s="3">
        <v>1</v>
      </c>
      <c r="S214" s="1">
        <v>29</v>
      </c>
      <c r="T214" s="1">
        <v>0</v>
      </c>
      <c r="U214" s="1">
        <v>0</v>
      </c>
      <c r="V214" s="1">
        <v>0</v>
      </c>
      <c r="W214" s="1">
        <v>14</v>
      </c>
      <c r="X214" s="1">
        <v>0</v>
      </c>
      <c r="Y214" s="1">
        <v>57</v>
      </c>
      <c r="Z214" s="1">
        <v>0</v>
      </c>
      <c r="AA214" s="1">
        <v>0</v>
      </c>
      <c r="AB214" s="1">
        <v>0</v>
      </c>
      <c r="AC214" s="3">
        <v>44</v>
      </c>
      <c r="AD214" s="1">
        <v>2.1562313999999999E-2</v>
      </c>
      <c r="AE214" s="1">
        <v>-8.8371303776275306E-2</v>
      </c>
      <c r="AF214" s="1">
        <v>3</v>
      </c>
      <c r="AG214" s="1">
        <v>3</v>
      </c>
      <c r="AH214" s="1">
        <v>1</v>
      </c>
      <c r="AI214" s="1">
        <v>3</v>
      </c>
      <c r="AJ214" s="1">
        <v>3</v>
      </c>
      <c r="AK214" s="1">
        <v>51</v>
      </c>
    </row>
    <row r="215" spans="1:37" x14ac:dyDescent="0.2">
      <c r="A215" t="s">
        <v>215</v>
      </c>
      <c r="B215" t="s">
        <v>5412</v>
      </c>
      <c r="C215" t="s">
        <v>5617</v>
      </c>
      <c r="D215" t="s">
        <v>5618</v>
      </c>
      <c r="E215" t="s">
        <v>5624</v>
      </c>
      <c r="F215" s="35" t="s">
        <v>5625</v>
      </c>
      <c r="G215" s="1" t="s">
        <v>5104</v>
      </c>
      <c r="H215" s="1" t="s">
        <v>5104</v>
      </c>
      <c r="I215" s="3">
        <v>1</v>
      </c>
      <c r="J215" s="1">
        <v>0</v>
      </c>
      <c r="K215" s="1">
        <v>0</v>
      </c>
      <c r="L215" s="3">
        <v>1</v>
      </c>
      <c r="M215" s="6">
        <v>873</v>
      </c>
      <c r="N215" s="13">
        <v>873</v>
      </c>
      <c r="O215" s="3">
        <v>44</v>
      </c>
      <c r="P215" s="1">
        <v>1.0049999999999999</v>
      </c>
      <c r="Q215" s="1">
        <v>1.0049999999999999</v>
      </c>
      <c r="R215" s="3">
        <v>47</v>
      </c>
      <c r="S215" s="1">
        <v>20</v>
      </c>
      <c r="T215" s="1">
        <v>0</v>
      </c>
      <c r="U215" s="1">
        <v>0</v>
      </c>
      <c r="V215" s="1">
        <v>0</v>
      </c>
      <c r="W215" s="1">
        <v>10</v>
      </c>
      <c r="X215" s="1">
        <v>0</v>
      </c>
      <c r="Y215" s="1">
        <v>20</v>
      </c>
      <c r="Z215" s="1">
        <v>10</v>
      </c>
      <c r="AA215" s="1">
        <v>20</v>
      </c>
      <c r="AB215" s="1">
        <v>20</v>
      </c>
      <c r="AC215" s="3">
        <v>11</v>
      </c>
      <c r="AD215" s="1">
        <v>-2.6320540999999999E-2</v>
      </c>
      <c r="AE215" s="1">
        <v>-3.4873219599615798E-2</v>
      </c>
      <c r="AF215" s="1">
        <v>3</v>
      </c>
      <c r="AG215" s="1">
        <v>3</v>
      </c>
      <c r="AH215" s="1">
        <v>11</v>
      </c>
      <c r="AI215" s="1">
        <v>1</v>
      </c>
      <c r="AJ215" s="1">
        <v>1</v>
      </c>
      <c r="AK215" s="1">
        <v>51</v>
      </c>
    </row>
    <row r="216" spans="1:37" x14ac:dyDescent="0.2">
      <c r="A216" t="s">
        <v>216</v>
      </c>
      <c r="B216" t="s">
        <v>5412</v>
      </c>
      <c r="C216" t="s">
        <v>5617</v>
      </c>
      <c r="D216" t="s">
        <v>5618</v>
      </c>
      <c r="E216" t="s">
        <v>5626</v>
      </c>
      <c r="F216" s="35" t="s">
        <v>5627</v>
      </c>
      <c r="G216" s="1" t="s">
        <v>5104</v>
      </c>
      <c r="H216" s="1" t="s">
        <v>5104</v>
      </c>
      <c r="I216" s="3">
        <v>1</v>
      </c>
      <c r="J216" s="1">
        <v>0</v>
      </c>
      <c r="K216" s="1">
        <v>0</v>
      </c>
      <c r="L216" s="3">
        <v>1</v>
      </c>
      <c r="M216" s="6">
        <v>800</v>
      </c>
      <c r="N216" s="13">
        <v>800</v>
      </c>
      <c r="O216" s="3">
        <v>44</v>
      </c>
      <c r="P216" s="1">
        <v>1</v>
      </c>
      <c r="Q216" s="1">
        <v>1</v>
      </c>
      <c r="R216" s="3">
        <v>1</v>
      </c>
      <c r="S216" s="1">
        <v>20</v>
      </c>
      <c r="T216" s="1">
        <v>0</v>
      </c>
      <c r="U216" s="1">
        <v>0</v>
      </c>
      <c r="V216" s="1">
        <v>0</v>
      </c>
      <c r="W216" s="1">
        <v>10</v>
      </c>
      <c r="X216" s="1">
        <v>0</v>
      </c>
      <c r="Y216" s="1">
        <v>20</v>
      </c>
      <c r="Z216" s="1">
        <v>10</v>
      </c>
      <c r="AA216" s="1">
        <v>20</v>
      </c>
      <c r="AB216" s="1">
        <v>20</v>
      </c>
      <c r="AC216" s="3">
        <v>11</v>
      </c>
      <c r="AD216" s="1">
        <v>-2.6320540999999999E-2</v>
      </c>
      <c r="AE216" s="1">
        <v>-3.4873219599615798E-2</v>
      </c>
      <c r="AF216" s="1">
        <v>3</v>
      </c>
      <c r="AG216" s="1">
        <v>3</v>
      </c>
      <c r="AH216" s="1">
        <v>11</v>
      </c>
      <c r="AI216" s="1">
        <v>2</v>
      </c>
      <c r="AJ216" s="1">
        <v>2</v>
      </c>
      <c r="AK216" s="1">
        <v>51</v>
      </c>
    </row>
    <row r="217" spans="1:37" x14ac:dyDescent="0.2">
      <c r="A217" t="s">
        <v>217</v>
      </c>
      <c r="B217" t="s">
        <v>5412</v>
      </c>
      <c r="C217" t="s">
        <v>5617</v>
      </c>
      <c r="D217" t="s">
        <v>5618</v>
      </c>
      <c r="E217" t="s">
        <v>5628</v>
      </c>
      <c r="F217" s="35" t="s">
        <v>14993</v>
      </c>
      <c r="G217" s="1" t="s">
        <v>5104</v>
      </c>
      <c r="H217" s="1" t="s">
        <v>5104</v>
      </c>
      <c r="I217" s="3">
        <v>1</v>
      </c>
      <c r="J217" s="1">
        <v>0</v>
      </c>
      <c r="K217" s="1">
        <v>0</v>
      </c>
      <c r="L217" s="3">
        <v>1</v>
      </c>
      <c r="M217" s="6">
        <v>788</v>
      </c>
      <c r="N217" s="13">
        <v>788</v>
      </c>
      <c r="O217" s="3">
        <v>44</v>
      </c>
      <c r="P217" s="1">
        <v>1.02</v>
      </c>
      <c r="Q217" s="1">
        <v>1.02</v>
      </c>
      <c r="R217" s="3">
        <v>47</v>
      </c>
      <c r="S217" s="1">
        <v>20</v>
      </c>
      <c r="T217" s="1">
        <v>0</v>
      </c>
      <c r="U217" s="1">
        <v>0</v>
      </c>
      <c r="V217" s="1">
        <v>0</v>
      </c>
      <c r="W217" s="1">
        <v>10</v>
      </c>
      <c r="X217" s="1">
        <v>0</v>
      </c>
      <c r="Y217" s="1">
        <v>20</v>
      </c>
      <c r="Z217" s="1">
        <v>10</v>
      </c>
      <c r="AA217" s="1">
        <v>20</v>
      </c>
      <c r="AB217" s="1">
        <v>20</v>
      </c>
      <c r="AC217" s="3">
        <v>11</v>
      </c>
      <c r="AD217" s="1">
        <v>-2.6320540999999999E-2</v>
      </c>
      <c r="AE217" s="1">
        <v>-3.4873219599615798E-2</v>
      </c>
      <c r="AF217" s="1">
        <v>3</v>
      </c>
      <c r="AG217" s="1">
        <v>3</v>
      </c>
      <c r="AH217" s="1">
        <v>11</v>
      </c>
      <c r="AI217" s="1">
        <v>3</v>
      </c>
      <c r="AJ217" s="1">
        <v>3</v>
      </c>
      <c r="AK217" s="1">
        <v>51</v>
      </c>
    </row>
    <row r="218" spans="1:37" x14ac:dyDescent="0.2">
      <c r="A218" t="s">
        <v>218</v>
      </c>
      <c r="B218" t="s">
        <v>5412</v>
      </c>
      <c r="C218" t="s">
        <v>5617</v>
      </c>
      <c r="D218" t="s">
        <v>5618</v>
      </c>
      <c r="E218" t="s">
        <v>5629</v>
      </c>
      <c r="F218" s="35" t="s">
        <v>5630</v>
      </c>
      <c r="G218" s="1" t="s">
        <v>5104</v>
      </c>
      <c r="H218" s="1" t="s">
        <v>5104</v>
      </c>
      <c r="I218" s="3">
        <v>1</v>
      </c>
      <c r="J218" s="1">
        <v>0</v>
      </c>
      <c r="K218" s="1">
        <v>0</v>
      </c>
      <c r="L218" s="3">
        <v>1</v>
      </c>
      <c r="M218" s="6">
        <v>1060</v>
      </c>
      <c r="N218" s="13">
        <v>1060</v>
      </c>
      <c r="O218" s="3">
        <v>44</v>
      </c>
      <c r="P218" s="1">
        <v>1</v>
      </c>
      <c r="Q218" s="1">
        <v>1</v>
      </c>
      <c r="R218" s="3">
        <v>1</v>
      </c>
      <c r="S218" s="1">
        <v>20</v>
      </c>
      <c r="T218" s="1">
        <v>0</v>
      </c>
      <c r="U218" s="1">
        <v>0</v>
      </c>
      <c r="V218" s="1">
        <v>0</v>
      </c>
      <c r="W218" s="1">
        <v>10</v>
      </c>
      <c r="X218" s="1">
        <v>0</v>
      </c>
      <c r="Y218" s="1">
        <v>20</v>
      </c>
      <c r="Z218" s="1">
        <v>10</v>
      </c>
      <c r="AA218" s="1">
        <v>20</v>
      </c>
      <c r="AB218" s="1">
        <v>20</v>
      </c>
      <c r="AC218" s="3">
        <v>11</v>
      </c>
      <c r="AD218" s="1">
        <v>-2.6320540999999999E-2</v>
      </c>
      <c r="AE218" s="1">
        <v>-3.4873219599615798E-2</v>
      </c>
      <c r="AF218" s="1">
        <v>3</v>
      </c>
      <c r="AG218" s="1">
        <v>3</v>
      </c>
      <c r="AH218" s="1">
        <v>11</v>
      </c>
      <c r="AI218" s="1">
        <v>3</v>
      </c>
      <c r="AJ218" s="1">
        <v>3</v>
      </c>
      <c r="AK218" s="1">
        <v>51</v>
      </c>
    </row>
    <row r="219" spans="1:37" x14ac:dyDescent="0.2">
      <c r="A219" t="s">
        <v>219</v>
      </c>
      <c r="B219" t="s">
        <v>5412</v>
      </c>
      <c r="C219" t="s">
        <v>5617</v>
      </c>
      <c r="D219" t="s">
        <v>5618</v>
      </c>
      <c r="E219" t="s">
        <v>5631</v>
      </c>
      <c r="F219" s="35" t="s">
        <v>5632</v>
      </c>
      <c r="G219" s="1" t="s">
        <v>5104</v>
      </c>
      <c r="H219" s="1" t="s">
        <v>5104</v>
      </c>
      <c r="I219" s="3">
        <v>1</v>
      </c>
      <c r="J219" s="1">
        <v>0</v>
      </c>
      <c r="K219" s="1">
        <v>0</v>
      </c>
      <c r="L219" s="3">
        <v>1</v>
      </c>
      <c r="M219" s="6">
        <v>900</v>
      </c>
      <c r="N219" s="13">
        <v>900</v>
      </c>
      <c r="O219" s="3">
        <v>44</v>
      </c>
      <c r="P219" s="1">
        <v>1.06</v>
      </c>
      <c r="Q219" s="1">
        <v>1.06</v>
      </c>
      <c r="R219" s="3">
        <v>47</v>
      </c>
      <c r="S219" s="1">
        <v>20</v>
      </c>
      <c r="T219" s="1">
        <v>0</v>
      </c>
      <c r="U219" s="1">
        <v>0</v>
      </c>
      <c r="V219" s="1">
        <v>0</v>
      </c>
      <c r="W219" s="1">
        <v>10</v>
      </c>
      <c r="X219" s="1">
        <v>0</v>
      </c>
      <c r="Y219" s="1">
        <v>20</v>
      </c>
      <c r="Z219" s="1">
        <v>10</v>
      </c>
      <c r="AA219" s="1">
        <v>20</v>
      </c>
      <c r="AB219" s="1">
        <v>20</v>
      </c>
      <c r="AC219" s="3">
        <v>11</v>
      </c>
      <c r="AD219" s="1">
        <v>-2.6320540999999999E-2</v>
      </c>
      <c r="AE219" s="1">
        <v>-3.4873219599615701E-2</v>
      </c>
      <c r="AF219" s="1">
        <v>3</v>
      </c>
      <c r="AG219" s="1">
        <v>3</v>
      </c>
      <c r="AH219" s="1">
        <v>11</v>
      </c>
      <c r="AI219" s="1">
        <v>3</v>
      </c>
      <c r="AJ219" s="1">
        <v>3</v>
      </c>
      <c r="AK219" s="1">
        <v>51</v>
      </c>
    </row>
    <row r="220" spans="1:37" x14ac:dyDescent="0.2">
      <c r="A220" t="s">
        <v>220</v>
      </c>
      <c r="B220" t="s">
        <v>5412</v>
      </c>
      <c r="C220" t="s">
        <v>5617</v>
      </c>
      <c r="D220" t="s">
        <v>5618</v>
      </c>
      <c r="E220" t="s">
        <v>5633</v>
      </c>
      <c r="F220" s="35" t="s">
        <v>5634</v>
      </c>
      <c r="G220" s="1" t="s">
        <v>5104</v>
      </c>
      <c r="H220" s="1" t="s">
        <v>5104</v>
      </c>
      <c r="I220" s="3">
        <v>1</v>
      </c>
      <c r="J220" s="1">
        <v>0</v>
      </c>
      <c r="K220" s="1">
        <v>0</v>
      </c>
      <c r="L220" s="3">
        <v>1</v>
      </c>
      <c r="M220" s="6">
        <v>873</v>
      </c>
      <c r="N220" s="13">
        <v>873</v>
      </c>
      <c r="O220" s="3">
        <v>44</v>
      </c>
      <c r="P220" s="1">
        <v>1.02</v>
      </c>
      <c r="Q220" s="1">
        <v>1.02</v>
      </c>
      <c r="R220" s="3">
        <v>47</v>
      </c>
      <c r="S220" s="1">
        <v>20</v>
      </c>
      <c r="T220" s="1">
        <v>0</v>
      </c>
      <c r="U220" s="1">
        <v>0</v>
      </c>
      <c r="V220" s="1">
        <v>0</v>
      </c>
      <c r="W220" s="1">
        <v>10</v>
      </c>
      <c r="X220" s="1">
        <v>0</v>
      </c>
      <c r="Y220" s="1">
        <v>20</v>
      </c>
      <c r="Z220" s="1">
        <v>10</v>
      </c>
      <c r="AA220" s="1">
        <v>20</v>
      </c>
      <c r="AB220" s="1">
        <v>20</v>
      </c>
      <c r="AC220" s="3">
        <v>11</v>
      </c>
      <c r="AD220" s="1">
        <v>-2.6320540999999999E-2</v>
      </c>
      <c r="AE220" s="1">
        <v>-3.4873219599615701E-2</v>
      </c>
      <c r="AF220" s="1">
        <v>3</v>
      </c>
      <c r="AG220" s="1">
        <v>3</v>
      </c>
      <c r="AH220" s="1">
        <v>11</v>
      </c>
      <c r="AI220" s="1">
        <v>3</v>
      </c>
      <c r="AJ220" s="1">
        <v>3</v>
      </c>
      <c r="AK220" s="1">
        <v>51</v>
      </c>
    </row>
    <row r="221" spans="1:37" x14ac:dyDescent="0.2">
      <c r="A221" t="s">
        <v>221</v>
      </c>
      <c r="B221" t="s">
        <v>5412</v>
      </c>
      <c r="C221" t="s">
        <v>5617</v>
      </c>
      <c r="D221" t="s">
        <v>5618</v>
      </c>
      <c r="E221" t="s">
        <v>5635</v>
      </c>
      <c r="F221" s="35" t="s">
        <v>5636</v>
      </c>
      <c r="G221" s="1" t="s">
        <v>5104</v>
      </c>
      <c r="H221" s="1" t="s">
        <v>5104</v>
      </c>
      <c r="I221" s="3">
        <v>1</v>
      </c>
      <c r="J221" s="1">
        <v>0</v>
      </c>
      <c r="K221" s="1">
        <v>0</v>
      </c>
      <c r="L221" s="3">
        <v>1</v>
      </c>
      <c r="M221" s="6">
        <v>902.5</v>
      </c>
      <c r="N221" s="13">
        <v>902.5</v>
      </c>
      <c r="O221" s="3">
        <v>44</v>
      </c>
      <c r="P221" s="1">
        <v>1.0049999999999999</v>
      </c>
      <c r="Q221" s="1">
        <v>1.0049999999999999</v>
      </c>
      <c r="R221" s="3">
        <v>47</v>
      </c>
      <c r="S221" s="1">
        <v>10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60</v>
      </c>
      <c r="Z221" s="1">
        <v>0</v>
      </c>
      <c r="AA221" s="1">
        <v>0</v>
      </c>
      <c r="AB221" s="1">
        <v>30</v>
      </c>
      <c r="AC221" s="3">
        <v>1</v>
      </c>
      <c r="AD221" s="1">
        <v>-5.4752756E-2</v>
      </c>
      <c r="AE221" s="1">
        <v>-5.6246286462483801E-2</v>
      </c>
      <c r="AF221" s="1">
        <v>3</v>
      </c>
      <c r="AG221" s="1">
        <v>3</v>
      </c>
      <c r="AH221" s="1">
        <v>1</v>
      </c>
      <c r="AI221" s="1">
        <v>4</v>
      </c>
      <c r="AJ221" s="1">
        <v>4</v>
      </c>
      <c r="AK221" s="1">
        <v>51</v>
      </c>
    </row>
    <row r="222" spans="1:37" x14ac:dyDescent="0.2">
      <c r="A222" t="s">
        <v>222</v>
      </c>
      <c r="B222" t="s">
        <v>5123</v>
      </c>
      <c r="C222" t="s">
        <v>5637</v>
      </c>
      <c r="D222" t="s">
        <v>5638</v>
      </c>
      <c r="E222" t="s">
        <v>5639</v>
      </c>
      <c r="F222" s="35" t="s">
        <v>5640</v>
      </c>
      <c r="G222" s="1" t="s">
        <v>5106</v>
      </c>
      <c r="H222" s="1" t="s">
        <v>5106</v>
      </c>
      <c r="I222" s="3">
        <v>1</v>
      </c>
      <c r="J222" s="1">
        <v>0</v>
      </c>
      <c r="K222" s="1">
        <v>0</v>
      </c>
      <c r="L222" s="3">
        <v>1</v>
      </c>
      <c r="M222" s="6">
        <v>1004</v>
      </c>
      <c r="N222" s="13">
        <v>1004</v>
      </c>
      <c r="O222" s="3">
        <v>44</v>
      </c>
      <c r="P222" s="1">
        <v>2.63</v>
      </c>
      <c r="Q222" s="1">
        <v>2.63</v>
      </c>
      <c r="R222" s="3">
        <v>47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100</v>
      </c>
      <c r="AC222" s="3">
        <v>11</v>
      </c>
      <c r="AD222" s="1">
        <v>-9.0224465000000004E-2</v>
      </c>
      <c r="AE222" s="1">
        <v>7.4363546281954296E-2</v>
      </c>
      <c r="AF222" s="1">
        <v>1</v>
      </c>
      <c r="AG222" s="1">
        <v>1</v>
      </c>
      <c r="AH222" s="1">
        <v>11</v>
      </c>
      <c r="AI222" s="1">
        <v>3</v>
      </c>
      <c r="AJ222" s="1">
        <v>3</v>
      </c>
      <c r="AK222" s="1">
        <v>51</v>
      </c>
    </row>
    <row r="223" spans="1:37" x14ac:dyDescent="0.2">
      <c r="A223" t="s">
        <v>223</v>
      </c>
      <c r="B223" t="s">
        <v>5123</v>
      </c>
      <c r="C223" t="s">
        <v>5124</v>
      </c>
      <c r="D223" t="s">
        <v>5641</v>
      </c>
      <c r="E223" t="s">
        <v>5642</v>
      </c>
      <c r="F223" s="35" t="s">
        <v>5643</v>
      </c>
      <c r="G223" s="1" t="s">
        <v>5105</v>
      </c>
      <c r="H223" s="1" t="s">
        <v>5105</v>
      </c>
      <c r="I223" s="3">
        <v>1</v>
      </c>
      <c r="J223" s="1">
        <v>1</v>
      </c>
      <c r="K223" s="1">
        <v>1</v>
      </c>
      <c r="L223" s="3">
        <v>1</v>
      </c>
      <c r="M223" s="6">
        <v>23.3</v>
      </c>
      <c r="N223" s="13">
        <v>23.3</v>
      </c>
      <c r="O223" s="3">
        <v>44</v>
      </c>
      <c r="P223" s="1">
        <v>5.66</v>
      </c>
      <c r="Q223" s="1">
        <v>5.66</v>
      </c>
      <c r="R223" s="3">
        <v>47</v>
      </c>
      <c r="S223" s="1">
        <v>20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20</v>
      </c>
      <c r="Z223" s="1">
        <v>0</v>
      </c>
      <c r="AA223" s="1">
        <v>20</v>
      </c>
      <c r="AB223" s="1">
        <v>40</v>
      </c>
      <c r="AC223" s="3">
        <v>11</v>
      </c>
      <c r="AD223" s="1">
        <v>-4.6720485999999999E-2</v>
      </c>
      <c r="AE223" s="1">
        <v>-7.7927399428685002E-3</v>
      </c>
      <c r="AF223" s="1">
        <v>1</v>
      </c>
      <c r="AG223" s="1">
        <v>1</v>
      </c>
      <c r="AH223" s="1">
        <v>11</v>
      </c>
      <c r="AI223" s="1">
        <v>7</v>
      </c>
      <c r="AJ223" s="1">
        <v>7</v>
      </c>
      <c r="AK223" s="1">
        <v>51</v>
      </c>
    </row>
    <row r="224" spans="1:37" x14ac:dyDescent="0.2">
      <c r="A224" t="s">
        <v>224</v>
      </c>
      <c r="B224" t="s">
        <v>5123</v>
      </c>
      <c r="C224" t="s">
        <v>5124</v>
      </c>
      <c r="D224" t="s">
        <v>5641</v>
      </c>
      <c r="E224" t="s">
        <v>5644</v>
      </c>
      <c r="F224" s="35" t="s">
        <v>5645</v>
      </c>
      <c r="G224" s="1" t="s">
        <v>5104</v>
      </c>
      <c r="H224" s="1" t="s">
        <v>5104</v>
      </c>
      <c r="I224" s="3">
        <v>2</v>
      </c>
      <c r="J224" s="1">
        <v>1</v>
      </c>
      <c r="K224" s="1">
        <v>1</v>
      </c>
      <c r="L224" s="3">
        <v>1</v>
      </c>
      <c r="M224" s="6">
        <v>21</v>
      </c>
      <c r="N224" s="13">
        <v>21</v>
      </c>
      <c r="O224" s="3">
        <v>44</v>
      </c>
      <c r="P224" s="1">
        <v>5.16</v>
      </c>
      <c r="Q224" s="1">
        <v>5.16</v>
      </c>
      <c r="R224" s="3">
        <v>47</v>
      </c>
      <c r="S224" s="1">
        <v>20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20</v>
      </c>
      <c r="Z224" s="1">
        <v>0</v>
      </c>
      <c r="AA224" s="1">
        <v>20</v>
      </c>
      <c r="AB224" s="1">
        <v>40</v>
      </c>
      <c r="AC224" s="3">
        <v>11</v>
      </c>
      <c r="AD224" s="1">
        <v>-4.6720485999999999E-2</v>
      </c>
      <c r="AE224" s="1">
        <v>-7.7927399428684898E-3</v>
      </c>
      <c r="AF224" s="1">
        <v>1</v>
      </c>
      <c r="AG224" s="1">
        <v>1</v>
      </c>
      <c r="AH224" s="1">
        <v>11</v>
      </c>
      <c r="AI224" s="1">
        <v>1</v>
      </c>
      <c r="AJ224" s="1">
        <v>1</v>
      </c>
      <c r="AK224" s="1">
        <v>51</v>
      </c>
    </row>
    <row r="225" spans="1:37" x14ac:dyDescent="0.2">
      <c r="A225" t="s">
        <v>225</v>
      </c>
      <c r="B225" t="s">
        <v>5123</v>
      </c>
      <c r="C225" t="s">
        <v>5124</v>
      </c>
      <c r="D225" t="s">
        <v>5641</v>
      </c>
      <c r="E225" t="s">
        <v>5646</v>
      </c>
      <c r="F225" s="35" t="s">
        <v>5647</v>
      </c>
      <c r="G225" s="1" t="s">
        <v>5104</v>
      </c>
      <c r="H225" s="1" t="s">
        <v>5104</v>
      </c>
      <c r="I225" s="3">
        <v>1</v>
      </c>
      <c r="J225" s="1">
        <v>0</v>
      </c>
      <c r="K225" s="1">
        <v>0</v>
      </c>
      <c r="L225" s="3">
        <v>1</v>
      </c>
      <c r="M225" s="13">
        <f>(16+34)/2</f>
        <v>25</v>
      </c>
      <c r="N225" s="13">
        <f>(16+34)/2</f>
        <v>25</v>
      </c>
      <c r="O225" s="3">
        <v>1</v>
      </c>
      <c r="P225" s="1">
        <v>4.5</v>
      </c>
      <c r="Q225" s="1">
        <v>4.5</v>
      </c>
      <c r="R225" s="3">
        <v>1</v>
      </c>
      <c r="S225" s="1">
        <v>20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10</v>
      </c>
      <c r="Z225" s="1">
        <v>10</v>
      </c>
      <c r="AA225" s="1">
        <v>50</v>
      </c>
      <c r="AB225" s="1">
        <v>10</v>
      </c>
      <c r="AC225" s="36">
        <v>1</v>
      </c>
      <c r="AD225" s="1">
        <v>-1.2709544999999999E-2</v>
      </c>
      <c r="AE225" s="1">
        <v>-3.4239681190746898E-2</v>
      </c>
      <c r="AF225" s="1">
        <v>1</v>
      </c>
      <c r="AG225" s="1">
        <v>1</v>
      </c>
      <c r="AH225" s="1">
        <v>1</v>
      </c>
      <c r="AI225" s="1">
        <v>2</v>
      </c>
      <c r="AJ225" s="1">
        <v>2</v>
      </c>
      <c r="AK225" s="1">
        <v>51</v>
      </c>
    </row>
    <row r="226" spans="1:37" x14ac:dyDescent="0.2">
      <c r="A226" t="s">
        <v>226</v>
      </c>
      <c r="B226" t="s">
        <v>5123</v>
      </c>
      <c r="C226" t="s">
        <v>5124</v>
      </c>
      <c r="D226" t="s">
        <v>5641</v>
      </c>
      <c r="E226" t="s">
        <v>5648</v>
      </c>
      <c r="F226" s="35" t="s">
        <v>5649</v>
      </c>
      <c r="G226" s="1" t="s">
        <v>5105</v>
      </c>
      <c r="H226" s="1" t="s">
        <v>5105</v>
      </c>
      <c r="I226" s="3">
        <v>1</v>
      </c>
      <c r="J226" s="1">
        <v>0</v>
      </c>
      <c r="K226" s="1">
        <v>0</v>
      </c>
      <c r="L226" s="3">
        <v>1</v>
      </c>
      <c r="M226" s="6">
        <v>32.9</v>
      </c>
      <c r="N226" s="13">
        <v>32.9</v>
      </c>
      <c r="O226" s="3">
        <v>44</v>
      </c>
      <c r="P226" s="1">
        <v>5.68</v>
      </c>
      <c r="Q226" s="1">
        <v>5.68</v>
      </c>
      <c r="R226" s="3">
        <v>47</v>
      </c>
      <c r="S226" s="1">
        <v>20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20</v>
      </c>
      <c r="Z226" s="1">
        <v>0</v>
      </c>
      <c r="AA226" s="1">
        <v>20</v>
      </c>
      <c r="AB226" s="1">
        <v>40</v>
      </c>
      <c r="AC226" s="3">
        <v>11</v>
      </c>
      <c r="AD226" s="1">
        <v>-4.6720485999999999E-2</v>
      </c>
      <c r="AE226" s="1">
        <v>-7.7927399428684698E-3</v>
      </c>
      <c r="AF226" s="1">
        <v>1</v>
      </c>
      <c r="AG226" s="1">
        <v>1</v>
      </c>
      <c r="AH226" s="1">
        <v>11</v>
      </c>
      <c r="AI226" s="1">
        <v>4</v>
      </c>
      <c r="AJ226" s="1">
        <v>4</v>
      </c>
      <c r="AK226" s="1">
        <v>51</v>
      </c>
    </row>
    <row r="227" spans="1:37" x14ac:dyDescent="0.2">
      <c r="A227" t="s">
        <v>227</v>
      </c>
      <c r="B227" t="s">
        <v>5123</v>
      </c>
      <c r="C227" t="s">
        <v>5124</v>
      </c>
      <c r="D227" t="s">
        <v>5641</v>
      </c>
      <c r="E227" t="s">
        <v>5650</v>
      </c>
      <c r="F227" s="35" t="s">
        <v>5651</v>
      </c>
      <c r="G227" s="1" t="s">
        <v>5104</v>
      </c>
      <c r="H227" s="1" t="s">
        <v>5104</v>
      </c>
      <c r="I227" s="3">
        <v>1</v>
      </c>
      <c r="J227" s="1">
        <v>0</v>
      </c>
      <c r="K227" s="1">
        <v>0</v>
      </c>
      <c r="L227" s="3">
        <v>1</v>
      </c>
      <c r="M227" s="6">
        <v>22.3</v>
      </c>
      <c r="N227" s="13">
        <v>22.3</v>
      </c>
      <c r="O227" s="3">
        <v>44</v>
      </c>
      <c r="P227" s="1">
        <v>5.18</v>
      </c>
      <c r="Q227" s="1">
        <v>5.18</v>
      </c>
      <c r="R227" s="3">
        <v>47</v>
      </c>
      <c r="S227" s="1">
        <v>20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20</v>
      </c>
      <c r="Z227" s="1">
        <v>0</v>
      </c>
      <c r="AA227" s="1">
        <v>20</v>
      </c>
      <c r="AB227" s="1">
        <v>40</v>
      </c>
      <c r="AC227" s="3">
        <v>11</v>
      </c>
      <c r="AD227" s="1">
        <v>-4.6720485999999999E-2</v>
      </c>
      <c r="AE227" s="1">
        <v>-7.7927399428684898E-3</v>
      </c>
      <c r="AF227" s="1">
        <v>1</v>
      </c>
      <c r="AG227" s="1">
        <v>1</v>
      </c>
      <c r="AH227" s="1">
        <v>11</v>
      </c>
      <c r="AI227" s="1">
        <v>4</v>
      </c>
      <c r="AJ227" s="1">
        <v>4</v>
      </c>
      <c r="AK227" s="1">
        <v>51</v>
      </c>
    </row>
    <row r="228" spans="1:37" x14ac:dyDescent="0.2">
      <c r="A228" t="s">
        <v>228</v>
      </c>
      <c r="B228" t="s">
        <v>5123</v>
      </c>
      <c r="C228" t="s">
        <v>5124</v>
      </c>
      <c r="D228" t="s">
        <v>5641</v>
      </c>
      <c r="E228" t="s">
        <v>5652</v>
      </c>
      <c r="F228" s="35" t="s">
        <v>5653</v>
      </c>
      <c r="G228" s="1" t="s">
        <v>5104</v>
      </c>
      <c r="H228" s="1" t="s">
        <v>5104</v>
      </c>
      <c r="I228" s="3">
        <v>1</v>
      </c>
      <c r="J228" s="1">
        <v>1</v>
      </c>
      <c r="K228" s="1">
        <v>1</v>
      </c>
      <c r="L228" s="3">
        <v>1</v>
      </c>
      <c r="M228" s="6">
        <v>42</v>
      </c>
      <c r="N228" s="13">
        <v>42</v>
      </c>
      <c r="O228" s="3">
        <v>44</v>
      </c>
      <c r="P228" s="1">
        <v>3.36</v>
      </c>
      <c r="Q228" s="1">
        <v>3.36</v>
      </c>
      <c r="R228" s="3">
        <v>47</v>
      </c>
      <c r="S228" s="1">
        <v>20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20</v>
      </c>
      <c r="Z228" s="1">
        <v>0</v>
      </c>
      <c r="AA228" s="1">
        <v>20</v>
      </c>
      <c r="AB228" s="1">
        <v>40</v>
      </c>
      <c r="AC228" s="3">
        <v>11</v>
      </c>
      <c r="AD228" s="1">
        <v>-4.6720485999999999E-2</v>
      </c>
      <c r="AE228" s="1">
        <v>-7.7927399428684898E-3</v>
      </c>
      <c r="AF228" s="1">
        <v>1</v>
      </c>
      <c r="AG228" s="1">
        <v>1</v>
      </c>
      <c r="AH228" s="1">
        <v>11</v>
      </c>
      <c r="AI228" s="1">
        <v>1</v>
      </c>
      <c r="AJ228" s="1">
        <v>1</v>
      </c>
      <c r="AK228" s="1">
        <v>51</v>
      </c>
    </row>
    <row r="229" spans="1:37" x14ac:dyDescent="0.2">
      <c r="A229" t="s">
        <v>229</v>
      </c>
      <c r="B229" t="s">
        <v>5123</v>
      </c>
      <c r="C229" t="s">
        <v>5124</v>
      </c>
      <c r="D229" t="s">
        <v>5641</v>
      </c>
      <c r="E229" t="s">
        <v>5654</v>
      </c>
      <c r="F229" s="35" t="s">
        <v>5655</v>
      </c>
      <c r="G229" s="1" t="s">
        <v>5104</v>
      </c>
      <c r="H229" s="1" t="s">
        <v>5104</v>
      </c>
      <c r="I229" s="3">
        <v>2</v>
      </c>
      <c r="J229" s="1">
        <v>1</v>
      </c>
      <c r="K229" s="1">
        <v>1</v>
      </c>
      <c r="L229" s="3">
        <v>1</v>
      </c>
      <c r="M229" s="6">
        <v>28.5</v>
      </c>
      <c r="N229" s="13">
        <v>28.5</v>
      </c>
      <c r="O229" s="3">
        <v>44</v>
      </c>
      <c r="P229" s="1" t="s">
        <v>2</v>
      </c>
      <c r="Q229" s="1">
        <v>3.7324999999999999</v>
      </c>
      <c r="R229" s="3" t="s">
        <v>14989</v>
      </c>
      <c r="S229" s="1">
        <v>20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20</v>
      </c>
      <c r="Z229" s="1">
        <v>0</v>
      </c>
      <c r="AA229" s="1">
        <v>20</v>
      </c>
      <c r="AB229" s="1">
        <v>40</v>
      </c>
      <c r="AC229" s="3">
        <v>11</v>
      </c>
      <c r="AD229" s="1">
        <v>-4.6720485999999999E-2</v>
      </c>
      <c r="AE229" s="1">
        <v>-7.7927399428684898E-3</v>
      </c>
      <c r="AF229" s="1">
        <v>1</v>
      </c>
      <c r="AG229" s="1">
        <v>1</v>
      </c>
      <c r="AH229" s="1">
        <v>11</v>
      </c>
      <c r="AI229" s="1">
        <v>1</v>
      </c>
      <c r="AJ229" s="1">
        <v>1</v>
      </c>
      <c r="AK229" s="1">
        <v>51</v>
      </c>
    </row>
    <row r="230" spans="1:37" x14ac:dyDescent="0.2">
      <c r="A230" t="s">
        <v>230</v>
      </c>
      <c r="B230" t="s">
        <v>5123</v>
      </c>
      <c r="C230" t="s">
        <v>5124</v>
      </c>
      <c r="D230" t="s">
        <v>5641</v>
      </c>
      <c r="E230" t="s">
        <v>5656</v>
      </c>
      <c r="F230" s="35" t="s">
        <v>5657</v>
      </c>
      <c r="G230" s="1" t="s">
        <v>5104</v>
      </c>
      <c r="H230" s="1" t="s">
        <v>5104</v>
      </c>
      <c r="I230" s="3">
        <v>1</v>
      </c>
      <c r="J230" s="1">
        <v>0</v>
      </c>
      <c r="K230" s="1">
        <v>0</v>
      </c>
      <c r="L230" s="3">
        <v>1</v>
      </c>
      <c r="M230" s="6">
        <v>35.200000000000003</v>
      </c>
      <c r="N230" s="13">
        <v>35.200000000000003</v>
      </c>
      <c r="O230" s="3">
        <v>44</v>
      </c>
      <c r="P230" s="1">
        <v>5.22</v>
      </c>
      <c r="Q230" s="1">
        <v>5.22</v>
      </c>
      <c r="R230" s="3">
        <v>47</v>
      </c>
      <c r="S230" s="1">
        <v>20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20</v>
      </c>
      <c r="Z230" s="1">
        <v>0</v>
      </c>
      <c r="AA230" s="1">
        <v>20</v>
      </c>
      <c r="AB230" s="1">
        <v>40</v>
      </c>
      <c r="AC230" s="3">
        <v>11</v>
      </c>
      <c r="AD230" s="1">
        <v>-4.6720485999999999E-2</v>
      </c>
      <c r="AE230" s="1">
        <v>-7.7927399428684898E-3</v>
      </c>
      <c r="AF230" s="1">
        <v>1</v>
      </c>
      <c r="AG230" s="1">
        <v>1</v>
      </c>
      <c r="AH230" s="1">
        <v>11</v>
      </c>
      <c r="AI230" s="1">
        <v>7</v>
      </c>
      <c r="AJ230" s="1">
        <v>7</v>
      </c>
      <c r="AK230" s="1">
        <v>51</v>
      </c>
    </row>
    <row r="231" spans="1:37" x14ac:dyDescent="0.2">
      <c r="A231" t="s">
        <v>231</v>
      </c>
      <c r="B231" t="s">
        <v>5123</v>
      </c>
      <c r="C231" t="s">
        <v>5124</v>
      </c>
      <c r="D231" t="s">
        <v>5641</v>
      </c>
      <c r="E231" t="s">
        <v>5658</v>
      </c>
      <c r="F231" s="35" t="s">
        <v>5659</v>
      </c>
      <c r="G231" s="1" t="s">
        <v>5104</v>
      </c>
      <c r="H231" s="1" t="s">
        <v>5104</v>
      </c>
      <c r="I231" s="3">
        <v>1</v>
      </c>
      <c r="J231" s="1">
        <v>0</v>
      </c>
      <c r="K231" s="1">
        <v>0</v>
      </c>
      <c r="L231" s="3">
        <v>1</v>
      </c>
      <c r="M231" s="6">
        <v>45.6</v>
      </c>
      <c r="N231" s="13">
        <v>45.6</v>
      </c>
      <c r="O231" s="3">
        <v>44</v>
      </c>
      <c r="P231" s="1">
        <v>3.62</v>
      </c>
      <c r="Q231" s="1">
        <v>3.62</v>
      </c>
      <c r="R231" s="3">
        <v>47</v>
      </c>
      <c r="S231" s="1">
        <v>20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20</v>
      </c>
      <c r="Z231" s="1">
        <v>0</v>
      </c>
      <c r="AA231" s="1">
        <v>20</v>
      </c>
      <c r="AB231" s="1">
        <v>40</v>
      </c>
      <c r="AC231" s="3">
        <v>11</v>
      </c>
      <c r="AD231" s="1">
        <v>-4.6720485999999999E-2</v>
      </c>
      <c r="AE231" s="1">
        <v>-7.7927399428684898E-3</v>
      </c>
      <c r="AF231" s="1">
        <v>1</v>
      </c>
      <c r="AG231" s="1">
        <v>1</v>
      </c>
      <c r="AH231" s="1">
        <v>11</v>
      </c>
      <c r="AI231" s="1">
        <v>3</v>
      </c>
      <c r="AJ231" s="1">
        <v>3</v>
      </c>
      <c r="AK231" s="1">
        <v>51</v>
      </c>
    </row>
    <row r="232" spans="1:37" x14ac:dyDescent="0.2">
      <c r="A232" t="s">
        <v>232</v>
      </c>
      <c r="B232" t="s">
        <v>5123</v>
      </c>
      <c r="C232" t="s">
        <v>5124</v>
      </c>
      <c r="D232" t="s">
        <v>5641</v>
      </c>
      <c r="E232" t="s">
        <v>5660</v>
      </c>
      <c r="F232" s="35" t="s">
        <v>5661</v>
      </c>
      <c r="G232" s="1" t="s">
        <v>2</v>
      </c>
      <c r="H232" s="1" t="s">
        <v>5104</v>
      </c>
      <c r="I232" s="14" t="s">
        <v>14989</v>
      </c>
      <c r="J232" s="1" t="s">
        <v>2</v>
      </c>
      <c r="K232" s="1">
        <v>0</v>
      </c>
      <c r="L232" s="14" t="s">
        <v>14989</v>
      </c>
      <c r="M232" s="6" t="s">
        <v>2</v>
      </c>
      <c r="N232" s="13">
        <v>25.5</v>
      </c>
      <c r="O232" s="3" t="s">
        <v>14989</v>
      </c>
      <c r="P232" s="1">
        <v>5.2</v>
      </c>
      <c r="Q232" s="1">
        <v>5.2</v>
      </c>
      <c r="R232" s="3">
        <v>47</v>
      </c>
      <c r="S232" s="1">
        <v>20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20</v>
      </c>
      <c r="Z232" s="1">
        <v>0</v>
      </c>
      <c r="AA232" s="1">
        <v>20</v>
      </c>
      <c r="AB232" s="1">
        <v>40</v>
      </c>
      <c r="AC232" s="3">
        <v>11</v>
      </c>
      <c r="AD232" s="1">
        <v>-4.6720485999999999E-2</v>
      </c>
      <c r="AE232" s="1">
        <v>-7.7927399428684803E-3</v>
      </c>
      <c r="AF232" s="1">
        <v>1</v>
      </c>
      <c r="AG232" s="1">
        <v>1</v>
      </c>
      <c r="AH232" s="1">
        <v>11</v>
      </c>
      <c r="AI232" s="1">
        <v>1</v>
      </c>
      <c r="AJ232" s="1">
        <v>1</v>
      </c>
      <c r="AK232" s="1">
        <v>51</v>
      </c>
    </row>
    <row r="233" spans="1:37" x14ac:dyDescent="0.2">
      <c r="A233" t="s">
        <v>233</v>
      </c>
      <c r="B233" t="s">
        <v>5123</v>
      </c>
      <c r="C233" t="s">
        <v>5124</v>
      </c>
      <c r="D233" t="s">
        <v>5641</v>
      </c>
      <c r="E233" t="s">
        <v>5662</v>
      </c>
      <c r="F233" s="35" t="s">
        <v>5663</v>
      </c>
      <c r="G233" s="1" t="s">
        <v>5104</v>
      </c>
      <c r="H233" s="1" t="s">
        <v>5104</v>
      </c>
      <c r="I233" s="3">
        <v>1</v>
      </c>
      <c r="J233" s="1">
        <v>1</v>
      </c>
      <c r="K233" s="1">
        <v>1</v>
      </c>
      <c r="L233" s="3">
        <v>1</v>
      </c>
      <c r="M233" s="6">
        <v>32.9</v>
      </c>
      <c r="N233" s="13">
        <v>32.9</v>
      </c>
      <c r="O233" s="3">
        <v>44</v>
      </c>
      <c r="P233" s="1">
        <v>4.5549999999999997</v>
      </c>
      <c r="Q233" s="1">
        <v>4.5549999999999997</v>
      </c>
      <c r="R233" s="3">
        <v>47</v>
      </c>
      <c r="S233" s="1">
        <v>20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20</v>
      </c>
      <c r="Z233" s="1">
        <v>0</v>
      </c>
      <c r="AA233" s="1">
        <v>20</v>
      </c>
      <c r="AB233" s="1">
        <v>40</v>
      </c>
      <c r="AC233" s="3">
        <v>11</v>
      </c>
      <c r="AD233" s="1">
        <v>-4.6720485999999999E-2</v>
      </c>
      <c r="AE233" s="1">
        <v>-7.7927399428684803E-3</v>
      </c>
      <c r="AF233" s="1">
        <v>1</v>
      </c>
      <c r="AG233" s="1">
        <v>1</v>
      </c>
      <c r="AH233" s="1">
        <v>11</v>
      </c>
      <c r="AI233" s="1">
        <v>5</v>
      </c>
      <c r="AJ233" s="1">
        <v>5</v>
      </c>
      <c r="AK233" s="1">
        <v>51</v>
      </c>
    </row>
    <row r="234" spans="1:37" x14ac:dyDescent="0.2">
      <c r="A234" t="s">
        <v>234</v>
      </c>
      <c r="B234" t="s">
        <v>5123</v>
      </c>
      <c r="C234" t="s">
        <v>5124</v>
      </c>
      <c r="D234" t="s">
        <v>5641</v>
      </c>
      <c r="E234" t="s">
        <v>5664</v>
      </c>
      <c r="F234" s="35" t="s">
        <v>5665</v>
      </c>
      <c r="G234" s="1" t="s">
        <v>5104</v>
      </c>
      <c r="H234" s="1" t="s">
        <v>5104</v>
      </c>
      <c r="I234" s="3">
        <v>1</v>
      </c>
      <c r="J234" s="1">
        <v>0</v>
      </c>
      <c r="K234" s="1">
        <v>0</v>
      </c>
      <c r="L234" s="3">
        <v>1</v>
      </c>
      <c r="M234" s="6" t="s">
        <v>2</v>
      </c>
      <c r="N234" s="13">
        <v>33.799999999999997</v>
      </c>
      <c r="O234" s="3" t="s">
        <v>14989</v>
      </c>
      <c r="P234" s="1">
        <v>5.5</v>
      </c>
      <c r="Q234" s="1">
        <v>5.5</v>
      </c>
      <c r="R234" s="3">
        <v>47</v>
      </c>
      <c r="S234" s="1">
        <v>20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20</v>
      </c>
      <c r="Z234" s="1">
        <v>0</v>
      </c>
      <c r="AA234" s="1">
        <v>20</v>
      </c>
      <c r="AB234" s="1">
        <v>40</v>
      </c>
      <c r="AC234" s="3">
        <v>11</v>
      </c>
      <c r="AD234" s="1">
        <v>-4.6720485999999999E-2</v>
      </c>
      <c r="AE234" s="1">
        <v>-7.7927399428684898E-3</v>
      </c>
      <c r="AF234" s="1">
        <v>1</v>
      </c>
      <c r="AG234" s="1">
        <v>1</v>
      </c>
      <c r="AH234" s="1">
        <v>11</v>
      </c>
      <c r="AI234" s="1">
        <v>4</v>
      </c>
      <c r="AJ234" s="1">
        <v>4</v>
      </c>
      <c r="AK234" s="1">
        <v>51</v>
      </c>
    </row>
    <row r="235" spans="1:37" x14ac:dyDescent="0.2">
      <c r="A235" t="s">
        <v>235</v>
      </c>
      <c r="B235" t="s">
        <v>5123</v>
      </c>
      <c r="C235" t="s">
        <v>5124</v>
      </c>
      <c r="D235" t="s">
        <v>5641</v>
      </c>
      <c r="E235" t="s">
        <v>5666</v>
      </c>
      <c r="F235" s="35" t="s">
        <v>5667</v>
      </c>
      <c r="G235" s="1" t="s">
        <v>5104</v>
      </c>
      <c r="H235" s="1" t="s">
        <v>5104</v>
      </c>
      <c r="I235" s="3">
        <v>1</v>
      </c>
      <c r="J235" s="1">
        <v>0</v>
      </c>
      <c r="K235" s="1">
        <v>0</v>
      </c>
      <c r="L235" s="3">
        <v>1</v>
      </c>
      <c r="M235" s="6">
        <v>37</v>
      </c>
      <c r="N235" s="13">
        <v>37</v>
      </c>
      <c r="O235" s="3">
        <v>1</v>
      </c>
      <c r="P235" s="1">
        <v>5.19</v>
      </c>
      <c r="Q235" s="1">
        <v>5.19</v>
      </c>
      <c r="R235" s="3">
        <v>47</v>
      </c>
      <c r="S235" s="1">
        <v>20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20</v>
      </c>
      <c r="Z235" s="1">
        <v>0</v>
      </c>
      <c r="AA235" s="1">
        <v>20</v>
      </c>
      <c r="AB235" s="1">
        <v>40</v>
      </c>
      <c r="AC235" s="3">
        <v>11</v>
      </c>
      <c r="AD235" s="1">
        <v>-4.6720485999999999E-2</v>
      </c>
      <c r="AE235" s="1">
        <v>-7.7927399428684898E-3</v>
      </c>
      <c r="AF235" s="1">
        <v>1</v>
      </c>
      <c r="AG235" s="1">
        <v>1</v>
      </c>
      <c r="AH235" s="1">
        <v>11</v>
      </c>
      <c r="AI235" s="1">
        <v>1</v>
      </c>
      <c r="AJ235" s="1">
        <v>1</v>
      </c>
      <c r="AK235" s="1">
        <v>51</v>
      </c>
    </row>
    <row r="236" spans="1:37" x14ac:dyDescent="0.2">
      <c r="A236" t="s">
        <v>236</v>
      </c>
      <c r="B236" t="s">
        <v>5123</v>
      </c>
      <c r="C236" t="s">
        <v>5124</v>
      </c>
      <c r="D236" t="s">
        <v>5641</v>
      </c>
      <c r="E236" t="s">
        <v>5668</v>
      </c>
      <c r="F236" s="35" t="s">
        <v>5669</v>
      </c>
      <c r="G236" s="1" t="s">
        <v>5104</v>
      </c>
      <c r="H236" s="1" t="s">
        <v>5104</v>
      </c>
      <c r="I236" s="3">
        <v>2</v>
      </c>
      <c r="J236" s="1">
        <v>1</v>
      </c>
      <c r="K236" s="1">
        <v>1</v>
      </c>
      <c r="L236" s="3">
        <v>1</v>
      </c>
      <c r="M236" s="6">
        <v>28.8</v>
      </c>
      <c r="N236" s="13">
        <v>28.8</v>
      </c>
      <c r="O236" s="3">
        <v>44</v>
      </c>
      <c r="P236" s="1">
        <v>4.3650000000000002</v>
      </c>
      <c r="Q236" s="1">
        <v>4.3650000000000002</v>
      </c>
      <c r="R236" s="3">
        <v>47</v>
      </c>
      <c r="S236" s="1">
        <v>20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20</v>
      </c>
      <c r="Z236" s="1">
        <v>0</v>
      </c>
      <c r="AA236" s="1">
        <v>20</v>
      </c>
      <c r="AB236" s="1">
        <v>40</v>
      </c>
      <c r="AC236" s="3">
        <v>11</v>
      </c>
      <c r="AD236" s="1">
        <v>-4.6720485999999999E-2</v>
      </c>
      <c r="AE236" s="1">
        <v>-7.7927399428684898E-3</v>
      </c>
      <c r="AF236" s="1">
        <v>1</v>
      </c>
      <c r="AG236" s="1">
        <v>1</v>
      </c>
      <c r="AH236" s="1">
        <v>11</v>
      </c>
      <c r="AI236" s="1">
        <v>3</v>
      </c>
      <c r="AJ236" s="1">
        <v>3</v>
      </c>
      <c r="AK236" s="1">
        <v>51</v>
      </c>
    </row>
    <row r="237" spans="1:37" x14ac:dyDescent="0.2">
      <c r="A237" t="s">
        <v>237</v>
      </c>
      <c r="B237" t="s">
        <v>5123</v>
      </c>
      <c r="C237" t="s">
        <v>5124</v>
      </c>
      <c r="D237" t="s">
        <v>5641</v>
      </c>
      <c r="E237" t="s">
        <v>5670</v>
      </c>
      <c r="F237" s="35" t="s">
        <v>5671</v>
      </c>
      <c r="G237" s="1" t="s">
        <v>5104</v>
      </c>
      <c r="H237" s="1" t="s">
        <v>5104</v>
      </c>
      <c r="I237" s="3">
        <v>1</v>
      </c>
      <c r="J237" s="1">
        <v>0</v>
      </c>
      <c r="K237" s="1">
        <v>0</v>
      </c>
      <c r="L237" s="3">
        <v>1</v>
      </c>
      <c r="M237" s="6">
        <v>33.799999999999997</v>
      </c>
      <c r="N237" s="13">
        <v>33.799999999999997</v>
      </c>
      <c r="O237" s="3">
        <v>44</v>
      </c>
      <c r="P237" s="1">
        <v>4.47</v>
      </c>
      <c r="Q237" s="1">
        <v>4.47</v>
      </c>
      <c r="R237" s="3">
        <v>47</v>
      </c>
      <c r="S237" s="1">
        <v>20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20</v>
      </c>
      <c r="Z237" s="1">
        <v>0</v>
      </c>
      <c r="AA237" s="1">
        <v>20</v>
      </c>
      <c r="AB237" s="1">
        <v>40</v>
      </c>
      <c r="AC237" s="3">
        <v>11</v>
      </c>
      <c r="AD237" s="1">
        <v>-4.6720485999999999E-2</v>
      </c>
      <c r="AE237" s="1">
        <v>-7.7927399428684898E-3</v>
      </c>
      <c r="AF237" s="1">
        <v>1</v>
      </c>
      <c r="AG237" s="1">
        <v>1</v>
      </c>
      <c r="AH237" s="1">
        <v>11</v>
      </c>
      <c r="AI237" s="1">
        <v>8</v>
      </c>
      <c r="AJ237" s="1">
        <v>8</v>
      </c>
      <c r="AK237" s="1">
        <v>51</v>
      </c>
    </row>
    <row r="238" spans="1:37" x14ac:dyDescent="0.2">
      <c r="A238" t="s">
        <v>238</v>
      </c>
      <c r="B238" t="s">
        <v>5123</v>
      </c>
      <c r="C238" t="s">
        <v>5124</v>
      </c>
      <c r="D238" t="s">
        <v>5641</v>
      </c>
      <c r="E238" t="s">
        <v>5672</v>
      </c>
      <c r="F238" s="35" t="s">
        <v>5673</v>
      </c>
      <c r="G238" s="1" t="s">
        <v>5104</v>
      </c>
      <c r="H238" s="1" t="s">
        <v>5104</v>
      </c>
      <c r="I238" s="3">
        <v>1</v>
      </c>
      <c r="J238" s="1">
        <v>0</v>
      </c>
      <c r="K238" s="1">
        <v>0</v>
      </c>
      <c r="L238" s="3">
        <v>1</v>
      </c>
      <c r="M238" s="6">
        <v>30</v>
      </c>
      <c r="N238" s="13">
        <v>30</v>
      </c>
      <c r="O238" s="3">
        <v>44</v>
      </c>
      <c r="P238" s="1">
        <v>4.5</v>
      </c>
      <c r="Q238" s="1">
        <v>4.5</v>
      </c>
      <c r="R238" s="3">
        <v>1</v>
      </c>
      <c r="S238" s="1">
        <v>20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20</v>
      </c>
      <c r="Z238" s="1">
        <v>0</v>
      </c>
      <c r="AA238" s="1">
        <v>20</v>
      </c>
      <c r="AB238" s="1">
        <v>40</v>
      </c>
      <c r="AC238" s="3">
        <v>11</v>
      </c>
      <c r="AD238" s="1">
        <v>-4.6720485999999999E-2</v>
      </c>
      <c r="AE238" s="1">
        <v>-7.7927399428684898E-3</v>
      </c>
      <c r="AF238" s="1">
        <v>1</v>
      </c>
      <c r="AG238" s="1">
        <v>1</v>
      </c>
      <c r="AH238" s="1">
        <v>11</v>
      </c>
      <c r="AI238" s="1">
        <v>3</v>
      </c>
      <c r="AJ238" s="1">
        <v>3</v>
      </c>
      <c r="AK238" s="1">
        <v>51</v>
      </c>
    </row>
    <row r="239" spans="1:37" x14ac:dyDescent="0.2">
      <c r="A239" t="s">
        <v>239</v>
      </c>
      <c r="B239" t="s">
        <v>5123</v>
      </c>
      <c r="C239" t="s">
        <v>5124</v>
      </c>
      <c r="D239" t="s">
        <v>5674</v>
      </c>
      <c r="E239" t="s">
        <v>5675</v>
      </c>
      <c r="F239" s="35" t="s">
        <v>5676</v>
      </c>
      <c r="G239" s="1" t="s">
        <v>5104</v>
      </c>
      <c r="H239" s="1" t="s">
        <v>5104</v>
      </c>
      <c r="I239" s="3">
        <v>1</v>
      </c>
      <c r="J239" s="1">
        <v>0</v>
      </c>
      <c r="K239" s="1">
        <v>0</v>
      </c>
      <c r="L239" s="3">
        <v>1</v>
      </c>
      <c r="M239" s="6">
        <v>56.6</v>
      </c>
      <c r="N239" s="13">
        <v>56.6</v>
      </c>
      <c r="O239" s="3">
        <v>44</v>
      </c>
      <c r="P239" s="1">
        <v>2</v>
      </c>
      <c r="Q239" s="1">
        <v>2</v>
      </c>
      <c r="R239" s="3">
        <v>1</v>
      </c>
      <c r="S239" s="1">
        <v>40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60</v>
      </c>
      <c r="AC239" s="3">
        <v>11</v>
      </c>
      <c r="AD239" s="1">
        <v>-1.1475345E-2</v>
      </c>
      <c r="AE239" s="1">
        <v>6.8979548488072306E-2</v>
      </c>
      <c r="AF239" s="1">
        <v>1</v>
      </c>
      <c r="AG239" s="1">
        <v>1</v>
      </c>
      <c r="AH239" s="1">
        <v>11</v>
      </c>
      <c r="AI239" s="1">
        <v>2</v>
      </c>
      <c r="AJ239" s="1">
        <v>2</v>
      </c>
      <c r="AK239" s="1">
        <v>51</v>
      </c>
    </row>
    <row r="240" spans="1:37" x14ac:dyDescent="0.2">
      <c r="A240" t="s">
        <v>240</v>
      </c>
      <c r="B240" t="s">
        <v>5123</v>
      </c>
      <c r="C240" t="s">
        <v>5124</v>
      </c>
      <c r="D240" t="s">
        <v>5674</v>
      </c>
      <c r="E240" t="s">
        <v>5677</v>
      </c>
      <c r="F240" s="35" t="s">
        <v>5678</v>
      </c>
      <c r="G240" s="1" t="s">
        <v>2</v>
      </c>
      <c r="H240" s="1" t="s">
        <v>5104</v>
      </c>
      <c r="I240" s="14" t="s">
        <v>14989</v>
      </c>
      <c r="J240" s="1" t="s">
        <v>2</v>
      </c>
      <c r="K240" s="1">
        <v>0</v>
      </c>
      <c r="L240" s="14" t="s">
        <v>14989</v>
      </c>
      <c r="M240" s="6">
        <v>39.799999999999997</v>
      </c>
      <c r="N240" s="13">
        <v>39.799999999999997</v>
      </c>
      <c r="O240" s="3">
        <v>44</v>
      </c>
      <c r="P240" s="1">
        <v>1</v>
      </c>
      <c r="Q240" s="1">
        <v>1</v>
      </c>
      <c r="R240" s="3">
        <v>1</v>
      </c>
      <c r="S240" s="1">
        <v>50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50</v>
      </c>
      <c r="AB240" s="1">
        <v>0</v>
      </c>
      <c r="AC240" s="41">
        <v>50</v>
      </c>
      <c r="AD240" s="1">
        <v>5.5376241999999999E-2</v>
      </c>
      <c r="AE240" s="1">
        <v>-5.6895056560724699E-3</v>
      </c>
      <c r="AF240" s="1">
        <v>2</v>
      </c>
      <c r="AG240" s="1">
        <v>2</v>
      </c>
      <c r="AH240" s="15">
        <v>1</v>
      </c>
      <c r="AI240" s="1">
        <v>2</v>
      </c>
      <c r="AJ240" s="1">
        <v>2</v>
      </c>
      <c r="AK240" s="1">
        <v>51</v>
      </c>
    </row>
    <row r="241" spans="1:37" x14ac:dyDescent="0.2">
      <c r="A241" t="s">
        <v>241</v>
      </c>
      <c r="B241" t="s">
        <v>5123</v>
      </c>
      <c r="C241" t="s">
        <v>5124</v>
      </c>
      <c r="D241" t="s">
        <v>5674</v>
      </c>
      <c r="E241" t="s">
        <v>5679</v>
      </c>
      <c r="F241" s="35" t="s">
        <v>5680</v>
      </c>
      <c r="G241" s="1" t="s">
        <v>5104</v>
      </c>
      <c r="H241" s="1" t="s">
        <v>5104</v>
      </c>
      <c r="I241" s="3">
        <v>1</v>
      </c>
      <c r="J241" s="1">
        <v>0</v>
      </c>
      <c r="K241" s="1">
        <v>0</v>
      </c>
      <c r="L241" s="3">
        <v>1</v>
      </c>
      <c r="M241" s="6">
        <v>106</v>
      </c>
      <c r="N241" s="13">
        <v>106</v>
      </c>
      <c r="O241" s="3">
        <v>44</v>
      </c>
      <c r="P241" s="1">
        <v>1.66</v>
      </c>
      <c r="Q241" s="1">
        <v>1.66</v>
      </c>
      <c r="R241" s="3">
        <v>1</v>
      </c>
      <c r="S241" s="1">
        <v>40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60</v>
      </c>
      <c r="AC241" s="3">
        <v>11</v>
      </c>
      <c r="AD241" s="1">
        <v>-1.1475345E-2</v>
      </c>
      <c r="AE241" s="1">
        <v>6.8979548488072306E-2</v>
      </c>
      <c r="AF241" s="1">
        <v>1</v>
      </c>
      <c r="AG241" s="1">
        <v>1</v>
      </c>
      <c r="AH241" s="1">
        <v>11</v>
      </c>
      <c r="AI241" s="1">
        <v>5</v>
      </c>
      <c r="AJ241" s="1">
        <v>5</v>
      </c>
      <c r="AK241" s="1">
        <v>51</v>
      </c>
    </row>
    <row r="242" spans="1:37" x14ac:dyDescent="0.2">
      <c r="A242" t="s">
        <v>242</v>
      </c>
      <c r="B242" t="s">
        <v>5123</v>
      </c>
      <c r="C242" t="s">
        <v>5124</v>
      </c>
      <c r="D242" t="s">
        <v>5674</v>
      </c>
      <c r="E242" t="s">
        <v>5681</v>
      </c>
      <c r="F242" s="35" t="s">
        <v>5682</v>
      </c>
      <c r="G242" s="1" t="s">
        <v>5104</v>
      </c>
      <c r="H242" s="1" t="s">
        <v>5104</v>
      </c>
      <c r="I242" s="3">
        <v>2</v>
      </c>
      <c r="J242" s="1">
        <v>0</v>
      </c>
      <c r="K242" s="1">
        <v>0</v>
      </c>
      <c r="L242" s="3">
        <v>1</v>
      </c>
      <c r="M242" s="6">
        <v>88.1</v>
      </c>
      <c r="N242" s="13">
        <v>88.1</v>
      </c>
      <c r="O242" s="3">
        <v>44</v>
      </c>
      <c r="P242" s="1">
        <v>3</v>
      </c>
      <c r="Q242" s="1">
        <v>3</v>
      </c>
      <c r="R242" s="3">
        <v>1</v>
      </c>
      <c r="S242" s="1">
        <v>40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60</v>
      </c>
      <c r="AC242" s="3">
        <v>11</v>
      </c>
      <c r="AD242" s="1">
        <v>-1.1475345E-2</v>
      </c>
      <c r="AE242" s="1">
        <v>6.8979548488072306E-2</v>
      </c>
      <c r="AF242" s="1">
        <v>1</v>
      </c>
      <c r="AG242" s="1">
        <v>1</v>
      </c>
      <c r="AH242" s="1">
        <v>11</v>
      </c>
      <c r="AI242" s="1">
        <v>1</v>
      </c>
      <c r="AJ242" s="1">
        <v>1</v>
      </c>
      <c r="AK242" s="1">
        <v>51</v>
      </c>
    </row>
    <row r="243" spans="1:37" x14ac:dyDescent="0.2">
      <c r="A243" t="s">
        <v>243</v>
      </c>
      <c r="B243" t="s">
        <v>5123</v>
      </c>
      <c r="C243" t="s">
        <v>5124</v>
      </c>
      <c r="D243" t="s">
        <v>5674</v>
      </c>
      <c r="E243" t="s">
        <v>5683</v>
      </c>
      <c r="F243" s="35" t="s">
        <v>5684</v>
      </c>
      <c r="G243" s="1" t="s">
        <v>5104</v>
      </c>
      <c r="H243" s="1" t="s">
        <v>5104</v>
      </c>
      <c r="I243" s="3">
        <v>2</v>
      </c>
      <c r="J243" s="1">
        <v>0</v>
      </c>
      <c r="K243" s="1">
        <v>0</v>
      </c>
      <c r="L243" s="3">
        <v>1</v>
      </c>
      <c r="M243" s="6">
        <v>45.1</v>
      </c>
      <c r="N243" s="13">
        <v>45.1</v>
      </c>
      <c r="O243" s="3">
        <v>44</v>
      </c>
      <c r="P243" s="1" t="s">
        <v>2</v>
      </c>
      <c r="Q243" s="1">
        <v>4.478275</v>
      </c>
      <c r="R243" s="3" t="s">
        <v>14989</v>
      </c>
      <c r="S243" s="1">
        <v>40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60</v>
      </c>
      <c r="AC243" s="3">
        <v>11</v>
      </c>
      <c r="AD243" s="1">
        <v>-1.1475345E-2</v>
      </c>
      <c r="AE243" s="1">
        <v>6.8979548488072306E-2</v>
      </c>
      <c r="AF243" s="1">
        <v>1</v>
      </c>
      <c r="AG243" s="1">
        <v>1</v>
      </c>
      <c r="AH243" s="1">
        <v>11</v>
      </c>
      <c r="AI243" s="1">
        <v>1</v>
      </c>
      <c r="AJ243" s="1">
        <v>1</v>
      </c>
      <c r="AK243" s="1">
        <v>51</v>
      </c>
    </row>
    <row r="244" spans="1:37" x14ac:dyDescent="0.2">
      <c r="A244" t="s">
        <v>244</v>
      </c>
      <c r="B244" t="s">
        <v>5123</v>
      </c>
      <c r="C244" t="s">
        <v>5124</v>
      </c>
      <c r="D244" t="s">
        <v>5674</v>
      </c>
      <c r="E244" t="s">
        <v>5685</v>
      </c>
      <c r="F244" s="35" t="s">
        <v>5686</v>
      </c>
      <c r="G244" s="1" t="s">
        <v>5104</v>
      </c>
      <c r="H244" s="1" t="s">
        <v>5104</v>
      </c>
      <c r="I244" s="3">
        <v>2</v>
      </c>
      <c r="J244" s="1">
        <v>0</v>
      </c>
      <c r="K244" s="1">
        <v>0</v>
      </c>
      <c r="L244" s="3">
        <v>1</v>
      </c>
      <c r="M244" s="6">
        <v>29.9</v>
      </c>
      <c r="N244" s="13">
        <v>29.9</v>
      </c>
      <c r="O244" s="3">
        <v>44</v>
      </c>
      <c r="P244" s="1" t="s">
        <v>2</v>
      </c>
      <c r="Q244" s="1">
        <v>4.2130000000000001</v>
      </c>
      <c r="R244" s="3" t="s">
        <v>14989</v>
      </c>
      <c r="S244" s="1">
        <v>40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60</v>
      </c>
      <c r="AC244" s="3">
        <v>11</v>
      </c>
      <c r="AD244" s="1">
        <v>-1.1475345E-2</v>
      </c>
      <c r="AE244" s="1">
        <v>6.8979548488072306E-2</v>
      </c>
      <c r="AF244" s="1">
        <v>1</v>
      </c>
      <c r="AG244" s="1">
        <v>1</v>
      </c>
      <c r="AH244" s="1">
        <v>11</v>
      </c>
      <c r="AI244" s="1">
        <v>2</v>
      </c>
      <c r="AJ244" s="1">
        <v>2</v>
      </c>
      <c r="AK244" s="1">
        <v>51</v>
      </c>
    </row>
    <row r="245" spans="1:37" x14ac:dyDescent="0.2">
      <c r="A245" t="s">
        <v>245</v>
      </c>
      <c r="B245" t="s">
        <v>5123</v>
      </c>
      <c r="C245" t="s">
        <v>5124</v>
      </c>
      <c r="D245" t="s">
        <v>5674</v>
      </c>
      <c r="E245" t="s">
        <v>5687</v>
      </c>
      <c r="F245" s="35" t="s">
        <v>5688</v>
      </c>
      <c r="G245" s="1" t="s">
        <v>5104</v>
      </c>
      <c r="H245" s="1" t="s">
        <v>5104</v>
      </c>
      <c r="I245" s="3">
        <v>2</v>
      </c>
      <c r="J245" s="1">
        <v>0</v>
      </c>
      <c r="K245" s="1">
        <v>0</v>
      </c>
      <c r="L245" s="3">
        <v>1</v>
      </c>
      <c r="M245" s="6">
        <v>31</v>
      </c>
      <c r="N245" s="13">
        <v>31</v>
      </c>
      <c r="O245" s="3">
        <v>44</v>
      </c>
      <c r="P245" s="1" t="s">
        <v>2</v>
      </c>
      <c r="Q245" s="1">
        <v>4.4132999999999996</v>
      </c>
      <c r="R245" s="3" t="s">
        <v>14989</v>
      </c>
      <c r="S245" s="1">
        <v>40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60</v>
      </c>
      <c r="AC245" s="3">
        <v>11</v>
      </c>
      <c r="AD245" s="1">
        <v>-1.1475345E-2</v>
      </c>
      <c r="AE245" s="1">
        <v>6.8979548488072306E-2</v>
      </c>
      <c r="AF245" s="1">
        <v>1</v>
      </c>
      <c r="AG245" s="1">
        <v>1</v>
      </c>
      <c r="AH245" s="1">
        <v>11</v>
      </c>
      <c r="AI245" s="1">
        <v>1</v>
      </c>
      <c r="AJ245" s="1">
        <v>1</v>
      </c>
      <c r="AK245" s="1">
        <v>51</v>
      </c>
    </row>
    <row r="246" spans="1:37" x14ac:dyDescent="0.2">
      <c r="A246" t="s">
        <v>246</v>
      </c>
      <c r="B246" t="s">
        <v>5123</v>
      </c>
      <c r="C246" t="s">
        <v>5124</v>
      </c>
      <c r="D246" t="s">
        <v>5674</v>
      </c>
      <c r="E246" t="s">
        <v>5689</v>
      </c>
      <c r="F246" s="35" t="s">
        <v>5690</v>
      </c>
      <c r="G246" s="1" t="s">
        <v>5104</v>
      </c>
      <c r="H246" s="1" t="s">
        <v>5104</v>
      </c>
      <c r="I246" s="3">
        <v>1</v>
      </c>
      <c r="J246" s="1">
        <v>0</v>
      </c>
      <c r="K246" s="1">
        <v>0</v>
      </c>
      <c r="L246" s="3">
        <v>1</v>
      </c>
      <c r="M246" s="6">
        <v>35.1</v>
      </c>
      <c r="N246" s="13">
        <v>35.1</v>
      </c>
      <c r="O246" s="3">
        <v>44</v>
      </c>
      <c r="P246" s="1">
        <v>2</v>
      </c>
      <c r="Q246" s="1">
        <v>2</v>
      </c>
      <c r="R246" s="3">
        <v>1</v>
      </c>
      <c r="S246" s="1">
        <v>40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60</v>
      </c>
      <c r="AC246" s="3">
        <v>11</v>
      </c>
      <c r="AD246" s="1">
        <v>-1.1475345E-2</v>
      </c>
      <c r="AE246" s="1">
        <v>6.8979548488072306E-2</v>
      </c>
      <c r="AF246" s="1">
        <v>1</v>
      </c>
      <c r="AG246" s="1">
        <v>1</v>
      </c>
      <c r="AH246" s="1">
        <v>11</v>
      </c>
      <c r="AI246" s="1">
        <v>2</v>
      </c>
      <c r="AJ246" s="1">
        <v>2</v>
      </c>
      <c r="AK246" s="1">
        <v>51</v>
      </c>
    </row>
    <row r="247" spans="1:37" x14ac:dyDescent="0.2">
      <c r="A247" t="s">
        <v>247</v>
      </c>
      <c r="B247" t="s">
        <v>5123</v>
      </c>
      <c r="C247" t="s">
        <v>5124</v>
      </c>
      <c r="D247" t="s">
        <v>5674</v>
      </c>
      <c r="E247" t="s">
        <v>5691</v>
      </c>
      <c r="F247" s="35" t="s">
        <v>5692</v>
      </c>
      <c r="G247" s="1" t="s">
        <v>5104</v>
      </c>
      <c r="H247" s="1" t="s">
        <v>5104</v>
      </c>
      <c r="I247" s="3">
        <v>1</v>
      </c>
      <c r="J247" s="1">
        <v>1</v>
      </c>
      <c r="K247" s="1">
        <v>1</v>
      </c>
      <c r="L247" s="3">
        <v>1</v>
      </c>
      <c r="M247" s="6">
        <v>21.2</v>
      </c>
      <c r="N247" s="13">
        <v>21.2</v>
      </c>
      <c r="O247" s="3">
        <v>44</v>
      </c>
      <c r="P247" s="1">
        <v>2</v>
      </c>
      <c r="Q247" s="1">
        <v>2</v>
      </c>
      <c r="R247" s="3">
        <v>1</v>
      </c>
      <c r="S247" s="1">
        <v>40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60</v>
      </c>
      <c r="AC247" s="3">
        <v>11</v>
      </c>
      <c r="AD247" s="1">
        <v>-1.1475345E-2</v>
      </c>
      <c r="AE247" s="1">
        <v>6.8979548488072306E-2</v>
      </c>
      <c r="AF247" s="1">
        <v>1</v>
      </c>
      <c r="AG247" s="1">
        <v>1</v>
      </c>
      <c r="AH247" s="1">
        <v>11</v>
      </c>
      <c r="AI247" s="1">
        <v>2</v>
      </c>
      <c r="AJ247" s="1">
        <v>2</v>
      </c>
      <c r="AK247" s="1">
        <v>51</v>
      </c>
    </row>
    <row r="248" spans="1:37" x14ac:dyDescent="0.2">
      <c r="A248" t="s">
        <v>248</v>
      </c>
      <c r="B248" t="s">
        <v>5123</v>
      </c>
      <c r="C248" t="s">
        <v>5124</v>
      </c>
      <c r="D248" t="s">
        <v>5674</v>
      </c>
      <c r="E248" t="s">
        <v>5693</v>
      </c>
      <c r="F248" s="35" t="s">
        <v>5694</v>
      </c>
      <c r="G248" s="1" t="s">
        <v>5104</v>
      </c>
      <c r="H248" s="1" t="s">
        <v>5104</v>
      </c>
      <c r="I248" s="3">
        <v>1</v>
      </c>
      <c r="J248" s="1">
        <v>1</v>
      </c>
      <c r="K248" s="1">
        <v>1</v>
      </c>
      <c r="L248" s="3">
        <v>1</v>
      </c>
      <c r="M248" s="6">
        <v>82.4</v>
      </c>
      <c r="N248" s="13">
        <v>82.4</v>
      </c>
      <c r="O248" s="3">
        <v>44</v>
      </c>
      <c r="P248" s="1">
        <v>2</v>
      </c>
      <c r="Q248" s="1">
        <v>2</v>
      </c>
      <c r="R248" s="3">
        <v>1</v>
      </c>
      <c r="S248" s="1">
        <v>40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60</v>
      </c>
      <c r="AC248" s="3">
        <v>11</v>
      </c>
      <c r="AD248" s="1">
        <v>-1.1475345E-2</v>
      </c>
      <c r="AE248" s="1">
        <v>6.8979548488072306E-2</v>
      </c>
      <c r="AF248" s="1">
        <v>1</v>
      </c>
      <c r="AG248" s="1">
        <v>1</v>
      </c>
      <c r="AH248" s="1">
        <v>11</v>
      </c>
      <c r="AI248" s="1">
        <v>2</v>
      </c>
      <c r="AJ248" s="1">
        <v>2</v>
      </c>
      <c r="AK248" s="1">
        <v>51</v>
      </c>
    </row>
    <row r="249" spans="1:37" x14ac:dyDescent="0.2">
      <c r="A249" t="s">
        <v>249</v>
      </c>
      <c r="B249" t="s">
        <v>5168</v>
      </c>
      <c r="C249" t="s">
        <v>5169</v>
      </c>
      <c r="D249" t="s">
        <v>5695</v>
      </c>
      <c r="E249" t="s">
        <v>5696</v>
      </c>
      <c r="F249" s="35" t="s">
        <v>5697</v>
      </c>
      <c r="G249" s="1" t="s">
        <v>5104</v>
      </c>
      <c r="H249" s="1" t="s">
        <v>5104</v>
      </c>
      <c r="I249" s="3">
        <v>1</v>
      </c>
      <c r="J249" s="1">
        <v>0</v>
      </c>
      <c r="K249" s="1">
        <v>0</v>
      </c>
      <c r="L249" s="3">
        <v>1</v>
      </c>
      <c r="M249" s="6">
        <v>600</v>
      </c>
      <c r="N249" s="13">
        <v>600</v>
      </c>
      <c r="O249" s="3">
        <v>44</v>
      </c>
      <c r="P249" s="1">
        <v>1</v>
      </c>
      <c r="Q249" s="1">
        <v>1</v>
      </c>
      <c r="R249" s="3">
        <v>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80</v>
      </c>
      <c r="Z249" s="1">
        <v>20</v>
      </c>
      <c r="AA249" s="1">
        <v>0</v>
      </c>
      <c r="AB249" s="1">
        <v>0</v>
      </c>
      <c r="AC249" s="3">
        <v>11</v>
      </c>
      <c r="AD249" s="1">
        <v>-3.0572976000000002E-2</v>
      </c>
      <c r="AE249" s="1">
        <v>-0.11668543370225801</v>
      </c>
      <c r="AF249" s="1">
        <v>3</v>
      </c>
      <c r="AG249" s="1">
        <v>3</v>
      </c>
      <c r="AH249" s="1">
        <v>11</v>
      </c>
      <c r="AI249" s="1">
        <v>3</v>
      </c>
      <c r="AJ249" s="1">
        <v>3</v>
      </c>
      <c r="AK249" s="1">
        <v>51</v>
      </c>
    </row>
    <row r="250" spans="1:37" x14ac:dyDescent="0.2">
      <c r="A250" t="s">
        <v>250</v>
      </c>
      <c r="B250" t="s">
        <v>5233</v>
      </c>
      <c r="C250" t="s">
        <v>5234</v>
      </c>
      <c r="D250" t="s">
        <v>5698</v>
      </c>
      <c r="E250" t="s">
        <v>5699</v>
      </c>
      <c r="F250" s="35" t="s">
        <v>5700</v>
      </c>
      <c r="G250" s="1" t="s">
        <v>5106</v>
      </c>
      <c r="H250" s="1" t="s">
        <v>5106</v>
      </c>
      <c r="I250" s="3">
        <v>1</v>
      </c>
      <c r="J250" s="1">
        <v>0</v>
      </c>
      <c r="K250" s="1">
        <v>0</v>
      </c>
      <c r="L250" s="3">
        <v>1</v>
      </c>
      <c r="M250" s="6">
        <v>23000</v>
      </c>
      <c r="N250" s="13">
        <v>23000</v>
      </c>
      <c r="O250" s="3">
        <v>44</v>
      </c>
      <c r="P250" s="1">
        <v>1</v>
      </c>
      <c r="Q250" s="1">
        <v>1</v>
      </c>
      <c r="R250" s="3">
        <v>47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</v>
      </c>
      <c r="Z250" s="1">
        <v>0</v>
      </c>
      <c r="AA250" s="1">
        <v>30</v>
      </c>
      <c r="AB250" s="1">
        <v>40</v>
      </c>
      <c r="AC250" s="3">
        <v>11</v>
      </c>
      <c r="AD250" s="1">
        <v>-8.9501807000000003E-2</v>
      </c>
      <c r="AE250" s="1">
        <v>-3.2361811093070902E-2</v>
      </c>
      <c r="AF250" s="1">
        <v>1</v>
      </c>
      <c r="AG250" s="1">
        <v>1</v>
      </c>
      <c r="AH250" s="1">
        <v>11</v>
      </c>
      <c r="AI250" s="1">
        <v>4</v>
      </c>
      <c r="AJ250" s="1">
        <v>4</v>
      </c>
      <c r="AK250" s="1">
        <v>51</v>
      </c>
    </row>
    <row r="251" spans="1:37" x14ac:dyDescent="0.2">
      <c r="A251" t="s">
        <v>251</v>
      </c>
      <c r="B251" t="s">
        <v>5123</v>
      </c>
      <c r="C251" t="s">
        <v>5131</v>
      </c>
      <c r="D251" t="s">
        <v>5701</v>
      </c>
      <c r="E251" t="s">
        <v>5702</v>
      </c>
      <c r="F251" s="35" t="s">
        <v>5703</v>
      </c>
      <c r="G251" s="1" t="s">
        <v>5104</v>
      </c>
      <c r="H251" s="1" t="s">
        <v>5104</v>
      </c>
      <c r="I251" s="3">
        <v>1</v>
      </c>
      <c r="J251" s="1">
        <v>0</v>
      </c>
      <c r="K251" s="1">
        <v>0</v>
      </c>
      <c r="L251" s="3">
        <v>1</v>
      </c>
      <c r="M251" s="6">
        <v>23</v>
      </c>
      <c r="N251" s="13">
        <v>23</v>
      </c>
      <c r="O251" s="3">
        <v>44</v>
      </c>
      <c r="P251" s="1">
        <v>2.7475000000000001</v>
      </c>
      <c r="Q251" s="1">
        <v>2.7475000000000001</v>
      </c>
      <c r="R251" s="3">
        <v>47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100</v>
      </c>
      <c r="AC251" s="3">
        <v>11</v>
      </c>
      <c r="AD251" s="1">
        <v>-9.0224465000000004E-2</v>
      </c>
      <c r="AE251" s="1">
        <v>7.4363546281954407E-2</v>
      </c>
      <c r="AF251" s="1">
        <v>3</v>
      </c>
      <c r="AG251" s="1">
        <v>3</v>
      </c>
      <c r="AH251" s="1">
        <v>11</v>
      </c>
      <c r="AI251" s="1">
        <v>2</v>
      </c>
      <c r="AJ251" s="1">
        <v>2</v>
      </c>
      <c r="AK251" s="1">
        <v>51</v>
      </c>
    </row>
    <row r="252" spans="1:37" x14ac:dyDescent="0.2">
      <c r="A252" t="s">
        <v>252</v>
      </c>
      <c r="B252" t="s">
        <v>5123</v>
      </c>
      <c r="C252" t="s">
        <v>5131</v>
      </c>
      <c r="D252" t="s">
        <v>5701</v>
      </c>
      <c r="E252" t="s">
        <v>5704</v>
      </c>
      <c r="F252" s="35" t="s">
        <v>5705</v>
      </c>
      <c r="G252" s="1" t="s">
        <v>5104</v>
      </c>
      <c r="H252" s="1" t="s">
        <v>5104</v>
      </c>
      <c r="I252" s="3">
        <v>1</v>
      </c>
      <c r="J252" s="1">
        <v>0</v>
      </c>
      <c r="K252" s="1">
        <v>0</v>
      </c>
      <c r="L252" s="3">
        <v>1</v>
      </c>
      <c r="M252" s="6">
        <v>21.8</v>
      </c>
      <c r="N252" s="13">
        <v>21.8</v>
      </c>
      <c r="O252" s="3">
        <v>44</v>
      </c>
      <c r="P252" s="1">
        <v>2.8250000000000002</v>
      </c>
      <c r="Q252" s="1">
        <v>2.8250000000000002</v>
      </c>
      <c r="R252" s="3">
        <v>47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100</v>
      </c>
      <c r="AC252" s="3">
        <v>11</v>
      </c>
      <c r="AD252" s="1">
        <v>-9.0224465000000004E-2</v>
      </c>
      <c r="AE252" s="1">
        <v>7.4363546281954407E-2</v>
      </c>
      <c r="AF252" s="1">
        <v>3</v>
      </c>
      <c r="AG252" s="1">
        <v>3</v>
      </c>
      <c r="AH252" s="1">
        <v>11</v>
      </c>
      <c r="AI252" s="1">
        <v>1</v>
      </c>
      <c r="AJ252" s="1">
        <v>1</v>
      </c>
      <c r="AK252" s="1">
        <v>51</v>
      </c>
    </row>
    <row r="253" spans="1:37" x14ac:dyDescent="0.2">
      <c r="A253" t="s">
        <v>253</v>
      </c>
      <c r="B253" t="s">
        <v>5123</v>
      </c>
      <c r="C253" t="s">
        <v>5131</v>
      </c>
      <c r="D253" t="s">
        <v>5701</v>
      </c>
      <c r="E253" t="s">
        <v>5706</v>
      </c>
      <c r="F253" s="35" t="s">
        <v>5707</v>
      </c>
      <c r="G253" s="1" t="s">
        <v>5104</v>
      </c>
      <c r="H253" s="1" t="s">
        <v>5104</v>
      </c>
      <c r="I253" s="3">
        <v>1</v>
      </c>
      <c r="J253" s="1">
        <v>0</v>
      </c>
      <c r="K253" s="1">
        <v>0</v>
      </c>
      <c r="L253" s="3">
        <v>1</v>
      </c>
      <c r="M253" s="6">
        <v>32.5</v>
      </c>
      <c r="N253" s="13">
        <v>32.5</v>
      </c>
      <c r="O253" s="3">
        <v>44</v>
      </c>
      <c r="P253" s="1">
        <v>1.875</v>
      </c>
      <c r="Q253" s="1">
        <v>1.875</v>
      </c>
      <c r="R253" s="3">
        <v>47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100</v>
      </c>
      <c r="AC253" s="3">
        <v>11</v>
      </c>
      <c r="AD253" s="1">
        <v>-9.0224465000000004E-2</v>
      </c>
      <c r="AE253" s="1">
        <v>7.4363546281954407E-2</v>
      </c>
      <c r="AF253" s="1">
        <v>3</v>
      </c>
      <c r="AG253" s="1">
        <v>3</v>
      </c>
      <c r="AH253" s="1">
        <v>11</v>
      </c>
      <c r="AI253" s="1">
        <v>1</v>
      </c>
      <c r="AJ253" s="1">
        <v>1</v>
      </c>
      <c r="AK253" s="1">
        <v>51</v>
      </c>
    </row>
    <row r="254" spans="1:37" x14ac:dyDescent="0.2">
      <c r="A254" t="s">
        <v>254</v>
      </c>
      <c r="B254" t="s">
        <v>5123</v>
      </c>
      <c r="C254" t="s">
        <v>5124</v>
      </c>
      <c r="D254" t="s">
        <v>5708</v>
      </c>
      <c r="E254" t="s">
        <v>5709</v>
      </c>
      <c r="F254" s="35" t="s">
        <v>5710</v>
      </c>
      <c r="G254" s="1" t="s">
        <v>5105</v>
      </c>
      <c r="H254" s="1" t="s">
        <v>5105</v>
      </c>
      <c r="I254" s="3">
        <v>1</v>
      </c>
      <c r="J254" s="1">
        <v>0</v>
      </c>
      <c r="K254" s="1">
        <v>0</v>
      </c>
      <c r="L254" s="3">
        <v>1</v>
      </c>
      <c r="M254" s="6">
        <v>35.4</v>
      </c>
      <c r="N254" s="13">
        <v>35.4</v>
      </c>
      <c r="O254" s="3">
        <v>44</v>
      </c>
      <c r="P254" s="1">
        <v>1</v>
      </c>
      <c r="Q254" s="1">
        <v>1</v>
      </c>
      <c r="R254" s="3">
        <v>1</v>
      </c>
      <c r="S254" s="1">
        <v>100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3">
        <v>11</v>
      </c>
      <c r="AD254" s="1">
        <v>9.9855619000000007E-2</v>
      </c>
      <c r="AE254" s="1">
        <v>2.2143426940417502E-2</v>
      </c>
      <c r="AF254" s="1">
        <v>1</v>
      </c>
      <c r="AG254" s="1">
        <v>1</v>
      </c>
      <c r="AH254" s="1">
        <v>11</v>
      </c>
      <c r="AI254" s="1">
        <v>1</v>
      </c>
      <c r="AJ254" s="1">
        <v>1</v>
      </c>
      <c r="AK254" s="1">
        <v>51</v>
      </c>
    </row>
    <row r="255" spans="1:37" x14ac:dyDescent="0.2">
      <c r="A255" t="s">
        <v>255</v>
      </c>
      <c r="B255" t="s">
        <v>5181</v>
      </c>
      <c r="C255" t="s">
        <v>5711</v>
      </c>
      <c r="D255" t="s">
        <v>5712</v>
      </c>
      <c r="E255" t="s">
        <v>5713</v>
      </c>
      <c r="F255" s="35" t="s">
        <v>5714</v>
      </c>
      <c r="G255" s="1" t="s">
        <v>5106</v>
      </c>
      <c r="H255" s="1" t="s">
        <v>5106</v>
      </c>
      <c r="I255" s="3">
        <v>1</v>
      </c>
      <c r="J255" s="1">
        <v>0</v>
      </c>
      <c r="K255" s="1">
        <v>0</v>
      </c>
      <c r="L255" s="3">
        <v>1</v>
      </c>
      <c r="M255" s="6">
        <v>9875</v>
      </c>
      <c r="N255" s="13">
        <v>9875</v>
      </c>
      <c r="O255" s="3">
        <v>44</v>
      </c>
      <c r="P255" s="1">
        <v>2.5</v>
      </c>
      <c r="Q255" s="1">
        <v>2.5</v>
      </c>
      <c r="R255" s="3">
        <v>47</v>
      </c>
      <c r="S255" s="1">
        <v>0</v>
      </c>
      <c r="T255" s="1">
        <v>10</v>
      </c>
      <c r="U255" s="1">
        <v>0</v>
      </c>
      <c r="V255" s="1">
        <v>30</v>
      </c>
      <c r="W255" s="1">
        <v>0</v>
      </c>
      <c r="X255" s="1">
        <v>10</v>
      </c>
      <c r="Y255" s="1">
        <v>30</v>
      </c>
      <c r="Z255" s="1">
        <v>0</v>
      </c>
      <c r="AA255" s="1">
        <v>0</v>
      </c>
      <c r="AB255" s="1">
        <v>20</v>
      </c>
      <c r="AC255" s="3">
        <v>11</v>
      </c>
      <c r="AD255" s="1">
        <v>-5.0124369000000002E-2</v>
      </c>
      <c r="AE255" s="1">
        <v>-5.1444873579476302E-2</v>
      </c>
      <c r="AF255" s="1">
        <v>3</v>
      </c>
      <c r="AG255" s="1">
        <v>3</v>
      </c>
      <c r="AH255" s="1">
        <v>11</v>
      </c>
      <c r="AI255" s="1">
        <v>4</v>
      </c>
      <c r="AJ255" s="1">
        <v>4</v>
      </c>
      <c r="AK255" s="1">
        <v>51</v>
      </c>
    </row>
    <row r="256" spans="1:37" x14ac:dyDescent="0.2">
      <c r="A256" t="s">
        <v>256</v>
      </c>
      <c r="B256" t="s">
        <v>5412</v>
      </c>
      <c r="C256" t="s">
        <v>5715</v>
      </c>
      <c r="D256" t="s">
        <v>5716</v>
      </c>
      <c r="E256" t="s">
        <v>5717</v>
      </c>
      <c r="F256" s="35" t="s">
        <v>5718</v>
      </c>
      <c r="G256" s="1" t="s">
        <v>5104</v>
      </c>
      <c r="H256" s="1" t="s">
        <v>5104</v>
      </c>
      <c r="I256" s="3">
        <v>1</v>
      </c>
      <c r="J256" s="1">
        <v>0</v>
      </c>
      <c r="K256" s="1">
        <v>0</v>
      </c>
      <c r="L256" s="3">
        <v>1</v>
      </c>
      <c r="M256" s="6">
        <v>235</v>
      </c>
      <c r="N256" s="13">
        <v>235</v>
      </c>
      <c r="O256" s="3">
        <v>44</v>
      </c>
      <c r="P256" s="1">
        <v>1</v>
      </c>
      <c r="Q256" s="1">
        <v>1</v>
      </c>
      <c r="R256" s="3">
        <v>47</v>
      </c>
      <c r="S256" s="1">
        <v>70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</v>
      </c>
      <c r="Z256" s="1">
        <v>0</v>
      </c>
      <c r="AA256" s="1">
        <v>0</v>
      </c>
      <c r="AB256" s="1">
        <v>0</v>
      </c>
      <c r="AC256" s="3">
        <v>11</v>
      </c>
      <c r="AD256" s="1">
        <v>6.9372725999999996E-2</v>
      </c>
      <c r="AE256" s="1">
        <v>-4.3512688624355401E-2</v>
      </c>
      <c r="AF256" s="1">
        <v>3</v>
      </c>
      <c r="AG256" s="1">
        <v>3</v>
      </c>
      <c r="AH256" s="1">
        <v>11</v>
      </c>
      <c r="AI256" s="1">
        <v>1</v>
      </c>
      <c r="AJ256" s="1">
        <v>1</v>
      </c>
      <c r="AK256" s="1">
        <v>51</v>
      </c>
    </row>
    <row r="257" spans="1:37" x14ac:dyDescent="0.2">
      <c r="A257" t="s">
        <v>257</v>
      </c>
      <c r="B257" t="s">
        <v>5412</v>
      </c>
      <c r="C257" t="s">
        <v>5715</v>
      </c>
      <c r="D257" t="s">
        <v>5716</v>
      </c>
      <c r="E257" t="s">
        <v>5719</v>
      </c>
      <c r="F257" s="35" t="s">
        <v>5720</v>
      </c>
      <c r="G257" s="1" t="s">
        <v>5104</v>
      </c>
      <c r="H257" s="1" t="s">
        <v>5104</v>
      </c>
      <c r="I257" s="3">
        <v>1</v>
      </c>
      <c r="J257" s="1">
        <v>0</v>
      </c>
      <c r="K257" s="1">
        <v>0</v>
      </c>
      <c r="L257" s="3">
        <v>1</v>
      </c>
      <c r="M257" s="6">
        <v>210</v>
      </c>
      <c r="N257" s="13">
        <v>210</v>
      </c>
      <c r="O257" s="3">
        <v>44</v>
      </c>
      <c r="P257" s="1">
        <v>1.0049999999999999</v>
      </c>
      <c r="Q257" s="1">
        <v>1.0049999999999999</v>
      </c>
      <c r="R257" s="3">
        <v>47</v>
      </c>
      <c r="S257" s="1">
        <v>70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30</v>
      </c>
      <c r="Z257" s="1">
        <v>0</v>
      </c>
      <c r="AA257" s="1">
        <v>0</v>
      </c>
      <c r="AB257" s="1">
        <v>0</v>
      </c>
      <c r="AC257" s="3">
        <v>11</v>
      </c>
      <c r="AD257" s="1">
        <v>6.9372725999999996E-2</v>
      </c>
      <c r="AE257" s="1">
        <v>-4.3512688624355401E-2</v>
      </c>
      <c r="AF257" s="1">
        <v>3</v>
      </c>
      <c r="AG257" s="1">
        <v>3</v>
      </c>
      <c r="AH257" s="1">
        <v>11</v>
      </c>
      <c r="AI257" s="1">
        <v>3</v>
      </c>
      <c r="AJ257" s="1">
        <v>3</v>
      </c>
      <c r="AK257" s="1">
        <v>51</v>
      </c>
    </row>
    <row r="258" spans="1:37" x14ac:dyDescent="0.2">
      <c r="A258" t="s">
        <v>258</v>
      </c>
      <c r="B258" t="s">
        <v>5181</v>
      </c>
      <c r="C258" t="s">
        <v>5711</v>
      </c>
      <c r="D258" t="s">
        <v>5721</v>
      </c>
      <c r="E258" t="s">
        <v>5722</v>
      </c>
      <c r="F258" s="35" t="s">
        <v>5723</v>
      </c>
      <c r="G258" s="1" t="s">
        <v>5104</v>
      </c>
      <c r="H258" s="1" t="s">
        <v>5104</v>
      </c>
      <c r="I258" s="3">
        <v>1</v>
      </c>
      <c r="J258" s="1">
        <v>0</v>
      </c>
      <c r="K258" s="1">
        <v>0</v>
      </c>
      <c r="L258" s="3">
        <v>1</v>
      </c>
      <c r="M258" s="6">
        <v>2250</v>
      </c>
      <c r="N258" s="13">
        <v>2250</v>
      </c>
      <c r="O258" s="3">
        <v>44</v>
      </c>
      <c r="P258" s="1">
        <v>2.645</v>
      </c>
      <c r="Q258" s="1">
        <v>2.645</v>
      </c>
      <c r="R258" s="3">
        <v>47</v>
      </c>
      <c r="S258" s="1">
        <v>20</v>
      </c>
      <c r="T258" s="1">
        <v>40</v>
      </c>
      <c r="U258" s="1">
        <v>20</v>
      </c>
      <c r="V258" s="1">
        <v>0</v>
      </c>
      <c r="W258" s="1">
        <v>0</v>
      </c>
      <c r="X258" s="1">
        <v>0</v>
      </c>
      <c r="Y258" s="1">
        <v>20</v>
      </c>
      <c r="Z258" s="1">
        <v>0</v>
      </c>
      <c r="AA258" s="1">
        <v>0</v>
      </c>
      <c r="AB258" s="1">
        <v>0</v>
      </c>
      <c r="AC258" s="3">
        <v>11</v>
      </c>
      <c r="AD258" s="1">
        <v>2.7744610999999999E-2</v>
      </c>
      <c r="AE258" s="1">
        <v>-5.9885874376604101E-2</v>
      </c>
      <c r="AF258" s="1">
        <v>3</v>
      </c>
      <c r="AG258" s="1">
        <v>3</v>
      </c>
      <c r="AH258" s="1">
        <v>11</v>
      </c>
      <c r="AI258" s="1">
        <v>3</v>
      </c>
      <c r="AJ258" s="1">
        <v>3</v>
      </c>
      <c r="AK258" s="1">
        <v>51</v>
      </c>
    </row>
    <row r="259" spans="1:37" x14ac:dyDescent="0.2">
      <c r="A259" t="s">
        <v>259</v>
      </c>
      <c r="B259" t="s">
        <v>5181</v>
      </c>
      <c r="C259" t="s">
        <v>5609</v>
      </c>
      <c r="D259" t="s">
        <v>5724</v>
      </c>
      <c r="E259" t="s">
        <v>5725</v>
      </c>
      <c r="F259" s="35" t="s">
        <v>5726</v>
      </c>
      <c r="G259" s="1" t="s">
        <v>5106</v>
      </c>
      <c r="H259" s="1" t="s">
        <v>5106</v>
      </c>
      <c r="I259" s="3">
        <v>17</v>
      </c>
      <c r="J259" s="1">
        <v>0</v>
      </c>
      <c r="K259" s="1">
        <v>0</v>
      </c>
      <c r="L259" s="3">
        <v>1</v>
      </c>
      <c r="M259" s="13">
        <v>9000</v>
      </c>
      <c r="N259" s="13">
        <v>9000</v>
      </c>
      <c r="O259" s="3">
        <v>45</v>
      </c>
      <c r="P259" s="1">
        <v>3</v>
      </c>
      <c r="Q259" s="1">
        <v>3</v>
      </c>
      <c r="R259" s="3">
        <v>1</v>
      </c>
      <c r="S259" s="1">
        <v>45</v>
      </c>
      <c r="T259" s="1">
        <v>0</v>
      </c>
      <c r="U259" s="1">
        <v>0</v>
      </c>
      <c r="V259" s="1">
        <v>0</v>
      </c>
      <c r="W259" s="1">
        <v>24</v>
      </c>
      <c r="X259" s="1">
        <v>0</v>
      </c>
      <c r="Y259" s="1">
        <v>0</v>
      </c>
      <c r="Z259" s="1">
        <v>0</v>
      </c>
      <c r="AA259" s="1">
        <v>0</v>
      </c>
      <c r="AB259" s="1">
        <v>31</v>
      </c>
      <c r="AC259" s="3">
        <v>44</v>
      </c>
      <c r="AD259" s="1">
        <v>2.0202497E-2</v>
      </c>
      <c r="AE259" s="1">
        <v>4.0865754369305202E-2</v>
      </c>
      <c r="AF259" s="1">
        <v>1</v>
      </c>
      <c r="AG259" s="1">
        <v>1</v>
      </c>
      <c r="AH259" s="15">
        <v>1</v>
      </c>
      <c r="AI259" s="1">
        <v>10</v>
      </c>
      <c r="AJ259" s="1">
        <v>10</v>
      </c>
      <c r="AK259" s="1">
        <v>51</v>
      </c>
    </row>
    <row r="260" spans="1:37" x14ac:dyDescent="0.2">
      <c r="A260" t="s">
        <v>260</v>
      </c>
      <c r="B260" t="s">
        <v>5181</v>
      </c>
      <c r="C260" t="s">
        <v>5609</v>
      </c>
      <c r="D260" t="s">
        <v>5724</v>
      </c>
      <c r="E260" t="s">
        <v>5727</v>
      </c>
      <c r="F260" s="35" t="s">
        <v>5728</v>
      </c>
      <c r="G260" s="1" t="s">
        <v>5106</v>
      </c>
      <c r="H260" s="1" t="s">
        <v>5106</v>
      </c>
      <c r="I260" s="3">
        <v>17</v>
      </c>
      <c r="J260" s="1">
        <v>1</v>
      </c>
      <c r="K260" s="1">
        <v>1</v>
      </c>
      <c r="L260" s="3">
        <v>1</v>
      </c>
      <c r="M260" s="6">
        <f>(7+14)/2</f>
        <v>10.5</v>
      </c>
      <c r="N260" s="1">
        <f>(7+14)/2</f>
        <v>10.5</v>
      </c>
      <c r="O260" s="3">
        <v>1</v>
      </c>
      <c r="P260" s="1">
        <v>3</v>
      </c>
      <c r="Q260" s="1">
        <v>3</v>
      </c>
      <c r="R260" s="3">
        <v>47</v>
      </c>
      <c r="S260" s="1">
        <v>50</v>
      </c>
      <c r="T260" s="1">
        <v>10</v>
      </c>
      <c r="U260" s="1">
        <v>10</v>
      </c>
      <c r="V260" s="1">
        <v>0</v>
      </c>
      <c r="W260" s="1">
        <v>0</v>
      </c>
      <c r="X260" s="1">
        <v>0</v>
      </c>
      <c r="Y260" s="1">
        <v>10</v>
      </c>
      <c r="Z260" s="1">
        <v>0</v>
      </c>
      <c r="AA260" s="1">
        <v>0</v>
      </c>
      <c r="AB260" s="1">
        <v>20</v>
      </c>
      <c r="AC260" s="3">
        <v>11</v>
      </c>
      <c r="AD260" s="1">
        <v>4.1442648999999998E-2</v>
      </c>
      <c r="AE260" s="1">
        <v>9.6897076606472891E-3</v>
      </c>
      <c r="AF260" s="1">
        <v>1</v>
      </c>
      <c r="AG260" s="1">
        <v>1</v>
      </c>
      <c r="AH260" s="1">
        <v>11</v>
      </c>
      <c r="AI260" s="1">
        <v>10</v>
      </c>
      <c r="AJ260" s="1">
        <v>10</v>
      </c>
      <c r="AK260" s="1">
        <v>51</v>
      </c>
    </row>
    <row r="261" spans="1:37" x14ac:dyDescent="0.2">
      <c r="A261" t="s">
        <v>261</v>
      </c>
      <c r="B261" t="s">
        <v>5181</v>
      </c>
      <c r="C261" t="s">
        <v>5609</v>
      </c>
      <c r="D261" t="s">
        <v>5724</v>
      </c>
      <c r="E261" t="s">
        <v>5729</v>
      </c>
      <c r="F261" s="35" t="s">
        <v>5730</v>
      </c>
      <c r="G261" s="1" t="s">
        <v>5106</v>
      </c>
      <c r="H261" s="1" t="s">
        <v>5106</v>
      </c>
      <c r="I261" s="3">
        <v>1</v>
      </c>
      <c r="J261" s="1">
        <v>0</v>
      </c>
      <c r="K261" s="1">
        <v>0</v>
      </c>
      <c r="L261" s="3">
        <v>1</v>
      </c>
      <c r="M261" s="6">
        <v>7000</v>
      </c>
      <c r="N261" s="13">
        <v>7000</v>
      </c>
      <c r="O261" s="3">
        <v>45</v>
      </c>
      <c r="P261" s="1">
        <v>3</v>
      </c>
      <c r="Q261" s="1">
        <v>3</v>
      </c>
      <c r="R261" s="3">
        <v>1</v>
      </c>
      <c r="S261" s="1">
        <v>45</v>
      </c>
      <c r="T261" s="1">
        <v>0</v>
      </c>
      <c r="U261" s="1">
        <v>0</v>
      </c>
      <c r="V261" s="1">
        <v>0</v>
      </c>
      <c r="W261" s="1">
        <v>24</v>
      </c>
      <c r="X261" s="1">
        <v>0</v>
      </c>
      <c r="Y261" s="1">
        <v>0</v>
      </c>
      <c r="Z261" s="1">
        <v>0</v>
      </c>
      <c r="AA261" s="1">
        <v>0</v>
      </c>
      <c r="AB261" s="1">
        <v>31</v>
      </c>
      <c r="AC261" s="36">
        <v>17</v>
      </c>
      <c r="AD261" s="1">
        <v>2.0202497E-2</v>
      </c>
      <c r="AE261" s="1">
        <v>4.0865754369305202E-2</v>
      </c>
      <c r="AF261" s="1">
        <v>1</v>
      </c>
      <c r="AG261" s="1">
        <v>1</v>
      </c>
      <c r="AH261" s="1">
        <v>17</v>
      </c>
      <c r="AI261" s="1">
        <v>3</v>
      </c>
      <c r="AJ261" s="1">
        <v>3</v>
      </c>
      <c r="AK261" s="1">
        <v>51</v>
      </c>
    </row>
    <row r="262" spans="1:37" x14ac:dyDescent="0.2">
      <c r="A262" t="s">
        <v>262</v>
      </c>
      <c r="B262" t="s">
        <v>5168</v>
      </c>
      <c r="C262" t="s">
        <v>5481</v>
      </c>
      <c r="D262" t="s">
        <v>5731</v>
      </c>
      <c r="E262" t="s">
        <v>5732</v>
      </c>
      <c r="F262" s="35" t="s">
        <v>5733</v>
      </c>
      <c r="G262" s="1" t="s">
        <v>5104</v>
      </c>
      <c r="H262" s="1" t="s">
        <v>5104</v>
      </c>
      <c r="I262" s="3">
        <v>1</v>
      </c>
      <c r="J262" s="1">
        <v>0</v>
      </c>
      <c r="K262" s="1">
        <v>0</v>
      </c>
      <c r="L262" s="3">
        <v>1</v>
      </c>
      <c r="M262" s="6">
        <v>17.2</v>
      </c>
      <c r="N262" s="13">
        <v>17.2</v>
      </c>
      <c r="O262" s="3">
        <v>44</v>
      </c>
      <c r="P262" s="1">
        <v>0.99250000000000005</v>
      </c>
      <c r="Q262" s="1">
        <v>0.99250000000000005</v>
      </c>
      <c r="R262" s="3">
        <v>47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100</v>
      </c>
      <c r="Z262" s="1">
        <v>0</v>
      </c>
      <c r="AA262" s="1">
        <v>0</v>
      </c>
      <c r="AB262" s="1">
        <v>0</v>
      </c>
      <c r="AC262" s="3">
        <v>11</v>
      </c>
      <c r="AD262" s="1">
        <v>-3.0872732999999999E-2</v>
      </c>
      <c r="AE262" s="1">
        <v>-0.113818620885237</v>
      </c>
      <c r="AF262" s="1">
        <v>3</v>
      </c>
      <c r="AG262" s="1">
        <v>3</v>
      </c>
      <c r="AH262" s="1">
        <v>11</v>
      </c>
      <c r="AI262" s="1">
        <v>2</v>
      </c>
      <c r="AJ262" s="1">
        <v>2</v>
      </c>
      <c r="AK262" s="1">
        <v>51</v>
      </c>
    </row>
    <row r="263" spans="1:37" x14ac:dyDescent="0.2">
      <c r="A263" t="s">
        <v>263</v>
      </c>
      <c r="B263" t="s">
        <v>5168</v>
      </c>
      <c r="C263" t="s">
        <v>5605</v>
      </c>
      <c r="D263" t="s">
        <v>5734</v>
      </c>
      <c r="E263" t="s">
        <v>5735</v>
      </c>
      <c r="F263" s="35" t="s">
        <v>5736</v>
      </c>
      <c r="G263" s="1" t="s">
        <v>5104</v>
      </c>
      <c r="H263" s="1" t="s">
        <v>5104</v>
      </c>
      <c r="I263" s="3">
        <v>1</v>
      </c>
      <c r="J263" s="1">
        <v>0</v>
      </c>
      <c r="K263" s="1">
        <v>0</v>
      </c>
      <c r="L263" s="3">
        <v>1</v>
      </c>
      <c r="M263" s="6">
        <v>14.5</v>
      </c>
      <c r="N263" s="13">
        <v>14.5</v>
      </c>
      <c r="O263" s="3">
        <v>44</v>
      </c>
      <c r="P263" s="1" t="s">
        <v>2</v>
      </c>
      <c r="Q263" s="1">
        <v>1.3414999999999999</v>
      </c>
      <c r="R263" s="3" t="s">
        <v>14989</v>
      </c>
      <c r="S263" s="1">
        <v>100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3">
        <v>11</v>
      </c>
      <c r="AD263" s="1">
        <v>9.9855619000000007E-2</v>
      </c>
      <c r="AE263" s="1">
        <v>2.2143426940417599E-2</v>
      </c>
      <c r="AF263" s="1">
        <v>4</v>
      </c>
      <c r="AG263" s="2">
        <v>4</v>
      </c>
      <c r="AH263" s="1">
        <v>11</v>
      </c>
      <c r="AI263" s="1">
        <v>2</v>
      </c>
      <c r="AJ263" s="1">
        <v>2</v>
      </c>
      <c r="AK263" s="1">
        <v>51</v>
      </c>
    </row>
    <row r="264" spans="1:37" x14ac:dyDescent="0.2">
      <c r="A264" t="s">
        <v>264</v>
      </c>
      <c r="B264" t="s">
        <v>5168</v>
      </c>
      <c r="C264" t="s">
        <v>5605</v>
      </c>
      <c r="D264" t="s">
        <v>5734</v>
      </c>
      <c r="E264" t="s">
        <v>5737</v>
      </c>
      <c r="F264" s="35" t="s">
        <v>5738</v>
      </c>
      <c r="G264" s="1" t="s">
        <v>5104</v>
      </c>
      <c r="H264" s="1" t="s">
        <v>5104</v>
      </c>
      <c r="I264" s="3">
        <v>1</v>
      </c>
      <c r="J264" s="1">
        <v>0</v>
      </c>
      <c r="K264" s="1">
        <v>0</v>
      </c>
      <c r="L264" s="3">
        <v>1</v>
      </c>
      <c r="M264" s="6">
        <v>10.4</v>
      </c>
      <c r="N264" s="13">
        <v>10.4</v>
      </c>
      <c r="O264" s="3">
        <v>44</v>
      </c>
      <c r="P264" s="1">
        <v>1</v>
      </c>
      <c r="Q264" s="1">
        <v>1</v>
      </c>
      <c r="R264" s="3">
        <v>1</v>
      </c>
      <c r="S264" s="1">
        <v>100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3">
        <v>11</v>
      </c>
      <c r="AD264" s="1">
        <v>9.9855619000000007E-2</v>
      </c>
      <c r="AE264" s="1">
        <v>2.2143426940417599E-2</v>
      </c>
      <c r="AF264" s="1">
        <v>4</v>
      </c>
      <c r="AG264" s="2">
        <v>4</v>
      </c>
      <c r="AH264" s="1">
        <v>11</v>
      </c>
      <c r="AI264" s="1">
        <v>2</v>
      </c>
      <c r="AJ264" s="1">
        <v>2</v>
      </c>
      <c r="AK264" s="1">
        <v>51</v>
      </c>
    </row>
    <row r="265" spans="1:37" x14ac:dyDescent="0.2">
      <c r="A265" t="s">
        <v>265</v>
      </c>
      <c r="B265" t="s">
        <v>5168</v>
      </c>
      <c r="C265" t="s">
        <v>5605</v>
      </c>
      <c r="D265" t="s">
        <v>5734</v>
      </c>
      <c r="E265" t="s">
        <v>5739</v>
      </c>
      <c r="F265" s="35" t="s">
        <v>5740</v>
      </c>
      <c r="G265" s="1" t="s">
        <v>5104</v>
      </c>
      <c r="H265" s="1" t="s">
        <v>5104</v>
      </c>
      <c r="I265" s="3">
        <v>1</v>
      </c>
      <c r="J265" s="1">
        <v>0</v>
      </c>
      <c r="K265" s="1">
        <v>0</v>
      </c>
      <c r="L265" s="3">
        <v>1</v>
      </c>
      <c r="M265" s="6">
        <v>5.5</v>
      </c>
      <c r="N265" s="13">
        <v>5.5</v>
      </c>
      <c r="O265" s="3">
        <v>44</v>
      </c>
      <c r="P265" s="1" t="s">
        <v>2</v>
      </c>
      <c r="Q265" s="1">
        <v>1.5368999999999999</v>
      </c>
      <c r="R265" s="3" t="s">
        <v>14989</v>
      </c>
      <c r="S265" s="1">
        <v>100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3">
        <v>11</v>
      </c>
      <c r="AD265" s="1">
        <v>9.9855619000000007E-2</v>
      </c>
      <c r="AE265" s="1">
        <v>2.2143426940417699E-2</v>
      </c>
      <c r="AF265" s="1">
        <v>4</v>
      </c>
      <c r="AG265" s="2">
        <v>4</v>
      </c>
      <c r="AH265" s="1">
        <v>11</v>
      </c>
      <c r="AI265" s="1">
        <v>1</v>
      </c>
      <c r="AJ265" s="1">
        <v>1</v>
      </c>
      <c r="AK265" s="1">
        <v>51</v>
      </c>
    </row>
    <row r="266" spans="1:37" x14ac:dyDescent="0.2">
      <c r="A266" t="s">
        <v>266</v>
      </c>
      <c r="B266" t="s">
        <v>5168</v>
      </c>
      <c r="C266" t="s">
        <v>5605</v>
      </c>
      <c r="D266" t="s">
        <v>5734</v>
      </c>
      <c r="E266" t="s">
        <v>5741</v>
      </c>
      <c r="F266" s="35" t="s">
        <v>5742</v>
      </c>
      <c r="G266" s="1" t="s">
        <v>5104</v>
      </c>
      <c r="H266" s="1" t="s">
        <v>5104</v>
      </c>
      <c r="I266" s="3">
        <v>1</v>
      </c>
      <c r="J266" s="1">
        <v>0</v>
      </c>
      <c r="K266" s="1">
        <v>0</v>
      </c>
      <c r="L266" s="3">
        <v>1</v>
      </c>
      <c r="M266" s="6">
        <v>4.9000000000000004</v>
      </c>
      <c r="N266" s="13">
        <v>4.9000000000000004</v>
      </c>
      <c r="O266" s="3">
        <v>44</v>
      </c>
      <c r="P266" s="1" t="s">
        <v>2</v>
      </c>
      <c r="Q266" s="1">
        <v>1.4866999999999999</v>
      </c>
      <c r="R266" s="3" t="s">
        <v>14989</v>
      </c>
      <c r="S266" s="1">
        <v>100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3">
        <v>11</v>
      </c>
      <c r="AD266" s="1">
        <v>9.9855619000000007E-2</v>
      </c>
      <c r="AE266" s="1">
        <v>2.2143426940417699E-2</v>
      </c>
      <c r="AF266" s="1">
        <v>4</v>
      </c>
      <c r="AG266" s="2">
        <v>4</v>
      </c>
      <c r="AH266" s="1">
        <v>11</v>
      </c>
      <c r="AI266" s="1">
        <v>1</v>
      </c>
      <c r="AJ266" s="1">
        <v>1</v>
      </c>
      <c r="AK266" s="1">
        <v>51</v>
      </c>
    </row>
    <row r="267" spans="1:37" x14ac:dyDescent="0.2">
      <c r="A267" t="s">
        <v>267</v>
      </c>
      <c r="B267" t="s">
        <v>5168</v>
      </c>
      <c r="C267" t="s">
        <v>5605</v>
      </c>
      <c r="D267" t="s">
        <v>5734</v>
      </c>
      <c r="E267" t="s">
        <v>5743</v>
      </c>
      <c r="F267" s="35" t="s">
        <v>5744</v>
      </c>
      <c r="G267" s="1" t="s">
        <v>5104</v>
      </c>
      <c r="H267" s="1" t="s">
        <v>5104</v>
      </c>
      <c r="I267" s="3">
        <v>1</v>
      </c>
      <c r="J267" s="1">
        <v>0</v>
      </c>
      <c r="K267" s="1">
        <v>0</v>
      </c>
      <c r="L267" s="3">
        <v>1</v>
      </c>
      <c r="M267" s="6">
        <v>6.3</v>
      </c>
      <c r="N267" s="13">
        <v>6.3</v>
      </c>
      <c r="O267" s="3">
        <v>44</v>
      </c>
      <c r="P267" s="1" t="s">
        <v>2</v>
      </c>
      <c r="Q267" s="1">
        <v>1.1025</v>
      </c>
      <c r="R267" s="3" t="s">
        <v>14989</v>
      </c>
      <c r="S267" s="1">
        <v>100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3">
        <v>11</v>
      </c>
      <c r="AD267" s="1">
        <v>9.9855619000000007E-2</v>
      </c>
      <c r="AE267" s="1">
        <v>2.2143426940417699E-2</v>
      </c>
      <c r="AF267" s="1">
        <v>4</v>
      </c>
      <c r="AG267" s="2">
        <v>4</v>
      </c>
      <c r="AH267" s="1">
        <v>11</v>
      </c>
      <c r="AI267" s="1">
        <v>1</v>
      </c>
      <c r="AJ267" s="1">
        <v>1</v>
      </c>
      <c r="AK267" s="1">
        <v>51</v>
      </c>
    </row>
    <row r="268" spans="1:37" x14ac:dyDescent="0.2">
      <c r="A268" t="s">
        <v>268</v>
      </c>
      <c r="B268" t="s">
        <v>5168</v>
      </c>
      <c r="C268" t="s">
        <v>5481</v>
      </c>
      <c r="D268" t="s">
        <v>5745</v>
      </c>
      <c r="E268" t="s">
        <v>5746</v>
      </c>
      <c r="F268" s="35" t="s">
        <v>5747</v>
      </c>
      <c r="G268" s="1" t="s">
        <v>5104</v>
      </c>
      <c r="H268" s="1" t="s">
        <v>5104</v>
      </c>
      <c r="I268" s="3">
        <v>1</v>
      </c>
      <c r="J268" s="1">
        <v>0</v>
      </c>
      <c r="K268" s="1">
        <v>0</v>
      </c>
      <c r="L268" s="3">
        <v>1</v>
      </c>
      <c r="M268" s="6">
        <v>11.9</v>
      </c>
      <c r="N268" s="13">
        <v>11.9</v>
      </c>
      <c r="O268" s="3">
        <v>44</v>
      </c>
      <c r="P268" s="1" t="s">
        <v>2</v>
      </c>
      <c r="Q268" s="1">
        <v>1.8645</v>
      </c>
      <c r="R268" s="3" t="s">
        <v>14989</v>
      </c>
      <c r="S268" s="1">
        <v>40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60</v>
      </c>
      <c r="Z268" s="1">
        <v>0</v>
      </c>
      <c r="AA268" s="1">
        <v>0</v>
      </c>
      <c r="AB268" s="1">
        <v>0</v>
      </c>
      <c r="AC268" s="3">
        <v>11</v>
      </c>
      <c r="AD268" s="1">
        <v>3.7301235000000002E-2</v>
      </c>
      <c r="AE268" s="1">
        <v>-8.1794989905578097E-2</v>
      </c>
      <c r="AF268" s="1">
        <v>3</v>
      </c>
      <c r="AG268" s="1">
        <v>3</v>
      </c>
      <c r="AH268" s="1">
        <v>11</v>
      </c>
      <c r="AI268" s="1">
        <v>2</v>
      </c>
      <c r="AJ268" s="1">
        <v>2</v>
      </c>
      <c r="AK268" s="1">
        <v>51</v>
      </c>
    </row>
    <row r="269" spans="1:37" x14ac:dyDescent="0.2">
      <c r="A269" t="s">
        <v>269</v>
      </c>
      <c r="B269" t="s">
        <v>5168</v>
      </c>
      <c r="C269" t="s">
        <v>5481</v>
      </c>
      <c r="D269" t="s">
        <v>5748</v>
      </c>
      <c r="E269" t="s">
        <v>5749</v>
      </c>
      <c r="F269" s="35" t="s">
        <v>5750</v>
      </c>
      <c r="G269" s="1" t="s">
        <v>5104</v>
      </c>
      <c r="H269" s="1" t="s">
        <v>5104</v>
      </c>
      <c r="I269" s="3">
        <v>1</v>
      </c>
      <c r="J269" s="1">
        <v>0</v>
      </c>
      <c r="K269" s="1">
        <v>0</v>
      </c>
      <c r="L269" s="3">
        <v>1</v>
      </c>
      <c r="M269" s="6">
        <v>60</v>
      </c>
      <c r="N269" s="13">
        <v>60</v>
      </c>
      <c r="O269" s="3">
        <v>44</v>
      </c>
      <c r="P269" s="1" t="s">
        <v>2</v>
      </c>
      <c r="Q269" s="1">
        <v>1.2905</v>
      </c>
      <c r="R269" s="3" t="s">
        <v>14989</v>
      </c>
      <c r="S269" s="1">
        <v>10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80</v>
      </c>
      <c r="Z269" s="1">
        <v>10</v>
      </c>
      <c r="AA269" s="1">
        <v>0</v>
      </c>
      <c r="AB269" s="1">
        <v>0</v>
      </c>
      <c r="AC269" s="3">
        <v>11</v>
      </c>
      <c r="AD269" s="1">
        <v>-1.3268904999999999E-2</v>
      </c>
      <c r="AE269" s="1">
        <v>-0.108765903987405</v>
      </c>
      <c r="AF269" s="1">
        <v>3</v>
      </c>
      <c r="AG269" s="1">
        <v>3</v>
      </c>
      <c r="AH269" s="1">
        <v>11</v>
      </c>
      <c r="AI269" s="1">
        <v>3</v>
      </c>
      <c r="AJ269" s="1">
        <v>3</v>
      </c>
      <c r="AK269" s="1">
        <v>51</v>
      </c>
    </row>
    <row r="270" spans="1:37" x14ac:dyDescent="0.2">
      <c r="A270" t="s">
        <v>270</v>
      </c>
      <c r="B270" t="s">
        <v>5168</v>
      </c>
      <c r="C270" t="s">
        <v>5481</v>
      </c>
      <c r="D270" t="s">
        <v>5748</v>
      </c>
      <c r="E270" t="s">
        <v>5751</v>
      </c>
      <c r="F270" s="35" t="s">
        <v>5752</v>
      </c>
      <c r="G270" s="1" t="s">
        <v>5104</v>
      </c>
      <c r="H270" s="1" t="s">
        <v>5104</v>
      </c>
      <c r="I270" s="3">
        <v>1</v>
      </c>
      <c r="J270" s="1">
        <v>0</v>
      </c>
      <c r="K270" s="1">
        <v>0</v>
      </c>
      <c r="L270" s="3">
        <v>1</v>
      </c>
      <c r="M270" s="6">
        <v>19.399999999999999</v>
      </c>
      <c r="N270" s="13">
        <v>19.399999999999999</v>
      </c>
      <c r="O270" s="3">
        <v>44</v>
      </c>
      <c r="P270" s="1">
        <v>1</v>
      </c>
      <c r="Q270" s="1">
        <v>1</v>
      </c>
      <c r="R270" s="3">
        <v>1</v>
      </c>
      <c r="S270" s="1">
        <v>10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80</v>
      </c>
      <c r="Z270" s="1">
        <v>10</v>
      </c>
      <c r="AA270" s="1">
        <v>0</v>
      </c>
      <c r="AB270" s="1">
        <v>0</v>
      </c>
      <c r="AC270" s="3">
        <v>11</v>
      </c>
      <c r="AD270" s="1">
        <v>-1.3268904999999999E-2</v>
      </c>
      <c r="AE270" s="1">
        <v>-0.108765903987405</v>
      </c>
      <c r="AF270" s="1">
        <v>3</v>
      </c>
      <c r="AG270" s="1">
        <v>3</v>
      </c>
      <c r="AH270" s="1">
        <v>11</v>
      </c>
      <c r="AI270" s="1">
        <v>2</v>
      </c>
      <c r="AJ270" s="1">
        <v>2</v>
      </c>
      <c r="AK270" s="1">
        <v>51</v>
      </c>
    </row>
    <row r="271" spans="1:37" x14ac:dyDescent="0.2">
      <c r="A271" t="s">
        <v>271</v>
      </c>
      <c r="B271" t="s">
        <v>5168</v>
      </c>
      <c r="C271" t="s">
        <v>5481</v>
      </c>
      <c r="D271" t="s">
        <v>5748</v>
      </c>
      <c r="E271" t="s">
        <v>5753</v>
      </c>
      <c r="F271" s="35" t="s">
        <v>5754</v>
      </c>
      <c r="G271" s="1" t="s">
        <v>5104</v>
      </c>
      <c r="H271" s="1" t="s">
        <v>5104</v>
      </c>
      <c r="I271" s="3">
        <v>1</v>
      </c>
      <c r="J271" s="1">
        <v>0</v>
      </c>
      <c r="K271" s="1">
        <v>0</v>
      </c>
      <c r="L271" s="3">
        <v>1</v>
      </c>
      <c r="M271" s="6">
        <v>63.9</v>
      </c>
      <c r="N271" s="13">
        <v>63.9</v>
      </c>
      <c r="O271" s="3">
        <v>44</v>
      </c>
      <c r="P271" s="1">
        <v>1</v>
      </c>
      <c r="Q271" s="1">
        <v>1</v>
      </c>
      <c r="R271" s="3">
        <v>1</v>
      </c>
      <c r="S271" s="1">
        <v>10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80</v>
      </c>
      <c r="Z271" s="1">
        <v>10</v>
      </c>
      <c r="AA271" s="1">
        <v>0</v>
      </c>
      <c r="AB271" s="1">
        <v>0</v>
      </c>
      <c r="AC271" s="3">
        <v>11</v>
      </c>
      <c r="AD271" s="1">
        <v>-1.3268904999999999E-2</v>
      </c>
      <c r="AE271" s="1">
        <v>-0.108765903987405</v>
      </c>
      <c r="AF271" s="1">
        <v>3</v>
      </c>
      <c r="AG271" s="1">
        <v>3</v>
      </c>
      <c r="AH271" s="1">
        <v>11</v>
      </c>
      <c r="AI271" s="1">
        <v>1</v>
      </c>
      <c r="AJ271" s="1">
        <v>1</v>
      </c>
      <c r="AK271" s="1">
        <v>51</v>
      </c>
    </row>
    <row r="272" spans="1:37" x14ac:dyDescent="0.2">
      <c r="A272" t="s">
        <v>272</v>
      </c>
      <c r="B272" t="s">
        <v>5168</v>
      </c>
      <c r="C272" t="s">
        <v>5481</v>
      </c>
      <c r="D272" t="s">
        <v>5748</v>
      </c>
      <c r="E272" t="s">
        <v>5755</v>
      </c>
      <c r="F272" s="35" t="s">
        <v>5756</v>
      </c>
      <c r="G272" s="1" t="s">
        <v>5104</v>
      </c>
      <c r="H272" s="1" t="s">
        <v>5104</v>
      </c>
      <c r="I272" s="3">
        <v>1</v>
      </c>
      <c r="J272" s="1">
        <v>0</v>
      </c>
      <c r="K272" s="1">
        <v>0</v>
      </c>
      <c r="L272" s="3">
        <v>1</v>
      </c>
      <c r="M272" s="6">
        <v>39.5</v>
      </c>
      <c r="N272" s="13">
        <v>39.5</v>
      </c>
      <c r="O272" s="3">
        <v>44</v>
      </c>
      <c r="P272" s="1">
        <v>0.99</v>
      </c>
      <c r="Q272" s="1">
        <v>0.99</v>
      </c>
      <c r="R272" s="3">
        <v>47</v>
      </c>
      <c r="S272" s="1">
        <v>10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80</v>
      </c>
      <c r="Z272" s="1">
        <v>10</v>
      </c>
      <c r="AA272" s="1">
        <v>0</v>
      </c>
      <c r="AB272" s="1">
        <v>0</v>
      </c>
      <c r="AC272" s="3">
        <v>11</v>
      </c>
      <c r="AD272" s="1">
        <v>-1.3268904999999999E-2</v>
      </c>
      <c r="AE272" s="1">
        <v>-0.108765903987405</v>
      </c>
      <c r="AF272" s="1">
        <v>3</v>
      </c>
      <c r="AG272" s="1">
        <v>3</v>
      </c>
      <c r="AH272" s="1">
        <v>11</v>
      </c>
      <c r="AI272" s="1">
        <v>2</v>
      </c>
      <c r="AJ272" s="1">
        <v>2</v>
      </c>
      <c r="AK272" s="1">
        <v>51</v>
      </c>
    </row>
    <row r="273" spans="1:37" x14ac:dyDescent="0.2">
      <c r="A273" t="s">
        <v>273</v>
      </c>
      <c r="B273" t="s">
        <v>5168</v>
      </c>
      <c r="C273" t="s">
        <v>5481</v>
      </c>
      <c r="D273" t="s">
        <v>5748</v>
      </c>
      <c r="E273" t="s">
        <v>5757</v>
      </c>
      <c r="F273" s="35" t="s">
        <v>5758</v>
      </c>
      <c r="G273" s="1" t="s">
        <v>5104</v>
      </c>
      <c r="H273" s="1" t="s">
        <v>5104</v>
      </c>
      <c r="I273" s="3">
        <v>1</v>
      </c>
      <c r="J273" s="1">
        <v>0</v>
      </c>
      <c r="K273" s="1">
        <v>0</v>
      </c>
      <c r="L273" s="3">
        <v>1</v>
      </c>
      <c r="M273" s="6">
        <v>38.700000000000003</v>
      </c>
      <c r="N273" s="13">
        <v>38.700000000000003</v>
      </c>
      <c r="O273" s="3">
        <v>44</v>
      </c>
      <c r="P273" s="1">
        <v>0.98</v>
      </c>
      <c r="Q273" s="1">
        <v>0.98</v>
      </c>
      <c r="R273" s="3">
        <v>47</v>
      </c>
      <c r="S273" s="1">
        <v>10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80</v>
      </c>
      <c r="Z273" s="1">
        <v>10</v>
      </c>
      <c r="AA273" s="1">
        <v>0</v>
      </c>
      <c r="AB273" s="1">
        <v>0</v>
      </c>
      <c r="AC273" s="3">
        <v>11</v>
      </c>
      <c r="AD273" s="1">
        <v>-1.3268904999999999E-2</v>
      </c>
      <c r="AE273" s="1">
        <v>-0.108765903987405</v>
      </c>
      <c r="AF273" s="1">
        <v>3</v>
      </c>
      <c r="AG273" s="1">
        <v>3</v>
      </c>
      <c r="AH273" s="1">
        <v>11</v>
      </c>
      <c r="AI273" s="1">
        <v>5</v>
      </c>
      <c r="AJ273" s="1">
        <v>5</v>
      </c>
      <c r="AK273" s="1">
        <v>51</v>
      </c>
    </row>
    <row r="274" spans="1:37" x14ac:dyDescent="0.2">
      <c r="A274" t="s">
        <v>274</v>
      </c>
      <c r="B274" t="s">
        <v>5168</v>
      </c>
      <c r="C274" t="s">
        <v>5481</v>
      </c>
      <c r="D274" t="s">
        <v>5748</v>
      </c>
      <c r="E274" t="s">
        <v>5759</v>
      </c>
      <c r="F274" s="35" t="s">
        <v>5760</v>
      </c>
      <c r="G274" s="1" t="s">
        <v>5104</v>
      </c>
      <c r="H274" s="1" t="s">
        <v>5104</v>
      </c>
      <c r="I274" s="3">
        <v>1</v>
      </c>
      <c r="J274" s="1">
        <v>0</v>
      </c>
      <c r="K274" s="1">
        <v>0</v>
      </c>
      <c r="L274" s="3">
        <v>1</v>
      </c>
      <c r="M274" s="6">
        <v>29.3</v>
      </c>
      <c r="N274" s="13">
        <v>29.3</v>
      </c>
      <c r="O274" s="3">
        <v>44</v>
      </c>
      <c r="P274" s="1" t="s">
        <v>2</v>
      </c>
      <c r="Q274" s="1">
        <v>1.3698999999999999</v>
      </c>
      <c r="R274" s="3" t="s">
        <v>14989</v>
      </c>
      <c r="S274" s="1">
        <v>10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80</v>
      </c>
      <c r="Z274" s="1">
        <v>10</v>
      </c>
      <c r="AA274" s="1">
        <v>0</v>
      </c>
      <c r="AB274" s="1">
        <v>0</v>
      </c>
      <c r="AC274" s="3">
        <v>11</v>
      </c>
      <c r="AD274" s="1">
        <v>-1.3268904999999999E-2</v>
      </c>
      <c r="AE274" s="1">
        <v>-0.108765903987405</v>
      </c>
      <c r="AF274" s="1">
        <v>3</v>
      </c>
      <c r="AG274" s="1">
        <v>3</v>
      </c>
      <c r="AH274" s="1">
        <v>11</v>
      </c>
      <c r="AI274" s="1">
        <v>4</v>
      </c>
      <c r="AJ274" s="1">
        <v>4</v>
      </c>
      <c r="AK274" s="1">
        <v>51</v>
      </c>
    </row>
    <row r="275" spans="1:37" x14ac:dyDescent="0.2">
      <c r="A275" t="s">
        <v>275</v>
      </c>
      <c r="B275" t="s">
        <v>5168</v>
      </c>
      <c r="C275" t="s">
        <v>5481</v>
      </c>
      <c r="D275" t="s">
        <v>5748</v>
      </c>
      <c r="E275" t="s">
        <v>5761</v>
      </c>
      <c r="F275" s="35" t="s">
        <v>5762</v>
      </c>
      <c r="G275" s="1" t="s">
        <v>5104</v>
      </c>
      <c r="H275" s="1" t="s">
        <v>5104</v>
      </c>
      <c r="I275" s="3">
        <v>1</v>
      </c>
      <c r="J275" s="1">
        <v>0</v>
      </c>
      <c r="K275" s="1">
        <v>0</v>
      </c>
      <c r="L275" s="3">
        <v>1</v>
      </c>
      <c r="M275" s="6">
        <v>42.2</v>
      </c>
      <c r="N275" s="13">
        <v>42.2</v>
      </c>
      <c r="O275" s="3">
        <v>44</v>
      </c>
      <c r="P275" s="1">
        <v>1</v>
      </c>
      <c r="Q275" s="1">
        <v>1</v>
      </c>
      <c r="R275" s="3">
        <v>47</v>
      </c>
      <c r="S275" s="1">
        <v>10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80</v>
      </c>
      <c r="Z275" s="1">
        <v>10</v>
      </c>
      <c r="AA275" s="1">
        <v>0</v>
      </c>
      <c r="AB275" s="1">
        <v>0</v>
      </c>
      <c r="AC275" s="3">
        <v>11</v>
      </c>
      <c r="AD275" s="1">
        <v>-1.3268904999999999E-2</v>
      </c>
      <c r="AE275" s="1">
        <v>-0.108765903987405</v>
      </c>
      <c r="AF275" s="1">
        <v>3</v>
      </c>
      <c r="AG275" s="1">
        <v>3</v>
      </c>
      <c r="AH275" s="1">
        <v>11</v>
      </c>
      <c r="AI275" s="1">
        <v>6</v>
      </c>
      <c r="AJ275" s="1">
        <v>6</v>
      </c>
      <c r="AK275" s="1">
        <v>51</v>
      </c>
    </row>
    <row r="276" spans="1:37" x14ac:dyDescent="0.2">
      <c r="A276" t="s">
        <v>276</v>
      </c>
      <c r="B276" t="s">
        <v>5168</v>
      </c>
      <c r="C276" t="s">
        <v>5481</v>
      </c>
      <c r="D276" t="s">
        <v>5748</v>
      </c>
      <c r="E276" t="s">
        <v>5763</v>
      </c>
      <c r="F276" s="35" t="s">
        <v>5764</v>
      </c>
      <c r="G276" s="1" t="s">
        <v>5104</v>
      </c>
      <c r="H276" s="1" t="s">
        <v>5104</v>
      </c>
      <c r="I276" s="3">
        <v>1</v>
      </c>
      <c r="J276" s="1">
        <v>0</v>
      </c>
      <c r="K276" s="1">
        <v>0</v>
      </c>
      <c r="L276" s="3">
        <v>1</v>
      </c>
      <c r="M276" s="6">
        <v>60.5</v>
      </c>
      <c r="N276" s="13">
        <v>60.5</v>
      </c>
      <c r="O276" s="3">
        <v>44</v>
      </c>
      <c r="P276" s="1">
        <v>1</v>
      </c>
      <c r="Q276" s="1">
        <v>1</v>
      </c>
      <c r="R276" s="3">
        <v>47</v>
      </c>
      <c r="S276" s="1">
        <v>10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80</v>
      </c>
      <c r="Z276" s="1">
        <v>10</v>
      </c>
      <c r="AA276" s="1">
        <v>0</v>
      </c>
      <c r="AB276" s="1">
        <v>0</v>
      </c>
      <c r="AC276" s="3">
        <v>11</v>
      </c>
      <c r="AD276" s="1">
        <v>-1.3268904999999999E-2</v>
      </c>
      <c r="AE276" s="1">
        <v>-0.108765903987405</v>
      </c>
      <c r="AF276" s="1">
        <v>3</v>
      </c>
      <c r="AG276" s="1">
        <v>3</v>
      </c>
      <c r="AH276" s="1">
        <v>11</v>
      </c>
      <c r="AI276" s="1">
        <v>4</v>
      </c>
      <c r="AJ276" s="1">
        <v>4</v>
      </c>
      <c r="AK276" s="1">
        <v>51</v>
      </c>
    </row>
    <row r="277" spans="1:37" x14ac:dyDescent="0.2">
      <c r="A277" t="s">
        <v>277</v>
      </c>
      <c r="B277" t="s">
        <v>5168</v>
      </c>
      <c r="C277" t="s">
        <v>5481</v>
      </c>
      <c r="D277" t="s">
        <v>5748</v>
      </c>
      <c r="E277" t="s">
        <v>5765</v>
      </c>
      <c r="F277" s="35" t="s">
        <v>5766</v>
      </c>
      <c r="G277" s="1" t="s">
        <v>5104</v>
      </c>
      <c r="H277" s="1" t="s">
        <v>5104</v>
      </c>
      <c r="I277" s="3">
        <v>1</v>
      </c>
      <c r="J277" s="1">
        <v>0</v>
      </c>
      <c r="K277" s="1">
        <v>0</v>
      </c>
      <c r="L277" s="3">
        <v>1</v>
      </c>
      <c r="M277" s="6">
        <v>35.200000000000003</v>
      </c>
      <c r="N277" s="13">
        <v>35.200000000000003</v>
      </c>
      <c r="O277" s="3">
        <v>44</v>
      </c>
      <c r="P277" s="1">
        <v>0.99</v>
      </c>
      <c r="Q277" s="1">
        <v>0.99</v>
      </c>
      <c r="R277" s="3">
        <v>47</v>
      </c>
      <c r="S277" s="1">
        <v>10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80</v>
      </c>
      <c r="Z277" s="1">
        <v>10</v>
      </c>
      <c r="AA277" s="1">
        <v>0</v>
      </c>
      <c r="AB277" s="1">
        <v>0</v>
      </c>
      <c r="AC277" s="3">
        <v>11</v>
      </c>
      <c r="AD277" s="1">
        <v>-1.3268904999999999E-2</v>
      </c>
      <c r="AE277" s="1">
        <v>-0.108765903987405</v>
      </c>
      <c r="AF277" s="1">
        <v>3</v>
      </c>
      <c r="AG277" s="1">
        <v>3</v>
      </c>
      <c r="AH277" s="1">
        <v>11</v>
      </c>
      <c r="AI277" s="1">
        <v>3</v>
      </c>
      <c r="AJ277" s="1">
        <v>3</v>
      </c>
      <c r="AK277" s="1">
        <v>51</v>
      </c>
    </row>
    <row r="278" spans="1:37" x14ac:dyDescent="0.2">
      <c r="A278" t="s">
        <v>278</v>
      </c>
      <c r="B278" t="s">
        <v>5168</v>
      </c>
      <c r="C278" t="s">
        <v>5481</v>
      </c>
      <c r="D278" t="s">
        <v>5748</v>
      </c>
      <c r="E278" t="s">
        <v>5767</v>
      </c>
      <c r="F278" s="35" t="s">
        <v>5768</v>
      </c>
      <c r="G278" s="1" t="s">
        <v>5104</v>
      </c>
      <c r="H278" s="1" t="s">
        <v>5104</v>
      </c>
      <c r="I278" s="3">
        <v>1</v>
      </c>
      <c r="J278" s="1">
        <v>0</v>
      </c>
      <c r="K278" s="1">
        <v>0</v>
      </c>
      <c r="L278" s="3">
        <v>1</v>
      </c>
      <c r="M278" s="6">
        <v>47</v>
      </c>
      <c r="N278" s="13">
        <v>47</v>
      </c>
      <c r="O278" s="3">
        <v>44</v>
      </c>
      <c r="P278" s="1">
        <v>1</v>
      </c>
      <c r="Q278" s="1">
        <v>1</v>
      </c>
      <c r="R278" s="3">
        <v>47</v>
      </c>
      <c r="S278" s="1">
        <v>20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80</v>
      </c>
      <c r="Z278" s="1">
        <v>0</v>
      </c>
      <c r="AA278" s="1">
        <v>0</v>
      </c>
      <c r="AB278" s="1">
        <v>0</v>
      </c>
      <c r="AC278" s="3">
        <v>1</v>
      </c>
      <c r="AD278" s="1">
        <v>4.2783719999999999E-3</v>
      </c>
      <c r="AE278" s="1">
        <v>-0.10003959396042</v>
      </c>
      <c r="AF278" s="1">
        <v>3</v>
      </c>
      <c r="AG278" s="1">
        <v>3</v>
      </c>
      <c r="AH278" s="15">
        <v>1</v>
      </c>
      <c r="AI278" s="1">
        <v>3</v>
      </c>
      <c r="AJ278" s="1">
        <v>3</v>
      </c>
      <c r="AK278" s="1">
        <v>51</v>
      </c>
    </row>
    <row r="279" spans="1:37" x14ac:dyDescent="0.2">
      <c r="A279" t="s">
        <v>279</v>
      </c>
      <c r="B279" t="s">
        <v>5168</v>
      </c>
      <c r="C279" t="s">
        <v>5481</v>
      </c>
      <c r="D279" t="s">
        <v>5748</v>
      </c>
      <c r="E279" t="s">
        <v>5769</v>
      </c>
      <c r="F279" s="35" t="s">
        <v>14939</v>
      </c>
      <c r="G279" s="1" t="s">
        <v>5104</v>
      </c>
      <c r="H279" s="1" t="s">
        <v>5104</v>
      </c>
      <c r="I279" s="3">
        <v>1</v>
      </c>
      <c r="J279" s="1">
        <v>0</v>
      </c>
      <c r="K279" s="1">
        <v>0</v>
      </c>
      <c r="L279" s="3">
        <v>1</v>
      </c>
      <c r="M279" s="6">
        <f>(42+46)/2</f>
        <v>44</v>
      </c>
      <c r="N279" s="1">
        <f>(42+46)/2</f>
        <v>44</v>
      </c>
      <c r="O279" s="3">
        <v>1</v>
      </c>
      <c r="P279" s="1" t="s">
        <v>2</v>
      </c>
      <c r="Q279" s="1">
        <v>1.6003000000000001</v>
      </c>
      <c r="R279" s="3" t="s">
        <v>14989</v>
      </c>
      <c r="S279" s="1">
        <v>10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70</v>
      </c>
      <c r="Z279" s="1">
        <v>0</v>
      </c>
      <c r="AA279" s="1">
        <v>10</v>
      </c>
      <c r="AB279" s="1">
        <v>10</v>
      </c>
      <c r="AC279" s="3">
        <v>1</v>
      </c>
      <c r="AD279" s="1">
        <v>-3.5149381E-2</v>
      </c>
      <c r="AE279" s="1">
        <v>-8.9999541816751905E-2</v>
      </c>
      <c r="AF279" s="1">
        <v>3</v>
      </c>
      <c r="AG279" s="1">
        <v>3</v>
      </c>
      <c r="AH279" s="15">
        <v>1</v>
      </c>
      <c r="AI279" s="1">
        <v>2</v>
      </c>
      <c r="AJ279" s="1">
        <v>2</v>
      </c>
      <c r="AK279" s="1">
        <v>51</v>
      </c>
    </row>
    <row r="280" spans="1:37" x14ac:dyDescent="0.2">
      <c r="A280" t="s">
        <v>280</v>
      </c>
      <c r="B280" t="s">
        <v>5123</v>
      </c>
      <c r="C280" t="s">
        <v>5124</v>
      </c>
      <c r="D280" t="s">
        <v>5770</v>
      </c>
      <c r="E280" t="s">
        <v>5771</v>
      </c>
      <c r="F280" s="35" t="s">
        <v>5772</v>
      </c>
      <c r="G280" s="1" t="s">
        <v>5105</v>
      </c>
      <c r="H280" s="1" t="s">
        <v>5105</v>
      </c>
      <c r="I280" s="3">
        <v>1</v>
      </c>
      <c r="J280" s="1">
        <v>0</v>
      </c>
      <c r="K280" s="1">
        <v>0</v>
      </c>
      <c r="L280" s="3">
        <v>1</v>
      </c>
      <c r="M280" s="6">
        <v>77.099999999999994</v>
      </c>
      <c r="N280" s="13">
        <v>77.099999999999994</v>
      </c>
      <c r="O280" s="3">
        <v>44</v>
      </c>
      <c r="P280" s="1">
        <v>5.6</v>
      </c>
      <c r="Q280" s="1">
        <v>5.6</v>
      </c>
      <c r="R280" s="3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30</v>
      </c>
      <c r="AB280" s="1">
        <v>70</v>
      </c>
      <c r="AC280" s="3">
        <v>11</v>
      </c>
      <c r="AD280" s="1">
        <v>-9.6594105999999999E-2</v>
      </c>
      <c r="AE280" s="1">
        <v>4.7863827424770099E-2</v>
      </c>
      <c r="AF280" s="1">
        <v>1</v>
      </c>
      <c r="AG280" s="1">
        <v>1</v>
      </c>
      <c r="AH280" s="1">
        <v>11</v>
      </c>
      <c r="AI280" s="1">
        <v>3</v>
      </c>
      <c r="AJ280" s="1">
        <v>3</v>
      </c>
      <c r="AK280" s="1">
        <v>51</v>
      </c>
    </row>
    <row r="281" spans="1:37" x14ac:dyDescent="0.2">
      <c r="A281" t="s">
        <v>281</v>
      </c>
      <c r="B281" t="s">
        <v>5123</v>
      </c>
      <c r="C281" t="s">
        <v>5124</v>
      </c>
      <c r="D281" t="s">
        <v>5770</v>
      </c>
      <c r="E281" t="s">
        <v>5773</v>
      </c>
      <c r="F281" s="35" t="s">
        <v>5774</v>
      </c>
      <c r="G281" s="1" t="s">
        <v>5105</v>
      </c>
      <c r="H281" s="1" t="s">
        <v>5105</v>
      </c>
      <c r="I281" s="3">
        <v>1</v>
      </c>
      <c r="J281" s="1">
        <v>0</v>
      </c>
      <c r="K281" s="1">
        <v>0</v>
      </c>
      <c r="L281" s="3">
        <v>1</v>
      </c>
      <c r="M281" s="6">
        <f>(69+180)/2</f>
        <v>124.5</v>
      </c>
      <c r="N281" s="13">
        <v>124.5</v>
      </c>
      <c r="O281" s="3">
        <v>1</v>
      </c>
      <c r="P281" s="1">
        <v>5</v>
      </c>
      <c r="Q281" s="1">
        <v>5</v>
      </c>
      <c r="R281" s="3">
        <v>47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30</v>
      </c>
      <c r="AB281" s="1">
        <v>70</v>
      </c>
      <c r="AC281" s="3">
        <v>11</v>
      </c>
      <c r="AD281" s="1">
        <v>-9.6594105999999999E-2</v>
      </c>
      <c r="AE281" s="1">
        <v>4.7863827424770099E-2</v>
      </c>
      <c r="AF281" s="1">
        <v>1</v>
      </c>
      <c r="AG281" s="1">
        <v>1</v>
      </c>
      <c r="AH281" s="1">
        <v>11</v>
      </c>
      <c r="AI281" s="1">
        <v>10</v>
      </c>
      <c r="AJ281" s="1">
        <v>10</v>
      </c>
      <c r="AK281" s="1">
        <v>51</v>
      </c>
    </row>
    <row r="282" spans="1:37" x14ac:dyDescent="0.2">
      <c r="A282" t="s">
        <v>282</v>
      </c>
      <c r="B282" t="s">
        <v>5123</v>
      </c>
      <c r="C282" t="s">
        <v>5124</v>
      </c>
      <c r="D282" t="s">
        <v>5770</v>
      </c>
      <c r="E282" t="s">
        <v>5775</v>
      </c>
      <c r="F282" s="35" t="s">
        <v>5776</v>
      </c>
      <c r="G282" s="1" t="s">
        <v>5105</v>
      </c>
      <c r="H282" s="1" t="s">
        <v>5105</v>
      </c>
      <c r="I282" s="3">
        <v>1</v>
      </c>
      <c r="J282" s="1">
        <v>0</v>
      </c>
      <c r="K282" s="1">
        <v>0</v>
      </c>
      <c r="L282" s="3">
        <v>1</v>
      </c>
      <c r="M282" s="6">
        <v>128</v>
      </c>
      <c r="N282" s="13">
        <v>128</v>
      </c>
      <c r="O282" s="3">
        <v>44</v>
      </c>
      <c r="P282" s="1">
        <v>3.2</v>
      </c>
      <c r="Q282" s="1">
        <v>3.2</v>
      </c>
      <c r="R282" s="3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30</v>
      </c>
      <c r="AB282" s="1">
        <v>70</v>
      </c>
      <c r="AC282" s="3">
        <v>11</v>
      </c>
      <c r="AD282" s="1">
        <v>-9.6594105999999999E-2</v>
      </c>
      <c r="AE282" s="1">
        <v>4.7863827424770099E-2</v>
      </c>
      <c r="AF282" s="1">
        <v>1</v>
      </c>
      <c r="AG282" s="1">
        <v>1</v>
      </c>
      <c r="AH282" s="1">
        <v>11</v>
      </c>
      <c r="AI282" s="1">
        <v>1</v>
      </c>
      <c r="AJ282" s="1">
        <v>1</v>
      </c>
      <c r="AK282" s="1">
        <v>51</v>
      </c>
    </row>
    <row r="283" spans="1:37" x14ac:dyDescent="0.2">
      <c r="A283" t="s">
        <v>283</v>
      </c>
      <c r="B283" t="s">
        <v>5123</v>
      </c>
      <c r="C283" t="s">
        <v>5124</v>
      </c>
      <c r="D283" t="s">
        <v>5770</v>
      </c>
      <c r="E283" t="s">
        <v>5777</v>
      </c>
      <c r="F283" s="35" t="s">
        <v>5778</v>
      </c>
      <c r="G283" s="1" t="s">
        <v>5105</v>
      </c>
      <c r="H283" s="1" t="s">
        <v>5105</v>
      </c>
      <c r="I283" s="3">
        <v>1</v>
      </c>
      <c r="J283" s="1">
        <v>0</v>
      </c>
      <c r="K283" s="1">
        <v>0</v>
      </c>
      <c r="L283" s="3">
        <v>1</v>
      </c>
      <c r="M283" s="6">
        <v>104</v>
      </c>
      <c r="N283" s="13">
        <v>104</v>
      </c>
      <c r="O283" s="3">
        <v>44</v>
      </c>
      <c r="P283" s="1">
        <v>5.5</v>
      </c>
      <c r="Q283" s="1">
        <v>5.5</v>
      </c>
      <c r="R283" s="3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30</v>
      </c>
      <c r="AB283" s="1">
        <v>70</v>
      </c>
      <c r="AC283" s="3">
        <v>11</v>
      </c>
      <c r="AD283" s="1">
        <v>-9.6594105999999999E-2</v>
      </c>
      <c r="AE283" s="1">
        <v>4.7863827424770099E-2</v>
      </c>
      <c r="AF283" s="1">
        <v>1</v>
      </c>
      <c r="AG283" s="1">
        <v>1</v>
      </c>
      <c r="AH283" s="1">
        <v>11</v>
      </c>
      <c r="AI283" s="1">
        <v>2</v>
      </c>
      <c r="AJ283" s="1">
        <v>2</v>
      </c>
      <c r="AK283" s="1">
        <v>51</v>
      </c>
    </row>
    <row r="284" spans="1:37" x14ac:dyDescent="0.2">
      <c r="A284" t="s">
        <v>284</v>
      </c>
      <c r="B284" t="s">
        <v>5123</v>
      </c>
      <c r="C284" t="s">
        <v>5124</v>
      </c>
      <c r="D284" t="s">
        <v>5770</v>
      </c>
      <c r="E284" t="s">
        <v>5779</v>
      </c>
      <c r="F284" s="35" t="s">
        <v>5780</v>
      </c>
      <c r="G284" s="1" t="s">
        <v>5105</v>
      </c>
      <c r="H284" s="1" t="s">
        <v>5105</v>
      </c>
      <c r="I284" s="3">
        <v>1</v>
      </c>
      <c r="J284" s="1">
        <v>1</v>
      </c>
      <c r="K284" s="1">
        <v>1</v>
      </c>
      <c r="L284" s="3">
        <v>1</v>
      </c>
      <c r="M284" s="6">
        <v>60</v>
      </c>
      <c r="N284" s="13">
        <v>60</v>
      </c>
      <c r="O284" s="3">
        <v>1</v>
      </c>
      <c r="P284" s="1" t="s">
        <v>2</v>
      </c>
      <c r="Q284" s="1">
        <v>3.3711000000000002</v>
      </c>
      <c r="R284" s="3" t="s">
        <v>14989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30</v>
      </c>
      <c r="AB284" s="1">
        <v>70</v>
      </c>
      <c r="AC284" s="3">
        <v>11</v>
      </c>
      <c r="AD284" s="1">
        <v>-9.6594105999999999E-2</v>
      </c>
      <c r="AE284" s="1">
        <v>4.7863827424770203E-2</v>
      </c>
      <c r="AF284" s="1">
        <v>1</v>
      </c>
      <c r="AG284" s="1">
        <v>1</v>
      </c>
      <c r="AH284" s="1">
        <v>11</v>
      </c>
      <c r="AI284" s="1">
        <v>2</v>
      </c>
      <c r="AJ284" s="1">
        <v>2</v>
      </c>
      <c r="AK284" s="1">
        <v>51</v>
      </c>
    </row>
    <row r="285" spans="1:37" x14ac:dyDescent="0.2">
      <c r="A285" t="s">
        <v>285</v>
      </c>
      <c r="B285" t="s">
        <v>5123</v>
      </c>
      <c r="C285" t="s">
        <v>5124</v>
      </c>
      <c r="D285" t="s">
        <v>5770</v>
      </c>
      <c r="E285" t="s">
        <v>5781</v>
      </c>
      <c r="F285" s="35" t="s">
        <v>5782</v>
      </c>
      <c r="G285" s="1" t="s">
        <v>5105</v>
      </c>
      <c r="H285" s="1" t="s">
        <v>5105</v>
      </c>
      <c r="I285" s="3">
        <v>1</v>
      </c>
      <c r="J285" s="1">
        <v>0</v>
      </c>
      <c r="K285" s="1">
        <v>0</v>
      </c>
      <c r="L285" s="3">
        <v>1</v>
      </c>
      <c r="M285" s="6">
        <v>106.9</v>
      </c>
      <c r="N285" s="13">
        <v>106.9</v>
      </c>
      <c r="O285" s="3">
        <v>44</v>
      </c>
      <c r="P285" s="1">
        <v>4.93</v>
      </c>
      <c r="Q285" s="1">
        <v>4.93</v>
      </c>
      <c r="R285" s="3">
        <v>47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30</v>
      </c>
      <c r="AB285" s="1">
        <v>70</v>
      </c>
      <c r="AC285" s="3">
        <v>11</v>
      </c>
      <c r="AD285" s="1">
        <v>-9.6594105999999999E-2</v>
      </c>
      <c r="AE285" s="1">
        <v>4.7863827424770203E-2</v>
      </c>
      <c r="AF285" s="1">
        <v>1</v>
      </c>
      <c r="AG285" s="1">
        <v>1</v>
      </c>
      <c r="AH285" s="1">
        <v>11</v>
      </c>
      <c r="AI285" s="1">
        <v>10</v>
      </c>
      <c r="AJ285" s="1">
        <v>10</v>
      </c>
      <c r="AK285" s="1">
        <v>51</v>
      </c>
    </row>
    <row r="286" spans="1:37" x14ac:dyDescent="0.2">
      <c r="A286" t="s">
        <v>286</v>
      </c>
      <c r="B286" t="s">
        <v>5123</v>
      </c>
      <c r="C286" t="s">
        <v>5124</v>
      </c>
      <c r="D286" t="s">
        <v>5770</v>
      </c>
      <c r="E286" t="s">
        <v>5783</v>
      </c>
      <c r="F286" s="35" t="s">
        <v>5784</v>
      </c>
      <c r="G286" s="1" t="s">
        <v>5105</v>
      </c>
      <c r="H286" s="1" t="s">
        <v>5105</v>
      </c>
      <c r="I286" s="3">
        <v>1</v>
      </c>
      <c r="J286" s="1">
        <v>0</v>
      </c>
      <c r="K286" s="1">
        <v>0</v>
      </c>
      <c r="L286" s="3">
        <v>1</v>
      </c>
      <c r="M286" s="6">
        <v>144.1</v>
      </c>
      <c r="N286" s="13">
        <v>144.1</v>
      </c>
      <c r="O286" s="3">
        <v>44</v>
      </c>
      <c r="P286" s="1">
        <v>4.8600000000000003</v>
      </c>
      <c r="Q286" s="1">
        <v>4.8600000000000003</v>
      </c>
      <c r="R286" s="3">
        <v>47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30</v>
      </c>
      <c r="AB286" s="1">
        <v>70</v>
      </c>
      <c r="AC286" s="3">
        <v>11</v>
      </c>
      <c r="AD286" s="1">
        <v>-9.6594105999999999E-2</v>
      </c>
      <c r="AE286" s="1">
        <v>4.7863827424770203E-2</v>
      </c>
      <c r="AF286" s="1">
        <v>1</v>
      </c>
      <c r="AG286" s="1">
        <v>1</v>
      </c>
      <c r="AH286" s="1">
        <v>11</v>
      </c>
      <c r="AI286" s="1">
        <v>6</v>
      </c>
      <c r="AJ286" s="1">
        <v>6</v>
      </c>
      <c r="AK286" s="1">
        <v>51</v>
      </c>
    </row>
    <row r="287" spans="1:37" x14ac:dyDescent="0.2">
      <c r="A287" t="s">
        <v>287</v>
      </c>
      <c r="B287" t="s">
        <v>5123</v>
      </c>
      <c r="C287" t="s">
        <v>5131</v>
      </c>
      <c r="D287" t="s">
        <v>5785</v>
      </c>
      <c r="E287" t="s">
        <v>5786</v>
      </c>
      <c r="F287" s="35" t="s">
        <v>5787</v>
      </c>
      <c r="G287" s="1" t="s">
        <v>5106</v>
      </c>
      <c r="H287" s="1" t="s">
        <v>5106</v>
      </c>
      <c r="I287" s="3">
        <v>1</v>
      </c>
      <c r="J287" s="1">
        <v>0</v>
      </c>
      <c r="K287" s="1">
        <v>0</v>
      </c>
      <c r="L287" s="3">
        <v>1</v>
      </c>
      <c r="M287" s="6">
        <v>225</v>
      </c>
      <c r="N287" s="13">
        <v>225</v>
      </c>
      <c r="O287" s="3">
        <v>44</v>
      </c>
      <c r="P287" s="1">
        <v>4.92</v>
      </c>
      <c r="Q287" s="1">
        <v>4.92</v>
      </c>
      <c r="R287" s="3">
        <v>47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20</v>
      </c>
      <c r="Z287" s="1">
        <v>0</v>
      </c>
      <c r="AA287" s="1">
        <v>0</v>
      </c>
      <c r="AB287" s="1">
        <v>80</v>
      </c>
      <c r="AC287" s="3">
        <v>11</v>
      </c>
      <c r="AD287" s="1">
        <v>-9.6483146000000006E-2</v>
      </c>
      <c r="AE287" s="1">
        <v>2.2185339469568102E-2</v>
      </c>
      <c r="AF287" s="1">
        <v>1</v>
      </c>
      <c r="AG287" s="1">
        <v>1</v>
      </c>
      <c r="AH287" s="1">
        <v>11</v>
      </c>
      <c r="AI287" s="1">
        <v>9</v>
      </c>
      <c r="AJ287" s="1">
        <v>9</v>
      </c>
      <c r="AK287" s="1">
        <v>51</v>
      </c>
    </row>
    <row r="288" spans="1:37" x14ac:dyDescent="0.2">
      <c r="A288" t="s">
        <v>288</v>
      </c>
      <c r="B288" t="s">
        <v>5123</v>
      </c>
      <c r="C288" t="s">
        <v>5131</v>
      </c>
      <c r="D288" t="s">
        <v>5785</v>
      </c>
      <c r="E288" t="s">
        <v>5788</v>
      </c>
      <c r="F288" s="35" t="s">
        <v>5789</v>
      </c>
      <c r="G288" s="1" t="s">
        <v>5106</v>
      </c>
      <c r="H288" s="1" t="s">
        <v>5106</v>
      </c>
      <c r="I288" s="3">
        <v>1</v>
      </c>
      <c r="J288" s="1">
        <v>1</v>
      </c>
      <c r="K288" s="1">
        <v>1</v>
      </c>
      <c r="L288" s="3">
        <v>1</v>
      </c>
      <c r="M288" s="6">
        <v>220</v>
      </c>
      <c r="N288" s="13">
        <v>220</v>
      </c>
      <c r="O288" s="3">
        <v>44</v>
      </c>
      <c r="P288" s="1">
        <v>4.125</v>
      </c>
      <c r="Q288" s="1">
        <v>4.125</v>
      </c>
      <c r="R288" s="3">
        <v>47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20</v>
      </c>
      <c r="Z288" s="1">
        <v>0</v>
      </c>
      <c r="AA288" s="1">
        <v>0</v>
      </c>
      <c r="AB288" s="1">
        <v>80</v>
      </c>
      <c r="AC288" s="3">
        <v>11</v>
      </c>
      <c r="AD288" s="1">
        <v>-9.6483146000000006E-2</v>
      </c>
      <c r="AE288" s="1">
        <v>2.2185339469568001E-2</v>
      </c>
      <c r="AF288" s="1">
        <v>1</v>
      </c>
      <c r="AG288" s="1">
        <v>1</v>
      </c>
      <c r="AH288" s="1">
        <v>11</v>
      </c>
      <c r="AI288" s="1">
        <v>8</v>
      </c>
      <c r="AJ288" s="1">
        <v>8</v>
      </c>
      <c r="AK288" s="1">
        <v>51</v>
      </c>
    </row>
    <row r="289" spans="1:37" x14ac:dyDescent="0.2">
      <c r="A289" t="s">
        <v>289</v>
      </c>
      <c r="B289" t="s">
        <v>5123</v>
      </c>
      <c r="C289" t="s">
        <v>5131</v>
      </c>
      <c r="D289" t="s">
        <v>5785</v>
      </c>
      <c r="E289" t="s">
        <v>5790</v>
      </c>
      <c r="F289" s="35" t="s">
        <v>5791</v>
      </c>
      <c r="G289" s="1" t="s">
        <v>2</v>
      </c>
      <c r="H289" s="1" t="s">
        <v>5104</v>
      </c>
      <c r="I289" s="14" t="s">
        <v>14989</v>
      </c>
      <c r="J289" s="1" t="s">
        <v>2</v>
      </c>
      <c r="K289" s="1">
        <v>0</v>
      </c>
      <c r="L289" s="14" t="s">
        <v>14989</v>
      </c>
      <c r="M289" s="6">
        <v>97.5</v>
      </c>
      <c r="N289" s="13">
        <v>97.5</v>
      </c>
      <c r="O289" s="3">
        <v>44</v>
      </c>
      <c r="P289" s="1">
        <v>5.09</v>
      </c>
      <c r="Q289" s="1">
        <v>5.09</v>
      </c>
      <c r="R289" s="3">
        <v>47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20</v>
      </c>
      <c r="Z289" s="1">
        <v>0</v>
      </c>
      <c r="AA289" s="1">
        <v>0</v>
      </c>
      <c r="AB289" s="1">
        <v>80</v>
      </c>
      <c r="AC289" s="3">
        <v>11</v>
      </c>
      <c r="AD289" s="1">
        <v>-9.6483146000000006E-2</v>
      </c>
      <c r="AE289" s="1">
        <v>2.2185339469568102E-2</v>
      </c>
      <c r="AF289" s="1">
        <v>1</v>
      </c>
      <c r="AG289" s="1">
        <v>1</v>
      </c>
      <c r="AH289" s="1">
        <v>11</v>
      </c>
      <c r="AI289" s="1">
        <v>1</v>
      </c>
      <c r="AJ289" s="1">
        <v>1</v>
      </c>
      <c r="AK289" s="1">
        <v>51</v>
      </c>
    </row>
    <row r="290" spans="1:37" x14ac:dyDescent="0.2">
      <c r="A290" t="s">
        <v>290</v>
      </c>
      <c r="B290" t="s">
        <v>5168</v>
      </c>
      <c r="C290" t="s">
        <v>5591</v>
      </c>
      <c r="D290" t="s">
        <v>5792</v>
      </c>
      <c r="E290" t="s">
        <v>5793</v>
      </c>
      <c r="F290" s="35" t="s">
        <v>5794</v>
      </c>
      <c r="G290" s="1" t="s">
        <v>5104</v>
      </c>
      <c r="H290" s="1" t="s">
        <v>5104</v>
      </c>
      <c r="I290" s="3">
        <v>1</v>
      </c>
      <c r="J290" s="1">
        <v>0</v>
      </c>
      <c r="K290" s="1">
        <v>0</v>
      </c>
      <c r="L290" s="3">
        <v>1</v>
      </c>
      <c r="M290" s="6">
        <v>6</v>
      </c>
      <c r="N290" s="13">
        <v>6</v>
      </c>
      <c r="O290" s="3">
        <v>44</v>
      </c>
      <c r="P290" s="1">
        <v>1</v>
      </c>
      <c r="Q290" s="1">
        <v>1</v>
      </c>
      <c r="R290" s="3">
        <v>1</v>
      </c>
      <c r="S290" s="1">
        <v>100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3">
        <v>11</v>
      </c>
      <c r="AD290" s="1">
        <v>9.9855619000000007E-2</v>
      </c>
      <c r="AE290" s="1">
        <v>2.2143426940417599E-2</v>
      </c>
      <c r="AF290" s="1">
        <v>4</v>
      </c>
      <c r="AG290" s="2">
        <v>4</v>
      </c>
      <c r="AH290" s="1">
        <v>11</v>
      </c>
      <c r="AI290" s="1">
        <v>3</v>
      </c>
      <c r="AJ290" s="1">
        <v>3</v>
      </c>
      <c r="AK290" s="1">
        <v>51</v>
      </c>
    </row>
    <row r="291" spans="1:37" x14ac:dyDescent="0.2">
      <c r="A291" t="s">
        <v>291</v>
      </c>
      <c r="B291" t="s">
        <v>5168</v>
      </c>
      <c r="C291" t="s">
        <v>5591</v>
      </c>
      <c r="D291" t="s">
        <v>5792</v>
      </c>
      <c r="E291" t="s">
        <v>5795</v>
      </c>
      <c r="F291" s="35" t="s">
        <v>5796</v>
      </c>
      <c r="G291" s="1" t="s">
        <v>5104</v>
      </c>
      <c r="H291" s="1" t="s">
        <v>5104</v>
      </c>
      <c r="I291" s="3">
        <v>1</v>
      </c>
      <c r="J291" s="1">
        <v>0</v>
      </c>
      <c r="K291" s="1">
        <v>0</v>
      </c>
      <c r="L291" s="3">
        <v>1</v>
      </c>
      <c r="M291" s="6">
        <v>11.9</v>
      </c>
      <c r="N291" s="13">
        <v>11.9</v>
      </c>
      <c r="O291" s="3">
        <v>44</v>
      </c>
      <c r="P291" s="1">
        <v>1</v>
      </c>
      <c r="Q291" s="1">
        <v>1</v>
      </c>
      <c r="R291" s="3">
        <v>47</v>
      </c>
      <c r="S291" s="1">
        <v>100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3">
        <v>11</v>
      </c>
      <c r="AD291" s="1">
        <v>9.9855619000000007E-2</v>
      </c>
      <c r="AE291" s="1">
        <v>2.2143426940417599E-2</v>
      </c>
      <c r="AF291" s="1">
        <v>4</v>
      </c>
      <c r="AG291" s="2">
        <v>4</v>
      </c>
      <c r="AH291" s="1">
        <v>11</v>
      </c>
      <c r="AI291" s="1">
        <v>7</v>
      </c>
      <c r="AJ291" s="1">
        <v>7</v>
      </c>
      <c r="AK291" s="1">
        <v>51</v>
      </c>
    </row>
    <row r="292" spans="1:37" x14ac:dyDescent="0.2">
      <c r="A292" t="s">
        <v>292</v>
      </c>
      <c r="B292" t="s">
        <v>5168</v>
      </c>
      <c r="C292" t="s">
        <v>5591</v>
      </c>
      <c r="D292" t="s">
        <v>5797</v>
      </c>
      <c r="E292" t="s">
        <v>5475</v>
      </c>
      <c r="F292" s="35" t="s">
        <v>5798</v>
      </c>
      <c r="G292" s="1" t="s">
        <v>5104</v>
      </c>
      <c r="H292" s="1" t="s">
        <v>5104</v>
      </c>
      <c r="I292" s="3">
        <v>1</v>
      </c>
      <c r="J292" s="1">
        <v>0</v>
      </c>
      <c r="K292" s="1">
        <v>0</v>
      </c>
      <c r="L292" s="3">
        <v>1</v>
      </c>
      <c r="M292" s="6">
        <v>4.9000000000000004</v>
      </c>
      <c r="N292" s="13">
        <v>4.9000000000000004</v>
      </c>
      <c r="O292" s="3">
        <v>44</v>
      </c>
      <c r="P292" s="1">
        <v>1</v>
      </c>
      <c r="Q292" s="1">
        <v>1</v>
      </c>
      <c r="R292" s="3">
        <v>1</v>
      </c>
      <c r="S292" s="1">
        <v>100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3">
        <v>11</v>
      </c>
      <c r="AD292" s="1">
        <v>9.9855619000000007E-2</v>
      </c>
      <c r="AE292" s="1">
        <v>2.2143426940417599E-2</v>
      </c>
      <c r="AF292" s="1">
        <v>4</v>
      </c>
      <c r="AG292" s="2">
        <v>4</v>
      </c>
      <c r="AH292" s="1">
        <v>11</v>
      </c>
      <c r="AI292" s="1">
        <v>4</v>
      </c>
      <c r="AJ292" s="1">
        <v>4</v>
      </c>
      <c r="AK292" s="1">
        <v>51</v>
      </c>
    </row>
    <row r="293" spans="1:37" x14ac:dyDescent="0.2">
      <c r="A293" t="s">
        <v>293</v>
      </c>
      <c r="B293" t="s">
        <v>5168</v>
      </c>
      <c r="C293" t="s">
        <v>5591</v>
      </c>
      <c r="D293" t="s">
        <v>5797</v>
      </c>
      <c r="E293" t="s">
        <v>5799</v>
      </c>
      <c r="F293" s="35" t="s">
        <v>5800</v>
      </c>
      <c r="G293" s="1" t="s">
        <v>5104</v>
      </c>
      <c r="H293" s="1" t="s">
        <v>5104</v>
      </c>
      <c r="I293" s="3">
        <v>1</v>
      </c>
      <c r="J293" s="1">
        <v>0</v>
      </c>
      <c r="K293" s="1">
        <v>0</v>
      </c>
      <c r="L293" s="3">
        <v>1</v>
      </c>
      <c r="M293" s="6">
        <v>4.0999999999999996</v>
      </c>
      <c r="N293" s="13">
        <v>4.0999999999999996</v>
      </c>
      <c r="O293" s="3">
        <v>44</v>
      </c>
      <c r="P293" s="1">
        <v>0.99</v>
      </c>
      <c r="Q293" s="1">
        <v>0.99</v>
      </c>
      <c r="R293" s="3">
        <v>47</v>
      </c>
      <c r="S293" s="1">
        <v>100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3">
        <v>11</v>
      </c>
      <c r="AD293" s="1">
        <v>9.9855619000000007E-2</v>
      </c>
      <c r="AE293" s="1">
        <v>2.2143426940417599E-2</v>
      </c>
      <c r="AF293" s="1">
        <v>4</v>
      </c>
      <c r="AG293" s="2">
        <v>4</v>
      </c>
      <c r="AH293" s="1">
        <v>11</v>
      </c>
      <c r="AI293" s="1">
        <v>3</v>
      </c>
      <c r="AJ293" s="1">
        <v>3</v>
      </c>
      <c r="AK293" s="1">
        <v>51</v>
      </c>
    </row>
    <row r="294" spans="1:37" x14ac:dyDescent="0.2">
      <c r="A294" t="s">
        <v>294</v>
      </c>
      <c r="B294" t="s">
        <v>5554</v>
      </c>
      <c r="C294" t="s">
        <v>5801</v>
      </c>
      <c r="D294" t="s">
        <v>5802</v>
      </c>
      <c r="E294" t="s">
        <v>5803</v>
      </c>
      <c r="F294" s="35" t="s">
        <v>5804</v>
      </c>
      <c r="G294" s="1" t="s">
        <v>5104</v>
      </c>
      <c r="H294" s="1" t="s">
        <v>5104</v>
      </c>
      <c r="I294" s="3">
        <v>1</v>
      </c>
      <c r="J294" s="1">
        <v>1</v>
      </c>
      <c r="K294" s="1">
        <v>1</v>
      </c>
      <c r="L294" s="3">
        <v>1</v>
      </c>
      <c r="M294" s="6">
        <v>600</v>
      </c>
      <c r="N294" s="13">
        <v>600</v>
      </c>
      <c r="O294" s="3">
        <v>44</v>
      </c>
      <c r="P294" s="1">
        <v>4.2350000000000003</v>
      </c>
      <c r="Q294" s="1">
        <v>4.2350000000000003</v>
      </c>
      <c r="R294" s="3">
        <v>47</v>
      </c>
      <c r="S294" s="1">
        <v>20</v>
      </c>
      <c r="T294" s="1">
        <v>10</v>
      </c>
      <c r="U294" s="1">
        <v>30</v>
      </c>
      <c r="V294" s="1">
        <v>0</v>
      </c>
      <c r="W294" s="1">
        <v>10</v>
      </c>
      <c r="X294" s="1">
        <v>0</v>
      </c>
      <c r="Y294" s="1">
        <v>20</v>
      </c>
      <c r="Z294" s="1">
        <v>0</v>
      </c>
      <c r="AA294" s="1">
        <v>0</v>
      </c>
      <c r="AB294" s="1">
        <v>10</v>
      </c>
      <c r="AC294" s="3">
        <v>11</v>
      </c>
      <c r="AD294" s="1">
        <v>9.9685120000000006E-3</v>
      </c>
      <c r="AE294" s="1">
        <v>-4.7641573904265003E-2</v>
      </c>
      <c r="AF294" s="1">
        <v>1</v>
      </c>
      <c r="AG294" s="1">
        <v>1</v>
      </c>
      <c r="AH294" s="1">
        <v>11</v>
      </c>
      <c r="AI294" s="1">
        <v>4</v>
      </c>
      <c r="AJ294" s="1">
        <v>4</v>
      </c>
      <c r="AK294" s="1">
        <v>51</v>
      </c>
    </row>
    <row r="295" spans="1:37" x14ac:dyDescent="0.2">
      <c r="A295" t="s">
        <v>295</v>
      </c>
      <c r="B295" t="s">
        <v>5554</v>
      </c>
      <c r="C295" t="s">
        <v>5801</v>
      </c>
      <c r="D295" t="s">
        <v>5802</v>
      </c>
      <c r="E295" t="s">
        <v>5805</v>
      </c>
      <c r="F295" s="35" t="s">
        <v>5806</v>
      </c>
      <c r="G295" s="1" t="s">
        <v>5104</v>
      </c>
      <c r="H295" s="1" t="s">
        <v>5104</v>
      </c>
      <c r="I295" s="3">
        <v>1</v>
      </c>
      <c r="J295" s="1">
        <v>0</v>
      </c>
      <c r="K295" s="1">
        <v>0</v>
      </c>
      <c r="L295" s="3">
        <v>1</v>
      </c>
      <c r="M295" s="6">
        <v>1250</v>
      </c>
      <c r="N295" s="13">
        <v>1250</v>
      </c>
      <c r="O295" s="3">
        <v>44</v>
      </c>
      <c r="P295" s="1">
        <v>3.125</v>
      </c>
      <c r="Q295" s="1">
        <v>3.125</v>
      </c>
      <c r="R295" s="3">
        <v>47</v>
      </c>
      <c r="S295" s="1">
        <v>20</v>
      </c>
      <c r="T295" s="1">
        <v>10</v>
      </c>
      <c r="U295" s="1">
        <v>30</v>
      </c>
      <c r="V295" s="1">
        <v>0</v>
      </c>
      <c r="W295" s="1">
        <v>10</v>
      </c>
      <c r="X295" s="1">
        <v>0</v>
      </c>
      <c r="Y295" s="1">
        <v>20</v>
      </c>
      <c r="Z295" s="1">
        <v>0</v>
      </c>
      <c r="AA295" s="1">
        <v>0</v>
      </c>
      <c r="AB295" s="1">
        <v>10</v>
      </c>
      <c r="AC295" s="3">
        <v>11</v>
      </c>
      <c r="AD295" s="1">
        <v>9.9685120000000006E-3</v>
      </c>
      <c r="AE295" s="1">
        <v>-4.7641573904265003E-2</v>
      </c>
      <c r="AF295" s="1">
        <v>1</v>
      </c>
      <c r="AG295" s="1">
        <v>1</v>
      </c>
      <c r="AH295" s="1">
        <v>11</v>
      </c>
      <c r="AI295" s="1">
        <v>6</v>
      </c>
      <c r="AJ295" s="1">
        <v>6</v>
      </c>
      <c r="AK295" s="1">
        <v>51</v>
      </c>
    </row>
    <row r="296" spans="1:37" x14ac:dyDescent="0.2">
      <c r="A296" t="s">
        <v>296</v>
      </c>
      <c r="B296" t="s">
        <v>5554</v>
      </c>
      <c r="C296" t="s">
        <v>5801</v>
      </c>
      <c r="D296" t="s">
        <v>5802</v>
      </c>
      <c r="E296" t="s">
        <v>5807</v>
      </c>
      <c r="F296" s="35" t="s">
        <v>5808</v>
      </c>
      <c r="G296" s="1" t="s">
        <v>5104</v>
      </c>
      <c r="H296" s="1" t="s">
        <v>5104</v>
      </c>
      <c r="I296" s="3">
        <v>1</v>
      </c>
      <c r="J296" s="1">
        <v>0</v>
      </c>
      <c r="K296" s="1">
        <v>0</v>
      </c>
      <c r="L296" s="3">
        <v>1</v>
      </c>
      <c r="M296" s="6">
        <v>309.5</v>
      </c>
      <c r="N296" s="13">
        <v>309.5</v>
      </c>
      <c r="O296" s="3">
        <v>44</v>
      </c>
      <c r="P296" s="1">
        <v>5.0925000000000002</v>
      </c>
      <c r="Q296" s="1">
        <v>5.0925000000000002</v>
      </c>
      <c r="R296" s="3">
        <v>47</v>
      </c>
      <c r="S296" s="1">
        <v>20</v>
      </c>
      <c r="T296" s="1">
        <v>10</v>
      </c>
      <c r="U296" s="1">
        <v>30</v>
      </c>
      <c r="V296" s="1">
        <v>0</v>
      </c>
      <c r="W296" s="1">
        <v>10</v>
      </c>
      <c r="X296" s="1">
        <v>0</v>
      </c>
      <c r="Y296" s="1">
        <v>20</v>
      </c>
      <c r="Z296" s="1">
        <v>0</v>
      </c>
      <c r="AA296" s="1">
        <v>0</v>
      </c>
      <c r="AB296" s="1">
        <v>10</v>
      </c>
      <c r="AC296" s="3">
        <v>11</v>
      </c>
      <c r="AD296" s="1">
        <v>9.9685120000000006E-3</v>
      </c>
      <c r="AE296" s="1">
        <v>-4.7641573904265003E-2</v>
      </c>
      <c r="AF296" s="1">
        <v>1</v>
      </c>
      <c r="AG296" s="1">
        <v>1</v>
      </c>
      <c r="AH296" s="1">
        <v>11</v>
      </c>
      <c r="AI296" s="1">
        <v>10</v>
      </c>
      <c r="AJ296" s="1">
        <v>10</v>
      </c>
      <c r="AK296" s="1">
        <v>51</v>
      </c>
    </row>
    <row r="297" spans="1:37" x14ac:dyDescent="0.2">
      <c r="A297" t="s">
        <v>297</v>
      </c>
      <c r="B297" t="s">
        <v>5554</v>
      </c>
      <c r="C297" t="s">
        <v>5801</v>
      </c>
      <c r="D297" t="s">
        <v>5802</v>
      </c>
      <c r="E297" t="s">
        <v>5809</v>
      </c>
      <c r="F297" s="35" t="s">
        <v>5810</v>
      </c>
      <c r="G297" s="1" t="s">
        <v>5104</v>
      </c>
      <c r="H297" s="1" t="s">
        <v>5104</v>
      </c>
      <c r="I297" s="3">
        <v>1</v>
      </c>
      <c r="J297" s="1">
        <v>0</v>
      </c>
      <c r="K297" s="1">
        <v>0</v>
      </c>
      <c r="L297" s="3">
        <v>1</v>
      </c>
      <c r="M297" s="6">
        <v>436.5</v>
      </c>
      <c r="N297" s="13">
        <v>436.5</v>
      </c>
      <c r="O297" s="3">
        <v>44</v>
      </c>
      <c r="P297" s="1">
        <v>4.49</v>
      </c>
      <c r="Q297" s="1">
        <v>4.49</v>
      </c>
      <c r="R297" s="3">
        <v>47</v>
      </c>
      <c r="S297" s="1">
        <v>20</v>
      </c>
      <c r="T297" s="1">
        <v>10</v>
      </c>
      <c r="U297" s="1">
        <v>30</v>
      </c>
      <c r="V297" s="1">
        <v>0</v>
      </c>
      <c r="W297" s="1">
        <v>10</v>
      </c>
      <c r="X297" s="1">
        <v>0</v>
      </c>
      <c r="Y297" s="1">
        <v>20</v>
      </c>
      <c r="Z297" s="1">
        <v>0</v>
      </c>
      <c r="AA297" s="1">
        <v>0</v>
      </c>
      <c r="AB297" s="1">
        <v>10</v>
      </c>
      <c r="AC297" s="3">
        <v>11</v>
      </c>
      <c r="AD297" s="1">
        <v>9.9685120000000006E-3</v>
      </c>
      <c r="AE297" s="1">
        <v>-4.7641573904265003E-2</v>
      </c>
      <c r="AF297" s="1">
        <v>1</v>
      </c>
      <c r="AG297" s="1">
        <v>1</v>
      </c>
      <c r="AH297" s="1">
        <v>11</v>
      </c>
      <c r="AI297" s="1">
        <v>3</v>
      </c>
      <c r="AJ297" s="1">
        <v>3</v>
      </c>
      <c r="AK297" s="1">
        <v>51</v>
      </c>
    </row>
    <row r="298" spans="1:37" x14ac:dyDescent="0.2">
      <c r="A298" t="s">
        <v>298</v>
      </c>
      <c r="B298" t="s">
        <v>5412</v>
      </c>
      <c r="C298" t="s">
        <v>5432</v>
      </c>
      <c r="D298" t="s">
        <v>5811</v>
      </c>
      <c r="E298" t="s">
        <v>5812</v>
      </c>
      <c r="F298" s="35" t="s">
        <v>5813</v>
      </c>
      <c r="G298" s="1" t="s">
        <v>5105</v>
      </c>
      <c r="H298" s="1" t="s">
        <v>5105</v>
      </c>
      <c r="I298" s="3">
        <v>1</v>
      </c>
      <c r="J298" s="1">
        <v>0</v>
      </c>
      <c r="K298" s="1">
        <v>0</v>
      </c>
      <c r="L298" s="3">
        <v>1</v>
      </c>
      <c r="M298" s="6">
        <v>5000</v>
      </c>
      <c r="N298" s="13">
        <v>5000</v>
      </c>
      <c r="O298" s="3">
        <v>44</v>
      </c>
      <c r="P298" s="1">
        <v>1.01</v>
      </c>
      <c r="Q298" s="1">
        <v>1.01</v>
      </c>
      <c r="R298" s="3">
        <v>47</v>
      </c>
      <c r="S298" s="1">
        <v>10</v>
      </c>
      <c r="T298" s="1">
        <v>0</v>
      </c>
      <c r="U298" s="1">
        <v>0</v>
      </c>
      <c r="V298" s="1">
        <v>0</v>
      </c>
      <c r="W298" s="1">
        <v>10</v>
      </c>
      <c r="X298" s="1">
        <v>0</v>
      </c>
      <c r="Y298" s="1">
        <v>60</v>
      </c>
      <c r="Z298" s="1">
        <v>0</v>
      </c>
      <c r="AA298" s="1">
        <v>10</v>
      </c>
      <c r="AB298" s="1">
        <v>10</v>
      </c>
      <c r="AC298" s="3">
        <v>11</v>
      </c>
      <c r="AD298" s="1">
        <v>-3.3856316999999997E-2</v>
      </c>
      <c r="AE298" s="1">
        <v>-8.7619841422151803E-2</v>
      </c>
      <c r="AF298" s="1">
        <v>3</v>
      </c>
      <c r="AG298" s="1">
        <v>3</v>
      </c>
      <c r="AH298" s="1">
        <v>11</v>
      </c>
      <c r="AI298" s="1">
        <v>3</v>
      </c>
      <c r="AJ298" s="1">
        <v>3</v>
      </c>
      <c r="AK298" s="1">
        <v>51</v>
      </c>
    </row>
    <row r="299" spans="1:37" x14ac:dyDescent="0.2">
      <c r="A299" t="s">
        <v>299</v>
      </c>
      <c r="B299" t="s">
        <v>5412</v>
      </c>
      <c r="C299" t="s">
        <v>5432</v>
      </c>
      <c r="D299" t="s">
        <v>5811</v>
      </c>
      <c r="E299" t="s">
        <v>5814</v>
      </c>
      <c r="F299" s="35" t="s">
        <v>5815</v>
      </c>
      <c r="G299" s="1" t="s">
        <v>5105</v>
      </c>
      <c r="H299" s="1" t="s">
        <v>5105</v>
      </c>
      <c r="I299" s="3">
        <v>1</v>
      </c>
      <c r="J299" s="1">
        <v>0</v>
      </c>
      <c r="K299" s="1">
        <v>0</v>
      </c>
      <c r="L299" s="3">
        <v>1</v>
      </c>
      <c r="M299" s="6">
        <v>6000</v>
      </c>
      <c r="N299" s="13">
        <v>6000</v>
      </c>
      <c r="O299" s="3">
        <v>44</v>
      </c>
      <c r="P299" s="1">
        <v>1</v>
      </c>
      <c r="Q299" s="1">
        <v>1</v>
      </c>
      <c r="R299" s="3">
        <v>47</v>
      </c>
      <c r="S299" s="1">
        <v>10</v>
      </c>
      <c r="T299" s="1">
        <v>0</v>
      </c>
      <c r="U299" s="1">
        <v>0</v>
      </c>
      <c r="V299" s="1">
        <v>0</v>
      </c>
      <c r="W299" s="1">
        <v>10</v>
      </c>
      <c r="X299" s="1">
        <v>0</v>
      </c>
      <c r="Y299" s="1">
        <v>60</v>
      </c>
      <c r="Z299" s="1">
        <v>0</v>
      </c>
      <c r="AA299" s="1">
        <v>10</v>
      </c>
      <c r="AB299" s="1">
        <v>10</v>
      </c>
      <c r="AC299" s="3">
        <v>11</v>
      </c>
      <c r="AD299" s="1">
        <v>-3.3856316999999997E-2</v>
      </c>
      <c r="AE299" s="1">
        <v>-8.7619841422151803E-2</v>
      </c>
      <c r="AF299" s="1">
        <v>3</v>
      </c>
      <c r="AG299" s="1">
        <v>3</v>
      </c>
      <c r="AH299" s="1">
        <v>11</v>
      </c>
      <c r="AI299" s="1">
        <v>1</v>
      </c>
      <c r="AJ299" s="1">
        <v>1</v>
      </c>
      <c r="AK299" s="1">
        <v>51</v>
      </c>
    </row>
    <row r="300" spans="1:37" x14ac:dyDescent="0.2">
      <c r="A300" t="s">
        <v>300</v>
      </c>
      <c r="B300" t="s">
        <v>5412</v>
      </c>
      <c r="C300" t="s">
        <v>5432</v>
      </c>
      <c r="D300" t="s">
        <v>5811</v>
      </c>
      <c r="E300" t="s">
        <v>5816</v>
      </c>
      <c r="F300" s="35" t="s">
        <v>5817</v>
      </c>
      <c r="G300" s="1" t="s">
        <v>5105</v>
      </c>
      <c r="H300" s="1" t="s">
        <v>5105</v>
      </c>
      <c r="I300" s="3">
        <v>2</v>
      </c>
      <c r="J300" s="1">
        <v>0</v>
      </c>
      <c r="K300" s="1">
        <v>0</v>
      </c>
      <c r="L300" s="3">
        <v>1</v>
      </c>
      <c r="M300" s="6">
        <v>9100</v>
      </c>
      <c r="N300" s="13">
        <v>9100</v>
      </c>
      <c r="O300" s="3">
        <v>44</v>
      </c>
      <c r="P300" s="1">
        <v>1.0049999999999999</v>
      </c>
      <c r="Q300" s="1">
        <v>1.0049999999999999</v>
      </c>
      <c r="R300" s="3">
        <v>47</v>
      </c>
      <c r="S300" s="1">
        <v>10</v>
      </c>
      <c r="T300" s="1">
        <v>0</v>
      </c>
      <c r="U300" s="1">
        <v>0</v>
      </c>
      <c r="V300" s="1">
        <v>0</v>
      </c>
      <c r="W300" s="1">
        <v>10</v>
      </c>
      <c r="X300" s="1">
        <v>0</v>
      </c>
      <c r="Y300" s="1">
        <v>60</v>
      </c>
      <c r="Z300" s="1">
        <v>0</v>
      </c>
      <c r="AA300" s="1">
        <v>10</v>
      </c>
      <c r="AB300" s="1">
        <v>10</v>
      </c>
      <c r="AC300" s="3">
        <v>11</v>
      </c>
      <c r="AD300" s="1">
        <v>-3.3856316999999997E-2</v>
      </c>
      <c r="AE300" s="1">
        <v>-8.7619841422151803E-2</v>
      </c>
      <c r="AF300" s="1">
        <v>3</v>
      </c>
      <c r="AG300" s="1">
        <v>3</v>
      </c>
      <c r="AH300" s="1">
        <v>11</v>
      </c>
      <c r="AI300" s="1">
        <v>3</v>
      </c>
      <c r="AJ300" s="1">
        <v>3</v>
      </c>
      <c r="AK300" s="1">
        <v>51</v>
      </c>
    </row>
    <row r="301" spans="1:37" x14ac:dyDescent="0.2">
      <c r="A301" t="s">
        <v>301</v>
      </c>
      <c r="B301" t="s">
        <v>5412</v>
      </c>
      <c r="C301" t="s">
        <v>5432</v>
      </c>
      <c r="D301" t="s">
        <v>5811</v>
      </c>
      <c r="E301" t="s">
        <v>5549</v>
      </c>
      <c r="F301" s="35" t="s">
        <v>15073</v>
      </c>
      <c r="G301" s="1" t="s">
        <v>5105</v>
      </c>
      <c r="H301" s="1" t="s">
        <v>5105</v>
      </c>
      <c r="I301" s="3">
        <v>1</v>
      </c>
      <c r="J301" s="1">
        <v>0</v>
      </c>
      <c r="K301" s="1">
        <v>0</v>
      </c>
      <c r="L301" s="3">
        <v>1</v>
      </c>
      <c r="M301" s="6">
        <v>5284.9</v>
      </c>
      <c r="N301" s="13">
        <v>5284.9</v>
      </c>
      <c r="O301" s="3">
        <v>44</v>
      </c>
      <c r="P301" s="1">
        <v>1.0049999999999999</v>
      </c>
      <c r="Q301" s="1">
        <v>1.0049999999999999</v>
      </c>
      <c r="R301" s="3">
        <v>47</v>
      </c>
      <c r="S301" s="1">
        <v>10</v>
      </c>
      <c r="T301" s="1">
        <v>0</v>
      </c>
      <c r="U301" s="1">
        <v>0</v>
      </c>
      <c r="V301" s="1">
        <v>0</v>
      </c>
      <c r="W301" s="1">
        <v>10</v>
      </c>
      <c r="X301" s="1">
        <v>0</v>
      </c>
      <c r="Y301" s="1">
        <v>60</v>
      </c>
      <c r="Z301" s="1">
        <v>0</v>
      </c>
      <c r="AA301" s="1">
        <v>10</v>
      </c>
      <c r="AB301" s="1">
        <v>10</v>
      </c>
      <c r="AC301" s="3">
        <v>11</v>
      </c>
      <c r="AD301" s="1">
        <v>-3.3856316999999997E-2</v>
      </c>
      <c r="AE301" s="1">
        <v>-8.7619841422151803E-2</v>
      </c>
      <c r="AF301" s="1">
        <v>3</v>
      </c>
      <c r="AG301" s="1">
        <v>3</v>
      </c>
      <c r="AH301" s="1">
        <v>11</v>
      </c>
      <c r="AI301" s="1">
        <v>3</v>
      </c>
      <c r="AJ301" s="1">
        <v>3</v>
      </c>
      <c r="AK301" s="1">
        <v>51</v>
      </c>
    </row>
    <row r="302" spans="1:37" x14ac:dyDescent="0.2">
      <c r="A302" t="s">
        <v>302</v>
      </c>
      <c r="B302" t="s">
        <v>5412</v>
      </c>
      <c r="C302" t="s">
        <v>5432</v>
      </c>
      <c r="D302" t="s">
        <v>5811</v>
      </c>
      <c r="E302" t="s">
        <v>5818</v>
      </c>
      <c r="F302" s="35" t="s">
        <v>5819</v>
      </c>
      <c r="G302" s="1" t="s">
        <v>5105</v>
      </c>
      <c r="H302" s="1" t="s">
        <v>5105</v>
      </c>
      <c r="I302" s="3">
        <v>1</v>
      </c>
      <c r="J302" s="1">
        <v>0</v>
      </c>
      <c r="K302" s="1">
        <v>0</v>
      </c>
      <c r="L302" s="3">
        <v>1</v>
      </c>
      <c r="M302" s="6">
        <v>8675</v>
      </c>
      <c r="N302" s="13">
        <v>8675</v>
      </c>
      <c r="O302" s="3">
        <v>44</v>
      </c>
      <c r="P302" s="1">
        <v>1</v>
      </c>
      <c r="Q302" s="1">
        <v>1</v>
      </c>
      <c r="R302" s="3">
        <v>47</v>
      </c>
      <c r="S302" s="1">
        <v>10</v>
      </c>
      <c r="T302" s="1">
        <v>0</v>
      </c>
      <c r="U302" s="1">
        <v>0</v>
      </c>
      <c r="V302" s="1">
        <v>0</v>
      </c>
      <c r="W302" s="1">
        <v>10</v>
      </c>
      <c r="X302" s="1">
        <v>0</v>
      </c>
      <c r="Y302" s="1">
        <v>60</v>
      </c>
      <c r="Z302" s="1">
        <v>0</v>
      </c>
      <c r="AA302" s="1">
        <v>10</v>
      </c>
      <c r="AB302" s="1">
        <v>10</v>
      </c>
      <c r="AC302" s="3">
        <v>11</v>
      </c>
      <c r="AD302" s="1">
        <v>-3.3856316999999997E-2</v>
      </c>
      <c r="AE302" s="1">
        <v>-8.7619841422151803E-2</v>
      </c>
      <c r="AF302" s="1">
        <v>3</v>
      </c>
      <c r="AG302" s="1">
        <v>3</v>
      </c>
      <c r="AH302" s="1">
        <v>11</v>
      </c>
      <c r="AI302" s="1">
        <v>4</v>
      </c>
      <c r="AJ302" s="1">
        <v>4</v>
      </c>
      <c r="AK302" s="1">
        <v>51</v>
      </c>
    </row>
    <row r="303" spans="1:37" x14ac:dyDescent="0.2">
      <c r="A303" t="s">
        <v>303</v>
      </c>
      <c r="B303" t="s">
        <v>5412</v>
      </c>
      <c r="C303" t="s">
        <v>5432</v>
      </c>
      <c r="D303" t="s">
        <v>5811</v>
      </c>
      <c r="E303" t="s">
        <v>5820</v>
      </c>
      <c r="F303" s="35" t="s">
        <v>5821</v>
      </c>
      <c r="G303" s="1" t="s">
        <v>5105</v>
      </c>
      <c r="H303" s="1" t="s">
        <v>5105</v>
      </c>
      <c r="I303" s="3">
        <v>1</v>
      </c>
      <c r="J303" s="1">
        <v>0</v>
      </c>
      <c r="K303" s="1">
        <v>0</v>
      </c>
      <c r="L303" s="3">
        <v>1</v>
      </c>
      <c r="M303" s="6">
        <v>6000</v>
      </c>
      <c r="N303" s="13">
        <v>6000</v>
      </c>
      <c r="O303" s="3">
        <v>44</v>
      </c>
      <c r="P303" s="1">
        <v>1</v>
      </c>
      <c r="Q303" s="1">
        <v>1</v>
      </c>
      <c r="R303" s="3">
        <v>47</v>
      </c>
      <c r="S303" s="1">
        <v>10</v>
      </c>
      <c r="T303" s="1">
        <v>0</v>
      </c>
      <c r="U303" s="1">
        <v>0</v>
      </c>
      <c r="V303" s="1">
        <v>0</v>
      </c>
      <c r="W303" s="1">
        <v>10</v>
      </c>
      <c r="X303" s="1">
        <v>0</v>
      </c>
      <c r="Y303" s="1">
        <v>60</v>
      </c>
      <c r="Z303" s="1">
        <v>0</v>
      </c>
      <c r="AA303" s="1">
        <v>10</v>
      </c>
      <c r="AB303" s="1">
        <v>10</v>
      </c>
      <c r="AC303" s="3">
        <v>11</v>
      </c>
      <c r="AD303" s="1">
        <v>-3.3856316999999997E-2</v>
      </c>
      <c r="AE303" s="1">
        <v>-8.7619841422151803E-2</v>
      </c>
      <c r="AF303" s="1">
        <v>3</v>
      </c>
      <c r="AG303" s="1">
        <v>3</v>
      </c>
      <c r="AH303" s="1">
        <v>11</v>
      </c>
      <c r="AI303" s="1">
        <v>2</v>
      </c>
      <c r="AJ303" s="1">
        <v>2</v>
      </c>
      <c r="AK303" s="1">
        <v>51</v>
      </c>
    </row>
    <row r="304" spans="1:37" x14ac:dyDescent="0.2">
      <c r="A304" t="s">
        <v>304</v>
      </c>
      <c r="B304" t="s">
        <v>5412</v>
      </c>
      <c r="C304" t="s">
        <v>5432</v>
      </c>
      <c r="D304" t="s">
        <v>5811</v>
      </c>
      <c r="E304" t="s">
        <v>5822</v>
      </c>
      <c r="F304" s="35" t="s">
        <v>5823</v>
      </c>
      <c r="G304" s="1" t="s">
        <v>5105</v>
      </c>
      <c r="H304" s="1" t="s">
        <v>5105</v>
      </c>
      <c r="I304" s="3">
        <v>1</v>
      </c>
      <c r="J304" s="1">
        <v>0</v>
      </c>
      <c r="K304" s="1">
        <v>0</v>
      </c>
      <c r="L304" s="3">
        <v>1</v>
      </c>
      <c r="M304" s="6">
        <v>7900.1</v>
      </c>
      <c r="N304" s="13">
        <v>7900.1</v>
      </c>
      <c r="O304" s="3">
        <v>44</v>
      </c>
      <c r="P304" s="1">
        <v>1</v>
      </c>
      <c r="Q304" s="1">
        <v>1</v>
      </c>
      <c r="R304" s="3">
        <v>47</v>
      </c>
      <c r="S304" s="1">
        <v>10</v>
      </c>
      <c r="T304" s="1">
        <v>0</v>
      </c>
      <c r="U304" s="1">
        <v>0</v>
      </c>
      <c r="V304" s="1">
        <v>0</v>
      </c>
      <c r="W304" s="1">
        <v>10</v>
      </c>
      <c r="X304" s="1">
        <v>0</v>
      </c>
      <c r="Y304" s="1">
        <v>60</v>
      </c>
      <c r="Z304" s="1">
        <v>0</v>
      </c>
      <c r="AA304" s="1">
        <v>10</v>
      </c>
      <c r="AB304" s="1">
        <v>10</v>
      </c>
      <c r="AC304" s="3">
        <v>11</v>
      </c>
      <c r="AD304" s="1">
        <v>-3.3856316999999997E-2</v>
      </c>
      <c r="AE304" s="1">
        <v>-8.7619841422151803E-2</v>
      </c>
      <c r="AF304" s="1">
        <v>3</v>
      </c>
      <c r="AG304" s="1">
        <v>3</v>
      </c>
      <c r="AH304" s="1">
        <v>11</v>
      </c>
      <c r="AI304" s="1">
        <v>3</v>
      </c>
      <c r="AJ304" s="1">
        <v>3</v>
      </c>
      <c r="AK304" s="1">
        <v>51</v>
      </c>
    </row>
    <row r="305" spans="1:37" x14ac:dyDescent="0.2">
      <c r="A305" t="s">
        <v>305</v>
      </c>
      <c r="B305" t="s">
        <v>5181</v>
      </c>
      <c r="C305" t="s">
        <v>5824</v>
      </c>
      <c r="D305" t="s">
        <v>5825</v>
      </c>
      <c r="E305" t="s">
        <v>5826</v>
      </c>
      <c r="F305" s="35" t="s">
        <v>5827</v>
      </c>
      <c r="G305" s="1" t="s">
        <v>5105</v>
      </c>
      <c r="H305" s="1" t="s">
        <v>5105</v>
      </c>
      <c r="I305" s="3">
        <v>1</v>
      </c>
      <c r="J305" s="1">
        <v>1</v>
      </c>
      <c r="K305" s="1">
        <v>1</v>
      </c>
      <c r="L305" s="3">
        <v>1</v>
      </c>
      <c r="M305" s="6">
        <v>7750</v>
      </c>
      <c r="N305" s="13">
        <v>7750</v>
      </c>
      <c r="O305" s="3">
        <v>44</v>
      </c>
      <c r="P305" s="1">
        <v>2.2999999999999998</v>
      </c>
      <c r="Q305" s="1">
        <v>2.2999999999999998</v>
      </c>
      <c r="R305" s="3">
        <v>1</v>
      </c>
      <c r="S305" s="1">
        <v>0</v>
      </c>
      <c r="T305" s="1">
        <v>80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20</v>
      </c>
      <c r="AC305" s="3">
        <v>11</v>
      </c>
      <c r="AD305" s="1">
        <v>-3.6227897000000002E-2</v>
      </c>
      <c r="AE305" s="1">
        <v>1.23902776273156E-2</v>
      </c>
      <c r="AF305" s="1">
        <v>1</v>
      </c>
      <c r="AG305" s="1">
        <v>1</v>
      </c>
      <c r="AH305" s="1">
        <v>11</v>
      </c>
      <c r="AI305" s="1">
        <v>5</v>
      </c>
      <c r="AJ305" s="1">
        <v>5</v>
      </c>
      <c r="AK305" s="1">
        <v>51</v>
      </c>
    </row>
    <row r="306" spans="1:37" x14ac:dyDescent="0.2">
      <c r="A306" t="s">
        <v>306</v>
      </c>
      <c r="B306" t="s">
        <v>5123</v>
      </c>
      <c r="C306" t="s">
        <v>5828</v>
      </c>
      <c r="D306" t="s">
        <v>5829</v>
      </c>
      <c r="E306" t="s">
        <v>5830</v>
      </c>
      <c r="F306" s="35" t="s">
        <v>5831</v>
      </c>
      <c r="G306" s="1" t="s">
        <v>5104</v>
      </c>
      <c r="H306" s="1" t="s">
        <v>5104</v>
      </c>
      <c r="I306" s="3">
        <v>1</v>
      </c>
      <c r="J306" s="1">
        <v>0</v>
      </c>
      <c r="K306" s="1">
        <v>0</v>
      </c>
      <c r="L306" s="3">
        <v>1</v>
      </c>
      <c r="M306" s="6">
        <v>1934</v>
      </c>
      <c r="N306" s="13">
        <v>1934</v>
      </c>
      <c r="O306" s="3">
        <v>44</v>
      </c>
      <c r="P306" s="1">
        <v>1.5</v>
      </c>
      <c r="Q306" s="1">
        <v>1.5</v>
      </c>
      <c r="R306" s="3">
        <v>47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20</v>
      </c>
      <c r="Z306" s="1">
        <v>0</v>
      </c>
      <c r="AA306" s="1">
        <v>0</v>
      </c>
      <c r="AB306" s="1">
        <v>80</v>
      </c>
      <c r="AC306" s="3">
        <v>11</v>
      </c>
      <c r="AD306" s="1">
        <v>-9.6483146000000006E-2</v>
      </c>
      <c r="AE306" s="1">
        <v>2.2185339469568001E-2</v>
      </c>
      <c r="AF306" s="1">
        <v>1</v>
      </c>
      <c r="AG306" s="1">
        <v>1</v>
      </c>
      <c r="AH306" s="1">
        <v>11</v>
      </c>
      <c r="AI306" s="1">
        <v>4</v>
      </c>
      <c r="AJ306" s="1">
        <v>4</v>
      </c>
      <c r="AK306" s="1">
        <v>51</v>
      </c>
    </row>
    <row r="307" spans="1:37" x14ac:dyDescent="0.2">
      <c r="A307" t="s">
        <v>307</v>
      </c>
      <c r="B307" t="s">
        <v>5123</v>
      </c>
      <c r="C307" t="s">
        <v>5828</v>
      </c>
      <c r="D307" t="s">
        <v>5829</v>
      </c>
      <c r="E307" t="s">
        <v>5832</v>
      </c>
      <c r="F307" s="35" t="s">
        <v>5833</v>
      </c>
      <c r="G307" s="1" t="s">
        <v>5104</v>
      </c>
      <c r="H307" s="1" t="s">
        <v>5104</v>
      </c>
      <c r="I307" s="3">
        <v>1</v>
      </c>
      <c r="J307" s="1">
        <v>0</v>
      </c>
      <c r="K307" s="1">
        <v>0</v>
      </c>
      <c r="L307" s="3">
        <v>1</v>
      </c>
      <c r="M307" s="6">
        <v>2000</v>
      </c>
      <c r="N307" s="13">
        <v>2000</v>
      </c>
      <c r="O307" s="3">
        <v>44</v>
      </c>
      <c r="P307" s="1">
        <v>1.5425</v>
      </c>
      <c r="Q307" s="1">
        <v>1.5425</v>
      </c>
      <c r="R307" s="3">
        <v>47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20</v>
      </c>
      <c r="Z307" s="1">
        <v>0</v>
      </c>
      <c r="AA307" s="1">
        <v>0</v>
      </c>
      <c r="AB307" s="1">
        <v>80</v>
      </c>
      <c r="AC307" s="3">
        <v>11</v>
      </c>
      <c r="AD307" s="1">
        <v>-9.6483146000000006E-2</v>
      </c>
      <c r="AE307" s="1">
        <v>2.2185339469568102E-2</v>
      </c>
      <c r="AF307" s="1">
        <v>1</v>
      </c>
      <c r="AG307" s="1">
        <v>1</v>
      </c>
      <c r="AH307" s="1">
        <v>11</v>
      </c>
      <c r="AI307" s="1">
        <v>3</v>
      </c>
      <c r="AJ307" s="1">
        <v>3</v>
      </c>
      <c r="AK307" s="1">
        <v>51</v>
      </c>
    </row>
    <row r="308" spans="1:37" x14ac:dyDescent="0.2">
      <c r="A308" t="s">
        <v>308</v>
      </c>
      <c r="B308" t="s">
        <v>5181</v>
      </c>
      <c r="C308" t="s">
        <v>5834</v>
      </c>
      <c r="D308" t="s">
        <v>5835</v>
      </c>
      <c r="E308" t="s">
        <v>5836</v>
      </c>
      <c r="F308" s="35" t="s">
        <v>5837</v>
      </c>
      <c r="G308" s="1" t="s">
        <v>5104</v>
      </c>
      <c r="H308" s="1" t="s">
        <v>5104</v>
      </c>
      <c r="I308" s="3">
        <v>1</v>
      </c>
      <c r="J308" s="1">
        <v>1</v>
      </c>
      <c r="K308" s="1">
        <v>1</v>
      </c>
      <c r="L308" s="3">
        <v>1</v>
      </c>
      <c r="M308" s="6">
        <v>3300</v>
      </c>
      <c r="N308" s="13">
        <v>3300</v>
      </c>
      <c r="O308" s="3">
        <v>44</v>
      </c>
      <c r="P308" s="1">
        <v>2</v>
      </c>
      <c r="Q308" s="1">
        <v>2</v>
      </c>
      <c r="R308" s="3">
        <v>47</v>
      </c>
      <c r="S308" s="1">
        <v>40</v>
      </c>
      <c r="T308" s="1">
        <v>30</v>
      </c>
      <c r="U308" s="1">
        <v>20</v>
      </c>
      <c r="V308" s="1">
        <v>10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3">
        <v>11</v>
      </c>
      <c r="AD308" s="1">
        <v>8.3116376000000006E-2</v>
      </c>
      <c r="AE308" s="1">
        <v>3.5934760109451801E-3</v>
      </c>
      <c r="AF308" s="1">
        <v>1</v>
      </c>
      <c r="AG308" s="1">
        <v>1</v>
      </c>
      <c r="AH308" s="1">
        <v>11</v>
      </c>
      <c r="AI308" s="1">
        <v>10</v>
      </c>
      <c r="AJ308" s="1">
        <v>10</v>
      </c>
      <c r="AK308" s="1">
        <v>51</v>
      </c>
    </row>
    <row r="309" spans="1:37" x14ac:dyDescent="0.2">
      <c r="A309" t="s">
        <v>309</v>
      </c>
      <c r="B309" t="s">
        <v>5123</v>
      </c>
      <c r="C309" t="s">
        <v>5254</v>
      </c>
      <c r="D309" t="s">
        <v>5838</v>
      </c>
      <c r="E309" t="s">
        <v>5839</v>
      </c>
      <c r="F309" s="35" t="s">
        <v>5840</v>
      </c>
      <c r="G309" s="1" t="s">
        <v>5105</v>
      </c>
      <c r="H309" s="1" t="s">
        <v>5105</v>
      </c>
      <c r="I309" s="3">
        <v>1</v>
      </c>
      <c r="J309" s="1">
        <v>0</v>
      </c>
      <c r="K309" s="1">
        <v>0</v>
      </c>
      <c r="L309" s="3">
        <v>1</v>
      </c>
      <c r="M309" s="6">
        <v>251</v>
      </c>
      <c r="N309" s="13">
        <v>251</v>
      </c>
      <c r="O309" s="3">
        <v>44</v>
      </c>
      <c r="P309" s="1" t="s">
        <v>2</v>
      </c>
      <c r="Q309" s="1">
        <v>3.1856</v>
      </c>
      <c r="R309" s="3" t="s">
        <v>14989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50</v>
      </c>
      <c r="Z309" s="1">
        <v>0</v>
      </c>
      <c r="AA309" s="1">
        <v>50</v>
      </c>
      <c r="AB309" s="1">
        <v>0</v>
      </c>
      <c r="AC309" s="3">
        <v>11</v>
      </c>
      <c r="AD309" s="1">
        <v>-4.8037924000000003E-2</v>
      </c>
      <c r="AE309" s="1">
        <v>-0.10741534358446</v>
      </c>
      <c r="AF309" s="1">
        <v>1</v>
      </c>
      <c r="AG309" s="1">
        <v>1</v>
      </c>
      <c r="AH309" s="1">
        <v>11</v>
      </c>
      <c r="AI309" s="1">
        <v>3</v>
      </c>
      <c r="AJ309" s="1">
        <v>3</v>
      </c>
      <c r="AK309" s="1">
        <v>51</v>
      </c>
    </row>
    <row r="310" spans="1:37" x14ac:dyDescent="0.2">
      <c r="A310" t="s">
        <v>310</v>
      </c>
      <c r="B310" t="s">
        <v>5123</v>
      </c>
      <c r="C310" t="s">
        <v>5131</v>
      </c>
      <c r="D310" t="s">
        <v>5841</v>
      </c>
      <c r="E310" t="s">
        <v>5139</v>
      </c>
      <c r="F310" s="35" t="s">
        <v>5842</v>
      </c>
      <c r="G310" s="1" t="s">
        <v>5105</v>
      </c>
      <c r="H310" s="1" t="s">
        <v>5105</v>
      </c>
      <c r="I310" s="3">
        <v>1</v>
      </c>
      <c r="J310" s="1">
        <v>0</v>
      </c>
      <c r="K310" s="1">
        <v>0</v>
      </c>
      <c r="L310" s="3">
        <v>1</v>
      </c>
      <c r="M310" s="6">
        <v>65.7</v>
      </c>
      <c r="N310" s="13">
        <v>65.7</v>
      </c>
      <c r="O310" s="3">
        <v>44</v>
      </c>
      <c r="P310" s="1">
        <v>3.4</v>
      </c>
      <c r="Q310" s="1">
        <v>3.4</v>
      </c>
      <c r="R310" s="3">
        <v>47</v>
      </c>
      <c r="S310" s="1">
        <v>50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50</v>
      </c>
      <c r="AC310" s="3">
        <v>11</v>
      </c>
      <c r="AD310" s="1">
        <v>6.7924550000000002E-3</v>
      </c>
      <c r="AE310" s="1">
        <v>6.5572306363145302E-2</v>
      </c>
      <c r="AF310" s="1">
        <v>1</v>
      </c>
      <c r="AG310" s="1">
        <v>1</v>
      </c>
      <c r="AH310" s="1">
        <v>11</v>
      </c>
      <c r="AI310" s="1">
        <v>4</v>
      </c>
      <c r="AJ310" s="1">
        <v>4</v>
      </c>
      <c r="AK310" s="1">
        <v>51</v>
      </c>
    </row>
    <row r="311" spans="1:37" x14ac:dyDescent="0.2">
      <c r="A311" t="s">
        <v>311</v>
      </c>
      <c r="B311" t="s">
        <v>5123</v>
      </c>
      <c r="C311" t="s">
        <v>5131</v>
      </c>
      <c r="D311" t="s">
        <v>5841</v>
      </c>
      <c r="E311" t="s">
        <v>5843</v>
      </c>
      <c r="F311" s="35" t="s">
        <v>5844</v>
      </c>
      <c r="G311" s="1" t="s">
        <v>5106</v>
      </c>
      <c r="H311" s="1" t="s">
        <v>5106</v>
      </c>
      <c r="I311" s="3">
        <v>1</v>
      </c>
      <c r="J311" s="1">
        <v>0</v>
      </c>
      <c r="K311" s="1">
        <v>0</v>
      </c>
      <c r="L311" s="3">
        <v>1</v>
      </c>
      <c r="M311" s="6">
        <v>54.7</v>
      </c>
      <c r="N311" s="13">
        <v>54.7</v>
      </c>
      <c r="O311" s="3">
        <v>44</v>
      </c>
      <c r="P311" s="1">
        <v>4.5</v>
      </c>
      <c r="Q311" s="1">
        <v>4.5</v>
      </c>
      <c r="R311" s="3">
        <v>1</v>
      </c>
      <c r="S311" s="1">
        <v>50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50</v>
      </c>
      <c r="AC311" s="3">
        <v>11</v>
      </c>
      <c r="AD311" s="1">
        <v>6.7924550000000002E-3</v>
      </c>
      <c r="AE311" s="1">
        <v>6.5572306363145302E-2</v>
      </c>
      <c r="AF311" s="1">
        <v>1</v>
      </c>
      <c r="AG311" s="1">
        <v>1</v>
      </c>
      <c r="AH311" s="1">
        <v>11</v>
      </c>
      <c r="AI311" s="1">
        <v>4</v>
      </c>
      <c r="AJ311" s="1">
        <v>4</v>
      </c>
      <c r="AK311" s="1">
        <v>51</v>
      </c>
    </row>
    <row r="312" spans="1:37" x14ac:dyDescent="0.2">
      <c r="A312" t="s">
        <v>312</v>
      </c>
      <c r="B312" t="s">
        <v>5123</v>
      </c>
      <c r="C312" t="s">
        <v>5131</v>
      </c>
      <c r="D312" t="s">
        <v>5841</v>
      </c>
      <c r="E312" t="s">
        <v>5845</v>
      </c>
      <c r="F312" s="35" t="s">
        <v>5846</v>
      </c>
      <c r="G312" s="1" t="s">
        <v>5104</v>
      </c>
      <c r="H312" s="1" t="s">
        <v>5104</v>
      </c>
      <c r="I312" s="3">
        <v>1</v>
      </c>
      <c r="J312" s="1">
        <v>0</v>
      </c>
      <c r="K312" s="1">
        <v>0</v>
      </c>
      <c r="L312" s="3">
        <v>1</v>
      </c>
      <c r="M312" s="6">
        <v>38</v>
      </c>
      <c r="N312" s="13">
        <v>38</v>
      </c>
      <c r="O312" s="3">
        <v>44</v>
      </c>
      <c r="P312" s="1">
        <v>5</v>
      </c>
      <c r="Q312" s="1">
        <v>5</v>
      </c>
      <c r="R312" s="3">
        <v>1</v>
      </c>
      <c r="S312" s="1">
        <v>50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50</v>
      </c>
      <c r="AC312" s="3">
        <v>11</v>
      </c>
      <c r="AD312" s="1">
        <v>6.7924550000000002E-3</v>
      </c>
      <c r="AE312" s="1">
        <v>6.5572306363145302E-2</v>
      </c>
      <c r="AF312" s="1">
        <v>1</v>
      </c>
      <c r="AG312" s="1">
        <v>1</v>
      </c>
      <c r="AH312" s="1">
        <v>11</v>
      </c>
      <c r="AI312" s="1">
        <v>3</v>
      </c>
      <c r="AJ312" s="1">
        <v>3</v>
      </c>
      <c r="AK312" s="1">
        <v>51</v>
      </c>
    </row>
    <row r="313" spans="1:37" x14ac:dyDescent="0.2">
      <c r="A313" t="s">
        <v>313</v>
      </c>
      <c r="B313" t="s">
        <v>5168</v>
      </c>
      <c r="C313" t="s">
        <v>5847</v>
      </c>
      <c r="D313" t="s">
        <v>5848</v>
      </c>
      <c r="E313" t="s">
        <v>5849</v>
      </c>
      <c r="F313" s="35" t="s">
        <v>5850</v>
      </c>
      <c r="G313" s="1" t="s">
        <v>5104</v>
      </c>
      <c r="H313" s="1" t="s">
        <v>5104</v>
      </c>
      <c r="I313" s="3">
        <v>1</v>
      </c>
      <c r="J313" s="1">
        <v>0</v>
      </c>
      <c r="K313" s="1">
        <v>0</v>
      </c>
      <c r="L313" s="3">
        <v>1</v>
      </c>
      <c r="M313" s="6">
        <v>31.8</v>
      </c>
      <c r="N313" s="13">
        <v>31.8</v>
      </c>
      <c r="O313" s="3">
        <v>44</v>
      </c>
      <c r="P313" s="1">
        <v>1</v>
      </c>
      <c r="Q313" s="1">
        <v>1</v>
      </c>
      <c r="R313" s="3">
        <v>47</v>
      </c>
      <c r="S313" s="1">
        <v>100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3">
        <v>11</v>
      </c>
      <c r="AD313" s="1">
        <v>9.9855619000000007E-2</v>
      </c>
      <c r="AE313" s="1">
        <v>2.2143426940417599E-2</v>
      </c>
      <c r="AF313" s="1">
        <v>4</v>
      </c>
      <c r="AG313" s="2">
        <v>4</v>
      </c>
      <c r="AH313" s="1">
        <v>11</v>
      </c>
      <c r="AI313" s="1">
        <v>10</v>
      </c>
      <c r="AJ313" s="1">
        <v>10</v>
      </c>
      <c r="AK313" s="1">
        <v>51</v>
      </c>
    </row>
    <row r="314" spans="1:37" x14ac:dyDescent="0.2">
      <c r="A314" t="s">
        <v>314</v>
      </c>
      <c r="B314" t="s">
        <v>5168</v>
      </c>
      <c r="C314" t="s">
        <v>5847</v>
      </c>
      <c r="D314" t="s">
        <v>5848</v>
      </c>
      <c r="E314" t="s">
        <v>5851</v>
      </c>
      <c r="F314" s="35" t="s">
        <v>5852</v>
      </c>
      <c r="G314" s="1" t="s">
        <v>5104</v>
      </c>
      <c r="H314" s="1" t="s">
        <v>5104</v>
      </c>
      <c r="I314" s="3">
        <v>1</v>
      </c>
      <c r="J314" s="1">
        <v>0</v>
      </c>
      <c r="K314" s="1">
        <v>0</v>
      </c>
      <c r="L314" s="3">
        <v>1</v>
      </c>
      <c r="M314" s="6">
        <v>25.9</v>
      </c>
      <c r="N314" s="13">
        <v>25.9</v>
      </c>
      <c r="O314" s="3">
        <v>44</v>
      </c>
      <c r="P314" s="1">
        <v>1</v>
      </c>
      <c r="Q314" s="1">
        <v>1</v>
      </c>
      <c r="R314" s="3">
        <v>47</v>
      </c>
      <c r="S314" s="1">
        <v>100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3">
        <v>11</v>
      </c>
      <c r="AD314" s="1">
        <v>9.9855619000000007E-2</v>
      </c>
      <c r="AE314" s="1">
        <v>2.2143426940417502E-2</v>
      </c>
      <c r="AF314" s="1">
        <v>4</v>
      </c>
      <c r="AG314" s="2">
        <v>4</v>
      </c>
      <c r="AH314" s="1">
        <v>11</v>
      </c>
      <c r="AI314" s="1">
        <v>2</v>
      </c>
      <c r="AJ314" s="1">
        <v>2</v>
      </c>
      <c r="AK314" s="1">
        <v>51</v>
      </c>
    </row>
    <row r="315" spans="1:37" x14ac:dyDescent="0.2">
      <c r="A315" t="s">
        <v>315</v>
      </c>
      <c r="B315" t="s">
        <v>5412</v>
      </c>
      <c r="C315" t="s">
        <v>5853</v>
      </c>
      <c r="D315" t="s">
        <v>5854</v>
      </c>
      <c r="E315" t="s">
        <v>5855</v>
      </c>
      <c r="F315" s="35" t="s">
        <v>5856</v>
      </c>
      <c r="G315" s="1" t="s">
        <v>5104</v>
      </c>
      <c r="H315" s="1" t="s">
        <v>5104</v>
      </c>
      <c r="I315" s="3">
        <v>1</v>
      </c>
      <c r="J315" s="1">
        <v>0</v>
      </c>
      <c r="K315" s="1">
        <v>0</v>
      </c>
      <c r="L315" s="3">
        <v>1</v>
      </c>
      <c r="M315" s="6">
        <v>1050</v>
      </c>
      <c r="N315" s="13">
        <v>1050</v>
      </c>
      <c r="O315" s="3">
        <v>44</v>
      </c>
      <c r="P315" s="1" t="s">
        <v>2</v>
      </c>
      <c r="Q315" s="1">
        <v>1.2017</v>
      </c>
      <c r="R315" s="3" t="s">
        <v>14989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100</v>
      </c>
      <c r="AC315" s="3">
        <v>44</v>
      </c>
      <c r="AD315" s="1">
        <v>-9.0224465000000004E-2</v>
      </c>
      <c r="AE315" s="1">
        <v>7.4363546281954296E-2</v>
      </c>
      <c r="AF315" s="1">
        <v>3</v>
      </c>
      <c r="AG315" s="1">
        <v>3</v>
      </c>
      <c r="AH315" s="1">
        <v>1</v>
      </c>
      <c r="AI315" s="1">
        <v>1</v>
      </c>
      <c r="AJ315" s="1">
        <v>1</v>
      </c>
      <c r="AK315" s="1">
        <v>51</v>
      </c>
    </row>
    <row r="316" spans="1:37" x14ac:dyDescent="0.2">
      <c r="A316" t="s">
        <v>316</v>
      </c>
      <c r="B316" t="s">
        <v>5412</v>
      </c>
      <c r="C316" t="s">
        <v>5853</v>
      </c>
      <c r="D316" t="s">
        <v>5854</v>
      </c>
      <c r="E316" t="s">
        <v>5857</v>
      </c>
      <c r="F316" s="35" t="s">
        <v>5858</v>
      </c>
      <c r="G316" s="1" t="s">
        <v>5104</v>
      </c>
      <c r="H316" s="1" t="s">
        <v>5104</v>
      </c>
      <c r="I316" s="3">
        <v>1</v>
      </c>
      <c r="J316" s="1">
        <v>0</v>
      </c>
      <c r="K316" s="1">
        <v>0</v>
      </c>
      <c r="L316" s="3">
        <v>1</v>
      </c>
      <c r="M316" s="6">
        <v>830</v>
      </c>
      <c r="N316" s="13">
        <v>830</v>
      </c>
      <c r="O316" s="3">
        <v>44</v>
      </c>
      <c r="P316" s="1" t="s">
        <v>2</v>
      </c>
      <c r="Q316" s="1">
        <v>1.3238000000000001</v>
      </c>
      <c r="R316" s="3" t="s">
        <v>14989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100</v>
      </c>
      <c r="AC316" s="36">
        <v>1</v>
      </c>
      <c r="AD316" s="1">
        <v>-9.0224465000000004E-2</v>
      </c>
      <c r="AE316" s="1">
        <v>7.4363546281954296E-2</v>
      </c>
      <c r="AF316" s="1">
        <v>3</v>
      </c>
      <c r="AG316" s="1">
        <v>3</v>
      </c>
      <c r="AH316" s="1">
        <v>1</v>
      </c>
      <c r="AI316" s="1">
        <v>1</v>
      </c>
      <c r="AJ316" s="1">
        <v>1</v>
      </c>
      <c r="AK316" s="1">
        <v>51</v>
      </c>
    </row>
    <row r="317" spans="1:37" x14ac:dyDescent="0.2">
      <c r="A317" t="s">
        <v>317</v>
      </c>
      <c r="B317" t="s">
        <v>5412</v>
      </c>
      <c r="C317" t="s">
        <v>5853</v>
      </c>
      <c r="D317" t="s">
        <v>5854</v>
      </c>
      <c r="E317" t="s">
        <v>5568</v>
      </c>
      <c r="F317" s="35" t="s">
        <v>5859</v>
      </c>
      <c r="G317" s="1" t="s">
        <v>5104</v>
      </c>
      <c r="H317" s="1" t="s">
        <v>5104</v>
      </c>
      <c r="I317" s="3">
        <v>1</v>
      </c>
      <c r="J317" s="1">
        <v>0</v>
      </c>
      <c r="K317" s="1">
        <v>0</v>
      </c>
      <c r="L317" s="3">
        <v>1</v>
      </c>
      <c r="M317" s="6">
        <v>1300</v>
      </c>
      <c r="N317" s="13">
        <v>1300</v>
      </c>
      <c r="O317" s="3">
        <v>44</v>
      </c>
      <c r="P317" s="1">
        <v>1.0075000000000001</v>
      </c>
      <c r="Q317" s="1">
        <v>1.0075000000000001</v>
      </c>
      <c r="R317" s="3">
        <v>47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20</v>
      </c>
      <c r="Z317" s="1">
        <v>0</v>
      </c>
      <c r="AA317" s="1">
        <v>0</v>
      </c>
      <c r="AB317" s="1">
        <v>80</v>
      </c>
      <c r="AC317" s="3">
        <v>11</v>
      </c>
      <c r="AD317" s="1">
        <v>-9.6483146000000006E-2</v>
      </c>
      <c r="AE317" s="1">
        <v>2.2185339469568102E-2</v>
      </c>
      <c r="AF317" s="1">
        <v>3</v>
      </c>
      <c r="AG317" s="1">
        <v>3</v>
      </c>
      <c r="AH317" s="1">
        <v>11</v>
      </c>
      <c r="AI317" s="1">
        <v>2</v>
      </c>
      <c r="AJ317" s="1">
        <v>2</v>
      </c>
      <c r="AK317" s="1">
        <v>51</v>
      </c>
    </row>
    <row r="318" spans="1:37" x14ac:dyDescent="0.2">
      <c r="A318" t="s">
        <v>318</v>
      </c>
      <c r="B318" t="s">
        <v>5412</v>
      </c>
      <c r="C318" t="s">
        <v>5853</v>
      </c>
      <c r="D318" t="s">
        <v>5854</v>
      </c>
      <c r="E318" t="s">
        <v>5860</v>
      </c>
      <c r="F318" s="35" t="s">
        <v>5861</v>
      </c>
      <c r="G318" s="1" t="s">
        <v>5104</v>
      </c>
      <c r="H318" s="1" t="s">
        <v>5104</v>
      </c>
      <c r="I318" s="3">
        <v>1</v>
      </c>
      <c r="J318" s="1">
        <v>0</v>
      </c>
      <c r="K318" s="1">
        <v>0</v>
      </c>
      <c r="L318" s="3">
        <v>1</v>
      </c>
      <c r="M318" s="6">
        <v>1060</v>
      </c>
      <c r="N318" s="13">
        <v>1060</v>
      </c>
      <c r="O318" s="3">
        <v>44</v>
      </c>
      <c r="P318" s="1" t="s">
        <v>2</v>
      </c>
      <c r="Q318" s="1">
        <v>1.3391</v>
      </c>
      <c r="R318" s="3" t="s">
        <v>14989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100</v>
      </c>
      <c r="AC318" s="36">
        <v>1</v>
      </c>
      <c r="AD318" s="1">
        <v>-9.0224465000000004E-2</v>
      </c>
      <c r="AE318" s="1">
        <v>7.4363546281954296E-2</v>
      </c>
      <c r="AF318" s="1">
        <v>3</v>
      </c>
      <c r="AG318" s="1">
        <v>3</v>
      </c>
      <c r="AH318" s="1">
        <v>1</v>
      </c>
      <c r="AI318" s="1">
        <v>1</v>
      </c>
      <c r="AJ318" s="1">
        <v>1</v>
      </c>
      <c r="AK318" s="1">
        <v>51</v>
      </c>
    </row>
    <row r="319" spans="1:37" x14ac:dyDescent="0.2">
      <c r="A319" t="s">
        <v>319</v>
      </c>
      <c r="B319" t="s">
        <v>5412</v>
      </c>
      <c r="C319" t="s">
        <v>5853</v>
      </c>
      <c r="D319" t="s">
        <v>5854</v>
      </c>
      <c r="E319" t="s">
        <v>5862</v>
      </c>
      <c r="F319" s="35" t="s">
        <v>5863</v>
      </c>
      <c r="G319" s="1" t="s">
        <v>5104</v>
      </c>
      <c r="H319" s="1" t="s">
        <v>5104</v>
      </c>
      <c r="I319" s="3">
        <v>1</v>
      </c>
      <c r="J319" s="1">
        <v>0</v>
      </c>
      <c r="K319" s="1">
        <v>0</v>
      </c>
      <c r="L319" s="3">
        <v>1</v>
      </c>
      <c r="M319" s="6">
        <v>920</v>
      </c>
      <c r="N319" s="13">
        <v>920</v>
      </c>
      <c r="O319" s="3">
        <v>44</v>
      </c>
      <c r="P319" s="1" t="s">
        <v>2</v>
      </c>
      <c r="Q319" s="1">
        <v>1.1298999999999999</v>
      </c>
      <c r="R319" s="3" t="s">
        <v>14989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100</v>
      </c>
      <c r="AC319" s="3">
        <v>44</v>
      </c>
      <c r="AD319" s="1">
        <v>-9.0224465000000004E-2</v>
      </c>
      <c r="AE319" s="1">
        <v>7.4363546281954296E-2</v>
      </c>
      <c r="AF319" s="1">
        <v>3</v>
      </c>
      <c r="AG319" s="1">
        <v>3</v>
      </c>
      <c r="AH319" s="1">
        <v>1</v>
      </c>
      <c r="AI319" s="1">
        <v>1</v>
      </c>
      <c r="AJ319" s="1">
        <v>1</v>
      </c>
      <c r="AK319" s="1">
        <v>51</v>
      </c>
    </row>
    <row r="320" spans="1:37" x14ac:dyDescent="0.2">
      <c r="A320" t="s">
        <v>320</v>
      </c>
      <c r="B320" t="s">
        <v>5412</v>
      </c>
      <c r="C320" t="s">
        <v>5853</v>
      </c>
      <c r="D320" t="s">
        <v>5854</v>
      </c>
      <c r="E320" t="s">
        <v>5864</v>
      </c>
      <c r="F320" s="35" t="s">
        <v>15074</v>
      </c>
      <c r="G320" s="1" t="s">
        <v>5104</v>
      </c>
      <c r="H320" s="1" t="s">
        <v>5104</v>
      </c>
      <c r="I320" s="3">
        <v>1</v>
      </c>
      <c r="J320" s="1">
        <v>0</v>
      </c>
      <c r="K320" s="1">
        <v>0</v>
      </c>
      <c r="L320" s="3">
        <v>1</v>
      </c>
      <c r="M320" s="6">
        <v>850</v>
      </c>
      <c r="N320" s="13">
        <v>850</v>
      </c>
      <c r="O320" s="3">
        <v>44</v>
      </c>
      <c r="P320" s="1">
        <v>1.0149999999999999</v>
      </c>
      <c r="Q320" s="1">
        <v>1.0149999999999999</v>
      </c>
      <c r="R320" s="3">
        <v>47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100</v>
      </c>
      <c r="AC320" s="3">
        <v>11</v>
      </c>
      <c r="AD320" s="1">
        <v>-9.0224465000000004E-2</v>
      </c>
      <c r="AE320" s="1">
        <v>7.4363546281954296E-2</v>
      </c>
      <c r="AF320" s="1">
        <v>3</v>
      </c>
      <c r="AG320" s="1">
        <v>3</v>
      </c>
      <c r="AH320" s="1">
        <v>11</v>
      </c>
      <c r="AI320" s="1">
        <v>1</v>
      </c>
      <c r="AJ320" s="1">
        <v>1</v>
      </c>
      <c r="AK320" s="1">
        <v>51</v>
      </c>
    </row>
    <row r="321" spans="1:37" x14ac:dyDescent="0.2">
      <c r="A321" t="s">
        <v>321</v>
      </c>
      <c r="B321" t="s">
        <v>5412</v>
      </c>
      <c r="C321" t="s">
        <v>5853</v>
      </c>
      <c r="D321" t="s">
        <v>5854</v>
      </c>
      <c r="E321" t="s">
        <v>5865</v>
      </c>
      <c r="F321" s="35" t="s">
        <v>5866</v>
      </c>
      <c r="G321" s="1" t="s">
        <v>5104</v>
      </c>
      <c r="H321" s="1" t="s">
        <v>5104</v>
      </c>
      <c r="I321" s="3">
        <v>1</v>
      </c>
      <c r="J321" s="1">
        <v>0</v>
      </c>
      <c r="K321" s="1">
        <v>0</v>
      </c>
      <c r="L321" s="3">
        <v>1</v>
      </c>
      <c r="M321" s="6">
        <v>920</v>
      </c>
      <c r="N321" s="13">
        <v>920</v>
      </c>
      <c r="O321" s="3">
        <v>44</v>
      </c>
      <c r="P321" s="1" t="s">
        <v>2</v>
      </c>
      <c r="Q321" s="1">
        <v>1.1412</v>
      </c>
      <c r="R321" s="3" t="s">
        <v>14989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100</v>
      </c>
      <c r="AC321" s="36">
        <v>51</v>
      </c>
      <c r="AD321" s="1">
        <v>-9.0224465000000004E-2</v>
      </c>
      <c r="AE321" s="1">
        <v>7.4363546281954296E-2</v>
      </c>
      <c r="AF321" s="1">
        <v>3</v>
      </c>
      <c r="AG321" s="1">
        <v>3</v>
      </c>
      <c r="AH321" s="1">
        <v>1</v>
      </c>
      <c r="AI321" s="1">
        <v>2</v>
      </c>
      <c r="AJ321" s="1">
        <v>2</v>
      </c>
      <c r="AK321" s="1">
        <v>51</v>
      </c>
    </row>
    <row r="322" spans="1:37" x14ac:dyDescent="0.2">
      <c r="A322" t="s">
        <v>322</v>
      </c>
      <c r="B322" t="s">
        <v>5412</v>
      </c>
      <c r="C322" t="s">
        <v>5853</v>
      </c>
      <c r="D322" t="s">
        <v>5854</v>
      </c>
      <c r="E322" t="s">
        <v>5867</v>
      </c>
      <c r="F322" s="35" t="s">
        <v>5868</v>
      </c>
      <c r="G322" s="1" t="s">
        <v>5104</v>
      </c>
      <c r="H322" s="1" t="s">
        <v>5104</v>
      </c>
      <c r="I322" s="3">
        <v>1</v>
      </c>
      <c r="J322" s="1">
        <v>0</v>
      </c>
      <c r="K322" s="1">
        <v>0</v>
      </c>
      <c r="L322" s="3">
        <v>1</v>
      </c>
      <c r="M322" s="6">
        <v>980</v>
      </c>
      <c r="N322" s="13">
        <v>980</v>
      </c>
      <c r="O322" s="3">
        <v>44</v>
      </c>
      <c r="P322" s="1" t="s">
        <v>2</v>
      </c>
      <c r="Q322" s="1">
        <v>1.3246</v>
      </c>
      <c r="R322" s="3" t="s">
        <v>14989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100</v>
      </c>
      <c r="AC322" s="3">
        <v>11</v>
      </c>
      <c r="AD322" s="1">
        <v>-9.0224465000000004E-2</v>
      </c>
      <c r="AE322" s="1">
        <v>7.4363546281954296E-2</v>
      </c>
      <c r="AF322" s="1">
        <v>3</v>
      </c>
      <c r="AG322" s="1">
        <v>3</v>
      </c>
      <c r="AH322" s="1">
        <v>1</v>
      </c>
      <c r="AI322" s="1">
        <v>1</v>
      </c>
      <c r="AJ322" s="1">
        <v>1</v>
      </c>
      <c r="AK322" s="1">
        <v>51</v>
      </c>
    </row>
    <row r="323" spans="1:37" x14ac:dyDescent="0.2">
      <c r="A323" t="s">
        <v>323</v>
      </c>
      <c r="B323" t="s">
        <v>5412</v>
      </c>
      <c r="C323" t="s">
        <v>5853</v>
      </c>
      <c r="D323" t="s">
        <v>5854</v>
      </c>
      <c r="E323" t="s">
        <v>5869</v>
      </c>
      <c r="F323" s="35" t="s">
        <v>5870</v>
      </c>
      <c r="G323" s="1" t="s">
        <v>5104</v>
      </c>
      <c r="H323" s="1" t="s">
        <v>5104</v>
      </c>
      <c r="I323" s="3">
        <v>1</v>
      </c>
      <c r="J323" s="1">
        <v>0</v>
      </c>
      <c r="K323" s="1">
        <v>0</v>
      </c>
      <c r="L323" s="3">
        <v>1</v>
      </c>
      <c r="M323" s="6">
        <v>850</v>
      </c>
      <c r="N323" s="13">
        <v>850</v>
      </c>
      <c r="O323" s="3">
        <v>44</v>
      </c>
      <c r="P323" s="1" t="s">
        <v>2</v>
      </c>
      <c r="Q323" s="1">
        <v>1.1963999999999999</v>
      </c>
      <c r="R323" s="3" t="s">
        <v>14989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100</v>
      </c>
      <c r="AC323" s="3">
        <v>11</v>
      </c>
      <c r="AD323" s="1">
        <v>-9.0224465000000004E-2</v>
      </c>
      <c r="AE323" s="1">
        <v>7.4363546281954199E-2</v>
      </c>
      <c r="AF323" s="1">
        <v>3</v>
      </c>
      <c r="AG323" s="1">
        <v>3</v>
      </c>
      <c r="AH323" s="1">
        <v>11</v>
      </c>
      <c r="AI323" s="1">
        <v>1</v>
      </c>
      <c r="AJ323" s="1">
        <v>1</v>
      </c>
      <c r="AK323" s="1">
        <v>51</v>
      </c>
    </row>
    <row r="324" spans="1:37" x14ac:dyDescent="0.2">
      <c r="A324" t="s">
        <v>324</v>
      </c>
      <c r="B324" t="s">
        <v>5233</v>
      </c>
      <c r="C324" t="s">
        <v>5376</v>
      </c>
      <c r="D324" t="s">
        <v>5871</v>
      </c>
      <c r="E324" t="s">
        <v>5872</v>
      </c>
      <c r="F324" s="35" t="s">
        <v>5873</v>
      </c>
      <c r="G324" s="1" t="s">
        <v>5107</v>
      </c>
      <c r="H324" s="1" t="s">
        <v>5107</v>
      </c>
      <c r="I324" s="3">
        <v>1</v>
      </c>
      <c r="J324" s="1">
        <v>1</v>
      </c>
      <c r="K324" s="1">
        <v>1</v>
      </c>
      <c r="L324" s="3">
        <v>42</v>
      </c>
      <c r="M324" s="6">
        <v>66172.800000000003</v>
      </c>
      <c r="N324" s="13">
        <v>66172.800000000003</v>
      </c>
      <c r="O324" s="3">
        <v>44</v>
      </c>
      <c r="P324" s="1">
        <v>1.02</v>
      </c>
      <c r="Q324" s="1">
        <v>1.02</v>
      </c>
      <c r="R324" s="3">
        <v>47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10</v>
      </c>
      <c r="Z324" s="1">
        <v>0</v>
      </c>
      <c r="AA324" s="1">
        <v>0</v>
      </c>
      <c r="AB324" s="1">
        <v>90</v>
      </c>
      <c r="AC324" s="3">
        <v>11</v>
      </c>
      <c r="AD324" s="1">
        <v>-9.4039089000000006E-2</v>
      </c>
      <c r="AE324" s="1">
        <v>4.7179421603605103E-2</v>
      </c>
      <c r="AF324" s="1">
        <v>1</v>
      </c>
      <c r="AG324" s="1">
        <v>1</v>
      </c>
      <c r="AH324" s="1">
        <v>11</v>
      </c>
      <c r="AI324" s="1">
        <v>8</v>
      </c>
      <c r="AJ324" s="1">
        <v>8</v>
      </c>
      <c r="AK324" s="1">
        <v>51</v>
      </c>
    </row>
    <row r="325" spans="1:37" x14ac:dyDescent="0.2">
      <c r="A325" t="s">
        <v>325</v>
      </c>
      <c r="B325" t="s">
        <v>5233</v>
      </c>
      <c r="C325" t="s">
        <v>5376</v>
      </c>
      <c r="D325" t="s">
        <v>5871</v>
      </c>
      <c r="E325" t="s">
        <v>5874</v>
      </c>
      <c r="F325" s="35" t="s">
        <v>5875</v>
      </c>
      <c r="G325" s="1" t="s">
        <v>5105</v>
      </c>
      <c r="H325" s="1" t="s">
        <v>5105</v>
      </c>
      <c r="I325" s="3">
        <v>1</v>
      </c>
      <c r="J325" s="1">
        <v>1</v>
      </c>
      <c r="K325" s="1">
        <v>1</v>
      </c>
      <c r="L325" s="3">
        <v>1</v>
      </c>
      <c r="M325" s="6">
        <v>40500</v>
      </c>
      <c r="N325" s="13">
        <v>40500</v>
      </c>
      <c r="O325" s="3">
        <v>44</v>
      </c>
      <c r="P325" s="1">
        <v>1.5024999999999999</v>
      </c>
      <c r="Q325" s="1">
        <v>1.5024999999999999</v>
      </c>
      <c r="R325" s="3">
        <v>47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10</v>
      </c>
      <c r="Z325" s="1">
        <v>0</v>
      </c>
      <c r="AA325" s="1">
        <v>0</v>
      </c>
      <c r="AB325" s="1">
        <v>90</v>
      </c>
      <c r="AC325" s="3">
        <v>11</v>
      </c>
      <c r="AD325" s="1">
        <v>-9.4039089000000006E-2</v>
      </c>
      <c r="AE325" s="1">
        <v>4.7179421603604998E-2</v>
      </c>
      <c r="AF325" s="1">
        <v>1</v>
      </c>
      <c r="AG325" s="1">
        <v>1</v>
      </c>
      <c r="AH325" s="1">
        <v>11</v>
      </c>
      <c r="AI325" s="1">
        <v>4</v>
      </c>
      <c r="AJ325" s="1">
        <v>4</v>
      </c>
      <c r="AK325" s="1">
        <v>51</v>
      </c>
    </row>
    <row r="326" spans="1:37" x14ac:dyDescent="0.2">
      <c r="A326" t="s">
        <v>326</v>
      </c>
      <c r="B326" t="s">
        <v>5233</v>
      </c>
      <c r="C326" t="s">
        <v>5376</v>
      </c>
      <c r="D326" t="s">
        <v>5871</v>
      </c>
      <c r="E326" t="s">
        <v>5876</v>
      </c>
      <c r="F326" s="35" t="s">
        <v>5877</v>
      </c>
      <c r="G326" s="1" t="s">
        <v>5105</v>
      </c>
      <c r="H326" s="1" t="s">
        <v>5105</v>
      </c>
      <c r="I326" s="3">
        <v>1</v>
      </c>
      <c r="J326" s="1">
        <v>1</v>
      </c>
      <c r="K326" s="1">
        <v>1</v>
      </c>
      <c r="L326" s="3">
        <v>1</v>
      </c>
      <c r="M326" s="6">
        <v>55000</v>
      </c>
      <c r="N326" s="13">
        <v>55000</v>
      </c>
      <c r="O326" s="3">
        <v>44</v>
      </c>
      <c r="P326" s="1">
        <v>1.1125</v>
      </c>
      <c r="Q326" s="1">
        <v>1.1125</v>
      </c>
      <c r="R326" s="3">
        <v>47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</v>
      </c>
      <c r="Z326" s="1">
        <v>0</v>
      </c>
      <c r="AA326" s="1">
        <v>0</v>
      </c>
      <c r="AB326" s="1">
        <v>90</v>
      </c>
      <c r="AC326" s="3">
        <v>11</v>
      </c>
      <c r="AD326" s="1">
        <v>-9.4039089000000006E-2</v>
      </c>
      <c r="AE326" s="1">
        <v>4.7179421603604998E-2</v>
      </c>
      <c r="AF326" s="1">
        <v>1</v>
      </c>
      <c r="AG326" s="1">
        <v>1</v>
      </c>
      <c r="AH326" s="1">
        <v>11</v>
      </c>
      <c r="AI326" s="1">
        <v>6</v>
      </c>
      <c r="AJ326" s="1">
        <v>6</v>
      </c>
      <c r="AK326" s="1">
        <v>51</v>
      </c>
    </row>
    <row r="327" spans="1:37" x14ac:dyDescent="0.2">
      <c r="A327" t="s">
        <v>327</v>
      </c>
      <c r="B327" t="s">
        <v>5233</v>
      </c>
      <c r="C327" t="s">
        <v>5376</v>
      </c>
      <c r="D327" t="s">
        <v>5871</v>
      </c>
      <c r="E327" t="s">
        <v>5878</v>
      </c>
      <c r="F327" s="35" t="s">
        <v>5879</v>
      </c>
      <c r="G327" s="1" t="s">
        <v>5107</v>
      </c>
      <c r="H327" s="1" t="s">
        <v>5107</v>
      </c>
      <c r="I327" s="3">
        <v>1</v>
      </c>
      <c r="J327" s="1">
        <v>1</v>
      </c>
      <c r="K327" s="1">
        <v>1</v>
      </c>
      <c r="L327" s="3">
        <v>1</v>
      </c>
      <c r="M327" s="6">
        <v>34127.800000000003</v>
      </c>
      <c r="N327" s="13">
        <v>34127.800000000003</v>
      </c>
      <c r="O327" s="3">
        <v>44</v>
      </c>
      <c r="P327" s="1">
        <v>1</v>
      </c>
      <c r="Q327" s="1">
        <v>1</v>
      </c>
      <c r="R327" s="3">
        <v>47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10</v>
      </c>
      <c r="Z327" s="1">
        <v>0</v>
      </c>
      <c r="AA327" s="1">
        <v>0</v>
      </c>
      <c r="AB327" s="1">
        <v>90</v>
      </c>
      <c r="AC327" s="3">
        <v>11</v>
      </c>
      <c r="AD327" s="1">
        <v>-9.4039089000000006E-2</v>
      </c>
      <c r="AE327" s="1">
        <v>4.7179421603604998E-2</v>
      </c>
      <c r="AF327" s="1">
        <v>1</v>
      </c>
      <c r="AG327" s="1">
        <v>1</v>
      </c>
      <c r="AH327" s="1">
        <v>11</v>
      </c>
      <c r="AI327" s="1">
        <v>7</v>
      </c>
      <c r="AJ327" s="1">
        <v>7</v>
      </c>
      <c r="AK327" s="1">
        <v>51</v>
      </c>
    </row>
    <row r="328" spans="1:37" x14ac:dyDescent="0.2">
      <c r="A328" t="s">
        <v>328</v>
      </c>
      <c r="B328" t="s">
        <v>5233</v>
      </c>
      <c r="C328" t="s">
        <v>5880</v>
      </c>
      <c r="D328" t="s">
        <v>5881</v>
      </c>
      <c r="E328" t="s">
        <v>5882</v>
      </c>
      <c r="F328" s="35" t="s">
        <v>5883</v>
      </c>
      <c r="G328" s="1" t="s">
        <v>5105</v>
      </c>
      <c r="H328" s="1" t="s">
        <v>5105</v>
      </c>
      <c r="I328" s="3">
        <v>1</v>
      </c>
      <c r="J328" s="1">
        <v>0</v>
      </c>
      <c r="K328" s="1">
        <v>0</v>
      </c>
      <c r="L328" s="3">
        <v>1</v>
      </c>
      <c r="M328" s="32">
        <v>100000</v>
      </c>
      <c r="N328" s="31">
        <v>100000</v>
      </c>
      <c r="O328" s="3">
        <v>44</v>
      </c>
      <c r="P328" s="1">
        <v>1.5649999999999999</v>
      </c>
      <c r="Q328" s="1">
        <v>1.5649999999999999</v>
      </c>
      <c r="R328" s="3">
        <v>47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40</v>
      </c>
      <c r="Z328" s="1">
        <v>0</v>
      </c>
      <c r="AA328" s="1">
        <v>0</v>
      </c>
      <c r="AB328" s="1">
        <v>60</v>
      </c>
      <c r="AC328" s="3">
        <v>11</v>
      </c>
      <c r="AD328" s="1">
        <v>-9.5085379999999997E-2</v>
      </c>
      <c r="AE328" s="1">
        <v>-1.5745112833436301E-2</v>
      </c>
      <c r="AF328" s="1">
        <v>1</v>
      </c>
      <c r="AG328" s="1">
        <v>1</v>
      </c>
      <c r="AH328" s="1">
        <v>11</v>
      </c>
      <c r="AI328" s="1">
        <v>5</v>
      </c>
      <c r="AJ328" s="1">
        <v>5</v>
      </c>
      <c r="AK328" s="1">
        <v>51</v>
      </c>
    </row>
    <row r="329" spans="1:37" x14ac:dyDescent="0.2">
      <c r="A329" t="s">
        <v>329</v>
      </c>
      <c r="B329" t="s">
        <v>5233</v>
      </c>
      <c r="C329" t="s">
        <v>5880</v>
      </c>
      <c r="D329" t="s">
        <v>5881</v>
      </c>
      <c r="E329" t="s">
        <v>5171</v>
      </c>
      <c r="F329" s="35" t="s">
        <v>5884</v>
      </c>
      <c r="G329" s="1" t="s">
        <v>5105</v>
      </c>
      <c r="H329" s="1" t="s">
        <v>5105</v>
      </c>
      <c r="I329" s="3">
        <v>1</v>
      </c>
      <c r="J329" s="1">
        <v>0</v>
      </c>
      <c r="K329" s="1">
        <v>0</v>
      </c>
      <c r="L329" s="3">
        <v>1</v>
      </c>
      <c r="M329" s="6">
        <v>84327.5</v>
      </c>
      <c r="N329" s="13">
        <v>84327.5</v>
      </c>
      <c r="O329" s="3">
        <v>44</v>
      </c>
      <c r="P329" s="1">
        <v>1.4</v>
      </c>
      <c r="Q329" s="1">
        <v>1.4</v>
      </c>
      <c r="R329" s="3">
        <v>47</v>
      </c>
      <c r="S329" s="1">
        <v>10</v>
      </c>
      <c r="T329" s="1">
        <v>0</v>
      </c>
      <c r="U329" s="1">
        <v>0</v>
      </c>
      <c r="V329" s="1">
        <v>0</v>
      </c>
      <c r="W329" s="1">
        <v>10</v>
      </c>
      <c r="X329" s="1">
        <v>0</v>
      </c>
      <c r="Y329" s="1">
        <v>20</v>
      </c>
      <c r="Z329" s="1">
        <v>0</v>
      </c>
      <c r="AA329" s="1">
        <v>0</v>
      </c>
      <c r="AB329" s="1">
        <v>60</v>
      </c>
      <c r="AC329" s="3">
        <v>11</v>
      </c>
      <c r="AD329" s="1">
        <v>-7.0206961999999998E-2</v>
      </c>
      <c r="AE329" s="1">
        <v>1.1820243172287999E-2</v>
      </c>
      <c r="AF329" s="1">
        <v>1</v>
      </c>
      <c r="AG329" s="1">
        <v>1</v>
      </c>
      <c r="AH329" s="1">
        <v>11</v>
      </c>
      <c r="AI329" s="1">
        <v>5</v>
      </c>
      <c r="AJ329" s="1">
        <v>5</v>
      </c>
      <c r="AK329" s="1">
        <v>51</v>
      </c>
    </row>
    <row r="330" spans="1:37" x14ac:dyDescent="0.2">
      <c r="A330" t="s">
        <v>330</v>
      </c>
      <c r="B330" t="s">
        <v>5233</v>
      </c>
      <c r="C330" t="s">
        <v>5880</v>
      </c>
      <c r="D330" t="s">
        <v>5881</v>
      </c>
      <c r="E330" t="s">
        <v>5885</v>
      </c>
      <c r="F330" s="35" t="s">
        <v>5886</v>
      </c>
      <c r="G330" s="1" t="s">
        <v>5105</v>
      </c>
      <c r="H330" s="1" t="s">
        <v>5105</v>
      </c>
      <c r="I330" s="3">
        <v>1</v>
      </c>
      <c r="J330" s="1">
        <v>1</v>
      </c>
      <c r="K330" s="1">
        <v>1</v>
      </c>
      <c r="L330" s="3">
        <v>1</v>
      </c>
      <c r="M330" s="6">
        <v>113762.8</v>
      </c>
      <c r="N330" s="13">
        <v>113762.8</v>
      </c>
      <c r="O330" s="3">
        <v>44</v>
      </c>
      <c r="P330" s="1">
        <v>1.4</v>
      </c>
      <c r="Q330" s="1">
        <v>1.4</v>
      </c>
      <c r="R330" s="3">
        <v>47</v>
      </c>
      <c r="S330" s="1">
        <v>10</v>
      </c>
      <c r="T330" s="1">
        <v>0</v>
      </c>
      <c r="U330" s="1">
        <v>0</v>
      </c>
      <c r="V330" s="1">
        <v>0</v>
      </c>
      <c r="W330" s="1">
        <v>10</v>
      </c>
      <c r="X330" s="1">
        <v>0</v>
      </c>
      <c r="Y330" s="1">
        <v>20</v>
      </c>
      <c r="Z330" s="1">
        <v>0</v>
      </c>
      <c r="AA330" s="1">
        <v>0</v>
      </c>
      <c r="AB330" s="1">
        <v>60</v>
      </c>
      <c r="AC330" s="3">
        <v>11</v>
      </c>
      <c r="AD330" s="1">
        <v>-7.0206961999999998E-2</v>
      </c>
      <c r="AE330" s="1">
        <v>1.1820243172287999E-2</v>
      </c>
      <c r="AF330" s="1">
        <v>1</v>
      </c>
      <c r="AG330" s="1">
        <v>1</v>
      </c>
      <c r="AH330" s="1">
        <v>11</v>
      </c>
      <c r="AI330" s="1">
        <v>8</v>
      </c>
      <c r="AJ330" s="1">
        <v>8</v>
      </c>
      <c r="AK330" s="1">
        <v>51</v>
      </c>
    </row>
    <row r="331" spans="1:37" x14ac:dyDescent="0.2">
      <c r="A331" t="s">
        <v>331</v>
      </c>
      <c r="B331" t="s">
        <v>5123</v>
      </c>
      <c r="C331" t="s">
        <v>5131</v>
      </c>
      <c r="D331" t="s">
        <v>5887</v>
      </c>
      <c r="E331" t="s">
        <v>5691</v>
      </c>
      <c r="F331" s="35" t="s">
        <v>5888</v>
      </c>
      <c r="G331" s="1" t="s">
        <v>5105</v>
      </c>
      <c r="H331" s="1" t="s">
        <v>5105</v>
      </c>
      <c r="I331" s="3">
        <v>1</v>
      </c>
      <c r="J331" s="1">
        <v>1</v>
      </c>
      <c r="K331" s="1">
        <v>1</v>
      </c>
      <c r="L331" s="3">
        <v>1</v>
      </c>
      <c r="M331" s="6">
        <v>9</v>
      </c>
      <c r="N331" s="13">
        <v>9</v>
      </c>
      <c r="O331" s="3">
        <v>44</v>
      </c>
      <c r="P331" s="1">
        <v>2.62</v>
      </c>
      <c r="Q331" s="1">
        <v>2.62</v>
      </c>
      <c r="R331" s="3">
        <v>47</v>
      </c>
      <c r="S331" s="1">
        <v>10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10</v>
      </c>
      <c r="AB331" s="1">
        <v>80</v>
      </c>
      <c r="AC331" s="3">
        <v>11</v>
      </c>
      <c r="AD331" s="1">
        <v>-7.3527377000000005E-2</v>
      </c>
      <c r="AE331" s="1">
        <v>6.1107635805499098E-2</v>
      </c>
      <c r="AF331" s="1">
        <v>1</v>
      </c>
      <c r="AG331" s="1">
        <v>1</v>
      </c>
      <c r="AH331" s="1">
        <v>11</v>
      </c>
      <c r="AI331" s="1">
        <v>6</v>
      </c>
      <c r="AJ331" s="1">
        <v>6</v>
      </c>
      <c r="AK331" s="1">
        <v>51</v>
      </c>
    </row>
    <row r="332" spans="1:37" x14ac:dyDescent="0.2">
      <c r="A332" t="s">
        <v>332</v>
      </c>
      <c r="B332" t="s">
        <v>5123</v>
      </c>
      <c r="C332" t="s">
        <v>5131</v>
      </c>
      <c r="D332" t="s">
        <v>5887</v>
      </c>
      <c r="E332" t="s">
        <v>5889</v>
      </c>
      <c r="F332" s="35" t="s">
        <v>5890</v>
      </c>
      <c r="G332" s="1" t="s">
        <v>5104</v>
      </c>
      <c r="H332" s="1" t="s">
        <v>5104</v>
      </c>
      <c r="I332" s="3">
        <v>1</v>
      </c>
      <c r="J332" s="1">
        <v>1</v>
      </c>
      <c r="K332" s="1">
        <v>1</v>
      </c>
      <c r="L332" s="3">
        <v>1</v>
      </c>
      <c r="M332" s="6">
        <v>8</v>
      </c>
      <c r="N332" s="13">
        <v>8</v>
      </c>
      <c r="O332" s="3">
        <v>44</v>
      </c>
      <c r="P332" s="1">
        <v>2.5950000000000002</v>
      </c>
      <c r="Q332" s="1">
        <v>2.5950000000000002</v>
      </c>
      <c r="R332" s="3">
        <v>47</v>
      </c>
      <c r="S332" s="1">
        <v>10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10</v>
      </c>
      <c r="AB332" s="1">
        <v>80</v>
      </c>
      <c r="AC332" s="3">
        <v>11</v>
      </c>
      <c r="AD332" s="1">
        <v>-7.3527377000000005E-2</v>
      </c>
      <c r="AE332" s="1">
        <v>6.1107635805499001E-2</v>
      </c>
      <c r="AF332" s="1">
        <v>1</v>
      </c>
      <c r="AG332" s="1">
        <v>1</v>
      </c>
      <c r="AH332" s="1">
        <v>11</v>
      </c>
      <c r="AI332" s="1">
        <v>6</v>
      </c>
      <c r="AJ332" s="1">
        <v>6</v>
      </c>
      <c r="AK332" s="1">
        <v>51</v>
      </c>
    </row>
    <row r="333" spans="1:37" x14ac:dyDescent="0.2">
      <c r="A333" t="s">
        <v>333</v>
      </c>
      <c r="B333" t="s">
        <v>5123</v>
      </c>
      <c r="C333" t="s">
        <v>5124</v>
      </c>
      <c r="D333" t="s">
        <v>5891</v>
      </c>
      <c r="E333" t="s">
        <v>5892</v>
      </c>
      <c r="F333" s="35" t="s">
        <v>5893</v>
      </c>
      <c r="G333" s="1" t="s">
        <v>5104</v>
      </c>
      <c r="H333" s="1" t="s">
        <v>5104</v>
      </c>
      <c r="I333" s="3">
        <v>1</v>
      </c>
      <c r="J333" s="1">
        <v>0</v>
      </c>
      <c r="K333" s="1">
        <v>0</v>
      </c>
      <c r="L333" s="3">
        <v>1</v>
      </c>
      <c r="M333" s="6">
        <v>90</v>
      </c>
      <c r="N333" s="13">
        <v>90</v>
      </c>
      <c r="O333" s="3">
        <v>44</v>
      </c>
      <c r="P333" s="1" t="s">
        <v>2</v>
      </c>
      <c r="Q333" s="1">
        <v>3.6231</v>
      </c>
      <c r="R333" s="3" t="s">
        <v>14989</v>
      </c>
      <c r="S333" s="1">
        <v>50</v>
      </c>
      <c r="T333" s="1">
        <v>10</v>
      </c>
      <c r="U333" s="1">
        <v>10</v>
      </c>
      <c r="V333" s="1">
        <v>30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3">
        <v>11</v>
      </c>
      <c r="AD333" s="1">
        <v>9.1283138E-2</v>
      </c>
      <c r="AE333" s="1">
        <v>1.08893646584331E-2</v>
      </c>
      <c r="AF333" s="1">
        <v>1</v>
      </c>
      <c r="AG333" s="1">
        <v>1</v>
      </c>
      <c r="AH333" s="1">
        <v>11</v>
      </c>
      <c r="AI333" s="1">
        <v>3</v>
      </c>
      <c r="AJ333" s="1">
        <v>3</v>
      </c>
      <c r="AK333" s="1">
        <v>51</v>
      </c>
    </row>
    <row r="334" spans="1:37" x14ac:dyDescent="0.2">
      <c r="A334" t="s">
        <v>334</v>
      </c>
      <c r="B334" t="s">
        <v>5123</v>
      </c>
      <c r="C334" t="s">
        <v>5124</v>
      </c>
      <c r="D334" t="s">
        <v>5891</v>
      </c>
      <c r="E334" t="s">
        <v>5894</v>
      </c>
      <c r="F334" s="35" t="s">
        <v>5895</v>
      </c>
      <c r="G334" s="1" t="s">
        <v>5104</v>
      </c>
      <c r="H334" s="1" t="s">
        <v>5104</v>
      </c>
      <c r="I334" s="3">
        <v>1</v>
      </c>
      <c r="J334" s="1">
        <v>0</v>
      </c>
      <c r="K334" s="1">
        <v>0</v>
      </c>
      <c r="L334" s="3">
        <v>1</v>
      </c>
      <c r="M334" s="6">
        <v>78.400000000000006</v>
      </c>
      <c r="N334" s="13">
        <v>78.400000000000006</v>
      </c>
      <c r="O334" s="3">
        <v>44</v>
      </c>
      <c r="P334" s="1" t="s">
        <v>2</v>
      </c>
      <c r="Q334" s="1">
        <v>3.6646000000000001</v>
      </c>
      <c r="R334" s="3" t="s">
        <v>14989</v>
      </c>
      <c r="S334" s="1">
        <v>50</v>
      </c>
      <c r="T334" s="1">
        <v>10</v>
      </c>
      <c r="U334" s="1">
        <v>10</v>
      </c>
      <c r="V334" s="1">
        <v>30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3">
        <v>11</v>
      </c>
      <c r="AD334" s="1">
        <v>9.1283138E-2</v>
      </c>
      <c r="AE334" s="1">
        <v>1.08893646584331E-2</v>
      </c>
      <c r="AF334" s="1">
        <v>1</v>
      </c>
      <c r="AG334" s="1">
        <v>1</v>
      </c>
      <c r="AH334" s="1">
        <v>11</v>
      </c>
      <c r="AI334" s="1">
        <v>2</v>
      </c>
      <c r="AJ334" s="1">
        <v>2</v>
      </c>
      <c r="AK334" s="1">
        <v>51</v>
      </c>
    </row>
    <row r="335" spans="1:37" x14ac:dyDescent="0.2">
      <c r="A335" t="s">
        <v>335</v>
      </c>
      <c r="B335" t="s">
        <v>5168</v>
      </c>
      <c r="C335" t="s">
        <v>5896</v>
      </c>
      <c r="D335" t="s">
        <v>5897</v>
      </c>
      <c r="E335" t="s">
        <v>5898</v>
      </c>
      <c r="F335" s="35" t="s">
        <v>5899</v>
      </c>
      <c r="G335" s="1" t="s">
        <v>5104</v>
      </c>
      <c r="H335" s="1" t="s">
        <v>5104</v>
      </c>
      <c r="I335" s="3">
        <v>1</v>
      </c>
      <c r="J335" s="1">
        <v>0</v>
      </c>
      <c r="K335" s="1">
        <v>0</v>
      </c>
      <c r="L335" s="3">
        <v>1</v>
      </c>
      <c r="M335" s="6">
        <v>4.4000000000000004</v>
      </c>
      <c r="N335" s="13">
        <v>4.4000000000000004</v>
      </c>
      <c r="O335" s="3">
        <v>44</v>
      </c>
      <c r="P335" s="1">
        <v>1</v>
      </c>
      <c r="Q335" s="1">
        <v>1</v>
      </c>
      <c r="R335" s="3">
        <v>1</v>
      </c>
      <c r="S335" s="1">
        <v>100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3">
        <v>11</v>
      </c>
      <c r="AD335" s="1">
        <v>9.9855619000000007E-2</v>
      </c>
      <c r="AE335" s="1">
        <v>2.2143426940417699E-2</v>
      </c>
      <c r="AF335" s="1">
        <v>4</v>
      </c>
      <c r="AG335" s="2">
        <v>4</v>
      </c>
      <c r="AH335" s="1">
        <v>11</v>
      </c>
      <c r="AI335" s="1">
        <v>3</v>
      </c>
      <c r="AJ335" s="1">
        <v>3</v>
      </c>
      <c r="AK335" s="1">
        <v>51</v>
      </c>
    </row>
    <row r="336" spans="1:37" x14ac:dyDescent="0.2">
      <c r="A336" t="s">
        <v>336</v>
      </c>
      <c r="B336" t="s">
        <v>5168</v>
      </c>
      <c r="C336" t="s">
        <v>5896</v>
      </c>
      <c r="D336" t="s">
        <v>5897</v>
      </c>
      <c r="E336" t="s">
        <v>5900</v>
      </c>
      <c r="F336" s="35" t="s">
        <v>5901</v>
      </c>
      <c r="G336" s="1" t="s">
        <v>5104</v>
      </c>
      <c r="H336" s="1" t="s">
        <v>5104</v>
      </c>
      <c r="I336" s="3">
        <v>1</v>
      </c>
      <c r="J336" s="1">
        <v>0</v>
      </c>
      <c r="K336" s="1">
        <v>0</v>
      </c>
      <c r="L336" s="3">
        <v>1</v>
      </c>
      <c r="M336" s="6">
        <v>4.3</v>
      </c>
      <c r="N336" s="13">
        <v>4.3</v>
      </c>
      <c r="O336" s="3">
        <v>44</v>
      </c>
      <c r="P336" s="1">
        <v>1</v>
      </c>
      <c r="Q336" s="1">
        <v>1</v>
      </c>
      <c r="R336" s="3">
        <v>47</v>
      </c>
      <c r="S336" s="1">
        <v>100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3">
        <v>11</v>
      </c>
      <c r="AD336" s="1">
        <v>9.9855619000000007E-2</v>
      </c>
      <c r="AE336" s="1">
        <v>2.2143426940417699E-2</v>
      </c>
      <c r="AF336" s="1">
        <v>4</v>
      </c>
      <c r="AG336" s="2">
        <v>4</v>
      </c>
      <c r="AH336" s="1">
        <v>11</v>
      </c>
      <c r="AI336" s="1">
        <v>3</v>
      </c>
      <c r="AJ336" s="1">
        <v>3</v>
      </c>
      <c r="AK336" s="1">
        <v>51</v>
      </c>
    </row>
    <row r="337" spans="1:37" x14ac:dyDescent="0.2">
      <c r="A337" t="s">
        <v>337</v>
      </c>
      <c r="B337" t="s">
        <v>5168</v>
      </c>
      <c r="C337" t="s">
        <v>5896</v>
      </c>
      <c r="D337" t="s">
        <v>5897</v>
      </c>
      <c r="E337" t="s">
        <v>5902</v>
      </c>
      <c r="F337" s="35" t="s">
        <v>5903</v>
      </c>
      <c r="G337" s="1" t="s">
        <v>5104</v>
      </c>
      <c r="H337" s="1" t="s">
        <v>5107</v>
      </c>
      <c r="I337" s="3">
        <v>1</v>
      </c>
      <c r="J337" s="1">
        <v>0</v>
      </c>
      <c r="K337" s="1">
        <v>0</v>
      </c>
      <c r="L337" s="3">
        <v>1</v>
      </c>
      <c r="M337" s="6">
        <v>6.4</v>
      </c>
      <c r="N337" s="13">
        <v>6.4</v>
      </c>
      <c r="O337" s="3">
        <v>44</v>
      </c>
      <c r="P337" s="1">
        <v>0.99</v>
      </c>
      <c r="Q337" s="1">
        <v>0.99</v>
      </c>
      <c r="R337" s="3">
        <v>1</v>
      </c>
      <c r="S337" s="1">
        <v>100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3">
        <v>11</v>
      </c>
      <c r="AD337" s="1">
        <v>9.9855619000000007E-2</v>
      </c>
      <c r="AE337" s="1">
        <v>2.2143426940417599E-2</v>
      </c>
      <c r="AF337" s="1">
        <v>4</v>
      </c>
      <c r="AG337" s="2">
        <v>4</v>
      </c>
      <c r="AH337" s="1">
        <v>11</v>
      </c>
      <c r="AI337" s="1">
        <v>4</v>
      </c>
      <c r="AJ337" s="1">
        <v>4</v>
      </c>
      <c r="AK337" s="1">
        <v>51</v>
      </c>
    </row>
    <row r="338" spans="1:37" x14ac:dyDescent="0.2">
      <c r="A338" t="s">
        <v>338</v>
      </c>
      <c r="B338" t="s">
        <v>5168</v>
      </c>
      <c r="C338" t="s">
        <v>5169</v>
      </c>
      <c r="D338" t="s">
        <v>5904</v>
      </c>
      <c r="E338" t="s">
        <v>5905</v>
      </c>
      <c r="F338" s="35" t="s">
        <v>5906</v>
      </c>
      <c r="G338" s="1" t="s">
        <v>5104</v>
      </c>
      <c r="H338" s="1" t="s">
        <v>5104</v>
      </c>
      <c r="I338" s="3">
        <v>1</v>
      </c>
      <c r="J338" s="1">
        <v>0</v>
      </c>
      <c r="K338" s="1">
        <v>0</v>
      </c>
      <c r="L338" s="3">
        <v>1</v>
      </c>
      <c r="M338" s="6">
        <v>13.4</v>
      </c>
      <c r="N338" s="13">
        <v>13.4</v>
      </c>
      <c r="O338" s="3">
        <v>44</v>
      </c>
      <c r="P338" s="1">
        <v>1</v>
      </c>
      <c r="Q338" s="1">
        <v>1</v>
      </c>
      <c r="R338" s="3">
        <v>47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80</v>
      </c>
      <c r="Z338" s="1">
        <v>20</v>
      </c>
      <c r="AA338" s="1">
        <v>0</v>
      </c>
      <c r="AB338" s="1">
        <v>0</v>
      </c>
      <c r="AC338" s="3">
        <v>11</v>
      </c>
      <c r="AD338" s="1">
        <v>-3.0572976000000002E-2</v>
      </c>
      <c r="AE338" s="1">
        <v>-0.11668543370225801</v>
      </c>
      <c r="AF338" s="1">
        <v>3</v>
      </c>
      <c r="AG338" s="1">
        <v>3</v>
      </c>
      <c r="AH338" s="1">
        <v>11</v>
      </c>
      <c r="AI338" s="1">
        <v>4</v>
      </c>
      <c r="AJ338" s="1">
        <v>4</v>
      </c>
      <c r="AK338" s="1">
        <v>51</v>
      </c>
    </row>
    <row r="339" spans="1:37" x14ac:dyDescent="0.2">
      <c r="A339" t="s">
        <v>339</v>
      </c>
      <c r="B339" t="s">
        <v>5123</v>
      </c>
      <c r="C339" t="s">
        <v>5124</v>
      </c>
      <c r="D339" t="s">
        <v>5907</v>
      </c>
      <c r="E339" t="s">
        <v>5908</v>
      </c>
      <c r="F339" s="35" t="s">
        <v>5909</v>
      </c>
      <c r="G339" s="1" t="s">
        <v>5104</v>
      </c>
      <c r="H339" s="1" t="s">
        <v>5104</v>
      </c>
      <c r="I339" s="3">
        <v>1</v>
      </c>
      <c r="J339" s="1">
        <v>0</v>
      </c>
      <c r="K339" s="1">
        <v>0</v>
      </c>
      <c r="L339" s="3">
        <v>1</v>
      </c>
      <c r="M339" s="6">
        <v>188.5</v>
      </c>
      <c r="N339" s="13">
        <v>188.5</v>
      </c>
      <c r="O339" s="3">
        <v>44</v>
      </c>
      <c r="P339" s="1">
        <v>7.4574999999999996</v>
      </c>
      <c r="Q339" s="1">
        <v>7.4574999999999996</v>
      </c>
      <c r="R339" s="3">
        <v>47</v>
      </c>
      <c r="S339" s="1">
        <v>20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80</v>
      </c>
      <c r="AC339" s="3">
        <v>11</v>
      </c>
      <c r="AD339" s="1">
        <v>-5.0652609000000001E-2</v>
      </c>
      <c r="AE339" s="1">
        <v>7.0122618604798695E-2</v>
      </c>
      <c r="AF339" s="1">
        <v>1</v>
      </c>
      <c r="AG339" s="1">
        <v>1</v>
      </c>
      <c r="AH339" s="1">
        <v>11</v>
      </c>
      <c r="AI339" s="1">
        <v>20</v>
      </c>
      <c r="AJ339" s="1">
        <v>20</v>
      </c>
      <c r="AK339" s="1">
        <v>51</v>
      </c>
    </row>
    <row r="340" spans="1:37" x14ac:dyDescent="0.2">
      <c r="A340" t="s">
        <v>340</v>
      </c>
      <c r="B340" t="s">
        <v>5168</v>
      </c>
      <c r="C340" t="s">
        <v>5605</v>
      </c>
      <c r="D340" t="s">
        <v>5910</v>
      </c>
      <c r="E340" t="s">
        <v>5911</v>
      </c>
      <c r="F340" s="35" t="s">
        <v>5912</v>
      </c>
      <c r="G340" s="1" t="s">
        <v>5104</v>
      </c>
      <c r="H340" s="1" t="s">
        <v>5104</v>
      </c>
      <c r="I340" s="3">
        <v>1</v>
      </c>
      <c r="J340" s="1">
        <v>0</v>
      </c>
      <c r="K340" s="1">
        <v>0</v>
      </c>
      <c r="L340" s="3">
        <v>1</v>
      </c>
      <c r="M340" s="6">
        <v>8</v>
      </c>
      <c r="N340" s="13">
        <v>8</v>
      </c>
      <c r="O340" s="3">
        <v>44</v>
      </c>
      <c r="P340" s="1">
        <v>1.865</v>
      </c>
      <c r="Q340" s="1">
        <v>1.865</v>
      </c>
      <c r="R340" s="3">
        <v>47</v>
      </c>
      <c r="S340" s="1">
        <v>100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3">
        <v>11</v>
      </c>
      <c r="AD340" s="1">
        <v>9.9855619000000007E-2</v>
      </c>
      <c r="AE340" s="1">
        <v>2.2143426940417699E-2</v>
      </c>
      <c r="AF340" s="1">
        <v>4</v>
      </c>
      <c r="AG340" s="2">
        <v>4</v>
      </c>
      <c r="AH340" s="1">
        <v>11</v>
      </c>
      <c r="AI340" s="1">
        <v>6</v>
      </c>
      <c r="AJ340" s="1">
        <v>6</v>
      </c>
      <c r="AK340" s="1">
        <v>51</v>
      </c>
    </row>
    <row r="341" spans="1:37" x14ac:dyDescent="0.2">
      <c r="A341" t="s">
        <v>341</v>
      </c>
      <c r="B341" t="s">
        <v>5168</v>
      </c>
      <c r="C341" t="s">
        <v>5605</v>
      </c>
      <c r="D341" t="s">
        <v>5910</v>
      </c>
      <c r="E341" t="s">
        <v>5913</v>
      </c>
      <c r="F341" s="35" t="s">
        <v>5914</v>
      </c>
      <c r="G341" s="1" t="s">
        <v>5104</v>
      </c>
      <c r="H341" s="1" t="s">
        <v>5104</v>
      </c>
      <c r="I341" s="3">
        <v>1</v>
      </c>
      <c r="J341" s="1">
        <v>0</v>
      </c>
      <c r="K341" s="1">
        <v>0</v>
      </c>
      <c r="L341" s="3">
        <v>1</v>
      </c>
      <c r="M341" s="6">
        <v>15.1</v>
      </c>
      <c r="N341" s="13">
        <v>15.1</v>
      </c>
      <c r="O341" s="3">
        <v>44</v>
      </c>
      <c r="P341" s="1">
        <v>2</v>
      </c>
      <c r="Q341" s="1">
        <v>2</v>
      </c>
      <c r="R341" s="3">
        <v>47</v>
      </c>
      <c r="S341" s="1">
        <v>100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3">
        <v>11</v>
      </c>
      <c r="AD341" s="1">
        <v>9.9855619000000007E-2</v>
      </c>
      <c r="AE341" s="1">
        <v>2.2143426940417599E-2</v>
      </c>
      <c r="AF341" s="1">
        <v>4</v>
      </c>
      <c r="AG341" s="2">
        <v>4</v>
      </c>
      <c r="AH341" s="1">
        <v>11</v>
      </c>
      <c r="AI341" s="1">
        <v>9</v>
      </c>
      <c r="AJ341" s="1">
        <v>9</v>
      </c>
      <c r="AK341" s="1">
        <v>51</v>
      </c>
    </row>
    <row r="342" spans="1:37" x14ac:dyDescent="0.2">
      <c r="A342" t="s">
        <v>342</v>
      </c>
      <c r="B342" t="s">
        <v>5181</v>
      </c>
      <c r="C342" t="s">
        <v>5915</v>
      </c>
      <c r="D342" t="s">
        <v>5916</v>
      </c>
      <c r="E342" t="s">
        <v>5917</v>
      </c>
      <c r="F342" s="35" t="s">
        <v>5918</v>
      </c>
      <c r="G342" s="1" t="s">
        <v>5104</v>
      </c>
      <c r="H342" s="1" t="s">
        <v>5104</v>
      </c>
      <c r="I342" s="3">
        <v>1</v>
      </c>
      <c r="J342" s="1">
        <v>1</v>
      </c>
      <c r="K342" s="1">
        <v>1</v>
      </c>
      <c r="L342" s="3">
        <v>1</v>
      </c>
      <c r="M342" s="6">
        <v>1235</v>
      </c>
      <c r="N342" s="13">
        <v>1235</v>
      </c>
      <c r="O342" s="3">
        <v>44</v>
      </c>
      <c r="P342" s="1">
        <v>1</v>
      </c>
      <c r="Q342" s="1">
        <v>1</v>
      </c>
      <c r="R342" s="3">
        <v>47</v>
      </c>
      <c r="S342" s="1">
        <v>20</v>
      </c>
      <c r="T342" s="1">
        <v>10</v>
      </c>
      <c r="U342" s="1">
        <v>0</v>
      </c>
      <c r="V342" s="1">
        <v>0</v>
      </c>
      <c r="W342" s="1">
        <v>0</v>
      </c>
      <c r="X342" s="1">
        <v>0</v>
      </c>
      <c r="Y342" s="1">
        <v>70</v>
      </c>
      <c r="Z342" s="1">
        <v>0</v>
      </c>
      <c r="AA342" s="1">
        <v>0</v>
      </c>
      <c r="AB342" s="1">
        <v>0</v>
      </c>
      <c r="AC342" s="3">
        <v>11</v>
      </c>
      <c r="AD342" s="1">
        <v>5.8926680000000002E-3</v>
      </c>
      <c r="AE342" s="1">
        <v>-9.9105782117462696E-2</v>
      </c>
      <c r="AF342" s="1">
        <v>3</v>
      </c>
      <c r="AG342" s="1">
        <v>3</v>
      </c>
      <c r="AH342" s="1">
        <v>11</v>
      </c>
      <c r="AI342" s="1">
        <v>2</v>
      </c>
      <c r="AJ342" s="1">
        <v>2</v>
      </c>
      <c r="AK342" s="1">
        <v>51</v>
      </c>
    </row>
    <row r="343" spans="1:37" x14ac:dyDescent="0.2">
      <c r="A343" t="s">
        <v>343</v>
      </c>
      <c r="B343" t="s">
        <v>5181</v>
      </c>
      <c r="C343" t="s">
        <v>5915</v>
      </c>
      <c r="D343" t="s">
        <v>5916</v>
      </c>
      <c r="E343" t="s">
        <v>5919</v>
      </c>
      <c r="F343" s="35" t="s">
        <v>5920</v>
      </c>
      <c r="G343" s="1" t="s">
        <v>5104</v>
      </c>
      <c r="H343" s="1" t="s">
        <v>5104</v>
      </c>
      <c r="I343" s="3">
        <v>1</v>
      </c>
      <c r="J343" s="1">
        <v>1</v>
      </c>
      <c r="K343" s="1">
        <v>1</v>
      </c>
      <c r="L343" s="3">
        <v>1</v>
      </c>
      <c r="M343" s="6">
        <v>1250</v>
      </c>
      <c r="N343" s="13">
        <v>1250</v>
      </c>
      <c r="O343" s="3">
        <v>44</v>
      </c>
      <c r="P343" s="1">
        <v>1</v>
      </c>
      <c r="Q343" s="1">
        <v>1</v>
      </c>
      <c r="R343" s="3">
        <v>47</v>
      </c>
      <c r="S343" s="1">
        <v>20</v>
      </c>
      <c r="T343" s="1">
        <v>10</v>
      </c>
      <c r="U343" s="1">
        <v>0</v>
      </c>
      <c r="V343" s="1">
        <v>0</v>
      </c>
      <c r="W343" s="1">
        <v>0</v>
      </c>
      <c r="X343" s="1">
        <v>0</v>
      </c>
      <c r="Y343" s="1">
        <v>70</v>
      </c>
      <c r="Z343" s="1">
        <v>0</v>
      </c>
      <c r="AA343" s="1">
        <v>0</v>
      </c>
      <c r="AB343" s="1">
        <v>0</v>
      </c>
      <c r="AC343" s="3">
        <v>11</v>
      </c>
      <c r="AD343" s="1">
        <v>5.8926680000000002E-3</v>
      </c>
      <c r="AE343" s="1">
        <v>-9.9105782117462696E-2</v>
      </c>
      <c r="AF343" s="1">
        <v>3</v>
      </c>
      <c r="AG343" s="1">
        <v>3</v>
      </c>
      <c r="AH343" s="1">
        <v>11</v>
      </c>
      <c r="AI343" s="1">
        <v>2</v>
      </c>
      <c r="AJ343" s="1">
        <v>2</v>
      </c>
      <c r="AK343" s="1">
        <v>51</v>
      </c>
    </row>
    <row r="344" spans="1:37" x14ac:dyDescent="0.2">
      <c r="A344" t="s">
        <v>344</v>
      </c>
      <c r="B344" t="s">
        <v>5181</v>
      </c>
      <c r="C344" t="s">
        <v>5915</v>
      </c>
      <c r="D344" t="s">
        <v>5916</v>
      </c>
      <c r="E344" t="s">
        <v>5921</v>
      </c>
      <c r="F344" s="35" t="s">
        <v>5922</v>
      </c>
      <c r="G344" s="1" t="s">
        <v>5104</v>
      </c>
      <c r="H344" s="1" t="s">
        <v>5104</v>
      </c>
      <c r="I344" s="3">
        <v>17</v>
      </c>
      <c r="J344" s="1">
        <v>0</v>
      </c>
      <c r="K344" s="1">
        <v>0</v>
      </c>
      <c r="L344" s="3">
        <v>1</v>
      </c>
      <c r="M344" s="6">
        <v>1076</v>
      </c>
      <c r="N344" s="13">
        <v>1076</v>
      </c>
      <c r="O344" s="3">
        <v>18</v>
      </c>
      <c r="P344" s="1">
        <v>1</v>
      </c>
      <c r="Q344" s="1">
        <v>1</v>
      </c>
      <c r="R344" s="6">
        <v>17</v>
      </c>
      <c r="S344" s="1">
        <v>10</v>
      </c>
      <c r="T344" s="1">
        <v>0</v>
      </c>
      <c r="U344" s="1">
        <v>0</v>
      </c>
      <c r="V344" s="1">
        <v>0</v>
      </c>
      <c r="W344" s="1">
        <v>10</v>
      </c>
      <c r="X344" s="1">
        <v>0</v>
      </c>
      <c r="Y344" s="1">
        <v>40</v>
      </c>
      <c r="Z344" s="1">
        <v>20</v>
      </c>
      <c r="AA344" s="1">
        <v>0</v>
      </c>
      <c r="AB344" s="1">
        <v>20</v>
      </c>
      <c r="AC344" s="36">
        <v>17</v>
      </c>
      <c r="AD344" s="1">
        <v>-3.9652342E-2</v>
      </c>
      <c r="AE344" s="1">
        <v>-6.3384120598970806E-2</v>
      </c>
      <c r="AF344" s="1">
        <v>3</v>
      </c>
      <c r="AG344" s="1">
        <v>3</v>
      </c>
      <c r="AH344" s="11">
        <v>17</v>
      </c>
      <c r="AI344" s="1">
        <v>2</v>
      </c>
      <c r="AJ344" s="1">
        <v>2</v>
      </c>
      <c r="AK344" s="1">
        <v>51</v>
      </c>
    </row>
    <row r="345" spans="1:37" x14ac:dyDescent="0.2">
      <c r="A345" t="s">
        <v>345</v>
      </c>
      <c r="B345" t="s">
        <v>5181</v>
      </c>
      <c r="C345" t="s">
        <v>5915</v>
      </c>
      <c r="D345" t="s">
        <v>5916</v>
      </c>
      <c r="E345" t="s">
        <v>5923</v>
      </c>
      <c r="F345" s="35" t="s">
        <v>5924</v>
      </c>
      <c r="G345" s="1" t="s">
        <v>5104</v>
      </c>
      <c r="H345" s="1" t="s">
        <v>5104</v>
      </c>
      <c r="I345" s="3">
        <v>17</v>
      </c>
      <c r="J345" s="1">
        <v>0</v>
      </c>
      <c r="K345" s="1">
        <v>0</v>
      </c>
      <c r="L345" s="3">
        <v>1</v>
      </c>
      <c r="M345" s="6">
        <v>872</v>
      </c>
      <c r="N345" s="13">
        <v>872</v>
      </c>
      <c r="O345" s="3">
        <v>18</v>
      </c>
      <c r="P345" s="1">
        <v>1</v>
      </c>
      <c r="Q345" s="1">
        <v>1</v>
      </c>
      <c r="R345" s="6">
        <v>17</v>
      </c>
      <c r="S345" s="1">
        <v>21</v>
      </c>
      <c r="T345" s="1">
        <v>0</v>
      </c>
      <c r="U345" s="1">
        <v>0</v>
      </c>
      <c r="V345" s="1">
        <v>0</v>
      </c>
      <c r="W345" s="1">
        <v>12</v>
      </c>
      <c r="X345" s="1">
        <v>0</v>
      </c>
      <c r="Y345" s="1">
        <v>0</v>
      </c>
      <c r="Z345" s="1">
        <v>0</v>
      </c>
      <c r="AA345" s="1">
        <v>0</v>
      </c>
      <c r="AB345" s="1">
        <v>67</v>
      </c>
      <c r="AC345" s="36">
        <v>17</v>
      </c>
      <c r="AD345" s="1">
        <v>-4.4549765999999998E-2</v>
      </c>
      <c r="AE345" s="1">
        <v>6.27766722642501E-2</v>
      </c>
      <c r="AF345" s="1">
        <v>3</v>
      </c>
      <c r="AG345" s="1">
        <v>3</v>
      </c>
      <c r="AH345" s="11">
        <v>17</v>
      </c>
      <c r="AI345" s="1">
        <v>1</v>
      </c>
      <c r="AJ345" s="1">
        <v>1</v>
      </c>
      <c r="AK345" s="1">
        <v>51</v>
      </c>
    </row>
    <row r="346" spans="1:37" x14ac:dyDescent="0.2">
      <c r="A346" t="s">
        <v>346</v>
      </c>
      <c r="B346" t="s">
        <v>5181</v>
      </c>
      <c r="C346" t="s">
        <v>5915</v>
      </c>
      <c r="D346" t="s">
        <v>5925</v>
      </c>
      <c r="E346" t="s">
        <v>5926</v>
      </c>
      <c r="F346" s="35" t="s">
        <v>5927</v>
      </c>
      <c r="G346" s="1" t="s">
        <v>5104</v>
      </c>
      <c r="H346" s="1" t="s">
        <v>5104</v>
      </c>
      <c r="I346" s="3">
        <v>17</v>
      </c>
      <c r="J346" s="1">
        <v>0</v>
      </c>
      <c r="K346" s="1">
        <v>0</v>
      </c>
      <c r="L346" s="3">
        <v>1</v>
      </c>
      <c r="M346" s="6">
        <v>1129.5</v>
      </c>
      <c r="N346" s="13">
        <v>1129.5</v>
      </c>
      <c r="O346" s="3">
        <v>44</v>
      </c>
      <c r="P346" s="1">
        <v>3</v>
      </c>
      <c r="Q346" s="1">
        <v>3</v>
      </c>
      <c r="R346" s="3">
        <v>47</v>
      </c>
      <c r="S346" s="1">
        <v>20</v>
      </c>
      <c r="T346" s="1">
        <v>10</v>
      </c>
      <c r="U346" s="1">
        <v>0</v>
      </c>
      <c r="V346" s="1">
        <v>0</v>
      </c>
      <c r="W346" s="1">
        <v>0</v>
      </c>
      <c r="X346" s="1">
        <v>0</v>
      </c>
      <c r="Y346" s="1">
        <v>70</v>
      </c>
      <c r="Z346" s="1">
        <v>0</v>
      </c>
      <c r="AA346" s="1">
        <v>0</v>
      </c>
      <c r="AB346" s="1">
        <v>0</v>
      </c>
      <c r="AC346" s="36">
        <v>17</v>
      </c>
      <c r="AD346" s="1">
        <v>5.8926680000000002E-3</v>
      </c>
      <c r="AE346" s="1">
        <v>-9.9105782117462696E-2</v>
      </c>
      <c r="AF346" s="1">
        <v>1</v>
      </c>
      <c r="AG346" s="1">
        <v>1</v>
      </c>
      <c r="AH346" s="1">
        <v>11</v>
      </c>
      <c r="AI346" s="1">
        <v>11</v>
      </c>
      <c r="AJ346" s="1">
        <v>11</v>
      </c>
      <c r="AK346" s="1">
        <v>51</v>
      </c>
    </row>
    <row r="347" spans="1:37" x14ac:dyDescent="0.2">
      <c r="A347" t="s">
        <v>347</v>
      </c>
      <c r="B347" t="s">
        <v>5181</v>
      </c>
      <c r="C347" t="s">
        <v>5915</v>
      </c>
      <c r="D347" t="s">
        <v>5925</v>
      </c>
      <c r="E347" t="s">
        <v>5928</v>
      </c>
      <c r="F347" s="35" t="s">
        <v>5929</v>
      </c>
      <c r="G347" s="1" t="s">
        <v>5104</v>
      </c>
      <c r="H347" s="1" t="s">
        <v>5104</v>
      </c>
      <c r="I347" s="3">
        <v>1</v>
      </c>
      <c r="J347" s="1">
        <v>1</v>
      </c>
      <c r="K347" s="1">
        <v>1</v>
      </c>
      <c r="L347" s="3">
        <v>1</v>
      </c>
      <c r="M347" s="6">
        <v>900</v>
      </c>
      <c r="N347" s="13">
        <v>900</v>
      </c>
      <c r="O347" s="3">
        <v>44</v>
      </c>
      <c r="P347" s="1">
        <v>2</v>
      </c>
      <c r="Q347" s="1">
        <v>2</v>
      </c>
      <c r="R347" s="3">
        <v>47</v>
      </c>
      <c r="S347" s="1">
        <v>20</v>
      </c>
      <c r="T347" s="1">
        <v>10</v>
      </c>
      <c r="U347" s="1">
        <v>0</v>
      </c>
      <c r="V347" s="1">
        <v>0</v>
      </c>
      <c r="W347" s="1">
        <v>0</v>
      </c>
      <c r="X347" s="1">
        <v>0</v>
      </c>
      <c r="Y347" s="1">
        <v>70</v>
      </c>
      <c r="Z347" s="1">
        <v>0</v>
      </c>
      <c r="AA347" s="1">
        <v>0</v>
      </c>
      <c r="AB347" s="1">
        <v>0</v>
      </c>
      <c r="AC347" s="3">
        <v>11</v>
      </c>
      <c r="AD347" s="1">
        <v>5.8926680000000002E-3</v>
      </c>
      <c r="AE347" s="1">
        <v>-9.9105782117462696E-2</v>
      </c>
      <c r="AF347" s="1">
        <v>3</v>
      </c>
      <c r="AG347" s="1">
        <v>3</v>
      </c>
      <c r="AH347" s="1">
        <v>11</v>
      </c>
      <c r="AI347" s="1">
        <v>3</v>
      </c>
      <c r="AJ347" s="1">
        <v>3</v>
      </c>
      <c r="AK347" s="1">
        <v>51</v>
      </c>
    </row>
    <row r="348" spans="1:37" x14ac:dyDescent="0.2">
      <c r="A348" t="s">
        <v>348</v>
      </c>
      <c r="B348" t="s">
        <v>5123</v>
      </c>
      <c r="C348" t="s">
        <v>5124</v>
      </c>
      <c r="D348" t="s">
        <v>5930</v>
      </c>
      <c r="E348" t="s">
        <v>5931</v>
      </c>
      <c r="F348" s="35" t="s">
        <v>5932</v>
      </c>
      <c r="G348" s="1" t="s">
        <v>5104</v>
      </c>
      <c r="H348" s="1" t="s">
        <v>5104</v>
      </c>
      <c r="I348" s="3">
        <v>1</v>
      </c>
      <c r="J348" s="1">
        <v>0</v>
      </c>
      <c r="K348" s="1">
        <v>0</v>
      </c>
      <c r="L348" s="3">
        <v>1</v>
      </c>
      <c r="M348" s="6">
        <v>196</v>
      </c>
      <c r="N348" s="13">
        <v>196</v>
      </c>
      <c r="O348" s="3">
        <v>44</v>
      </c>
      <c r="P348" s="1" t="s">
        <v>2</v>
      </c>
      <c r="Q348" s="1">
        <v>3.0615999999999999</v>
      </c>
      <c r="R348" s="3" t="s">
        <v>14989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30</v>
      </c>
      <c r="Z348" s="1">
        <v>0</v>
      </c>
      <c r="AA348" s="1">
        <v>30</v>
      </c>
      <c r="AB348" s="1">
        <v>40</v>
      </c>
      <c r="AC348" s="3">
        <v>11</v>
      </c>
      <c r="AD348" s="1">
        <v>-8.9501807000000003E-2</v>
      </c>
      <c r="AE348" s="1">
        <v>-3.2361811093071097E-2</v>
      </c>
      <c r="AF348" s="1">
        <v>1</v>
      </c>
      <c r="AG348" s="1">
        <v>1</v>
      </c>
      <c r="AH348" s="1">
        <v>11</v>
      </c>
      <c r="AI348" s="1">
        <v>1</v>
      </c>
      <c r="AJ348" s="1">
        <v>1</v>
      </c>
      <c r="AK348" s="1">
        <v>51</v>
      </c>
    </row>
    <row r="349" spans="1:37" x14ac:dyDescent="0.2">
      <c r="A349" t="s">
        <v>349</v>
      </c>
      <c r="B349" t="s">
        <v>5123</v>
      </c>
      <c r="C349" t="s">
        <v>5124</v>
      </c>
      <c r="D349" t="s">
        <v>5930</v>
      </c>
      <c r="E349" t="s">
        <v>5273</v>
      </c>
      <c r="F349" s="35" t="s">
        <v>5933</v>
      </c>
      <c r="G349" s="1" t="s">
        <v>5104</v>
      </c>
      <c r="H349" s="1" t="s">
        <v>5104</v>
      </c>
      <c r="I349" s="3">
        <v>1</v>
      </c>
      <c r="J349" s="1">
        <v>0</v>
      </c>
      <c r="K349" s="1">
        <v>0</v>
      </c>
      <c r="L349" s="3">
        <v>1</v>
      </c>
      <c r="M349" s="6">
        <v>177.8</v>
      </c>
      <c r="N349" s="13">
        <v>177.8</v>
      </c>
      <c r="O349" s="3">
        <v>44</v>
      </c>
      <c r="P349" s="1" t="s">
        <v>2</v>
      </c>
      <c r="Q349" s="1">
        <v>3.1230000000000002</v>
      </c>
      <c r="R349" s="3" t="s">
        <v>14989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30</v>
      </c>
      <c r="Z349" s="1">
        <v>0</v>
      </c>
      <c r="AA349" s="1">
        <v>30</v>
      </c>
      <c r="AB349" s="1">
        <v>40</v>
      </c>
      <c r="AC349" s="3">
        <v>11</v>
      </c>
      <c r="AD349" s="1">
        <v>-8.9501807000000003E-2</v>
      </c>
      <c r="AE349" s="1">
        <v>-3.2361811093071097E-2</v>
      </c>
      <c r="AF349" s="1">
        <v>1</v>
      </c>
      <c r="AG349" s="1">
        <v>1</v>
      </c>
      <c r="AH349" s="1">
        <v>11</v>
      </c>
      <c r="AI349" s="1">
        <v>2</v>
      </c>
      <c r="AJ349" s="1">
        <v>2</v>
      </c>
      <c r="AK349" s="1">
        <v>51</v>
      </c>
    </row>
    <row r="350" spans="1:37" x14ac:dyDescent="0.2">
      <c r="A350" t="s">
        <v>350</v>
      </c>
      <c r="B350" t="s">
        <v>5123</v>
      </c>
      <c r="C350" t="s">
        <v>5124</v>
      </c>
      <c r="D350" t="s">
        <v>5930</v>
      </c>
      <c r="E350" t="s">
        <v>5212</v>
      </c>
      <c r="F350" s="35" t="s">
        <v>5934</v>
      </c>
      <c r="G350" s="1" t="s">
        <v>5104</v>
      </c>
      <c r="H350" s="1" t="s">
        <v>5104</v>
      </c>
      <c r="I350" s="3">
        <v>1</v>
      </c>
      <c r="J350" s="1">
        <v>0</v>
      </c>
      <c r="K350" s="1">
        <v>0</v>
      </c>
      <c r="L350" s="3">
        <v>1</v>
      </c>
      <c r="M350" s="6">
        <v>115</v>
      </c>
      <c r="N350" s="13">
        <v>115</v>
      </c>
      <c r="O350" s="3">
        <v>44</v>
      </c>
      <c r="P350" s="1" t="s">
        <v>2</v>
      </c>
      <c r="Q350" s="1">
        <v>3.6391</v>
      </c>
      <c r="R350" s="3" t="s">
        <v>14989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30</v>
      </c>
      <c r="Z350" s="1">
        <v>0</v>
      </c>
      <c r="AA350" s="1">
        <v>30</v>
      </c>
      <c r="AB350" s="1">
        <v>40</v>
      </c>
      <c r="AC350" s="3">
        <v>11</v>
      </c>
      <c r="AD350" s="1">
        <v>-8.9501807000000003E-2</v>
      </c>
      <c r="AE350" s="1">
        <v>-3.2361811093071097E-2</v>
      </c>
      <c r="AF350" s="1">
        <v>1</v>
      </c>
      <c r="AG350" s="1">
        <v>1</v>
      </c>
      <c r="AH350" s="1">
        <v>11</v>
      </c>
      <c r="AI350" s="1">
        <v>1</v>
      </c>
      <c r="AJ350" s="1">
        <v>1</v>
      </c>
      <c r="AK350" s="1">
        <v>51</v>
      </c>
    </row>
    <row r="351" spans="1:37" x14ac:dyDescent="0.2">
      <c r="A351" t="s">
        <v>351</v>
      </c>
      <c r="B351" t="s">
        <v>5123</v>
      </c>
      <c r="C351" t="s">
        <v>5124</v>
      </c>
      <c r="D351" t="s">
        <v>5930</v>
      </c>
      <c r="E351" t="s">
        <v>5935</v>
      </c>
      <c r="F351" s="35" t="s">
        <v>5936</v>
      </c>
      <c r="G351" s="1" t="s">
        <v>5104</v>
      </c>
      <c r="H351" s="1" t="s">
        <v>5104</v>
      </c>
      <c r="I351" s="3">
        <v>1</v>
      </c>
      <c r="J351" s="1">
        <v>1</v>
      </c>
      <c r="K351" s="1">
        <v>1</v>
      </c>
      <c r="L351" s="3">
        <v>1</v>
      </c>
      <c r="M351" s="6">
        <v>187</v>
      </c>
      <c r="N351" s="13">
        <v>187</v>
      </c>
      <c r="O351" s="3">
        <v>44</v>
      </c>
      <c r="P351" s="1">
        <v>1.5</v>
      </c>
      <c r="Q351" s="1">
        <v>1.5</v>
      </c>
      <c r="R351" s="3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30</v>
      </c>
      <c r="Z351" s="1">
        <v>0</v>
      </c>
      <c r="AA351" s="1">
        <v>30</v>
      </c>
      <c r="AB351" s="1">
        <v>40</v>
      </c>
      <c r="AC351" s="3">
        <v>11</v>
      </c>
      <c r="AD351" s="1">
        <v>-8.9501807000000003E-2</v>
      </c>
      <c r="AE351" s="1">
        <v>-3.2361811093071097E-2</v>
      </c>
      <c r="AF351" s="1">
        <v>1</v>
      </c>
      <c r="AG351" s="1">
        <v>1</v>
      </c>
      <c r="AH351" s="1">
        <v>11</v>
      </c>
      <c r="AI351" s="1">
        <v>2</v>
      </c>
      <c r="AJ351" s="1">
        <v>2</v>
      </c>
      <c r="AK351" s="1">
        <v>51</v>
      </c>
    </row>
    <row r="352" spans="1:37" x14ac:dyDescent="0.2">
      <c r="A352" t="s">
        <v>352</v>
      </c>
      <c r="B352" t="s">
        <v>5168</v>
      </c>
      <c r="C352" t="s">
        <v>5605</v>
      </c>
      <c r="D352" t="s">
        <v>5937</v>
      </c>
      <c r="E352" t="s">
        <v>5938</v>
      </c>
      <c r="F352" s="35" t="s">
        <v>5939</v>
      </c>
      <c r="G352" s="1" t="s">
        <v>5104</v>
      </c>
      <c r="H352" s="1" t="s">
        <v>5104</v>
      </c>
      <c r="I352" s="3">
        <v>1</v>
      </c>
      <c r="J352" s="1">
        <v>0</v>
      </c>
      <c r="K352" s="1">
        <v>0</v>
      </c>
      <c r="L352" s="3">
        <v>1</v>
      </c>
      <c r="M352" s="6">
        <v>22.9</v>
      </c>
      <c r="N352" s="13">
        <v>22.9</v>
      </c>
      <c r="O352" s="3">
        <v>44</v>
      </c>
      <c r="P352" s="1">
        <v>1.71</v>
      </c>
      <c r="Q352" s="1">
        <v>1.71</v>
      </c>
      <c r="R352" s="3">
        <v>47</v>
      </c>
      <c r="S352" s="1">
        <v>80</v>
      </c>
      <c r="T352" s="1">
        <v>0</v>
      </c>
      <c r="U352" s="1">
        <v>20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3">
        <v>11</v>
      </c>
      <c r="AD352" s="1">
        <v>0.118658386</v>
      </c>
      <c r="AE352" s="1">
        <v>2.4415540476976201E-2</v>
      </c>
      <c r="AF352" s="1">
        <v>4</v>
      </c>
      <c r="AG352" s="2">
        <v>4</v>
      </c>
      <c r="AH352" s="1">
        <v>11</v>
      </c>
      <c r="AI352" s="1">
        <v>3</v>
      </c>
      <c r="AJ352" s="1">
        <v>3</v>
      </c>
      <c r="AK352" s="1">
        <v>51</v>
      </c>
    </row>
    <row r="353" spans="1:37" x14ac:dyDescent="0.2">
      <c r="A353" t="s">
        <v>353</v>
      </c>
      <c r="B353" t="s">
        <v>5181</v>
      </c>
      <c r="C353" t="s">
        <v>5834</v>
      </c>
      <c r="D353" t="s">
        <v>5940</v>
      </c>
      <c r="E353" t="s">
        <v>5941</v>
      </c>
      <c r="F353" s="35" t="s">
        <v>5942</v>
      </c>
      <c r="G353" s="1" t="s">
        <v>5104</v>
      </c>
      <c r="H353" s="1" t="s">
        <v>5104</v>
      </c>
      <c r="I353" s="3">
        <v>1</v>
      </c>
      <c r="J353" s="1">
        <v>0</v>
      </c>
      <c r="K353" s="1">
        <v>0</v>
      </c>
      <c r="L353" s="3">
        <v>1</v>
      </c>
      <c r="M353" s="6">
        <v>1550</v>
      </c>
      <c r="N353" s="13">
        <v>1550</v>
      </c>
      <c r="O353" s="3">
        <v>44</v>
      </c>
      <c r="P353" s="1">
        <v>0.97</v>
      </c>
      <c r="Q353" s="1">
        <v>0.97</v>
      </c>
      <c r="R353" s="3">
        <v>47</v>
      </c>
      <c r="S353" s="1">
        <v>80</v>
      </c>
      <c r="T353" s="1">
        <v>10</v>
      </c>
      <c r="U353" s="1">
        <v>10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3">
        <v>11</v>
      </c>
      <c r="AD353" s="1">
        <v>0.10955000400000001</v>
      </c>
      <c r="AE353" s="1">
        <v>2.0657371683969299E-2</v>
      </c>
      <c r="AF353" s="1">
        <v>1</v>
      </c>
      <c r="AG353" s="1">
        <v>1</v>
      </c>
      <c r="AH353" s="1">
        <v>11</v>
      </c>
      <c r="AI353" s="1">
        <v>3</v>
      </c>
      <c r="AJ353" s="1">
        <v>3</v>
      </c>
      <c r="AK353" s="1">
        <v>51</v>
      </c>
    </row>
    <row r="354" spans="1:37" x14ac:dyDescent="0.2">
      <c r="A354" t="s">
        <v>354</v>
      </c>
      <c r="B354" t="s">
        <v>5181</v>
      </c>
      <c r="C354" t="s">
        <v>5834</v>
      </c>
      <c r="D354" t="s">
        <v>5940</v>
      </c>
      <c r="E354" t="s">
        <v>5943</v>
      </c>
      <c r="F354" s="35" t="s">
        <v>5944</v>
      </c>
      <c r="G354" s="1" t="s">
        <v>5104</v>
      </c>
      <c r="H354" s="1" t="s">
        <v>5104</v>
      </c>
      <c r="I354" s="3">
        <v>1</v>
      </c>
      <c r="J354" s="1">
        <v>0</v>
      </c>
      <c r="K354" s="1">
        <v>0</v>
      </c>
      <c r="L354" s="3">
        <v>1</v>
      </c>
      <c r="M354" s="6">
        <v>2500</v>
      </c>
      <c r="N354" s="13">
        <v>2500</v>
      </c>
      <c r="O354" s="3">
        <v>44</v>
      </c>
      <c r="P354" s="1">
        <v>1</v>
      </c>
      <c r="Q354" s="1">
        <v>1</v>
      </c>
      <c r="R354" s="3">
        <v>47</v>
      </c>
      <c r="S354" s="1">
        <v>40</v>
      </c>
      <c r="T354" s="1">
        <v>50</v>
      </c>
      <c r="U354" s="1">
        <v>0</v>
      </c>
      <c r="V354" s="1">
        <v>0</v>
      </c>
      <c r="W354" s="1">
        <v>10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3">
        <v>11</v>
      </c>
      <c r="AD354" s="1">
        <v>6.7476106999999994E-2</v>
      </c>
      <c r="AE354" s="1">
        <v>-1.6643375456596601E-4</v>
      </c>
      <c r="AF354" s="1">
        <v>1</v>
      </c>
      <c r="AG354" s="1">
        <v>1</v>
      </c>
      <c r="AH354" s="1">
        <v>11</v>
      </c>
      <c r="AI354" s="1">
        <v>2</v>
      </c>
      <c r="AJ354" s="1">
        <v>2</v>
      </c>
      <c r="AK354" s="1">
        <v>51</v>
      </c>
    </row>
    <row r="355" spans="1:37" x14ac:dyDescent="0.2">
      <c r="A355" t="s">
        <v>355</v>
      </c>
      <c r="B355" t="s">
        <v>5181</v>
      </c>
      <c r="C355" t="s">
        <v>5834</v>
      </c>
      <c r="D355" t="s">
        <v>5940</v>
      </c>
      <c r="E355" t="s">
        <v>5945</v>
      </c>
      <c r="F355" s="35" t="s">
        <v>5946</v>
      </c>
      <c r="G355" s="1" t="s">
        <v>5104</v>
      </c>
      <c r="H355" s="1" t="s">
        <v>5104</v>
      </c>
      <c r="I355" s="3">
        <v>1</v>
      </c>
      <c r="J355" s="1">
        <v>0</v>
      </c>
      <c r="K355" s="1">
        <v>0</v>
      </c>
      <c r="L355" s="3">
        <v>1</v>
      </c>
      <c r="M355" s="6">
        <v>2500</v>
      </c>
      <c r="N355" s="13">
        <v>2500</v>
      </c>
      <c r="O355" s="3">
        <v>44</v>
      </c>
      <c r="P355" s="1">
        <v>1</v>
      </c>
      <c r="Q355" s="1">
        <v>1</v>
      </c>
      <c r="R355" s="3">
        <v>47</v>
      </c>
      <c r="S355" s="1">
        <v>60</v>
      </c>
      <c r="T355" s="1">
        <v>30</v>
      </c>
      <c r="U355" s="1">
        <v>10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3">
        <v>11</v>
      </c>
      <c r="AD355" s="1">
        <v>9.8295703999999998E-2</v>
      </c>
      <c r="AE355" s="1">
        <v>1.28892635482895E-2</v>
      </c>
      <c r="AF355" s="1">
        <v>1</v>
      </c>
      <c r="AG355" s="1">
        <v>1</v>
      </c>
      <c r="AH355" s="1">
        <v>11</v>
      </c>
      <c r="AI355" s="1">
        <v>1</v>
      </c>
      <c r="AJ355" s="1">
        <v>1</v>
      </c>
      <c r="AK355" s="1">
        <v>51</v>
      </c>
    </row>
    <row r="356" spans="1:37" x14ac:dyDescent="0.2">
      <c r="A356" t="s">
        <v>356</v>
      </c>
      <c r="B356" t="s">
        <v>5181</v>
      </c>
      <c r="C356" t="s">
        <v>5834</v>
      </c>
      <c r="D356" t="s">
        <v>5940</v>
      </c>
      <c r="E356" t="s">
        <v>5947</v>
      </c>
      <c r="F356" s="35" t="s">
        <v>5948</v>
      </c>
      <c r="G356" s="1" t="s">
        <v>5104</v>
      </c>
      <c r="H356" s="1" t="s">
        <v>5104</v>
      </c>
      <c r="I356" s="3">
        <v>1</v>
      </c>
      <c r="J356" s="1">
        <v>0</v>
      </c>
      <c r="K356" s="1">
        <v>0</v>
      </c>
      <c r="L356" s="3">
        <v>1</v>
      </c>
      <c r="M356" s="6">
        <v>1750</v>
      </c>
      <c r="N356" s="13">
        <v>1750</v>
      </c>
      <c r="O356" s="3">
        <v>44</v>
      </c>
      <c r="P356" s="1">
        <v>0.97</v>
      </c>
      <c r="Q356" s="1">
        <v>0.97</v>
      </c>
      <c r="R356" s="3">
        <v>47</v>
      </c>
      <c r="S356" s="1">
        <v>100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3">
        <v>44</v>
      </c>
      <c r="AD356" s="1">
        <v>9.9855619000000007E-2</v>
      </c>
      <c r="AE356" s="1">
        <v>2.2143426940417699E-2</v>
      </c>
      <c r="AF356" s="1">
        <v>1</v>
      </c>
      <c r="AG356" s="1">
        <v>1</v>
      </c>
      <c r="AH356" s="15">
        <v>1</v>
      </c>
      <c r="AI356" s="1">
        <v>2</v>
      </c>
      <c r="AJ356" s="1">
        <v>2</v>
      </c>
      <c r="AK356" s="1">
        <v>51</v>
      </c>
    </row>
    <row r="357" spans="1:37" x14ac:dyDescent="0.2">
      <c r="A357" t="s">
        <v>357</v>
      </c>
      <c r="B357" t="s">
        <v>5123</v>
      </c>
      <c r="C357" t="s">
        <v>5949</v>
      </c>
      <c r="D357" t="s">
        <v>5950</v>
      </c>
      <c r="E357" t="s">
        <v>5275</v>
      </c>
      <c r="F357" s="35" t="s">
        <v>5951</v>
      </c>
      <c r="G357" s="1" t="s">
        <v>5104</v>
      </c>
      <c r="H357" s="1" t="s">
        <v>5104</v>
      </c>
      <c r="I357" s="3">
        <v>1</v>
      </c>
      <c r="J357" s="1">
        <v>0</v>
      </c>
      <c r="K357" s="1">
        <v>0</v>
      </c>
      <c r="L357" s="3">
        <v>1</v>
      </c>
      <c r="M357" s="6">
        <v>75.8</v>
      </c>
      <c r="N357" s="13">
        <v>75.8</v>
      </c>
      <c r="O357" s="3">
        <v>44</v>
      </c>
      <c r="P357" s="1">
        <v>3.6825000000000001</v>
      </c>
      <c r="Q357" s="1">
        <v>3.6825000000000001</v>
      </c>
      <c r="R357" s="3">
        <v>47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50</v>
      </c>
      <c r="Z357" s="1">
        <v>0</v>
      </c>
      <c r="AA357" s="1">
        <v>50</v>
      </c>
      <c r="AB357" s="1">
        <v>0</v>
      </c>
      <c r="AC357" s="3">
        <v>11</v>
      </c>
      <c r="AD357" s="1">
        <v>-4.8037924000000003E-2</v>
      </c>
      <c r="AE357" s="1">
        <v>-0.10741534358446</v>
      </c>
      <c r="AF357" s="1">
        <v>1</v>
      </c>
      <c r="AG357" s="1">
        <v>1</v>
      </c>
      <c r="AH357" s="1">
        <v>11</v>
      </c>
      <c r="AI357" s="1">
        <v>1</v>
      </c>
      <c r="AJ357" s="1">
        <v>1</v>
      </c>
      <c r="AK357" s="1">
        <v>51</v>
      </c>
    </row>
    <row r="358" spans="1:37" x14ac:dyDescent="0.2">
      <c r="A358" t="s">
        <v>358</v>
      </c>
      <c r="B358" t="s">
        <v>5233</v>
      </c>
      <c r="C358" t="s">
        <v>5234</v>
      </c>
      <c r="D358" t="s">
        <v>5952</v>
      </c>
      <c r="E358" t="s">
        <v>5953</v>
      </c>
      <c r="F358" s="35" t="s">
        <v>5954</v>
      </c>
      <c r="G358" s="1" t="s">
        <v>5107</v>
      </c>
      <c r="H358" s="1" t="s">
        <v>5107</v>
      </c>
      <c r="I358" s="3">
        <v>12</v>
      </c>
      <c r="J358" s="1">
        <v>0</v>
      </c>
      <c r="K358" s="1">
        <v>0</v>
      </c>
      <c r="L358" s="3">
        <v>1</v>
      </c>
      <c r="M358" s="6">
        <v>80000</v>
      </c>
      <c r="N358" s="13">
        <v>80000</v>
      </c>
      <c r="O358" s="3">
        <v>44</v>
      </c>
      <c r="P358" s="1">
        <v>1</v>
      </c>
      <c r="Q358" s="1">
        <v>1</v>
      </c>
      <c r="R358" s="3">
        <v>47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100</v>
      </c>
      <c r="AC358" s="3">
        <v>11</v>
      </c>
      <c r="AD358" s="1">
        <v>-9.0224465000000004E-2</v>
      </c>
      <c r="AE358" s="1">
        <v>7.4363546281954199E-2</v>
      </c>
      <c r="AF358" s="1">
        <v>1</v>
      </c>
      <c r="AG358" s="1">
        <v>1</v>
      </c>
      <c r="AH358" s="1">
        <v>11</v>
      </c>
      <c r="AI358" s="1">
        <v>4</v>
      </c>
      <c r="AJ358" s="1">
        <v>4</v>
      </c>
      <c r="AK358" s="1">
        <v>51</v>
      </c>
    </row>
    <row r="359" spans="1:37" x14ac:dyDescent="0.2">
      <c r="A359" t="s">
        <v>359</v>
      </c>
      <c r="B359" t="s">
        <v>5123</v>
      </c>
      <c r="C359" t="s">
        <v>5254</v>
      </c>
      <c r="D359" t="s">
        <v>5955</v>
      </c>
      <c r="E359" t="s">
        <v>5956</v>
      </c>
      <c r="F359" s="35" t="s">
        <v>5957</v>
      </c>
      <c r="G359" s="1" t="s">
        <v>5104</v>
      </c>
      <c r="H359" s="1" t="s">
        <v>5104</v>
      </c>
      <c r="I359" s="3">
        <v>1</v>
      </c>
      <c r="J359" s="1">
        <v>0</v>
      </c>
      <c r="K359" s="1">
        <v>0</v>
      </c>
      <c r="L359" s="3">
        <v>1</v>
      </c>
      <c r="M359" s="6">
        <v>217</v>
      </c>
      <c r="N359" s="13">
        <v>217</v>
      </c>
      <c r="O359" s="3">
        <v>44</v>
      </c>
      <c r="P359" s="1">
        <v>1.5</v>
      </c>
      <c r="Q359" s="1">
        <v>1.5</v>
      </c>
      <c r="R359" s="3">
        <v>1</v>
      </c>
      <c r="S359" s="1">
        <v>10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20</v>
      </c>
      <c r="Z359" s="1">
        <v>0</v>
      </c>
      <c r="AA359" s="1">
        <v>50</v>
      </c>
      <c r="AB359" s="1">
        <v>20</v>
      </c>
      <c r="AC359" s="3">
        <v>11</v>
      </c>
      <c r="AD359" s="1">
        <v>-4.9022193999999998E-2</v>
      </c>
      <c r="AE359" s="1">
        <v>-4.0751083045268602E-2</v>
      </c>
      <c r="AF359" s="1">
        <v>3</v>
      </c>
      <c r="AG359" s="1">
        <v>3</v>
      </c>
      <c r="AH359" s="1">
        <v>11</v>
      </c>
      <c r="AI359" s="1">
        <v>4</v>
      </c>
      <c r="AJ359" s="1">
        <v>4</v>
      </c>
      <c r="AK359" s="1">
        <v>51</v>
      </c>
    </row>
    <row r="360" spans="1:37" x14ac:dyDescent="0.2">
      <c r="A360" t="s">
        <v>360</v>
      </c>
      <c r="B360" t="s">
        <v>5123</v>
      </c>
      <c r="C360" t="s">
        <v>5124</v>
      </c>
      <c r="D360" t="s">
        <v>5958</v>
      </c>
      <c r="E360" t="s">
        <v>5959</v>
      </c>
      <c r="F360" s="35" t="s">
        <v>15075</v>
      </c>
      <c r="G360" s="1" t="s">
        <v>5104</v>
      </c>
      <c r="H360" s="1" t="s">
        <v>5104</v>
      </c>
      <c r="I360" s="3">
        <v>1</v>
      </c>
      <c r="J360" s="1">
        <v>0</v>
      </c>
      <c r="K360" s="1">
        <v>0</v>
      </c>
      <c r="L360" s="3">
        <v>1</v>
      </c>
      <c r="M360" s="6">
        <v>235</v>
      </c>
      <c r="N360" s="13">
        <v>235</v>
      </c>
      <c r="O360" s="3">
        <v>44</v>
      </c>
      <c r="P360" s="1" t="s">
        <v>2</v>
      </c>
      <c r="Q360" s="1">
        <v>3.1172</v>
      </c>
      <c r="R360" s="3" t="s">
        <v>14989</v>
      </c>
      <c r="S360" s="1">
        <v>30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20</v>
      </c>
      <c r="Z360" s="1">
        <v>0</v>
      </c>
      <c r="AA360" s="1">
        <v>10</v>
      </c>
      <c r="AB360" s="1">
        <v>40</v>
      </c>
      <c r="AC360" s="3">
        <v>11</v>
      </c>
      <c r="AD360" s="1">
        <v>-2.6639507999999999E-2</v>
      </c>
      <c r="AE360" s="1">
        <v>5.8282623168183099E-4</v>
      </c>
      <c r="AF360" s="1">
        <v>1</v>
      </c>
      <c r="AG360" s="1">
        <v>1</v>
      </c>
      <c r="AH360" s="1">
        <v>11</v>
      </c>
      <c r="AI360" s="1">
        <v>3</v>
      </c>
      <c r="AJ360" s="1">
        <v>3</v>
      </c>
      <c r="AK360" s="1">
        <v>51</v>
      </c>
    </row>
    <row r="361" spans="1:37" x14ac:dyDescent="0.2">
      <c r="A361" t="s">
        <v>361</v>
      </c>
      <c r="B361" t="s">
        <v>5123</v>
      </c>
      <c r="C361" t="s">
        <v>5124</v>
      </c>
      <c r="D361" t="s">
        <v>5958</v>
      </c>
      <c r="E361" t="s">
        <v>5960</v>
      </c>
      <c r="F361" s="35" t="s">
        <v>5961</v>
      </c>
      <c r="G361" s="1" t="s">
        <v>5104</v>
      </c>
      <c r="H361" s="1" t="s">
        <v>5104</v>
      </c>
      <c r="I361" s="3">
        <v>1</v>
      </c>
      <c r="J361" s="1">
        <v>0</v>
      </c>
      <c r="K361" s="1">
        <v>0</v>
      </c>
      <c r="L361" s="3">
        <v>1</v>
      </c>
      <c r="M361" s="6">
        <v>300</v>
      </c>
      <c r="N361" s="13">
        <v>300</v>
      </c>
      <c r="O361" s="3">
        <v>44</v>
      </c>
      <c r="P361" s="1">
        <v>3.88</v>
      </c>
      <c r="Q361" s="1">
        <v>3.88</v>
      </c>
      <c r="R361" s="3">
        <v>47</v>
      </c>
      <c r="S361" s="1">
        <v>30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20</v>
      </c>
      <c r="Z361" s="1">
        <v>0</v>
      </c>
      <c r="AA361" s="1">
        <v>10</v>
      </c>
      <c r="AB361" s="1">
        <v>40</v>
      </c>
      <c r="AC361" s="3">
        <v>11</v>
      </c>
      <c r="AD361" s="1">
        <v>-2.6639507999999999E-2</v>
      </c>
      <c r="AE361" s="1">
        <v>5.8282623168183305E-4</v>
      </c>
      <c r="AF361" s="1">
        <v>1</v>
      </c>
      <c r="AG361" s="1">
        <v>1</v>
      </c>
      <c r="AH361" s="1">
        <v>11</v>
      </c>
      <c r="AI361" s="1">
        <v>8</v>
      </c>
      <c r="AJ361" s="1">
        <v>8</v>
      </c>
      <c r="AK361" s="1">
        <v>51</v>
      </c>
    </row>
    <row r="362" spans="1:37" x14ac:dyDescent="0.2">
      <c r="A362" t="s">
        <v>362</v>
      </c>
      <c r="B362" t="s">
        <v>5123</v>
      </c>
      <c r="C362" t="s">
        <v>5124</v>
      </c>
      <c r="D362" t="s">
        <v>5958</v>
      </c>
      <c r="E362" t="s">
        <v>5962</v>
      </c>
      <c r="F362" s="35" t="s">
        <v>5963</v>
      </c>
      <c r="G362" s="1" t="s">
        <v>5104</v>
      </c>
      <c r="H362" s="1" t="s">
        <v>5104</v>
      </c>
      <c r="I362" s="3">
        <v>1</v>
      </c>
      <c r="J362" s="1">
        <v>0</v>
      </c>
      <c r="K362" s="1">
        <v>0</v>
      </c>
      <c r="L362" s="3">
        <v>1</v>
      </c>
      <c r="M362" s="6">
        <v>116</v>
      </c>
      <c r="N362" s="13">
        <v>116</v>
      </c>
      <c r="O362" s="3">
        <v>44</v>
      </c>
      <c r="P362" s="1">
        <v>8.5</v>
      </c>
      <c r="Q362" s="1">
        <v>8.5</v>
      </c>
      <c r="R362" s="3">
        <v>1</v>
      </c>
      <c r="S362" s="1">
        <v>30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20</v>
      </c>
      <c r="Z362" s="1">
        <v>0</v>
      </c>
      <c r="AA362" s="1">
        <v>10</v>
      </c>
      <c r="AB362" s="1">
        <v>40</v>
      </c>
      <c r="AC362" s="3">
        <v>11</v>
      </c>
      <c r="AD362" s="1">
        <v>-2.6639507999999999E-2</v>
      </c>
      <c r="AE362" s="1">
        <v>5.8282623168182904E-4</v>
      </c>
      <c r="AF362" s="1">
        <v>1</v>
      </c>
      <c r="AG362" s="1">
        <v>1</v>
      </c>
      <c r="AH362" s="1">
        <v>11</v>
      </c>
      <c r="AI362" s="1">
        <v>5</v>
      </c>
      <c r="AJ362" s="1">
        <v>5</v>
      </c>
      <c r="AK362" s="1">
        <v>51</v>
      </c>
    </row>
    <row r="363" spans="1:37" x14ac:dyDescent="0.2">
      <c r="A363" t="s">
        <v>363</v>
      </c>
      <c r="B363" t="s">
        <v>5228</v>
      </c>
      <c r="C363" t="s">
        <v>5250</v>
      </c>
      <c r="D363" t="s">
        <v>5964</v>
      </c>
      <c r="E363" t="s">
        <v>5965</v>
      </c>
      <c r="F363" s="35" t="s">
        <v>5966</v>
      </c>
      <c r="G363" s="1" t="s">
        <v>5104</v>
      </c>
      <c r="H363" s="1" t="s">
        <v>5104</v>
      </c>
      <c r="I363" s="3">
        <v>1</v>
      </c>
      <c r="J363" s="1">
        <v>0</v>
      </c>
      <c r="K363" s="1">
        <v>0</v>
      </c>
      <c r="L363" s="3">
        <v>1</v>
      </c>
      <c r="M363" s="6">
        <v>1660</v>
      </c>
      <c r="N363" s="13">
        <v>1660</v>
      </c>
      <c r="O363" s="3">
        <v>44</v>
      </c>
      <c r="P363" s="1">
        <v>1</v>
      </c>
      <c r="Q363" s="1">
        <v>1</v>
      </c>
      <c r="R363" s="3">
        <v>47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30</v>
      </c>
      <c r="AB363" s="1">
        <v>70</v>
      </c>
      <c r="AC363" s="3">
        <v>11</v>
      </c>
      <c r="AD363" s="1">
        <v>-9.6594105999999999E-2</v>
      </c>
      <c r="AE363" s="1">
        <v>4.7863827424770099E-2</v>
      </c>
      <c r="AF363" s="1">
        <v>1</v>
      </c>
      <c r="AG363" s="1">
        <v>1</v>
      </c>
      <c r="AH363" s="1">
        <v>11</v>
      </c>
      <c r="AI363" s="1">
        <v>1</v>
      </c>
      <c r="AJ363" s="1">
        <v>1</v>
      </c>
      <c r="AK363" s="1">
        <v>51</v>
      </c>
    </row>
    <row r="364" spans="1:37" x14ac:dyDescent="0.2">
      <c r="A364" t="s">
        <v>364</v>
      </c>
      <c r="B364" t="s">
        <v>5228</v>
      </c>
      <c r="C364" t="s">
        <v>5250</v>
      </c>
      <c r="D364" t="s">
        <v>5964</v>
      </c>
      <c r="E364" t="s">
        <v>5967</v>
      </c>
      <c r="F364" s="35" t="s">
        <v>5968</v>
      </c>
      <c r="G364" s="1" t="s">
        <v>5104</v>
      </c>
      <c r="H364" s="1" t="s">
        <v>5104</v>
      </c>
      <c r="I364" s="3">
        <v>1</v>
      </c>
      <c r="J364" s="1">
        <v>0</v>
      </c>
      <c r="K364" s="1">
        <v>0</v>
      </c>
      <c r="L364" s="3">
        <v>1</v>
      </c>
      <c r="M364" s="6">
        <v>1500</v>
      </c>
      <c r="N364" s="13">
        <v>1500</v>
      </c>
      <c r="O364" s="3">
        <v>44</v>
      </c>
      <c r="P364" s="1">
        <v>1</v>
      </c>
      <c r="Q364" s="1">
        <v>1</v>
      </c>
      <c r="R364" s="3">
        <v>47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30</v>
      </c>
      <c r="AB364" s="1">
        <v>70</v>
      </c>
      <c r="AC364" s="3">
        <v>11</v>
      </c>
      <c r="AD364" s="1">
        <v>-9.6594105999999999E-2</v>
      </c>
      <c r="AE364" s="1">
        <v>4.7863827424770099E-2</v>
      </c>
      <c r="AF364" s="1">
        <v>1</v>
      </c>
      <c r="AG364" s="1">
        <v>1</v>
      </c>
      <c r="AH364" s="1">
        <v>11</v>
      </c>
      <c r="AI364" s="1">
        <v>4</v>
      </c>
      <c r="AJ364" s="1">
        <v>4</v>
      </c>
      <c r="AK364" s="1">
        <v>51</v>
      </c>
    </row>
    <row r="365" spans="1:37" x14ac:dyDescent="0.2">
      <c r="A365" t="s">
        <v>365</v>
      </c>
      <c r="B365" t="s">
        <v>5228</v>
      </c>
      <c r="C365" t="s">
        <v>5250</v>
      </c>
      <c r="D365" t="s">
        <v>5964</v>
      </c>
      <c r="E365" t="s">
        <v>5969</v>
      </c>
      <c r="F365" s="35" t="s">
        <v>5970</v>
      </c>
      <c r="G365" s="1" t="s">
        <v>5104</v>
      </c>
      <c r="H365" s="1" t="s">
        <v>5104</v>
      </c>
      <c r="I365" s="3">
        <v>1</v>
      </c>
      <c r="J365" s="1">
        <v>0</v>
      </c>
      <c r="K365" s="1">
        <v>0</v>
      </c>
      <c r="L365" s="3">
        <v>1</v>
      </c>
      <c r="M365" s="6">
        <v>1300</v>
      </c>
      <c r="N365" s="13">
        <v>1300</v>
      </c>
      <c r="O365" s="3">
        <v>44</v>
      </c>
      <c r="P365" s="1">
        <v>1</v>
      </c>
      <c r="Q365" s="1">
        <v>1</v>
      </c>
      <c r="R365" s="3">
        <v>47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30</v>
      </c>
      <c r="AB365" s="1">
        <v>70</v>
      </c>
      <c r="AC365" s="3">
        <v>11</v>
      </c>
      <c r="AD365" s="1">
        <v>-9.6594105999999999E-2</v>
      </c>
      <c r="AE365" s="1">
        <v>4.7863827424770099E-2</v>
      </c>
      <c r="AF365" s="1">
        <v>1</v>
      </c>
      <c r="AG365" s="1">
        <v>1</v>
      </c>
      <c r="AH365" s="1">
        <v>11</v>
      </c>
      <c r="AI365" s="1">
        <v>2</v>
      </c>
      <c r="AJ365" s="1">
        <v>2</v>
      </c>
      <c r="AK365" s="1">
        <v>51</v>
      </c>
    </row>
    <row r="366" spans="1:37" x14ac:dyDescent="0.2">
      <c r="A366" t="s">
        <v>366</v>
      </c>
      <c r="B366" t="s">
        <v>5228</v>
      </c>
      <c r="C366" t="s">
        <v>5250</v>
      </c>
      <c r="D366" t="s">
        <v>5964</v>
      </c>
      <c r="E366" t="s">
        <v>5971</v>
      </c>
      <c r="F366" s="35" t="s">
        <v>5972</v>
      </c>
      <c r="G366" s="1" t="s">
        <v>5104</v>
      </c>
      <c r="H366" s="1" t="s">
        <v>5104</v>
      </c>
      <c r="I366" s="3">
        <v>1</v>
      </c>
      <c r="J366" s="1">
        <v>0</v>
      </c>
      <c r="K366" s="1">
        <v>0</v>
      </c>
      <c r="L366" s="3">
        <v>1</v>
      </c>
      <c r="M366" s="6">
        <v>1200</v>
      </c>
      <c r="N366" s="13">
        <v>1200</v>
      </c>
      <c r="O366" s="3">
        <v>44</v>
      </c>
      <c r="P366" s="1">
        <v>1</v>
      </c>
      <c r="Q366" s="1">
        <v>1</v>
      </c>
      <c r="R366" s="3">
        <v>47</v>
      </c>
      <c r="S366" s="1">
        <v>10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10</v>
      </c>
      <c r="AB366" s="1">
        <v>80</v>
      </c>
      <c r="AC366" s="3">
        <v>11</v>
      </c>
      <c r="AD366" s="1">
        <v>-7.3527377000000005E-2</v>
      </c>
      <c r="AE366" s="1">
        <v>6.1107635805499001E-2</v>
      </c>
      <c r="AF366" s="1">
        <v>1</v>
      </c>
      <c r="AG366" s="1">
        <v>1</v>
      </c>
      <c r="AH366" s="1">
        <v>11</v>
      </c>
      <c r="AI366" s="1">
        <v>2</v>
      </c>
      <c r="AJ366" s="1">
        <v>2</v>
      </c>
      <c r="AK366" s="1">
        <v>51</v>
      </c>
    </row>
    <row r="367" spans="1:37" x14ac:dyDescent="0.2">
      <c r="A367" t="s">
        <v>367</v>
      </c>
      <c r="B367" t="s">
        <v>5123</v>
      </c>
      <c r="C367" t="s">
        <v>5131</v>
      </c>
      <c r="D367" t="s">
        <v>5973</v>
      </c>
      <c r="E367" t="s">
        <v>5974</v>
      </c>
      <c r="F367" s="35" t="s">
        <v>5975</v>
      </c>
      <c r="G367" s="1" t="s">
        <v>5104</v>
      </c>
      <c r="H367" s="1" t="s">
        <v>5104</v>
      </c>
      <c r="I367" s="3">
        <v>1</v>
      </c>
      <c r="J367" s="1">
        <v>0</v>
      </c>
      <c r="K367" s="1">
        <v>0</v>
      </c>
      <c r="L367" s="3">
        <v>1</v>
      </c>
      <c r="M367" s="6">
        <v>28</v>
      </c>
      <c r="N367" s="13">
        <v>28</v>
      </c>
      <c r="O367" s="3">
        <v>44</v>
      </c>
      <c r="P367" s="1" t="s">
        <v>2</v>
      </c>
      <c r="Q367" s="1">
        <v>3.4544000000000001</v>
      </c>
      <c r="R367" s="3" t="s">
        <v>14989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30</v>
      </c>
      <c r="AB367" s="1">
        <v>70</v>
      </c>
      <c r="AC367" s="3">
        <v>11</v>
      </c>
      <c r="AD367" s="1">
        <v>-9.6594105999999999E-2</v>
      </c>
      <c r="AE367" s="1">
        <v>4.7863827424770099E-2</v>
      </c>
      <c r="AF367" s="1">
        <v>1</v>
      </c>
      <c r="AG367" s="1">
        <v>1</v>
      </c>
      <c r="AH367" s="1">
        <v>11</v>
      </c>
      <c r="AI367" s="1">
        <v>2</v>
      </c>
      <c r="AJ367" s="1">
        <v>2</v>
      </c>
      <c r="AK367" s="1">
        <v>51</v>
      </c>
    </row>
    <row r="368" spans="1:37" x14ac:dyDescent="0.2">
      <c r="A368" t="s">
        <v>368</v>
      </c>
      <c r="B368" t="s">
        <v>5123</v>
      </c>
      <c r="C368" t="s">
        <v>5131</v>
      </c>
      <c r="D368" t="s">
        <v>5973</v>
      </c>
      <c r="E368" t="s">
        <v>5976</v>
      </c>
      <c r="F368" s="35" t="s">
        <v>5977</v>
      </c>
      <c r="G368" s="1" t="s">
        <v>5104</v>
      </c>
      <c r="H368" s="1" t="s">
        <v>5104</v>
      </c>
      <c r="I368" s="3">
        <v>1</v>
      </c>
      <c r="J368" s="1">
        <v>0</v>
      </c>
      <c r="K368" s="1">
        <v>0</v>
      </c>
      <c r="L368" s="3">
        <v>1</v>
      </c>
      <c r="M368" s="6">
        <v>29</v>
      </c>
      <c r="N368" s="13">
        <v>29</v>
      </c>
      <c r="O368" s="3">
        <v>44</v>
      </c>
      <c r="P368" s="1" t="s">
        <v>2</v>
      </c>
      <c r="Q368" s="1">
        <v>3.2223000000000002</v>
      </c>
      <c r="R368" s="3" t="s">
        <v>14989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30</v>
      </c>
      <c r="AB368" s="1">
        <v>70</v>
      </c>
      <c r="AC368" s="3">
        <v>11</v>
      </c>
      <c r="AD368" s="1">
        <v>-9.6594105999999999E-2</v>
      </c>
      <c r="AE368" s="1">
        <v>4.7863827424770099E-2</v>
      </c>
      <c r="AF368" s="1">
        <v>1</v>
      </c>
      <c r="AG368" s="1">
        <v>1</v>
      </c>
      <c r="AH368" s="1">
        <v>11</v>
      </c>
      <c r="AI368" s="1">
        <v>1</v>
      </c>
      <c r="AJ368" s="1">
        <v>1</v>
      </c>
      <c r="AK368" s="1">
        <v>51</v>
      </c>
    </row>
    <row r="369" spans="1:37" x14ac:dyDescent="0.2">
      <c r="A369" t="s">
        <v>369</v>
      </c>
      <c r="B369" t="s">
        <v>5123</v>
      </c>
      <c r="C369" t="s">
        <v>5131</v>
      </c>
      <c r="D369" t="s">
        <v>5973</v>
      </c>
      <c r="E369" t="s">
        <v>5978</v>
      </c>
      <c r="F369" s="35" t="s">
        <v>5979</v>
      </c>
      <c r="G369" s="1" t="s">
        <v>5104</v>
      </c>
      <c r="H369" s="1" t="s">
        <v>5104</v>
      </c>
      <c r="I369" s="3">
        <v>1</v>
      </c>
      <c r="J369" s="1">
        <v>0</v>
      </c>
      <c r="K369" s="1">
        <v>0</v>
      </c>
      <c r="L369" s="3">
        <v>1</v>
      </c>
      <c r="M369" s="6">
        <v>28</v>
      </c>
      <c r="N369" s="13">
        <v>28</v>
      </c>
      <c r="O369" s="3">
        <v>44</v>
      </c>
      <c r="P369" s="1" t="s">
        <v>2</v>
      </c>
      <c r="Q369" s="1">
        <v>3.0394000000000001</v>
      </c>
      <c r="R369" s="3" t="s">
        <v>14989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30</v>
      </c>
      <c r="AB369" s="1">
        <v>70</v>
      </c>
      <c r="AC369" s="3">
        <v>11</v>
      </c>
      <c r="AD369" s="1">
        <v>-9.6594105999999999E-2</v>
      </c>
      <c r="AE369" s="1">
        <v>4.7863827424770099E-2</v>
      </c>
      <c r="AF369" s="1">
        <v>1</v>
      </c>
      <c r="AG369" s="1">
        <v>1</v>
      </c>
      <c r="AH369" s="1">
        <v>11</v>
      </c>
      <c r="AI369" s="1">
        <v>2</v>
      </c>
      <c r="AJ369" s="1">
        <v>2</v>
      </c>
      <c r="AK369" s="1">
        <v>51</v>
      </c>
    </row>
    <row r="370" spans="1:37" x14ac:dyDescent="0.2">
      <c r="A370" t="s">
        <v>370</v>
      </c>
      <c r="B370" t="s">
        <v>5233</v>
      </c>
      <c r="C370" t="s">
        <v>5234</v>
      </c>
      <c r="D370" t="s">
        <v>5980</v>
      </c>
      <c r="E370" t="s">
        <v>5981</v>
      </c>
      <c r="F370" s="35" t="s">
        <v>5982</v>
      </c>
      <c r="G370" s="1" t="s">
        <v>5106</v>
      </c>
      <c r="H370" s="1" t="s">
        <v>5106</v>
      </c>
      <c r="I370" s="3">
        <v>1</v>
      </c>
      <c r="J370" s="1">
        <v>0</v>
      </c>
      <c r="K370" s="1">
        <v>0</v>
      </c>
      <c r="L370" s="3">
        <v>1</v>
      </c>
      <c r="M370" s="6">
        <v>579255.30000000005</v>
      </c>
      <c r="N370" s="13">
        <v>579255.30000000005</v>
      </c>
      <c r="O370" s="3">
        <v>44</v>
      </c>
      <c r="P370" s="1">
        <v>0.99</v>
      </c>
      <c r="Q370" s="1">
        <v>0.99</v>
      </c>
      <c r="R370" s="3">
        <v>47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100</v>
      </c>
      <c r="AC370" s="3">
        <v>11</v>
      </c>
      <c r="AD370" s="1">
        <v>-9.0224465000000004E-2</v>
      </c>
      <c r="AE370" s="1">
        <v>7.4363546281954199E-2</v>
      </c>
      <c r="AF370" s="1">
        <v>1</v>
      </c>
      <c r="AG370" s="1">
        <v>1</v>
      </c>
      <c r="AH370" s="1">
        <v>11</v>
      </c>
      <c r="AI370" s="1">
        <v>26</v>
      </c>
      <c r="AJ370" s="1">
        <v>26</v>
      </c>
      <c r="AK370" s="1">
        <v>51</v>
      </c>
    </row>
    <row r="371" spans="1:37" x14ac:dyDescent="0.2">
      <c r="A371" t="s">
        <v>371</v>
      </c>
      <c r="B371" t="s">
        <v>5233</v>
      </c>
      <c r="C371" t="s">
        <v>5234</v>
      </c>
      <c r="D371" t="s">
        <v>5980</v>
      </c>
      <c r="E371" t="s">
        <v>5983</v>
      </c>
      <c r="F371" s="35" t="s">
        <v>5984</v>
      </c>
      <c r="G371" s="1" t="s">
        <v>5106</v>
      </c>
      <c r="H371" s="1" t="s">
        <v>5106</v>
      </c>
      <c r="I371" s="3">
        <v>1</v>
      </c>
      <c r="J371" s="1">
        <v>0</v>
      </c>
      <c r="K371" s="1">
        <v>0</v>
      </c>
      <c r="L371" s="3">
        <v>1</v>
      </c>
      <c r="M371" s="32">
        <v>500000</v>
      </c>
      <c r="N371" s="31">
        <v>500000</v>
      </c>
      <c r="O371" s="3">
        <v>44</v>
      </c>
      <c r="P371" s="1">
        <v>1</v>
      </c>
      <c r="Q371" s="1">
        <v>1</v>
      </c>
      <c r="R371" s="3">
        <v>47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100</v>
      </c>
      <c r="AC371" s="3">
        <v>11</v>
      </c>
      <c r="AD371" s="1">
        <v>-9.0224465000000004E-2</v>
      </c>
      <c r="AE371" s="1">
        <v>7.4363546281954199E-2</v>
      </c>
      <c r="AF371" s="1">
        <v>1</v>
      </c>
      <c r="AG371" s="1">
        <v>1</v>
      </c>
      <c r="AH371" s="1">
        <v>11</v>
      </c>
      <c r="AI371" s="1">
        <v>9</v>
      </c>
      <c r="AJ371" s="1">
        <v>9</v>
      </c>
      <c r="AK371" s="1">
        <v>51</v>
      </c>
    </row>
    <row r="372" spans="1:37" x14ac:dyDescent="0.2">
      <c r="A372" t="s">
        <v>372</v>
      </c>
      <c r="B372" t="s">
        <v>5123</v>
      </c>
      <c r="C372" t="s">
        <v>5254</v>
      </c>
      <c r="D372" t="s">
        <v>5985</v>
      </c>
      <c r="E372" t="s">
        <v>5986</v>
      </c>
      <c r="F372" s="35" t="s">
        <v>5987</v>
      </c>
      <c r="G372" s="1" t="s">
        <v>5107</v>
      </c>
      <c r="H372" s="1" t="s">
        <v>5107</v>
      </c>
      <c r="I372" s="3">
        <v>1</v>
      </c>
      <c r="J372" s="1">
        <v>0</v>
      </c>
      <c r="K372" s="1">
        <v>0</v>
      </c>
      <c r="L372" s="3">
        <v>1</v>
      </c>
      <c r="M372" s="6">
        <v>1613.3</v>
      </c>
      <c r="N372" s="13">
        <v>1613.3</v>
      </c>
      <c r="O372" s="3">
        <v>44</v>
      </c>
      <c r="P372" s="1" t="s">
        <v>2</v>
      </c>
      <c r="Q372" s="1">
        <v>1.3313999999999999</v>
      </c>
      <c r="R372" s="3" t="s">
        <v>14989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30</v>
      </c>
      <c r="Z372" s="1">
        <v>20</v>
      </c>
      <c r="AA372" s="1">
        <v>40</v>
      </c>
      <c r="AB372" s="1">
        <v>10</v>
      </c>
      <c r="AC372" s="3">
        <v>11</v>
      </c>
      <c r="AD372" s="1">
        <v>-5.7773669999999999E-2</v>
      </c>
      <c r="AE372" s="1">
        <v>-7.8190859274636898E-2</v>
      </c>
      <c r="AF372" s="1">
        <v>3</v>
      </c>
      <c r="AG372" s="1">
        <v>3</v>
      </c>
      <c r="AH372" s="1">
        <v>11</v>
      </c>
      <c r="AI372" s="1">
        <v>1</v>
      </c>
      <c r="AJ372" s="1">
        <v>1</v>
      </c>
      <c r="AK372" s="1">
        <v>51</v>
      </c>
    </row>
    <row r="373" spans="1:37" x14ac:dyDescent="0.2">
      <c r="A373" t="s">
        <v>373</v>
      </c>
      <c r="B373" t="s">
        <v>5123</v>
      </c>
      <c r="C373" t="s">
        <v>5131</v>
      </c>
      <c r="D373" t="s">
        <v>5988</v>
      </c>
      <c r="E373" t="s">
        <v>5989</v>
      </c>
      <c r="F373" s="35" t="s">
        <v>5990</v>
      </c>
      <c r="G373" s="1" t="s">
        <v>5105</v>
      </c>
      <c r="H373" s="1" t="s">
        <v>5105</v>
      </c>
      <c r="I373" s="3">
        <v>1</v>
      </c>
      <c r="J373" s="1">
        <v>0</v>
      </c>
      <c r="K373" s="1">
        <v>0</v>
      </c>
      <c r="L373" s="3">
        <v>1</v>
      </c>
      <c r="M373" s="6">
        <v>30.8</v>
      </c>
      <c r="N373" s="13">
        <v>30.8</v>
      </c>
      <c r="O373" s="3">
        <v>44</v>
      </c>
      <c r="P373" s="1">
        <v>3.4</v>
      </c>
      <c r="Q373" s="1">
        <v>3.4</v>
      </c>
      <c r="R373" s="3">
        <v>47</v>
      </c>
      <c r="S373" s="1">
        <v>20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10</v>
      </c>
      <c r="Z373" s="1">
        <v>0</v>
      </c>
      <c r="AA373" s="1">
        <v>40</v>
      </c>
      <c r="AB373" s="1">
        <v>30</v>
      </c>
      <c r="AC373" s="3">
        <v>11</v>
      </c>
      <c r="AD373" s="1">
        <v>-3.6722113000000001E-2</v>
      </c>
      <c r="AE373" s="1">
        <v>-5.49240454308755E-3</v>
      </c>
      <c r="AF373" s="1">
        <v>1</v>
      </c>
      <c r="AG373" s="1">
        <v>1</v>
      </c>
      <c r="AH373" s="1">
        <v>11</v>
      </c>
      <c r="AI373" s="1">
        <v>3</v>
      </c>
      <c r="AJ373" s="1">
        <v>3</v>
      </c>
      <c r="AK373" s="1">
        <v>51</v>
      </c>
    </row>
    <row r="374" spans="1:37" x14ac:dyDescent="0.2">
      <c r="A374" t="s">
        <v>374</v>
      </c>
      <c r="B374" t="s">
        <v>5123</v>
      </c>
      <c r="C374" t="s">
        <v>5131</v>
      </c>
      <c r="D374" t="s">
        <v>5988</v>
      </c>
      <c r="E374" t="s">
        <v>5991</v>
      </c>
      <c r="F374" s="35" t="s">
        <v>5992</v>
      </c>
      <c r="G374" s="1" t="s">
        <v>5106</v>
      </c>
      <c r="H374" s="1" t="s">
        <v>5106</v>
      </c>
      <c r="I374" s="3">
        <v>1</v>
      </c>
      <c r="J374" s="1">
        <v>0</v>
      </c>
      <c r="K374" s="1">
        <v>0</v>
      </c>
      <c r="L374" s="3">
        <v>1</v>
      </c>
      <c r="M374" s="6">
        <v>45</v>
      </c>
      <c r="N374" s="13">
        <v>45</v>
      </c>
      <c r="O374" s="3">
        <v>1</v>
      </c>
      <c r="P374" s="1">
        <v>4.5</v>
      </c>
      <c r="Q374" s="1">
        <v>4.1784999999999997</v>
      </c>
      <c r="R374" s="3">
        <v>1</v>
      </c>
      <c r="S374" s="1">
        <v>20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10</v>
      </c>
      <c r="Z374" s="1">
        <v>0</v>
      </c>
      <c r="AA374" s="1">
        <v>40</v>
      </c>
      <c r="AB374" s="1">
        <v>30</v>
      </c>
      <c r="AC374" s="3">
        <v>11</v>
      </c>
      <c r="AD374" s="1">
        <v>-3.6722113000000001E-2</v>
      </c>
      <c r="AE374" s="1">
        <v>-5.49240454308753E-3</v>
      </c>
      <c r="AF374" s="1">
        <v>1</v>
      </c>
      <c r="AG374" s="1">
        <v>1</v>
      </c>
      <c r="AH374" s="1">
        <v>11</v>
      </c>
      <c r="AI374" s="1">
        <v>1</v>
      </c>
      <c r="AJ374" s="1">
        <v>1</v>
      </c>
      <c r="AK374" s="1">
        <v>51</v>
      </c>
    </row>
    <row r="375" spans="1:37" x14ac:dyDescent="0.2">
      <c r="A375" t="s">
        <v>375</v>
      </c>
      <c r="B375" t="s">
        <v>5554</v>
      </c>
      <c r="C375" t="s">
        <v>5555</v>
      </c>
      <c r="D375" t="s">
        <v>5993</v>
      </c>
      <c r="E375" t="s">
        <v>5994</v>
      </c>
      <c r="F375" s="35" t="s">
        <v>5995</v>
      </c>
      <c r="G375" s="1" t="s">
        <v>5104</v>
      </c>
      <c r="H375" s="1" t="s">
        <v>5104</v>
      </c>
      <c r="I375" s="3">
        <v>1</v>
      </c>
      <c r="J375" s="1">
        <v>0</v>
      </c>
      <c r="K375" s="1">
        <v>0</v>
      </c>
      <c r="L375" s="3">
        <v>1</v>
      </c>
      <c r="M375" s="6">
        <v>28</v>
      </c>
      <c r="N375" s="13">
        <v>28</v>
      </c>
      <c r="O375" s="3">
        <v>44</v>
      </c>
      <c r="P375" s="1">
        <v>5.56</v>
      </c>
      <c r="Q375" s="1">
        <v>5.56</v>
      </c>
      <c r="R375" s="3">
        <v>47</v>
      </c>
      <c r="S375" s="1">
        <v>40</v>
      </c>
      <c r="T375" s="1">
        <v>0</v>
      </c>
      <c r="U375" s="1">
        <v>0</v>
      </c>
      <c r="V375" s="1">
        <v>0</v>
      </c>
      <c r="W375" s="1">
        <v>30</v>
      </c>
      <c r="X375" s="1">
        <v>0</v>
      </c>
      <c r="Y375" s="1">
        <v>0</v>
      </c>
      <c r="Z375" s="1">
        <v>0</v>
      </c>
      <c r="AA375" s="1">
        <v>0</v>
      </c>
      <c r="AB375" s="1">
        <v>30</v>
      </c>
      <c r="AC375" s="3">
        <v>11</v>
      </c>
      <c r="AD375" s="1">
        <v>1.5200005000000001E-2</v>
      </c>
      <c r="AE375" s="1">
        <v>3.7416829152079702E-2</v>
      </c>
      <c r="AF375" s="1">
        <v>1</v>
      </c>
      <c r="AG375" s="1">
        <v>1</v>
      </c>
      <c r="AH375" s="1">
        <v>11</v>
      </c>
      <c r="AI375" s="1">
        <v>3</v>
      </c>
      <c r="AJ375" s="1">
        <v>3</v>
      </c>
      <c r="AK375" s="1">
        <v>51</v>
      </c>
    </row>
    <row r="376" spans="1:37" x14ac:dyDescent="0.2">
      <c r="A376" t="s">
        <v>376</v>
      </c>
      <c r="B376" t="s">
        <v>5554</v>
      </c>
      <c r="C376" t="s">
        <v>5555</v>
      </c>
      <c r="D376" t="s">
        <v>5993</v>
      </c>
      <c r="E376" t="s">
        <v>5996</v>
      </c>
      <c r="F376" s="35" t="s">
        <v>5997</v>
      </c>
      <c r="G376" s="1" t="s">
        <v>5104</v>
      </c>
      <c r="H376" s="1" t="s">
        <v>5104</v>
      </c>
      <c r="I376" s="3">
        <v>1</v>
      </c>
      <c r="J376" s="1">
        <v>1</v>
      </c>
      <c r="K376" s="1">
        <v>1</v>
      </c>
      <c r="L376" s="3">
        <v>1</v>
      </c>
      <c r="M376" s="6">
        <v>13.5</v>
      </c>
      <c r="N376" s="13">
        <v>13.5</v>
      </c>
      <c r="O376" s="3">
        <v>44</v>
      </c>
      <c r="P376" s="1">
        <v>4.0350000000000001</v>
      </c>
      <c r="Q376" s="1">
        <v>4.0350000000000001</v>
      </c>
      <c r="R376" s="3">
        <v>47</v>
      </c>
      <c r="S376" s="1">
        <v>40</v>
      </c>
      <c r="T376" s="1">
        <v>0</v>
      </c>
      <c r="U376" s="1">
        <v>0</v>
      </c>
      <c r="V376" s="1">
        <v>0</v>
      </c>
      <c r="W376" s="1">
        <v>30</v>
      </c>
      <c r="X376" s="1">
        <v>0</v>
      </c>
      <c r="Y376" s="1">
        <v>0</v>
      </c>
      <c r="Z376" s="1">
        <v>0</v>
      </c>
      <c r="AA376" s="1">
        <v>0</v>
      </c>
      <c r="AB376" s="1">
        <v>30</v>
      </c>
      <c r="AC376" s="3">
        <v>11</v>
      </c>
      <c r="AD376" s="1">
        <v>1.5200005000000001E-2</v>
      </c>
      <c r="AE376" s="1">
        <v>3.7416829152079702E-2</v>
      </c>
      <c r="AF376" s="1">
        <v>1</v>
      </c>
      <c r="AG376" s="1">
        <v>1</v>
      </c>
      <c r="AH376" s="1">
        <v>11</v>
      </c>
      <c r="AI376" s="1">
        <v>4</v>
      </c>
      <c r="AJ376" s="1">
        <v>4</v>
      </c>
      <c r="AK376" s="1">
        <v>51</v>
      </c>
    </row>
    <row r="377" spans="1:37" x14ac:dyDescent="0.2">
      <c r="A377" t="s">
        <v>377</v>
      </c>
      <c r="B377" t="s">
        <v>5554</v>
      </c>
      <c r="C377" t="s">
        <v>5555</v>
      </c>
      <c r="D377" t="s">
        <v>5993</v>
      </c>
      <c r="E377" t="s">
        <v>5998</v>
      </c>
      <c r="F377" s="35" t="s">
        <v>5999</v>
      </c>
      <c r="G377" s="1" t="s">
        <v>5107</v>
      </c>
      <c r="H377" s="1" t="s">
        <v>5107</v>
      </c>
      <c r="I377" s="3">
        <v>1</v>
      </c>
      <c r="J377" s="1">
        <v>1</v>
      </c>
      <c r="K377" s="1">
        <v>1</v>
      </c>
      <c r="L377" s="3">
        <v>1</v>
      </c>
      <c r="M377" s="6">
        <v>14.5</v>
      </c>
      <c r="N377" s="13">
        <v>14.5</v>
      </c>
      <c r="O377" s="3">
        <v>44</v>
      </c>
      <c r="P377" s="1">
        <v>5</v>
      </c>
      <c r="Q377" s="1">
        <v>5</v>
      </c>
      <c r="R377" s="3">
        <v>47</v>
      </c>
      <c r="S377" s="1">
        <v>40</v>
      </c>
      <c r="T377" s="1">
        <v>0</v>
      </c>
      <c r="U377" s="1">
        <v>0</v>
      </c>
      <c r="V377" s="1">
        <v>0</v>
      </c>
      <c r="W377" s="1">
        <v>30</v>
      </c>
      <c r="X377" s="1">
        <v>0</v>
      </c>
      <c r="Y377" s="1">
        <v>0</v>
      </c>
      <c r="Z377" s="1">
        <v>0</v>
      </c>
      <c r="AA377" s="1">
        <v>0</v>
      </c>
      <c r="AB377" s="1">
        <v>30</v>
      </c>
      <c r="AC377" s="3">
        <v>11</v>
      </c>
      <c r="AD377" s="1">
        <v>1.5200005000000001E-2</v>
      </c>
      <c r="AE377" s="1">
        <v>3.7416829152079702E-2</v>
      </c>
      <c r="AF377" s="1">
        <v>1</v>
      </c>
      <c r="AG377" s="1">
        <v>1</v>
      </c>
      <c r="AH377" s="1">
        <v>11</v>
      </c>
      <c r="AI377" s="1">
        <v>3</v>
      </c>
      <c r="AJ377" s="1">
        <v>3</v>
      </c>
      <c r="AK377" s="1">
        <v>51</v>
      </c>
    </row>
    <row r="378" spans="1:37" x14ac:dyDescent="0.2">
      <c r="A378" t="s">
        <v>378</v>
      </c>
      <c r="B378" t="s">
        <v>5554</v>
      </c>
      <c r="C378" t="s">
        <v>5555</v>
      </c>
      <c r="D378" t="s">
        <v>6000</v>
      </c>
      <c r="E378" t="s">
        <v>6001</v>
      </c>
      <c r="F378" s="35" t="s">
        <v>6002</v>
      </c>
      <c r="G378" s="1" t="s">
        <v>5104</v>
      </c>
      <c r="H378" s="1" t="s">
        <v>5104</v>
      </c>
      <c r="I378" s="3">
        <v>1</v>
      </c>
      <c r="J378" s="1">
        <v>0</v>
      </c>
      <c r="K378" s="1">
        <v>0</v>
      </c>
      <c r="L378" s="3">
        <v>1</v>
      </c>
      <c r="M378" s="6">
        <v>8</v>
      </c>
      <c r="N378" s="13">
        <v>8</v>
      </c>
      <c r="O378" s="3">
        <v>44</v>
      </c>
      <c r="P378" s="1" t="s">
        <v>2</v>
      </c>
      <c r="Q378" s="1">
        <v>4.2161999999999997</v>
      </c>
      <c r="R378" s="3" t="s">
        <v>14989</v>
      </c>
      <c r="S378" s="1">
        <v>70</v>
      </c>
      <c r="T378" s="1">
        <v>0</v>
      </c>
      <c r="U378" s="1">
        <v>10</v>
      </c>
      <c r="V378" s="1">
        <v>0</v>
      </c>
      <c r="W378" s="1">
        <v>0</v>
      </c>
      <c r="X378" s="1">
        <v>20</v>
      </c>
      <c r="Y378" s="1">
        <v>0</v>
      </c>
      <c r="Z378" s="1">
        <v>0</v>
      </c>
      <c r="AA378" s="1">
        <v>0</v>
      </c>
      <c r="AB378" s="1">
        <v>0</v>
      </c>
      <c r="AC378" s="3">
        <v>11</v>
      </c>
      <c r="AD378" s="1">
        <v>0.107046164</v>
      </c>
      <c r="AE378" s="1">
        <v>2.0393485081829799E-2</v>
      </c>
      <c r="AF378" s="1">
        <v>1</v>
      </c>
      <c r="AG378" s="1">
        <v>1</v>
      </c>
      <c r="AH378" s="1">
        <v>11</v>
      </c>
      <c r="AI378" s="1">
        <v>2</v>
      </c>
      <c r="AJ378" s="1">
        <v>2</v>
      </c>
      <c r="AK378" s="1">
        <v>51</v>
      </c>
    </row>
    <row r="379" spans="1:37" x14ac:dyDescent="0.2">
      <c r="A379" t="s">
        <v>379</v>
      </c>
      <c r="B379" t="s">
        <v>5554</v>
      </c>
      <c r="C379" t="s">
        <v>5555</v>
      </c>
      <c r="D379" t="s">
        <v>6000</v>
      </c>
      <c r="E379" t="s">
        <v>6003</v>
      </c>
      <c r="F379" s="35" t="s">
        <v>6004</v>
      </c>
      <c r="G379" s="1" t="s">
        <v>5104</v>
      </c>
      <c r="H379" s="1" t="s">
        <v>5104</v>
      </c>
      <c r="I379" s="3">
        <v>1</v>
      </c>
      <c r="J379" s="1">
        <v>0</v>
      </c>
      <c r="K379" s="1">
        <v>0</v>
      </c>
      <c r="L379" s="3">
        <v>1</v>
      </c>
      <c r="M379" s="6">
        <v>12.5</v>
      </c>
      <c r="N379" s="13">
        <v>12.5</v>
      </c>
      <c r="O379" s="3">
        <v>44</v>
      </c>
      <c r="P379" s="1" t="s">
        <v>2</v>
      </c>
      <c r="Q379" s="1">
        <v>4.3288000000000002</v>
      </c>
      <c r="R379" s="3" t="s">
        <v>14989</v>
      </c>
      <c r="S379" s="1">
        <v>70</v>
      </c>
      <c r="T379" s="1">
        <v>0</v>
      </c>
      <c r="U379" s="1">
        <v>10</v>
      </c>
      <c r="V379" s="1">
        <v>0</v>
      </c>
      <c r="W379" s="1">
        <v>0</v>
      </c>
      <c r="X379" s="1">
        <v>20</v>
      </c>
      <c r="Y379" s="1">
        <v>0</v>
      </c>
      <c r="Z379" s="1">
        <v>0</v>
      </c>
      <c r="AA379" s="1">
        <v>0</v>
      </c>
      <c r="AB379" s="1">
        <v>0</v>
      </c>
      <c r="AC379" s="3">
        <v>11</v>
      </c>
      <c r="AD379" s="1">
        <v>0.107046164</v>
      </c>
      <c r="AE379" s="1">
        <v>2.0393485081829799E-2</v>
      </c>
      <c r="AF379" s="1">
        <v>1</v>
      </c>
      <c r="AG379" s="1">
        <v>1</v>
      </c>
      <c r="AH379" s="1">
        <v>11</v>
      </c>
      <c r="AI379" s="1">
        <v>2</v>
      </c>
      <c r="AJ379" s="1">
        <v>2</v>
      </c>
      <c r="AK379" s="1">
        <v>51</v>
      </c>
    </row>
    <row r="380" spans="1:37" x14ac:dyDescent="0.2">
      <c r="A380" t="s">
        <v>380</v>
      </c>
      <c r="B380" t="s">
        <v>5554</v>
      </c>
      <c r="C380" t="s">
        <v>5555</v>
      </c>
      <c r="D380" t="s">
        <v>6000</v>
      </c>
      <c r="E380" t="s">
        <v>6005</v>
      </c>
      <c r="F380" s="35" t="s">
        <v>6006</v>
      </c>
      <c r="G380" s="1" t="s">
        <v>5104</v>
      </c>
      <c r="H380" s="1" t="s">
        <v>5104</v>
      </c>
      <c r="I380" s="3">
        <v>1</v>
      </c>
      <c r="J380" s="1">
        <v>0</v>
      </c>
      <c r="K380" s="1">
        <v>0</v>
      </c>
      <c r="L380" s="3">
        <v>1</v>
      </c>
      <c r="M380" s="6">
        <v>7.7</v>
      </c>
      <c r="N380" s="13">
        <v>7.7</v>
      </c>
      <c r="O380" s="3">
        <v>44</v>
      </c>
      <c r="P380" s="1" t="s">
        <v>2</v>
      </c>
      <c r="Q380" s="1">
        <v>4.2851999999999997</v>
      </c>
      <c r="R380" s="3" t="s">
        <v>14989</v>
      </c>
      <c r="S380" s="1">
        <v>70</v>
      </c>
      <c r="T380" s="1">
        <v>0</v>
      </c>
      <c r="U380" s="1">
        <v>10</v>
      </c>
      <c r="V380" s="1">
        <v>0</v>
      </c>
      <c r="W380" s="1">
        <v>0</v>
      </c>
      <c r="X380" s="1">
        <v>20</v>
      </c>
      <c r="Y380" s="1">
        <v>0</v>
      </c>
      <c r="Z380" s="1">
        <v>0</v>
      </c>
      <c r="AA380" s="1">
        <v>0</v>
      </c>
      <c r="AB380" s="1">
        <v>0</v>
      </c>
      <c r="AC380" s="3">
        <v>11</v>
      </c>
      <c r="AD380" s="1">
        <v>0.107046164</v>
      </c>
      <c r="AE380" s="1">
        <v>2.0393485081829799E-2</v>
      </c>
      <c r="AF380" s="1">
        <v>1</v>
      </c>
      <c r="AG380" s="1">
        <v>1</v>
      </c>
      <c r="AH380" s="1">
        <v>11</v>
      </c>
      <c r="AI380" s="1">
        <v>2</v>
      </c>
      <c r="AJ380" s="1">
        <v>2</v>
      </c>
      <c r="AK380" s="1">
        <v>51</v>
      </c>
    </row>
    <row r="381" spans="1:37" x14ac:dyDescent="0.2">
      <c r="A381" t="s">
        <v>381</v>
      </c>
      <c r="B381" t="s">
        <v>5233</v>
      </c>
      <c r="C381" t="s">
        <v>5376</v>
      </c>
      <c r="D381" t="s">
        <v>6007</v>
      </c>
      <c r="E381" t="s">
        <v>6008</v>
      </c>
      <c r="F381" s="35" t="s">
        <v>6009</v>
      </c>
      <c r="G381" s="1" t="s">
        <v>5104</v>
      </c>
      <c r="H381" s="1" t="s">
        <v>5104</v>
      </c>
      <c r="I381" s="3">
        <v>1</v>
      </c>
      <c r="J381" s="1">
        <v>1</v>
      </c>
      <c r="K381" s="1">
        <v>1</v>
      </c>
      <c r="L381" s="3">
        <v>1</v>
      </c>
      <c r="M381" s="6">
        <v>86666.2</v>
      </c>
      <c r="N381" s="13">
        <v>86666.2</v>
      </c>
      <c r="O381" s="3">
        <v>44</v>
      </c>
      <c r="P381" s="1">
        <v>0.99</v>
      </c>
      <c r="Q381" s="1">
        <v>0.99</v>
      </c>
      <c r="R381" s="3">
        <v>47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100</v>
      </c>
      <c r="AC381" s="3">
        <v>11</v>
      </c>
      <c r="AD381" s="1">
        <v>-9.0224465000000004E-2</v>
      </c>
      <c r="AE381" s="1">
        <v>7.4363546281954199E-2</v>
      </c>
      <c r="AF381" s="1">
        <v>1</v>
      </c>
      <c r="AG381" s="1">
        <v>1</v>
      </c>
      <c r="AH381" s="1">
        <v>11</v>
      </c>
      <c r="AI381" s="1">
        <v>7</v>
      </c>
      <c r="AJ381" s="1">
        <v>7</v>
      </c>
      <c r="AK381" s="1">
        <v>51</v>
      </c>
    </row>
    <row r="382" spans="1:37" x14ac:dyDescent="0.2">
      <c r="A382" t="s">
        <v>382</v>
      </c>
      <c r="B382" t="s">
        <v>5233</v>
      </c>
      <c r="C382" t="s">
        <v>5234</v>
      </c>
      <c r="D382" t="s">
        <v>6010</v>
      </c>
      <c r="E382" t="s">
        <v>6011</v>
      </c>
      <c r="F382" s="35" t="s">
        <v>6012</v>
      </c>
      <c r="G382" s="1" t="s">
        <v>5106</v>
      </c>
      <c r="H382" s="1" t="s">
        <v>5106</v>
      </c>
      <c r="I382" s="3">
        <v>1</v>
      </c>
      <c r="J382" s="1">
        <v>1</v>
      </c>
      <c r="K382" s="1">
        <v>1</v>
      </c>
      <c r="L382" s="3">
        <v>1</v>
      </c>
      <c r="M382" s="6">
        <v>825000</v>
      </c>
      <c r="N382" s="13">
        <v>825000</v>
      </c>
      <c r="O382" s="3">
        <v>44</v>
      </c>
      <c r="P382" s="1">
        <v>1.1950000000000001</v>
      </c>
      <c r="Q382" s="1">
        <v>1.1950000000000001</v>
      </c>
      <c r="R382" s="3">
        <v>47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100</v>
      </c>
      <c r="AC382" s="3">
        <v>11</v>
      </c>
      <c r="AD382" s="1">
        <v>-9.0224465000000004E-2</v>
      </c>
      <c r="AE382" s="1">
        <v>7.4363546281954199E-2</v>
      </c>
      <c r="AF382" s="1">
        <v>1</v>
      </c>
      <c r="AG382" s="1">
        <v>1</v>
      </c>
      <c r="AH382" s="1">
        <v>11</v>
      </c>
      <c r="AI382" s="1">
        <v>11</v>
      </c>
      <c r="AJ382" s="1">
        <v>11</v>
      </c>
      <c r="AK382" s="1">
        <v>51</v>
      </c>
    </row>
    <row r="383" spans="1:37" x14ac:dyDescent="0.2">
      <c r="A383" t="s">
        <v>383</v>
      </c>
      <c r="B383" t="s">
        <v>5233</v>
      </c>
      <c r="C383" t="s">
        <v>5234</v>
      </c>
      <c r="D383" t="s">
        <v>6010</v>
      </c>
      <c r="E383" t="s">
        <v>6013</v>
      </c>
      <c r="F383" s="35" t="s">
        <v>6014</v>
      </c>
      <c r="G383" s="1" t="s">
        <v>5106</v>
      </c>
      <c r="H383" s="1" t="s">
        <v>5106</v>
      </c>
      <c r="I383" s="3">
        <v>1</v>
      </c>
      <c r="J383" s="1">
        <v>1</v>
      </c>
      <c r="K383" s="1">
        <v>1</v>
      </c>
      <c r="L383" s="3">
        <v>1</v>
      </c>
      <c r="M383" s="32">
        <v>700000</v>
      </c>
      <c r="N383" s="31">
        <v>700000</v>
      </c>
      <c r="O383" s="3">
        <v>44</v>
      </c>
      <c r="P383" s="1">
        <v>1.22</v>
      </c>
      <c r="Q383" s="1">
        <v>1.22</v>
      </c>
      <c r="R383" s="3">
        <v>47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100</v>
      </c>
      <c r="AC383" s="3">
        <v>11</v>
      </c>
      <c r="AD383" s="1">
        <v>-9.0224465000000004E-2</v>
      </c>
      <c r="AE383" s="1">
        <v>7.4363546281954199E-2</v>
      </c>
      <c r="AF383" s="1">
        <v>1</v>
      </c>
      <c r="AG383" s="1">
        <v>1</v>
      </c>
      <c r="AH383" s="1">
        <v>11</v>
      </c>
      <c r="AI383" s="1">
        <v>6</v>
      </c>
      <c r="AJ383" s="1">
        <v>6</v>
      </c>
      <c r="AK383" s="1">
        <v>51</v>
      </c>
    </row>
    <row r="384" spans="1:37" x14ac:dyDescent="0.2">
      <c r="A384" t="s">
        <v>384</v>
      </c>
      <c r="B384" t="s">
        <v>5233</v>
      </c>
      <c r="C384" t="s">
        <v>5234</v>
      </c>
      <c r="D384" t="s">
        <v>6010</v>
      </c>
      <c r="E384" t="s">
        <v>6015</v>
      </c>
      <c r="F384" s="35" t="s">
        <v>6016</v>
      </c>
      <c r="G384" s="1" t="s">
        <v>5106</v>
      </c>
      <c r="H384" s="1" t="s">
        <v>5106</v>
      </c>
      <c r="I384" s="3">
        <v>5</v>
      </c>
      <c r="J384" s="1">
        <v>0</v>
      </c>
      <c r="K384" s="1">
        <v>0</v>
      </c>
      <c r="L384" s="3">
        <v>1</v>
      </c>
      <c r="M384" s="6">
        <v>546250</v>
      </c>
      <c r="N384" s="13">
        <v>546250</v>
      </c>
      <c r="O384" s="3">
        <v>44</v>
      </c>
      <c r="P384" s="1">
        <v>1</v>
      </c>
      <c r="Q384" s="1">
        <v>1</v>
      </c>
      <c r="R384" s="3">
        <v>47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100</v>
      </c>
      <c r="AC384" s="3">
        <v>11</v>
      </c>
      <c r="AD384" s="1">
        <v>-9.0224465000000004E-2</v>
      </c>
      <c r="AE384" s="1">
        <v>7.4363546281954199E-2</v>
      </c>
      <c r="AF384" s="1">
        <v>1</v>
      </c>
      <c r="AG384" s="1">
        <v>1</v>
      </c>
      <c r="AH384" s="1">
        <v>11</v>
      </c>
      <c r="AI384" s="1">
        <v>2</v>
      </c>
      <c r="AJ384" s="1">
        <v>2</v>
      </c>
      <c r="AK384" s="1">
        <v>51</v>
      </c>
    </row>
    <row r="385" spans="1:37" x14ac:dyDescent="0.2">
      <c r="A385" t="s">
        <v>385</v>
      </c>
      <c r="B385" t="s">
        <v>5233</v>
      </c>
      <c r="C385" t="s">
        <v>5234</v>
      </c>
      <c r="D385" t="s">
        <v>6010</v>
      </c>
      <c r="E385" t="s">
        <v>6017</v>
      </c>
      <c r="F385" s="35" t="s">
        <v>6018</v>
      </c>
      <c r="G385" s="1" t="s">
        <v>5106</v>
      </c>
      <c r="H385" s="1" t="s">
        <v>5106</v>
      </c>
      <c r="I385" s="3">
        <v>1</v>
      </c>
      <c r="J385" s="1">
        <v>0</v>
      </c>
      <c r="K385" s="1">
        <v>0</v>
      </c>
      <c r="L385" s="3">
        <v>1</v>
      </c>
      <c r="M385" s="32">
        <v>800000</v>
      </c>
      <c r="N385" s="31">
        <v>800000</v>
      </c>
      <c r="O385" s="3">
        <v>44</v>
      </c>
      <c r="P385" s="1">
        <v>1</v>
      </c>
      <c r="Q385" s="1">
        <v>1</v>
      </c>
      <c r="R385" s="3">
        <v>1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100</v>
      </c>
      <c r="AC385" s="3">
        <v>11</v>
      </c>
      <c r="AD385" s="1">
        <v>-9.0224465000000004E-2</v>
      </c>
      <c r="AE385" s="1">
        <v>7.4363546281954199E-2</v>
      </c>
      <c r="AF385" s="1">
        <v>1</v>
      </c>
      <c r="AG385" s="1">
        <v>1</v>
      </c>
      <c r="AH385" s="1">
        <v>11</v>
      </c>
      <c r="AI385" s="1">
        <v>5</v>
      </c>
      <c r="AJ385" s="1">
        <v>5</v>
      </c>
      <c r="AK385" s="1">
        <v>51</v>
      </c>
    </row>
    <row r="386" spans="1:37" x14ac:dyDescent="0.2">
      <c r="A386" t="s">
        <v>386</v>
      </c>
      <c r="B386" t="s">
        <v>5233</v>
      </c>
      <c r="C386" t="s">
        <v>5234</v>
      </c>
      <c r="D386" t="s">
        <v>6019</v>
      </c>
      <c r="E386" t="s">
        <v>6020</v>
      </c>
      <c r="F386" s="35" t="s">
        <v>6021</v>
      </c>
      <c r="G386" s="1" t="s">
        <v>5107</v>
      </c>
      <c r="H386" s="1" t="s">
        <v>5107</v>
      </c>
      <c r="I386" s="3">
        <v>1</v>
      </c>
      <c r="J386" s="1">
        <v>1</v>
      </c>
      <c r="K386" s="1">
        <v>1</v>
      </c>
      <c r="L386" s="3">
        <v>1</v>
      </c>
      <c r="M386" s="6">
        <v>169000</v>
      </c>
      <c r="N386" s="13">
        <v>169000</v>
      </c>
      <c r="O386" s="3">
        <v>44</v>
      </c>
      <c r="P386" s="1">
        <v>1.4450000000000001</v>
      </c>
      <c r="Q386" s="1">
        <v>1.4450000000000001</v>
      </c>
      <c r="R386" s="3">
        <v>47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20</v>
      </c>
      <c r="Z386" s="1">
        <v>0</v>
      </c>
      <c r="AA386" s="1">
        <v>0</v>
      </c>
      <c r="AB386" s="1">
        <v>80</v>
      </c>
      <c r="AC386" s="3">
        <v>11</v>
      </c>
      <c r="AD386" s="1">
        <v>-9.6483146000000006E-2</v>
      </c>
      <c r="AE386" s="1">
        <v>2.2185339469568199E-2</v>
      </c>
      <c r="AF386" s="1">
        <v>1</v>
      </c>
      <c r="AG386" s="1">
        <v>1</v>
      </c>
      <c r="AH386" s="1">
        <v>11</v>
      </c>
      <c r="AI386" s="1">
        <v>5</v>
      </c>
      <c r="AJ386" s="1">
        <v>5</v>
      </c>
      <c r="AK386" s="1">
        <v>51</v>
      </c>
    </row>
    <row r="387" spans="1:37" x14ac:dyDescent="0.2">
      <c r="A387" t="s">
        <v>387</v>
      </c>
      <c r="B387" t="s">
        <v>5123</v>
      </c>
      <c r="C387" t="s">
        <v>5124</v>
      </c>
      <c r="D387" t="s">
        <v>6022</v>
      </c>
      <c r="E387" t="s">
        <v>6023</v>
      </c>
      <c r="F387" s="35" t="s">
        <v>6024</v>
      </c>
      <c r="G387" s="1" t="s">
        <v>5104</v>
      </c>
      <c r="H387" s="1" t="s">
        <v>5104</v>
      </c>
      <c r="I387" s="3">
        <v>1</v>
      </c>
      <c r="J387" s="1">
        <v>0</v>
      </c>
      <c r="K387" s="1">
        <v>0</v>
      </c>
      <c r="L387" s="3">
        <v>1</v>
      </c>
      <c r="M387" s="6">
        <v>22</v>
      </c>
      <c r="N387" s="13">
        <v>22</v>
      </c>
      <c r="O387" s="3">
        <v>44</v>
      </c>
      <c r="P387" s="1" t="s">
        <v>2</v>
      </c>
      <c r="Q387" s="1">
        <v>3.7240000000000002</v>
      </c>
      <c r="R387" s="3" t="s">
        <v>14989</v>
      </c>
      <c r="S387" s="1">
        <v>10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10</v>
      </c>
      <c r="Z387" s="1">
        <v>0</v>
      </c>
      <c r="AA387" s="1">
        <v>20</v>
      </c>
      <c r="AB387" s="1">
        <v>60</v>
      </c>
      <c r="AC387" s="3">
        <v>11</v>
      </c>
      <c r="AD387" s="1">
        <v>-7.4080504000000005E-2</v>
      </c>
      <c r="AE387" s="1">
        <v>2.32142666878416E-2</v>
      </c>
      <c r="AF387" s="1">
        <v>1</v>
      </c>
      <c r="AG387" s="1">
        <v>1</v>
      </c>
      <c r="AH387" s="1">
        <v>11</v>
      </c>
      <c r="AI387" s="1">
        <v>1</v>
      </c>
      <c r="AJ387" s="1">
        <v>1</v>
      </c>
      <c r="AK387" s="1">
        <v>51</v>
      </c>
    </row>
    <row r="388" spans="1:37" x14ac:dyDescent="0.2">
      <c r="A388" t="s">
        <v>388</v>
      </c>
      <c r="B388" t="s">
        <v>6025</v>
      </c>
      <c r="C388" t="s">
        <v>6026</v>
      </c>
      <c r="D388" t="s">
        <v>6027</v>
      </c>
      <c r="E388" t="s">
        <v>6028</v>
      </c>
      <c r="F388" s="35" t="s">
        <v>6029</v>
      </c>
      <c r="G388" s="1" t="s">
        <v>5107</v>
      </c>
      <c r="H388" s="1" t="s">
        <v>5107</v>
      </c>
      <c r="I388" s="3">
        <v>1</v>
      </c>
      <c r="J388" s="1">
        <v>1</v>
      </c>
      <c r="K388" s="1">
        <v>1</v>
      </c>
      <c r="L388" s="3">
        <v>1</v>
      </c>
      <c r="M388" s="6">
        <v>421.3</v>
      </c>
      <c r="N388" s="13">
        <v>421.3</v>
      </c>
      <c r="O388" s="3">
        <v>44</v>
      </c>
      <c r="P388" s="1">
        <v>5.8574999999999999</v>
      </c>
      <c r="Q388" s="1">
        <v>5.8574999999999999</v>
      </c>
      <c r="R388" s="3">
        <v>47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100</v>
      </c>
      <c r="AC388" s="3">
        <v>11</v>
      </c>
      <c r="AD388" s="1">
        <v>-9.0224465000000004E-2</v>
      </c>
      <c r="AE388" s="1">
        <v>7.4363546281954199E-2</v>
      </c>
      <c r="AF388" s="1">
        <v>1</v>
      </c>
      <c r="AG388" s="1">
        <v>1</v>
      </c>
      <c r="AH388" s="1">
        <v>11</v>
      </c>
      <c r="AI388" s="1">
        <v>3</v>
      </c>
      <c r="AJ388" s="1">
        <v>3</v>
      </c>
      <c r="AK388" s="1">
        <v>51</v>
      </c>
    </row>
    <row r="389" spans="1:37" x14ac:dyDescent="0.2">
      <c r="A389" t="s">
        <v>389</v>
      </c>
      <c r="B389" t="s">
        <v>5168</v>
      </c>
      <c r="C389" t="s">
        <v>5481</v>
      </c>
      <c r="D389" t="s">
        <v>6030</v>
      </c>
      <c r="E389" t="s">
        <v>6031</v>
      </c>
      <c r="F389" s="35" t="s">
        <v>6032</v>
      </c>
      <c r="G389" s="1" t="s">
        <v>5104</v>
      </c>
      <c r="H389" s="1" t="s">
        <v>5104</v>
      </c>
      <c r="I389" s="3">
        <v>1</v>
      </c>
      <c r="J389" s="1">
        <v>0</v>
      </c>
      <c r="K389" s="1">
        <v>0</v>
      </c>
      <c r="L389" s="3">
        <v>1</v>
      </c>
      <c r="M389" s="6">
        <v>46.2</v>
      </c>
      <c r="N389" s="13">
        <v>46.2</v>
      </c>
      <c r="O389" s="3">
        <v>44</v>
      </c>
      <c r="P389" s="1">
        <v>1</v>
      </c>
      <c r="Q389" s="1">
        <v>1</v>
      </c>
      <c r="R389" s="3">
        <v>47</v>
      </c>
      <c r="S389" s="1">
        <v>10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70</v>
      </c>
      <c r="Z389" s="1">
        <v>10</v>
      </c>
      <c r="AA389" s="1">
        <v>0</v>
      </c>
      <c r="AB389" s="1">
        <v>10</v>
      </c>
      <c r="AC389" s="3">
        <v>11</v>
      </c>
      <c r="AD389" s="1">
        <v>-2.8599304999999998E-2</v>
      </c>
      <c r="AE389" s="1">
        <v>-9.0836298487598596E-2</v>
      </c>
      <c r="AF389" s="1">
        <v>3</v>
      </c>
      <c r="AG389" s="1">
        <v>3</v>
      </c>
      <c r="AH389" s="1">
        <v>11</v>
      </c>
      <c r="AI389" s="1">
        <v>4</v>
      </c>
      <c r="AJ389" s="1">
        <v>4</v>
      </c>
      <c r="AK389" s="1">
        <v>51</v>
      </c>
    </row>
    <row r="390" spans="1:37" x14ac:dyDescent="0.2">
      <c r="A390" t="s">
        <v>390</v>
      </c>
      <c r="B390" t="s">
        <v>5168</v>
      </c>
      <c r="C390" t="s">
        <v>5481</v>
      </c>
      <c r="D390" t="s">
        <v>6030</v>
      </c>
      <c r="E390" t="s">
        <v>6033</v>
      </c>
      <c r="F390" s="35" t="s">
        <v>6034</v>
      </c>
      <c r="G390" s="1" t="s">
        <v>5104</v>
      </c>
      <c r="H390" s="1" t="s">
        <v>5104</v>
      </c>
      <c r="I390" s="3">
        <v>1</v>
      </c>
      <c r="J390" s="1">
        <v>0</v>
      </c>
      <c r="K390" s="1">
        <v>0</v>
      </c>
      <c r="L390" s="3">
        <v>1</v>
      </c>
      <c r="M390" s="6">
        <v>35.799999999999997</v>
      </c>
      <c r="N390" s="13">
        <v>35.799999999999997</v>
      </c>
      <c r="O390" s="3">
        <v>44</v>
      </c>
      <c r="P390" s="1">
        <v>0.99</v>
      </c>
      <c r="Q390" s="1">
        <v>0.99</v>
      </c>
      <c r="R390" s="3">
        <v>47</v>
      </c>
      <c r="S390" s="1">
        <v>10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70</v>
      </c>
      <c r="Z390" s="1">
        <v>10</v>
      </c>
      <c r="AA390" s="1">
        <v>0</v>
      </c>
      <c r="AB390" s="1">
        <v>10</v>
      </c>
      <c r="AC390" s="3">
        <v>11</v>
      </c>
      <c r="AD390" s="1">
        <v>-2.8599304999999998E-2</v>
      </c>
      <c r="AE390" s="1">
        <v>-9.0836298487598596E-2</v>
      </c>
      <c r="AF390" s="1">
        <v>3</v>
      </c>
      <c r="AG390" s="1">
        <v>3</v>
      </c>
      <c r="AH390" s="1">
        <v>11</v>
      </c>
      <c r="AI390" s="1">
        <v>1</v>
      </c>
      <c r="AJ390" s="1">
        <v>1</v>
      </c>
      <c r="AK390" s="1">
        <v>51</v>
      </c>
    </row>
    <row r="391" spans="1:37" x14ac:dyDescent="0.2">
      <c r="A391" t="s">
        <v>391</v>
      </c>
      <c r="B391" t="s">
        <v>5123</v>
      </c>
      <c r="C391" t="s">
        <v>5949</v>
      </c>
      <c r="D391" t="s">
        <v>6035</v>
      </c>
      <c r="E391" t="s">
        <v>6036</v>
      </c>
      <c r="F391" s="35" t="s">
        <v>6037</v>
      </c>
      <c r="G391" s="1" t="s">
        <v>5104</v>
      </c>
      <c r="H391" s="1" t="s">
        <v>5104</v>
      </c>
      <c r="I391" s="3">
        <v>1</v>
      </c>
      <c r="J391" s="1">
        <v>0</v>
      </c>
      <c r="K391" s="1">
        <v>0</v>
      </c>
      <c r="L391" s="3">
        <v>1</v>
      </c>
      <c r="M391" s="6">
        <v>200</v>
      </c>
      <c r="N391" s="13">
        <v>200</v>
      </c>
      <c r="O391" s="3">
        <v>44</v>
      </c>
      <c r="P391" s="1">
        <v>6</v>
      </c>
      <c r="Q391" s="1">
        <v>6</v>
      </c>
      <c r="R391" s="3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100</v>
      </c>
      <c r="Z391" s="1">
        <v>0</v>
      </c>
      <c r="AA391" s="1">
        <v>0</v>
      </c>
      <c r="AB391" s="1">
        <v>0</v>
      </c>
      <c r="AC391" s="3">
        <v>11</v>
      </c>
      <c r="AD391" s="1">
        <v>-3.0872732999999999E-2</v>
      </c>
      <c r="AE391" s="1">
        <v>-0.113818620885238</v>
      </c>
      <c r="AF391" s="1">
        <v>1</v>
      </c>
      <c r="AG391" s="1">
        <v>1</v>
      </c>
      <c r="AH391" s="1">
        <v>11</v>
      </c>
      <c r="AI391" s="1">
        <v>2</v>
      </c>
      <c r="AJ391" s="1">
        <v>2</v>
      </c>
      <c r="AK391" s="1">
        <v>51</v>
      </c>
    </row>
    <row r="392" spans="1:37" x14ac:dyDescent="0.2">
      <c r="A392" t="s">
        <v>392</v>
      </c>
      <c r="B392" t="s">
        <v>5123</v>
      </c>
      <c r="C392" t="s">
        <v>5949</v>
      </c>
      <c r="D392" t="s">
        <v>6035</v>
      </c>
      <c r="E392" t="s">
        <v>6038</v>
      </c>
      <c r="F392" s="35" t="s">
        <v>6039</v>
      </c>
      <c r="G392" s="1" t="s">
        <v>5104</v>
      </c>
      <c r="H392" s="1" t="s">
        <v>5104</v>
      </c>
      <c r="I392" s="3">
        <v>1</v>
      </c>
      <c r="J392" s="1">
        <v>0</v>
      </c>
      <c r="K392" s="1">
        <v>0</v>
      </c>
      <c r="L392" s="3">
        <v>1</v>
      </c>
      <c r="M392" s="6">
        <v>220</v>
      </c>
      <c r="N392" s="13">
        <v>220</v>
      </c>
      <c r="O392" s="3">
        <v>44</v>
      </c>
      <c r="P392" s="1">
        <v>6</v>
      </c>
      <c r="Q392" s="1">
        <v>6</v>
      </c>
      <c r="R392" s="3">
        <v>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100</v>
      </c>
      <c r="Z392" s="1">
        <v>0</v>
      </c>
      <c r="AA392" s="1">
        <v>0</v>
      </c>
      <c r="AB392" s="1">
        <v>0</v>
      </c>
      <c r="AC392" s="3">
        <v>11</v>
      </c>
      <c r="AD392" s="1">
        <v>-3.0872732999999999E-2</v>
      </c>
      <c r="AE392" s="1">
        <v>-0.113818620885238</v>
      </c>
      <c r="AF392" s="1">
        <v>3</v>
      </c>
      <c r="AG392" s="1">
        <v>3</v>
      </c>
      <c r="AH392" s="1">
        <v>11</v>
      </c>
      <c r="AI392" s="1">
        <v>1</v>
      </c>
      <c r="AJ392" s="1">
        <v>1</v>
      </c>
      <c r="AK392" s="1">
        <v>51</v>
      </c>
    </row>
    <row r="393" spans="1:37" x14ac:dyDescent="0.2">
      <c r="A393" t="s">
        <v>393</v>
      </c>
      <c r="B393" t="s">
        <v>5412</v>
      </c>
      <c r="C393" t="s">
        <v>5432</v>
      </c>
      <c r="D393" t="s">
        <v>6040</v>
      </c>
      <c r="E393" t="s">
        <v>6041</v>
      </c>
      <c r="F393" s="35" t="s">
        <v>6042</v>
      </c>
      <c r="G393" s="1" t="s">
        <v>5105</v>
      </c>
      <c r="H393" s="1" t="s">
        <v>5105</v>
      </c>
      <c r="I393" s="3">
        <v>1</v>
      </c>
      <c r="J393" s="1">
        <v>0</v>
      </c>
      <c r="K393" s="1">
        <v>0</v>
      </c>
      <c r="L393" s="3">
        <v>1</v>
      </c>
      <c r="M393" s="6">
        <v>13499.9</v>
      </c>
      <c r="N393" s="13">
        <v>13499.9</v>
      </c>
      <c r="O393" s="3">
        <v>44</v>
      </c>
      <c r="P393" s="1">
        <v>1.0149999999999999</v>
      </c>
      <c r="Q393" s="1">
        <v>1.0149999999999999</v>
      </c>
      <c r="R393" s="3">
        <v>47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20</v>
      </c>
      <c r="Z393" s="1">
        <v>10</v>
      </c>
      <c r="AA393" s="1">
        <v>20</v>
      </c>
      <c r="AB393" s="1">
        <v>50</v>
      </c>
      <c r="AC393" s="3">
        <v>11</v>
      </c>
      <c r="AD393" s="1">
        <v>-9.2287313999999995E-2</v>
      </c>
      <c r="AE393" s="1">
        <v>-8.6424414881240991E-3</v>
      </c>
      <c r="AF393" s="1">
        <v>3</v>
      </c>
      <c r="AG393" s="1">
        <v>3</v>
      </c>
      <c r="AH393" s="1">
        <v>11</v>
      </c>
      <c r="AI393" s="1">
        <v>1</v>
      </c>
      <c r="AJ393" s="1">
        <v>1</v>
      </c>
      <c r="AK393" s="1">
        <v>51</v>
      </c>
    </row>
    <row r="394" spans="1:37" x14ac:dyDescent="0.2">
      <c r="A394" t="s">
        <v>394</v>
      </c>
      <c r="B394" t="s">
        <v>5412</v>
      </c>
      <c r="C394" t="s">
        <v>5432</v>
      </c>
      <c r="D394" t="s">
        <v>6040</v>
      </c>
      <c r="E394" t="s">
        <v>6043</v>
      </c>
      <c r="F394" s="35" t="s">
        <v>6044</v>
      </c>
      <c r="G394" s="1" t="s">
        <v>5105</v>
      </c>
      <c r="H394" s="1" t="s">
        <v>5105</v>
      </c>
      <c r="I394" s="3">
        <v>1</v>
      </c>
      <c r="J394" s="1">
        <v>0</v>
      </c>
      <c r="K394" s="1">
        <v>0</v>
      </c>
      <c r="L394" s="3">
        <v>1</v>
      </c>
      <c r="M394" s="6">
        <v>8865</v>
      </c>
      <c r="N394" s="13">
        <v>8865</v>
      </c>
      <c r="O394" s="3">
        <v>44</v>
      </c>
      <c r="P394" s="1">
        <v>1.01</v>
      </c>
      <c r="Q394" s="1">
        <v>1.01</v>
      </c>
      <c r="R394" s="3">
        <v>47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20</v>
      </c>
      <c r="Z394" s="1">
        <v>10</v>
      </c>
      <c r="AA394" s="1">
        <v>0</v>
      </c>
      <c r="AB394" s="1">
        <v>70</v>
      </c>
      <c r="AC394" s="3">
        <v>11</v>
      </c>
      <c r="AD394" s="1">
        <v>-9.4342728000000001E-2</v>
      </c>
      <c r="AE394" s="1">
        <v>1.45551221822113E-2</v>
      </c>
      <c r="AF394" s="1">
        <v>3</v>
      </c>
      <c r="AG394" s="1">
        <v>3</v>
      </c>
      <c r="AH394" s="1">
        <v>11</v>
      </c>
      <c r="AI394" s="1">
        <v>2</v>
      </c>
      <c r="AJ394" s="1">
        <v>2</v>
      </c>
      <c r="AK394" s="1">
        <v>51</v>
      </c>
    </row>
    <row r="395" spans="1:37" x14ac:dyDescent="0.2">
      <c r="A395" t="s">
        <v>395</v>
      </c>
      <c r="B395" t="s">
        <v>5123</v>
      </c>
      <c r="C395" t="s">
        <v>5949</v>
      </c>
      <c r="D395" t="s">
        <v>6045</v>
      </c>
      <c r="E395" t="s">
        <v>6046</v>
      </c>
      <c r="F395" s="35" t="s">
        <v>6047</v>
      </c>
      <c r="G395" s="1" t="s">
        <v>5106</v>
      </c>
      <c r="H395" s="1" t="s">
        <v>5106</v>
      </c>
      <c r="I395" s="3">
        <v>1</v>
      </c>
      <c r="J395" s="1">
        <v>0</v>
      </c>
      <c r="K395" s="1">
        <v>0</v>
      </c>
      <c r="L395" s="3">
        <v>1</v>
      </c>
      <c r="M395" s="6">
        <v>92.5</v>
      </c>
      <c r="N395" s="13">
        <v>92.5</v>
      </c>
      <c r="O395" s="3">
        <v>44</v>
      </c>
      <c r="P395" s="1">
        <v>2</v>
      </c>
      <c r="Q395" s="1">
        <v>2</v>
      </c>
      <c r="R395" s="3">
        <v>1</v>
      </c>
      <c r="S395" s="1">
        <v>10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30</v>
      </c>
      <c r="Z395" s="1">
        <v>0</v>
      </c>
      <c r="AA395" s="1">
        <v>50</v>
      </c>
      <c r="AB395" s="1">
        <v>10</v>
      </c>
      <c r="AC395" s="3">
        <v>11</v>
      </c>
      <c r="AD395" s="1">
        <v>-3.9546150000000002E-2</v>
      </c>
      <c r="AE395" s="1">
        <v>-6.8171772072445E-2</v>
      </c>
      <c r="AF395" s="1">
        <v>3</v>
      </c>
      <c r="AG395" s="1">
        <v>3</v>
      </c>
      <c r="AH395" s="1">
        <v>11</v>
      </c>
      <c r="AI395" s="1">
        <v>7</v>
      </c>
      <c r="AJ395" s="1">
        <v>7</v>
      </c>
      <c r="AK395" s="1">
        <v>51</v>
      </c>
    </row>
    <row r="396" spans="1:37" x14ac:dyDescent="0.2">
      <c r="A396" t="s">
        <v>396</v>
      </c>
      <c r="B396" t="s">
        <v>5123</v>
      </c>
      <c r="C396" t="s">
        <v>5949</v>
      </c>
      <c r="D396" t="s">
        <v>6045</v>
      </c>
      <c r="E396" t="s">
        <v>6048</v>
      </c>
      <c r="F396" s="35" t="s">
        <v>6049</v>
      </c>
      <c r="G396" s="1" t="s">
        <v>5106</v>
      </c>
      <c r="H396" s="1" t="s">
        <v>5106</v>
      </c>
      <c r="I396" s="3">
        <v>1</v>
      </c>
      <c r="J396" s="1">
        <v>0</v>
      </c>
      <c r="K396" s="1">
        <v>0</v>
      </c>
      <c r="L396" s="3">
        <v>1</v>
      </c>
      <c r="M396" s="6">
        <v>90</v>
      </c>
      <c r="N396" s="13">
        <v>90</v>
      </c>
      <c r="O396" s="3">
        <v>44</v>
      </c>
      <c r="P396" s="1">
        <v>2</v>
      </c>
      <c r="Q396" s="1">
        <v>2</v>
      </c>
      <c r="R396" s="3">
        <v>1</v>
      </c>
      <c r="S396" s="1">
        <v>10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30</v>
      </c>
      <c r="Z396" s="1">
        <v>0</v>
      </c>
      <c r="AA396" s="1">
        <v>50</v>
      </c>
      <c r="AB396" s="1">
        <v>10</v>
      </c>
      <c r="AC396" s="3">
        <v>11</v>
      </c>
      <c r="AD396" s="1">
        <v>-3.9546150000000002E-2</v>
      </c>
      <c r="AE396" s="1">
        <v>-6.8171772072445E-2</v>
      </c>
      <c r="AF396" s="1">
        <v>3</v>
      </c>
      <c r="AG396" s="1">
        <v>3</v>
      </c>
      <c r="AH396" s="1">
        <v>11</v>
      </c>
      <c r="AI396" s="1">
        <v>2</v>
      </c>
      <c r="AJ396" s="1">
        <v>2</v>
      </c>
      <c r="AK396" s="1">
        <v>51</v>
      </c>
    </row>
    <row r="397" spans="1:37" x14ac:dyDescent="0.2">
      <c r="A397" t="s">
        <v>397</v>
      </c>
      <c r="B397" t="s">
        <v>6050</v>
      </c>
      <c r="C397" t="s">
        <v>6051</v>
      </c>
      <c r="D397" t="s">
        <v>6052</v>
      </c>
      <c r="E397" t="s">
        <v>5231</v>
      </c>
      <c r="F397" s="35" t="s">
        <v>6053</v>
      </c>
      <c r="G397" s="1" t="s">
        <v>5106</v>
      </c>
      <c r="H397" s="1" t="s">
        <v>5106</v>
      </c>
      <c r="I397" s="3">
        <v>12</v>
      </c>
      <c r="J397" s="1">
        <v>0</v>
      </c>
      <c r="K397" s="1">
        <v>0</v>
      </c>
      <c r="L397" s="3">
        <v>1</v>
      </c>
      <c r="M397" s="6">
        <v>3000</v>
      </c>
      <c r="N397" s="13">
        <v>3000</v>
      </c>
      <c r="O397" s="3">
        <v>44</v>
      </c>
      <c r="P397" s="1" t="s">
        <v>2</v>
      </c>
      <c r="Q397" s="1">
        <v>1.2613000000000001</v>
      </c>
      <c r="R397" s="3" t="s">
        <v>14989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100</v>
      </c>
      <c r="AC397" s="3">
        <v>11</v>
      </c>
      <c r="AD397" s="1">
        <v>-9.0224465000000004E-2</v>
      </c>
      <c r="AE397" s="1">
        <v>7.4363546281954199E-2</v>
      </c>
      <c r="AF397" s="1">
        <v>3</v>
      </c>
      <c r="AG397" s="1">
        <v>3</v>
      </c>
      <c r="AH397" s="1">
        <v>11</v>
      </c>
      <c r="AI397" s="1">
        <v>2</v>
      </c>
      <c r="AJ397" s="1">
        <v>2</v>
      </c>
      <c r="AK397" s="1">
        <v>51</v>
      </c>
    </row>
    <row r="398" spans="1:37" x14ac:dyDescent="0.2">
      <c r="A398" t="s">
        <v>398</v>
      </c>
      <c r="B398" t="s">
        <v>6050</v>
      </c>
      <c r="C398" t="s">
        <v>6051</v>
      </c>
      <c r="D398" t="s">
        <v>6052</v>
      </c>
      <c r="E398" t="s">
        <v>5743</v>
      </c>
      <c r="F398" s="35" t="s">
        <v>6054</v>
      </c>
      <c r="G398" s="1" t="s">
        <v>5105</v>
      </c>
      <c r="H398" s="1" t="s">
        <v>5105</v>
      </c>
      <c r="I398" s="3">
        <v>1</v>
      </c>
      <c r="J398" s="1">
        <v>1</v>
      </c>
      <c r="K398" s="1">
        <v>1</v>
      </c>
      <c r="L398" s="3">
        <v>1</v>
      </c>
      <c r="M398" s="6">
        <v>3900</v>
      </c>
      <c r="N398" s="13">
        <v>3900</v>
      </c>
      <c r="O398" s="3">
        <v>44</v>
      </c>
      <c r="P398" s="1">
        <v>1</v>
      </c>
      <c r="Q398" s="1">
        <v>1</v>
      </c>
      <c r="R398" s="3">
        <v>47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100</v>
      </c>
      <c r="AC398" s="3">
        <v>11</v>
      </c>
      <c r="AD398" s="1">
        <v>-9.0224465000000004E-2</v>
      </c>
      <c r="AE398" s="1">
        <v>7.4363546281954199E-2</v>
      </c>
      <c r="AF398" s="1">
        <v>3</v>
      </c>
      <c r="AG398" s="1">
        <v>3</v>
      </c>
      <c r="AH398" s="1">
        <v>11</v>
      </c>
      <c r="AI398" s="1">
        <v>3</v>
      </c>
      <c r="AJ398" s="1">
        <v>3</v>
      </c>
      <c r="AK398" s="1">
        <v>51</v>
      </c>
    </row>
    <row r="399" spans="1:37" x14ac:dyDescent="0.2">
      <c r="A399" t="s">
        <v>399</v>
      </c>
      <c r="B399" t="s">
        <v>6050</v>
      </c>
      <c r="C399" t="s">
        <v>6051</v>
      </c>
      <c r="D399" t="s">
        <v>6052</v>
      </c>
      <c r="E399" t="s">
        <v>6055</v>
      </c>
      <c r="F399" s="35" t="s">
        <v>6056</v>
      </c>
      <c r="G399" s="1" t="s">
        <v>5106</v>
      </c>
      <c r="H399" s="1" t="s">
        <v>5106</v>
      </c>
      <c r="I399" s="3">
        <v>13</v>
      </c>
      <c r="J399" s="1">
        <v>0</v>
      </c>
      <c r="K399" s="1">
        <v>0</v>
      </c>
      <c r="L399" s="3">
        <v>1</v>
      </c>
      <c r="M399" s="6">
        <v>3850</v>
      </c>
      <c r="N399" s="13">
        <v>3850</v>
      </c>
      <c r="O399" s="3">
        <v>44</v>
      </c>
      <c r="P399" s="1">
        <v>1</v>
      </c>
      <c r="Q399" s="1">
        <v>1</v>
      </c>
      <c r="R399" s="3">
        <v>47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100</v>
      </c>
      <c r="AC399" s="3">
        <v>11</v>
      </c>
      <c r="AD399" s="1">
        <v>-9.0224465000000004E-2</v>
      </c>
      <c r="AE399" s="1">
        <v>7.4363546281954199E-2</v>
      </c>
      <c r="AF399" s="1">
        <v>3</v>
      </c>
      <c r="AG399" s="1">
        <v>3</v>
      </c>
      <c r="AH399" s="1">
        <v>11</v>
      </c>
      <c r="AI399" s="1">
        <v>2</v>
      </c>
      <c r="AJ399" s="1">
        <v>2</v>
      </c>
      <c r="AK399" s="1">
        <v>51</v>
      </c>
    </row>
    <row r="400" spans="1:37" x14ac:dyDescent="0.2">
      <c r="A400" t="s">
        <v>400</v>
      </c>
      <c r="B400" t="s">
        <v>6050</v>
      </c>
      <c r="C400" t="s">
        <v>6051</v>
      </c>
      <c r="D400" t="s">
        <v>6052</v>
      </c>
      <c r="E400" t="s">
        <v>6057</v>
      </c>
      <c r="F400" s="35" t="s">
        <v>6058</v>
      </c>
      <c r="G400" s="1" t="s">
        <v>5105</v>
      </c>
      <c r="H400" s="1" t="s">
        <v>5105</v>
      </c>
      <c r="I400" s="3">
        <v>1</v>
      </c>
      <c r="J400" s="1">
        <v>1</v>
      </c>
      <c r="K400" s="1">
        <v>1</v>
      </c>
      <c r="L400" s="3">
        <v>1</v>
      </c>
      <c r="M400" s="6">
        <v>4335</v>
      </c>
      <c r="N400" s="13">
        <v>4335</v>
      </c>
      <c r="O400" s="3">
        <v>44</v>
      </c>
      <c r="P400" s="1">
        <v>1</v>
      </c>
      <c r="Q400" s="1">
        <v>1</v>
      </c>
      <c r="R400" s="3">
        <v>47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100</v>
      </c>
      <c r="AC400" s="3">
        <v>11</v>
      </c>
      <c r="AD400" s="1">
        <v>-9.0224465000000004E-2</v>
      </c>
      <c r="AE400" s="1">
        <v>7.4363546281954199E-2</v>
      </c>
      <c r="AF400" s="1">
        <v>3</v>
      </c>
      <c r="AG400" s="1">
        <v>3</v>
      </c>
      <c r="AH400" s="1">
        <v>11</v>
      </c>
      <c r="AI400" s="1">
        <v>5</v>
      </c>
      <c r="AJ400" s="1">
        <v>5</v>
      </c>
      <c r="AK400" s="1">
        <v>51</v>
      </c>
    </row>
    <row r="401" spans="1:37" x14ac:dyDescent="0.2">
      <c r="A401" t="s">
        <v>401</v>
      </c>
      <c r="B401" t="s">
        <v>5123</v>
      </c>
      <c r="C401" t="s">
        <v>5131</v>
      </c>
      <c r="D401" t="s">
        <v>6059</v>
      </c>
      <c r="E401" t="s">
        <v>6060</v>
      </c>
      <c r="F401" s="35" t="s">
        <v>6061</v>
      </c>
      <c r="G401" s="1" t="s">
        <v>5104</v>
      </c>
      <c r="H401" s="1" t="s">
        <v>5104</v>
      </c>
      <c r="I401" s="3">
        <v>1</v>
      </c>
      <c r="J401" s="1">
        <v>0</v>
      </c>
      <c r="K401" s="1">
        <v>0</v>
      </c>
      <c r="L401" s="3">
        <v>1</v>
      </c>
      <c r="M401" s="6">
        <v>20</v>
      </c>
      <c r="N401" s="13">
        <v>20</v>
      </c>
      <c r="O401" s="3">
        <v>44</v>
      </c>
      <c r="P401" s="1" t="s">
        <v>2</v>
      </c>
      <c r="Q401" s="1">
        <v>3.5781999999999998</v>
      </c>
      <c r="R401" s="3" t="s">
        <v>14989</v>
      </c>
      <c r="S401" s="1">
        <v>82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18</v>
      </c>
      <c r="AC401" s="3">
        <v>1</v>
      </c>
      <c r="AD401" s="1">
        <v>6.3670372000000003E-2</v>
      </c>
      <c r="AE401" s="1">
        <v>3.9574235136387199E-2</v>
      </c>
      <c r="AF401" s="1" t="s">
        <v>2</v>
      </c>
      <c r="AG401" s="1">
        <v>1</v>
      </c>
      <c r="AH401" s="1" t="s">
        <v>14989</v>
      </c>
      <c r="AI401" s="1">
        <v>1</v>
      </c>
      <c r="AJ401" s="1">
        <v>1</v>
      </c>
      <c r="AK401" s="11">
        <v>1</v>
      </c>
    </row>
    <row r="402" spans="1:37" x14ac:dyDescent="0.2">
      <c r="A402" t="s">
        <v>402</v>
      </c>
      <c r="B402" t="s">
        <v>5123</v>
      </c>
      <c r="C402" t="s">
        <v>5131</v>
      </c>
      <c r="D402" t="s">
        <v>6059</v>
      </c>
      <c r="E402" t="s">
        <v>6062</v>
      </c>
      <c r="F402" s="35" t="s">
        <v>6063</v>
      </c>
      <c r="G402" s="1" t="s">
        <v>2</v>
      </c>
      <c r="H402" s="1" t="s">
        <v>5104</v>
      </c>
      <c r="I402" s="14" t="s">
        <v>14989</v>
      </c>
      <c r="J402" s="1" t="s">
        <v>2</v>
      </c>
      <c r="K402" s="1">
        <v>0</v>
      </c>
      <c r="L402" s="14" t="s">
        <v>14989</v>
      </c>
      <c r="M402" s="6">
        <v>27</v>
      </c>
      <c r="N402" s="13">
        <v>27</v>
      </c>
      <c r="O402" s="3">
        <v>44</v>
      </c>
      <c r="P402" s="1" t="s">
        <v>2</v>
      </c>
      <c r="Q402" s="1">
        <v>3.3540000000000001</v>
      </c>
      <c r="R402" s="3" t="s">
        <v>14989</v>
      </c>
      <c r="S402" s="1">
        <v>90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10</v>
      </c>
      <c r="AC402" s="3">
        <v>11</v>
      </c>
      <c r="AD402" s="1">
        <v>7.9386037000000007E-2</v>
      </c>
      <c r="AE402" s="1">
        <v>3.1693770937303301E-2</v>
      </c>
      <c r="AF402" s="1">
        <v>1</v>
      </c>
      <c r="AG402" s="1">
        <v>1</v>
      </c>
      <c r="AH402" s="1">
        <v>11</v>
      </c>
      <c r="AI402" s="1">
        <v>2</v>
      </c>
      <c r="AJ402" s="1">
        <v>2</v>
      </c>
      <c r="AK402" s="1">
        <v>51</v>
      </c>
    </row>
    <row r="403" spans="1:37" x14ac:dyDescent="0.2">
      <c r="A403" t="s">
        <v>403</v>
      </c>
      <c r="B403" t="s">
        <v>5123</v>
      </c>
      <c r="C403" t="s">
        <v>5131</v>
      </c>
      <c r="D403" t="s">
        <v>6059</v>
      </c>
      <c r="E403" t="s">
        <v>6064</v>
      </c>
      <c r="F403" s="35" t="s">
        <v>15076</v>
      </c>
      <c r="G403" s="1" t="s">
        <v>2</v>
      </c>
      <c r="H403" s="1" t="s">
        <v>5104</v>
      </c>
      <c r="I403" s="14" t="s">
        <v>14989</v>
      </c>
      <c r="J403" s="1" t="s">
        <v>2</v>
      </c>
      <c r="K403" s="1">
        <v>0</v>
      </c>
      <c r="L403" s="14" t="s">
        <v>14989</v>
      </c>
      <c r="M403" s="6">
        <v>32</v>
      </c>
      <c r="N403" s="13">
        <v>32</v>
      </c>
      <c r="O403" s="3">
        <v>44</v>
      </c>
      <c r="P403" s="1" t="s">
        <v>2</v>
      </c>
      <c r="Q403" s="1">
        <v>3.4224000000000001</v>
      </c>
      <c r="R403" s="3" t="s">
        <v>14989</v>
      </c>
      <c r="S403" s="1">
        <v>90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10</v>
      </c>
      <c r="AC403" s="3">
        <v>11</v>
      </c>
      <c r="AD403" s="1">
        <v>7.9386037000000007E-2</v>
      </c>
      <c r="AE403" s="1">
        <v>3.1693770937303301E-2</v>
      </c>
      <c r="AF403" s="1">
        <v>1</v>
      </c>
      <c r="AG403" s="1">
        <v>1</v>
      </c>
      <c r="AH403" s="1">
        <v>11</v>
      </c>
      <c r="AI403" s="1">
        <v>1</v>
      </c>
      <c r="AJ403" s="1">
        <v>1</v>
      </c>
      <c r="AK403" s="1">
        <v>51</v>
      </c>
    </row>
    <row r="404" spans="1:37" x14ac:dyDescent="0.2">
      <c r="A404" t="s">
        <v>404</v>
      </c>
      <c r="B404" t="s">
        <v>5123</v>
      </c>
      <c r="C404" t="s">
        <v>5131</v>
      </c>
      <c r="D404" t="s">
        <v>6059</v>
      </c>
      <c r="E404" t="s">
        <v>6065</v>
      </c>
      <c r="F404" s="35" t="s">
        <v>6066</v>
      </c>
      <c r="G404" s="1" t="s">
        <v>2</v>
      </c>
      <c r="H404" s="1" t="s">
        <v>5104</v>
      </c>
      <c r="I404" s="14" t="s">
        <v>14989</v>
      </c>
      <c r="J404" s="1" t="s">
        <v>2</v>
      </c>
      <c r="K404" s="1">
        <v>0</v>
      </c>
      <c r="L404" s="14" t="s">
        <v>14989</v>
      </c>
      <c r="M404" s="6">
        <v>35</v>
      </c>
      <c r="N404" s="13">
        <v>35</v>
      </c>
      <c r="O404" s="3">
        <v>44</v>
      </c>
      <c r="P404" s="1" t="s">
        <v>2</v>
      </c>
      <c r="Q404" s="1">
        <v>4.2312000000000003</v>
      </c>
      <c r="R404" s="3" t="s">
        <v>14989</v>
      </c>
      <c r="S404" s="1">
        <v>90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10</v>
      </c>
      <c r="AC404" s="3">
        <v>11</v>
      </c>
      <c r="AD404" s="1">
        <v>7.9386037000000007E-2</v>
      </c>
      <c r="AE404" s="1">
        <v>3.1693770937303301E-2</v>
      </c>
      <c r="AF404" s="1">
        <v>1</v>
      </c>
      <c r="AG404" s="1">
        <v>1</v>
      </c>
      <c r="AH404" s="1">
        <v>11</v>
      </c>
      <c r="AI404" s="1">
        <v>1</v>
      </c>
      <c r="AJ404" s="1">
        <v>1</v>
      </c>
      <c r="AK404" s="1">
        <v>51</v>
      </c>
    </row>
    <row r="405" spans="1:37" x14ac:dyDescent="0.2">
      <c r="A405" t="s">
        <v>405</v>
      </c>
      <c r="B405" t="s">
        <v>5123</v>
      </c>
      <c r="C405" t="s">
        <v>5131</v>
      </c>
      <c r="D405" t="s">
        <v>6059</v>
      </c>
      <c r="E405" t="s">
        <v>6067</v>
      </c>
      <c r="F405" s="35" t="s">
        <v>6068</v>
      </c>
      <c r="G405" s="1" t="s">
        <v>5104</v>
      </c>
      <c r="H405" s="1" t="s">
        <v>5104</v>
      </c>
      <c r="I405" s="3">
        <v>1</v>
      </c>
      <c r="J405" s="1">
        <v>0</v>
      </c>
      <c r="K405" s="1">
        <v>0</v>
      </c>
      <c r="L405" s="3">
        <v>1</v>
      </c>
      <c r="M405" s="6">
        <v>43</v>
      </c>
      <c r="N405" s="13">
        <v>43</v>
      </c>
      <c r="O405" s="3">
        <v>44</v>
      </c>
      <c r="P405" s="1" t="s">
        <v>2</v>
      </c>
      <c r="Q405" s="1">
        <v>3.8081</v>
      </c>
      <c r="R405" s="3" t="s">
        <v>14989</v>
      </c>
      <c r="S405" s="1">
        <v>90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10</v>
      </c>
      <c r="AC405" s="3">
        <v>11</v>
      </c>
      <c r="AD405" s="1">
        <v>7.9386037000000007E-2</v>
      </c>
      <c r="AE405" s="1">
        <v>3.1693770937303301E-2</v>
      </c>
      <c r="AF405" s="1">
        <v>1</v>
      </c>
      <c r="AG405" s="1">
        <v>1</v>
      </c>
      <c r="AH405" s="1">
        <v>11</v>
      </c>
      <c r="AI405" s="1">
        <v>3</v>
      </c>
      <c r="AJ405" s="1">
        <v>3</v>
      </c>
      <c r="AK405" s="1">
        <v>51</v>
      </c>
    </row>
    <row r="406" spans="1:37" x14ac:dyDescent="0.2">
      <c r="A406" t="s">
        <v>406</v>
      </c>
      <c r="B406" t="s">
        <v>5123</v>
      </c>
      <c r="C406" t="s">
        <v>5131</v>
      </c>
      <c r="D406" t="s">
        <v>6059</v>
      </c>
      <c r="E406" t="s">
        <v>6069</v>
      </c>
      <c r="F406" s="35" t="s">
        <v>6070</v>
      </c>
      <c r="G406" s="1" t="s">
        <v>5104</v>
      </c>
      <c r="H406" s="1" t="s">
        <v>5104</v>
      </c>
      <c r="I406" s="14" t="s">
        <v>14989</v>
      </c>
      <c r="J406" s="1">
        <v>0</v>
      </c>
      <c r="K406" s="1">
        <v>0</v>
      </c>
      <c r="L406" s="14" t="s">
        <v>14989</v>
      </c>
      <c r="M406" s="6">
        <v>34</v>
      </c>
      <c r="N406" s="13">
        <v>34</v>
      </c>
      <c r="O406" s="3">
        <v>44</v>
      </c>
      <c r="P406" s="1" t="s">
        <v>2</v>
      </c>
      <c r="Q406" s="1">
        <v>3.5001000000000002</v>
      </c>
      <c r="R406" s="3" t="s">
        <v>14989</v>
      </c>
      <c r="S406" s="1">
        <v>90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10</v>
      </c>
      <c r="AC406" s="3">
        <v>11</v>
      </c>
      <c r="AD406" s="1">
        <v>7.9386037000000007E-2</v>
      </c>
      <c r="AE406" s="1">
        <v>3.1693770937303301E-2</v>
      </c>
      <c r="AF406" s="1">
        <v>1</v>
      </c>
      <c r="AG406" s="1">
        <v>1</v>
      </c>
      <c r="AH406" s="1">
        <v>11</v>
      </c>
      <c r="AI406" s="1">
        <v>1</v>
      </c>
      <c r="AJ406" s="1">
        <v>1</v>
      </c>
      <c r="AK406" s="1">
        <v>51</v>
      </c>
    </row>
    <row r="407" spans="1:37" x14ac:dyDescent="0.2">
      <c r="A407" t="s">
        <v>407</v>
      </c>
      <c r="B407" t="s">
        <v>5123</v>
      </c>
      <c r="C407" t="s">
        <v>5131</v>
      </c>
      <c r="D407" t="s">
        <v>6059</v>
      </c>
      <c r="E407" t="s">
        <v>6071</v>
      </c>
      <c r="F407" s="35" t="s">
        <v>6072</v>
      </c>
      <c r="G407" s="1" t="s">
        <v>5104</v>
      </c>
      <c r="H407" s="1" t="s">
        <v>5104</v>
      </c>
      <c r="I407" s="14" t="s">
        <v>14989</v>
      </c>
      <c r="J407" s="1">
        <v>0</v>
      </c>
      <c r="K407" s="1">
        <v>0</v>
      </c>
      <c r="L407" s="14" t="s">
        <v>14989</v>
      </c>
      <c r="M407" s="6">
        <v>42</v>
      </c>
      <c r="N407" s="13">
        <v>42</v>
      </c>
      <c r="O407" s="3">
        <v>44</v>
      </c>
      <c r="P407" s="1" t="s">
        <v>2</v>
      </c>
      <c r="Q407" s="1">
        <v>3.5270999999999999</v>
      </c>
      <c r="R407" s="3" t="s">
        <v>14989</v>
      </c>
      <c r="S407" s="1">
        <v>90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10</v>
      </c>
      <c r="AC407" s="3">
        <v>11</v>
      </c>
      <c r="AD407" s="1">
        <v>7.9386037000000007E-2</v>
      </c>
      <c r="AE407" s="1">
        <v>3.1693770937303301E-2</v>
      </c>
      <c r="AF407" s="1">
        <v>1</v>
      </c>
      <c r="AG407" s="1">
        <v>1</v>
      </c>
      <c r="AH407" s="1">
        <v>11</v>
      </c>
      <c r="AI407" s="1">
        <v>2</v>
      </c>
      <c r="AJ407" s="1">
        <v>2</v>
      </c>
      <c r="AK407" s="1">
        <v>51</v>
      </c>
    </row>
    <row r="408" spans="1:37" x14ac:dyDescent="0.2">
      <c r="A408" t="s">
        <v>408</v>
      </c>
      <c r="B408" t="s">
        <v>5123</v>
      </c>
      <c r="C408" t="s">
        <v>5131</v>
      </c>
      <c r="D408" t="s">
        <v>6059</v>
      </c>
      <c r="E408" t="s">
        <v>6073</v>
      </c>
      <c r="F408" s="35" t="s">
        <v>6074</v>
      </c>
      <c r="G408" s="1" t="s">
        <v>2</v>
      </c>
      <c r="H408" s="1" t="s">
        <v>5104</v>
      </c>
      <c r="I408" s="14" t="s">
        <v>14989</v>
      </c>
      <c r="J408" s="1" t="s">
        <v>2</v>
      </c>
      <c r="K408" s="1">
        <v>0</v>
      </c>
      <c r="L408" s="14" t="s">
        <v>14989</v>
      </c>
      <c r="M408" s="6">
        <v>28.7</v>
      </c>
      <c r="N408" s="13">
        <v>28.7</v>
      </c>
      <c r="O408" s="3">
        <v>44</v>
      </c>
      <c r="P408" s="1" t="s">
        <v>2</v>
      </c>
      <c r="Q408" s="1">
        <v>3.7109000000000001</v>
      </c>
      <c r="R408" s="3" t="s">
        <v>14989</v>
      </c>
      <c r="S408" s="1">
        <v>90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10</v>
      </c>
      <c r="AC408" s="3">
        <v>11</v>
      </c>
      <c r="AD408" s="1">
        <v>7.9386037000000007E-2</v>
      </c>
      <c r="AE408" s="1">
        <v>3.1693770937303301E-2</v>
      </c>
      <c r="AF408" s="1">
        <v>1</v>
      </c>
      <c r="AG408" s="1">
        <v>1</v>
      </c>
      <c r="AH408" s="1">
        <v>11</v>
      </c>
      <c r="AI408" s="1">
        <v>1</v>
      </c>
      <c r="AJ408" s="1">
        <v>1</v>
      </c>
      <c r="AK408" s="1">
        <v>51</v>
      </c>
    </row>
    <row r="409" spans="1:37" x14ac:dyDescent="0.2">
      <c r="A409" t="s">
        <v>409</v>
      </c>
      <c r="B409" t="s">
        <v>5233</v>
      </c>
      <c r="C409" t="s">
        <v>5234</v>
      </c>
      <c r="D409" t="s">
        <v>6075</v>
      </c>
      <c r="E409" t="s">
        <v>6076</v>
      </c>
      <c r="F409" s="35" t="s">
        <v>6077</v>
      </c>
      <c r="G409" s="1" t="s">
        <v>5106</v>
      </c>
      <c r="H409" s="1" t="s">
        <v>5106</v>
      </c>
      <c r="I409" s="3">
        <v>1</v>
      </c>
      <c r="J409" s="1">
        <v>1</v>
      </c>
      <c r="K409" s="1">
        <v>1</v>
      </c>
      <c r="L409" s="3">
        <v>1</v>
      </c>
      <c r="M409" s="6">
        <v>725000</v>
      </c>
      <c r="N409" s="13">
        <v>725000</v>
      </c>
      <c r="O409" s="3">
        <v>44</v>
      </c>
      <c r="P409" s="1">
        <v>1.4375</v>
      </c>
      <c r="Q409" s="1">
        <v>1.4375</v>
      </c>
      <c r="R409" s="3">
        <v>47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100</v>
      </c>
      <c r="AC409" s="3">
        <v>11</v>
      </c>
      <c r="AD409" s="1">
        <v>-9.0224465000000004E-2</v>
      </c>
      <c r="AE409" s="1">
        <v>7.4363546281954199E-2</v>
      </c>
      <c r="AF409" s="1">
        <v>1</v>
      </c>
      <c r="AG409" s="1">
        <v>1</v>
      </c>
      <c r="AH409" s="1">
        <v>11</v>
      </c>
      <c r="AI409" s="1">
        <v>13</v>
      </c>
      <c r="AJ409" s="1">
        <v>13</v>
      </c>
      <c r="AK409" s="1">
        <v>51</v>
      </c>
    </row>
    <row r="410" spans="1:37" x14ac:dyDescent="0.2">
      <c r="A410" t="s">
        <v>410</v>
      </c>
      <c r="B410" t="s">
        <v>5233</v>
      </c>
      <c r="C410" t="s">
        <v>5234</v>
      </c>
      <c r="D410" t="s">
        <v>6075</v>
      </c>
      <c r="E410" t="s">
        <v>6078</v>
      </c>
      <c r="F410" s="35" t="s">
        <v>6079</v>
      </c>
      <c r="G410" s="1" t="s">
        <v>5106</v>
      </c>
      <c r="H410" s="1" t="s">
        <v>5106</v>
      </c>
      <c r="I410" s="3">
        <v>1</v>
      </c>
      <c r="J410" s="1">
        <v>1</v>
      </c>
      <c r="K410" s="1">
        <v>1</v>
      </c>
      <c r="L410" s="3">
        <v>1</v>
      </c>
      <c r="M410" s="6">
        <v>88000</v>
      </c>
      <c r="N410" s="13">
        <v>88000</v>
      </c>
      <c r="O410" s="3">
        <v>44</v>
      </c>
      <c r="P410" s="1">
        <v>1</v>
      </c>
      <c r="Q410" s="1">
        <v>1</v>
      </c>
      <c r="R410" s="3">
        <v>47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20</v>
      </c>
      <c r="Z410" s="1">
        <v>0</v>
      </c>
      <c r="AA410" s="1">
        <v>0</v>
      </c>
      <c r="AB410" s="1">
        <v>80</v>
      </c>
      <c r="AC410" s="3">
        <v>11</v>
      </c>
      <c r="AD410" s="1">
        <v>-9.6483146000000006E-2</v>
      </c>
      <c r="AE410" s="1">
        <v>2.2185339469568001E-2</v>
      </c>
      <c r="AF410" s="1">
        <v>1</v>
      </c>
      <c r="AG410" s="1">
        <v>1</v>
      </c>
      <c r="AH410" s="1">
        <v>11</v>
      </c>
      <c r="AI410" s="1">
        <v>4</v>
      </c>
      <c r="AJ410" s="1">
        <v>4</v>
      </c>
      <c r="AK410" s="1">
        <v>51</v>
      </c>
    </row>
    <row r="411" spans="1:37" x14ac:dyDescent="0.2">
      <c r="A411" t="s">
        <v>411</v>
      </c>
      <c r="B411" t="s">
        <v>5233</v>
      </c>
      <c r="C411" t="s">
        <v>5234</v>
      </c>
      <c r="D411" t="s">
        <v>6075</v>
      </c>
      <c r="E411" t="s">
        <v>5537</v>
      </c>
      <c r="F411" s="35" t="s">
        <v>6080</v>
      </c>
      <c r="G411" s="1" t="s">
        <v>5105</v>
      </c>
      <c r="H411" s="1" t="s">
        <v>5105</v>
      </c>
      <c r="I411" s="3">
        <v>1</v>
      </c>
      <c r="J411" s="1">
        <v>1</v>
      </c>
      <c r="K411" s="1">
        <v>1</v>
      </c>
      <c r="L411" s="3">
        <v>1</v>
      </c>
      <c r="M411" s="6">
        <v>224000</v>
      </c>
      <c r="N411" s="13">
        <v>224000</v>
      </c>
      <c r="O411" s="3">
        <v>44</v>
      </c>
      <c r="P411" s="1">
        <v>1</v>
      </c>
      <c r="Q411" s="1">
        <v>1</v>
      </c>
      <c r="R411" s="3">
        <v>47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100</v>
      </c>
      <c r="AC411" s="3">
        <v>11</v>
      </c>
      <c r="AD411" s="1">
        <v>-9.0224465000000004E-2</v>
      </c>
      <c r="AE411" s="1">
        <v>7.4363546281954199E-2</v>
      </c>
      <c r="AF411" s="1">
        <v>1</v>
      </c>
      <c r="AG411" s="1">
        <v>1</v>
      </c>
      <c r="AH411" s="1">
        <v>11</v>
      </c>
      <c r="AI411" s="1">
        <v>5</v>
      </c>
      <c r="AJ411" s="1">
        <v>5</v>
      </c>
      <c r="AK411" s="1">
        <v>51</v>
      </c>
    </row>
    <row r="412" spans="1:37" x14ac:dyDescent="0.2">
      <c r="A412" t="s">
        <v>412</v>
      </c>
      <c r="B412" t="s">
        <v>5233</v>
      </c>
      <c r="C412" t="s">
        <v>5234</v>
      </c>
      <c r="D412" t="s">
        <v>6075</v>
      </c>
      <c r="E412" t="s">
        <v>6081</v>
      </c>
      <c r="F412" s="35" t="s">
        <v>6082</v>
      </c>
      <c r="G412" s="1" t="s">
        <v>5106</v>
      </c>
      <c r="H412" s="1" t="s">
        <v>5106</v>
      </c>
      <c r="I412" s="3">
        <v>1</v>
      </c>
      <c r="J412" s="1">
        <v>0</v>
      </c>
      <c r="K412" s="1">
        <v>0</v>
      </c>
      <c r="L412" s="3">
        <v>1</v>
      </c>
      <c r="M412" s="6">
        <v>76000</v>
      </c>
      <c r="N412" s="13">
        <v>76000</v>
      </c>
      <c r="O412" s="3">
        <v>44</v>
      </c>
      <c r="P412" s="1">
        <v>1</v>
      </c>
      <c r="Q412" s="1">
        <v>1</v>
      </c>
      <c r="R412" s="3">
        <v>47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100</v>
      </c>
      <c r="AC412" s="3">
        <v>11</v>
      </c>
      <c r="AD412" s="1">
        <v>-9.0224465000000004E-2</v>
      </c>
      <c r="AE412" s="1">
        <v>7.4363546281954199E-2</v>
      </c>
      <c r="AF412" s="1">
        <v>1</v>
      </c>
      <c r="AG412" s="1">
        <v>1</v>
      </c>
      <c r="AH412" s="1">
        <v>11</v>
      </c>
      <c r="AI412" s="1">
        <v>2</v>
      </c>
      <c r="AJ412" s="1">
        <v>2</v>
      </c>
      <c r="AK412" s="1">
        <v>51</v>
      </c>
    </row>
    <row r="413" spans="1:37" x14ac:dyDescent="0.2">
      <c r="A413" t="s">
        <v>413</v>
      </c>
      <c r="B413" t="s">
        <v>5233</v>
      </c>
      <c r="C413" t="s">
        <v>5234</v>
      </c>
      <c r="D413" t="s">
        <v>6083</v>
      </c>
      <c r="E413" t="s">
        <v>6084</v>
      </c>
      <c r="F413" s="35" t="s">
        <v>6085</v>
      </c>
      <c r="G413" s="1" t="s">
        <v>5105</v>
      </c>
      <c r="H413" s="1" t="s">
        <v>5105</v>
      </c>
      <c r="I413" s="3">
        <v>1</v>
      </c>
      <c r="J413" s="1">
        <v>1</v>
      </c>
      <c r="K413" s="1">
        <v>1</v>
      </c>
      <c r="L413" s="3">
        <v>1</v>
      </c>
      <c r="M413" s="6">
        <v>302000</v>
      </c>
      <c r="N413" s="13">
        <v>302000</v>
      </c>
      <c r="O413" s="3">
        <v>44</v>
      </c>
      <c r="P413" s="1">
        <v>1.1950000000000001</v>
      </c>
      <c r="Q413" s="1">
        <v>1.1950000000000001</v>
      </c>
      <c r="R413" s="3">
        <v>47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100</v>
      </c>
      <c r="AC413" s="3">
        <v>11</v>
      </c>
      <c r="AD413" s="1">
        <v>-9.0224465000000004E-2</v>
      </c>
      <c r="AE413" s="1">
        <v>7.4363546281954199E-2</v>
      </c>
      <c r="AF413" s="1">
        <v>1</v>
      </c>
      <c r="AG413" s="1">
        <v>1</v>
      </c>
      <c r="AH413" s="1">
        <v>11</v>
      </c>
      <c r="AI413" s="1">
        <v>6</v>
      </c>
      <c r="AJ413" s="1">
        <v>6</v>
      </c>
      <c r="AK413" s="1">
        <v>51</v>
      </c>
    </row>
    <row r="414" spans="1:37" x14ac:dyDescent="0.2">
      <c r="A414" t="s">
        <v>414</v>
      </c>
      <c r="B414" t="s">
        <v>5123</v>
      </c>
      <c r="C414" t="s">
        <v>5124</v>
      </c>
      <c r="D414" t="s">
        <v>6086</v>
      </c>
      <c r="E414" t="s">
        <v>6087</v>
      </c>
      <c r="F414" s="35" t="s">
        <v>6088</v>
      </c>
      <c r="G414" s="1" t="s">
        <v>5104</v>
      </c>
      <c r="H414" s="1" t="s">
        <v>5104</v>
      </c>
      <c r="I414" s="3">
        <v>1</v>
      </c>
      <c r="J414" s="1">
        <v>0</v>
      </c>
      <c r="K414" s="1">
        <v>0</v>
      </c>
      <c r="L414" s="3">
        <v>1</v>
      </c>
      <c r="M414" s="6">
        <v>432.5</v>
      </c>
      <c r="N414" s="13">
        <v>432.5</v>
      </c>
      <c r="O414" s="3">
        <v>44</v>
      </c>
      <c r="P414" s="1" t="s">
        <v>2</v>
      </c>
      <c r="Q414" s="1">
        <v>2.7166000000000001</v>
      </c>
      <c r="R414" s="3" t="s">
        <v>14989</v>
      </c>
      <c r="S414" s="1">
        <v>10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10</v>
      </c>
      <c r="Z414" s="1">
        <v>0</v>
      </c>
      <c r="AA414" s="1">
        <v>20</v>
      </c>
      <c r="AB414" s="1">
        <v>60</v>
      </c>
      <c r="AC414" s="3">
        <v>11</v>
      </c>
      <c r="AD414" s="1">
        <v>-7.4080504000000005E-2</v>
      </c>
      <c r="AE414" s="1">
        <v>2.32142666878416E-2</v>
      </c>
      <c r="AF414" s="1">
        <v>1</v>
      </c>
      <c r="AG414" s="1">
        <v>1</v>
      </c>
      <c r="AH414" s="1">
        <v>11</v>
      </c>
      <c r="AI414" s="1">
        <v>2</v>
      </c>
      <c r="AJ414" s="1">
        <v>2</v>
      </c>
      <c r="AK414" s="1">
        <v>51</v>
      </c>
    </row>
    <row r="415" spans="1:37" x14ac:dyDescent="0.2">
      <c r="A415" t="s">
        <v>415</v>
      </c>
      <c r="B415" t="s">
        <v>5123</v>
      </c>
      <c r="C415" t="s">
        <v>5124</v>
      </c>
      <c r="D415" t="s">
        <v>6086</v>
      </c>
      <c r="E415" t="s">
        <v>6089</v>
      </c>
      <c r="F415" s="35" t="s">
        <v>6090</v>
      </c>
      <c r="G415" s="1" t="s">
        <v>5104</v>
      </c>
      <c r="H415" s="1" t="s">
        <v>5104</v>
      </c>
      <c r="I415" s="3">
        <v>1</v>
      </c>
      <c r="J415" s="1">
        <v>0</v>
      </c>
      <c r="K415" s="1">
        <v>0</v>
      </c>
      <c r="L415" s="3">
        <v>1</v>
      </c>
      <c r="M415" s="6">
        <v>368</v>
      </c>
      <c r="N415" s="13">
        <v>368</v>
      </c>
      <c r="O415" s="3">
        <v>44</v>
      </c>
      <c r="P415" s="1">
        <v>2</v>
      </c>
      <c r="Q415" s="1">
        <v>2</v>
      </c>
      <c r="R415" s="3">
        <v>1</v>
      </c>
      <c r="S415" s="1">
        <v>10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10</v>
      </c>
      <c r="Z415" s="1">
        <v>0</v>
      </c>
      <c r="AA415" s="1">
        <v>20</v>
      </c>
      <c r="AB415" s="1">
        <v>60</v>
      </c>
      <c r="AC415" s="3">
        <v>11</v>
      </c>
      <c r="AD415" s="1">
        <v>-7.4080504000000005E-2</v>
      </c>
      <c r="AE415" s="1">
        <v>2.32142666878416E-2</v>
      </c>
      <c r="AF415" s="1">
        <v>1</v>
      </c>
      <c r="AG415" s="1">
        <v>1</v>
      </c>
      <c r="AH415" s="1">
        <v>11</v>
      </c>
      <c r="AI415" s="1">
        <v>1</v>
      </c>
      <c r="AJ415" s="1">
        <v>1</v>
      </c>
      <c r="AK415" s="1">
        <v>51</v>
      </c>
    </row>
    <row r="416" spans="1:37" x14ac:dyDescent="0.2">
      <c r="A416" t="s">
        <v>416</v>
      </c>
      <c r="B416" t="s">
        <v>5123</v>
      </c>
      <c r="C416" t="s">
        <v>5124</v>
      </c>
      <c r="D416" t="s">
        <v>6086</v>
      </c>
      <c r="E416" t="s">
        <v>6091</v>
      </c>
      <c r="F416" s="35" t="s">
        <v>6092</v>
      </c>
      <c r="G416" s="1" t="s">
        <v>5106</v>
      </c>
      <c r="H416" s="1" t="s">
        <v>5106</v>
      </c>
      <c r="I416" s="3">
        <v>1</v>
      </c>
      <c r="J416" s="1">
        <v>0</v>
      </c>
      <c r="K416" s="1">
        <v>0</v>
      </c>
      <c r="L416" s="3">
        <v>1</v>
      </c>
      <c r="M416" s="6">
        <v>445</v>
      </c>
      <c r="N416" s="13">
        <v>445</v>
      </c>
      <c r="O416" s="3">
        <v>44</v>
      </c>
      <c r="P416" s="1">
        <v>2</v>
      </c>
      <c r="Q416" s="1">
        <v>2</v>
      </c>
      <c r="R416" s="3">
        <v>1</v>
      </c>
      <c r="S416" s="1">
        <v>10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10</v>
      </c>
      <c r="Z416" s="1">
        <v>0</v>
      </c>
      <c r="AA416" s="1">
        <v>20</v>
      </c>
      <c r="AB416" s="1">
        <v>60</v>
      </c>
      <c r="AC416" s="3">
        <v>11</v>
      </c>
      <c r="AD416" s="1">
        <v>-7.4080504000000005E-2</v>
      </c>
      <c r="AE416" s="1">
        <v>2.32142666878416E-2</v>
      </c>
      <c r="AF416" s="1">
        <v>1</v>
      </c>
      <c r="AG416" s="1">
        <v>1</v>
      </c>
      <c r="AH416" s="1">
        <v>11</v>
      </c>
      <c r="AI416" s="1">
        <v>4</v>
      </c>
      <c r="AJ416" s="1">
        <v>4</v>
      </c>
      <c r="AK416" s="1">
        <v>51</v>
      </c>
    </row>
    <row r="417" spans="1:37" x14ac:dyDescent="0.2">
      <c r="A417" t="s">
        <v>417</v>
      </c>
      <c r="B417" t="s">
        <v>6025</v>
      </c>
      <c r="C417" t="s">
        <v>6026</v>
      </c>
      <c r="D417" t="s">
        <v>6093</v>
      </c>
      <c r="E417" t="s">
        <v>6094</v>
      </c>
      <c r="F417" s="35" t="s">
        <v>6095</v>
      </c>
      <c r="G417" s="1" t="s">
        <v>5104</v>
      </c>
      <c r="H417" s="1" t="s">
        <v>5104</v>
      </c>
      <c r="I417" s="3">
        <v>1</v>
      </c>
      <c r="J417" s="1">
        <v>0</v>
      </c>
      <c r="K417" s="1">
        <v>0</v>
      </c>
      <c r="L417" s="3">
        <v>1</v>
      </c>
      <c r="M417" s="6">
        <v>1750</v>
      </c>
      <c r="N417" s="13">
        <v>1750</v>
      </c>
      <c r="O417" s="3">
        <v>44</v>
      </c>
      <c r="P417" s="1">
        <v>1.165</v>
      </c>
      <c r="Q417" s="1">
        <v>1.165</v>
      </c>
      <c r="R417" s="3">
        <v>47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100</v>
      </c>
      <c r="AC417" s="3">
        <v>11</v>
      </c>
      <c r="AD417" s="1">
        <v>-9.0224465000000004E-2</v>
      </c>
      <c r="AE417" s="1">
        <v>7.4363546281954199E-2</v>
      </c>
      <c r="AF417" s="1">
        <v>1</v>
      </c>
      <c r="AG417" s="1">
        <v>1</v>
      </c>
      <c r="AH417" s="1">
        <v>11</v>
      </c>
      <c r="AI417" s="1">
        <v>1</v>
      </c>
      <c r="AJ417" s="1">
        <v>1</v>
      </c>
      <c r="AK417" s="1">
        <v>51</v>
      </c>
    </row>
    <row r="418" spans="1:37" x14ac:dyDescent="0.2">
      <c r="A418" t="s">
        <v>418</v>
      </c>
      <c r="B418" t="s">
        <v>5123</v>
      </c>
      <c r="C418" t="s">
        <v>5124</v>
      </c>
      <c r="D418" t="s">
        <v>6096</v>
      </c>
      <c r="E418" t="s">
        <v>6097</v>
      </c>
      <c r="F418" s="35" t="s">
        <v>6098</v>
      </c>
      <c r="G418" s="1" t="s">
        <v>5104</v>
      </c>
      <c r="H418" s="1" t="s">
        <v>5104</v>
      </c>
      <c r="I418" s="3">
        <v>1</v>
      </c>
      <c r="J418" s="1">
        <v>0</v>
      </c>
      <c r="K418" s="1">
        <v>0</v>
      </c>
      <c r="L418" s="3">
        <v>1</v>
      </c>
      <c r="M418" s="6">
        <v>125</v>
      </c>
      <c r="N418" s="13">
        <v>125</v>
      </c>
      <c r="O418" s="3">
        <v>44</v>
      </c>
      <c r="P418" s="1" t="s">
        <v>2</v>
      </c>
      <c r="Q418" s="1">
        <v>3.6993999999999998</v>
      </c>
      <c r="R418" s="3" t="s">
        <v>14989</v>
      </c>
      <c r="S418" s="1">
        <v>60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40</v>
      </c>
      <c r="Z418" s="1">
        <v>0</v>
      </c>
      <c r="AA418" s="1">
        <v>0</v>
      </c>
      <c r="AB418" s="1">
        <v>0</v>
      </c>
      <c r="AC418" s="3">
        <v>11</v>
      </c>
      <c r="AD418" s="1">
        <v>6.0278683999999999E-2</v>
      </c>
      <c r="AE418" s="1">
        <v>-5.8506856736086701E-2</v>
      </c>
      <c r="AF418" s="1">
        <v>1</v>
      </c>
      <c r="AG418" s="1">
        <v>1</v>
      </c>
      <c r="AH418" s="1">
        <v>11</v>
      </c>
      <c r="AI418" s="1">
        <v>3</v>
      </c>
      <c r="AJ418" s="1">
        <v>3</v>
      </c>
      <c r="AK418" s="1">
        <v>51</v>
      </c>
    </row>
    <row r="419" spans="1:37" x14ac:dyDescent="0.2">
      <c r="A419" t="s">
        <v>419</v>
      </c>
      <c r="B419" t="s">
        <v>5123</v>
      </c>
      <c r="C419" t="s">
        <v>5124</v>
      </c>
      <c r="D419" t="s">
        <v>6096</v>
      </c>
      <c r="E419" t="s">
        <v>6099</v>
      </c>
      <c r="F419" s="35" t="s">
        <v>6100</v>
      </c>
      <c r="G419" s="1" t="s">
        <v>5104</v>
      </c>
      <c r="H419" s="1" t="s">
        <v>5104</v>
      </c>
      <c r="I419" s="3">
        <v>1</v>
      </c>
      <c r="J419" s="1">
        <v>0</v>
      </c>
      <c r="K419" s="1">
        <v>0</v>
      </c>
      <c r="L419" s="3">
        <v>1</v>
      </c>
      <c r="M419" s="6">
        <v>116</v>
      </c>
      <c r="N419" s="13">
        <v>116</v>
      </c>
      <c r="O419" s="3">
        <v>44</v>
      </c>
      <c r="P419" s="1">
        <v>2</v>
      </c>
      <c r="Q419" s="1">
        <v>2</v>
      </c>
      <c r="R419" s="3">
        <v>1</v>
      </c>
      <c r="S419" s="1">
        <v>60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40</v>
      </c>
      <c r="Z419" s="1">
        <v>0</v>
      </c>
      <c r="AA419" s="1">
        <v>0</v>
      </c>
      <c r="AB419" s="1">
        <v>0</v>
      </c>
      <c r="AC419" s="3">
        <v>11</v>
      </c>
      <c r="AD419" s="1">
        <v>6.0278683999999999E-2</v>
      </c>
      <c r="AE419" s="1">
        <v>-5.8506856736086701E-2</v>
      </c>
      <c r="AF419" s="1">
        <v>1</v>
      </c>
      <c r="AG419" s="1">
        <v>1</v>
      </c>
      <c r="AH419" s="1">
        <v>11</v>
      </c>
      <c r="AI419" s="1">
        <v>2</v>
      </c>
      <c r="AJ419" s="1">
        <v>2</v>
      </c>
      <c r="AK419" s="1">
        <v>51</v>
      </c>
    </row>
    <row r="420" spans="1:37" x14ac:dyDescent="0.2">
      <c r="A420" t="s">
        <v>420</v>
      </c>
      <c r="B420" t="s">
        <v>5123</v>
      </c>
      <c r="C420" t="s">
        <v>5124</v>
      </c>
      <c r="D420" t="s">
        <v>6096</v>
      </c>
      <c r="E420" t="s">
        <v>6101</v>
      </c>
      <c r="F420" s="35" t="s">
        <v>6102</v>
      </c>
      <c r="G420" s="1" t="s">
        <v>5104</v>
      </c>
      <c r="H420" s="1" t="s">
        <v>5104</v>
      </c>
      <c r="I420" s="3">
        <v>1</v>
      </c>
      <c r="J420" s="1">
        <v>0</v>
      </c>
      <c r="K420" s="1">
        <v>0</v>
      </c>
      <c r="L420" s="3">
        <v>1</v>
      </c>
      <c r="M420" s="6">
        <v>120</v>
      </c>
      <c r="N420" s="13">
        <v>120</v>
      </c>
      <c r="O420" s="3">
        <v>44</v>
      </c>
      <c r="P420" s="1" t="s">
        <v>2</v>
      </c>
      <c r="Q420" s="1">
        <v>3.3393000000000002</v>
      </c>
      <c r="R420" s="3" t="s">
        <v>14989</v>
      </c>
      <c r="S420" s="1">
        <v>60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40</v>
      </c>
      <c r="Z420" s="1">
        <v>0</v>
      </c>
      <c r="AA420" s="1">
        <v>0</v>
      </c>
      <c r="AB420" s="1">
        <v>0</v>
      </c>
      <c r="AC420" s="3">
        <v>11</v>
      </c>
      <c r="AD420" s="1">
        <v>6.0278683999999999E-2</v>
      </c>
      <c r="AE420" s="1">
        <v>-5.8506856736086701E-2</v>
      </c>
      <c r="AF420" s="1">
        <v>1</v>
      </c>
      <c r="AG420" s="1">
        <v>1</v>
      </c>
      <c r="AH420" s="1">
        <v>11</v>
      </c>
      <c r="AI420" s="1">
        <v>1</v>
      </c>
      <c r="AJ420" s="1">
        <v>1</v>
      </c>
      <c r="AK420" s="1">
        <v>51</v>
      </c>
    </row>
    <row r="421" spans="1:37" x14ac:dyDescent="0.2">
      <c r="A421" t="s">
        <v>421</v>
      </c>
      <c r="B421" t="s">
        <v>5123</v>
      </c>
      <c r="C421" t="s">
        <v>5124</v>
      </c>
      <c r="D421" t="s">
        <v>6096</v>
      </c>
      <c r="E421" t="s">
        <v>6103</v>
      </c>
      <c r="F421" s="35" t="s">
        <v>6104</v>
      </c>
      <c r="G421" s="1" t="s">
        <v>5104</v>
      </c>
      <c r="H421" s="1" t="s">
        <v>5104</v>
      </c>
      <c r="I421" s="3">
        <v>1</v>
      </c>
      <c r="J421" s="1">
        <v>0</v>
      </c>
      <c r="K421" s="1">
        <v>0</v>
      </c>
      <c r="L421" s="3">
        <v>1</v>
      </c>
      <c r="M421" s="6">
        <v>135</v>
      </c>
      <c r="N421" s="13">
        <v>135</v>
      </c>
      <c r="O421" s="3">
        <v>44</v>
      </c>
      <c r="P421" s="1" t="s">
        <v>2</v>
      </c>
      <c r="Q421" s="1">
        <v>3.5548999999999999</v>
      </c>
      <c r="R421" s="3" t="s">
        <v>14989</v>
      </c>
      <c r="S421" s="1">
        <v>60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40</v>
      </c>
      <c r="Z421" s="1">
        <v>0</v>
      </c>
      <c r="AA421" s="1">
        <v>0</v>
      </c>
      <c r="AB421" s="1">
        <v>0</v>
      </c>
      <c r="AC421" s="3">
        <v>11</v>
      </c>
      <c r="AD421" s="1">
        <v>6.0278683999999999E-2</v>
      </c>
      <c r="AE421" s="1">
        <v>-5.8506856736086701E-2</v>
      </c>
      <c r="AF421" s="1">
        <v>1</v>
      </c>
      <c r="AG421" s="1">
        <v>1</v>
      </c>
      <c r="AH421" s="1">
        <v>11</v>
      </c>
      <c r="AI421" s="1">
        <v>2</v>
      </c>
      <c r="AJ421" s="1">
        <v>2</v>
      </c>
      <c r="AK421" s="1">
        <v>51</v>
      </c>
    </row>
    <row r="422" spans="1:37" x14ac:dyDescent="0.2">
      <c r="A422" t="s">
        <v>422</v>
      </c>
      <c r="B422" t="s">
        <v>5123</v>
      </c>
      <c r="C422" t="s">
        <v>5124</v>
      </c>
      <c r="D422" t="s">
        <v>6096</v>
      </c>
      <c r="E422" t="s">
        <v>6105</v>
      </c>
      <c r="F422" s="35" t="s">
        <v>6106</v>
      </c>
      <c r="G422" s="1" t="s">
        <v>5104</v>
      </c>
      <c r="H422" s="1" t="s">
        <v>5104</v>
      </c>
      <c r="I422" s="3">
        <v>1</v>
      </c>
      <c r="J422" s="1">
        <v>0</v>
      </c>
      <c r="K422" s="1">
        <v>0</v>
      </c>
      <c r="L422" s="3">
        <v>1</v>
      </c>
      <c r="M422" s="6">
        <v>170</v>
      </c>
      <c r="N422" s="13">
        <v>170</v>
      </c>
      <c r="O422" s="3">
        <v>44</v>
      </c>
      <c r="P422" s="1" t="s">
        <v>2</v>
      </c>
      <c r="Q422" s="1">
        <v>3.5276999999999998</v>
      </c>
      <c r="R422" s="3" t="s">
        <v>14989</v>
      </c>
      <c r="S422" s="1">
        <v>60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40</v>
      </c>
      <c r="Z422" s="1">
        <v>0</v>
      </c>
      <c r="AA422" s="1">
        <v>0</v>
      </c>
      <c r="AB422" s="1">
        <v>0</v>
      </c>
      <c r="AC422" s="3">
        <v>11</v>
      </c>
      <c r="AD422" s="1">
        <v>6.0278683999999999E-2</v>
      </c>
      <c r="AE422" s="1">
        <v>-5.8506856736086701E-2</v>
      </c>
      <c r="AF422" s="1">
        <v>1</v>
      </c>
      <c r="AG422" s="1">
        <v>1</v>
      </c>
      <c r="AH422" s="1">
        <v>11</v>
      </c>
      <c r="AI422" s="1">
        <v>2</v>
      </c>
      <c r="AJ422" s="1">
        <v>2</v>
      </c>
      <c r="AK422" s="1">
        <v>51</v>
      </c>
    </row>
    <row r="423" spans="1:37" x14ac:dyDescent="0.2">
      <c r="A423" t="s">
        <v>423</v>
      </c>
      <c r="B423" t="s">
        <v>5123</v>
      </c>
      <c r="C423" t="s">
        <v>5124</v>
      </c>
      <c r="D423" t="s">
        <v>6096</v>
      </c>
      <c r="E423" t="s">
        <v>6107</v>
      </c>
      <c r="F423" s="35" t="s">
        <v>6108</v>
      </c>
      <c r="G423" s="1" t="s">
        <v>5104</v>
      </c>
      <c r="H423" s="1" t="s">
        <v>5104</v>
      </c>
      <c r="I423" s="3">
        <v>1</v>
      </c>
      <c r="J423" s="1">
        <v>1</v>
      </c>
      <c r="K423" s="1">
        <v>1</v>
      </c>
      <c r="L423" s="3">
        <v>1</v>
      </c>
      <c r="M423" s="6">
        <v>131</v>
      </c>
      <c r="N423" s="13">
        <v>131</v>
      </c>
      <c r="O423" s="3">
        <v>44</v>
      </c>
      <c r="P423" s="1" t="s">
        <v>2</v>
      </c>
      <c r="Q423" s="1">
        <v>4.5640000000000001</v>
      </c>
      <c r="R423" s="3" t="s">
        <v>14989</v>
      </c>
      <c r="S423" s="1">
        <v>60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40</v>
      </c>
      <c r="Z423" s="1">
        <v>0</v>
      </c>
      <c r="AA423" s="1">
        <v>0</v>
      </c>
      <c r="AB423" s="1">
        <v>0</v>
      </c>
      <c r="AC423" s="3">
        <v>11</v>
      </c>
      <c r="AD423" s="1">
        <v>6.0278683999999999E-2</v>
      </c>
      <c r="AE423" s="1">
        <v>-5.8506856736086701E-2</v>
      </c>
      <c r="AF423" s="1">
        <v>1</v>
      </c>
      <c r="AG423" s="1">
        <v>1</v>
      </c>
      <c r="AH423" s="1">
        <v>11</v>
      </c>
      <c r="AI423" s="1">
        <v>1</v>
      </c>
      <c r="AJ423" s="1">
        <v>1</v>
      </c>
      <c r="AK423" s="1">
        <v>51</v>
      </c>
    </row>
    <row r="424" spans="1:37" x14ac:dyDescent="0.2">
      <c r="A424" t="s">
        <v>424</v>
      </c>
      <c r="B424" t="s">
        <v>5228</v>
      </c>
      <c r="C424" t="s">
        <v>6109</v>
      </c>
      <c r="D424" t="s">
        <v>6110</v>
      </c>
      <c r="E424" t="s">
        <v>6111</v>
      </c>
      <c r="F424" s="35" t="s">
        <v>6112</v>
      </c>
      <c r="G424" s="1" t="s">
        <v>5104</v>
      </c>
      <c r="H424" s="1" t="s">
        <v>5104</v>
      </c>
      <c r="I424" s="3">
        <v>1</v>
      </c>
      <c r="J424" s="1">
        <v>0</v>
      </c>
      <c r="K424" s="1">
        <v>0</v>
      </c>
      <c r="L424" s="3">
        <v>1</v>
      </c>
      <c r="M424" s="6">
        <v>41.5</v>
      </c>
      <c r="N424" s="13">
        <v>41.5</v>
      </c>
      <c r="O424" s="3">
        <v>44</v>
      </c>
      <c r="P424" s="1">
        <v>3.5750000000000002</v>
      </c>
      <c r="Q424" s="1">
        <v>3.5750000000000002</v>
      </c>
      <c r="R424" s="3">
        <v>47</v>
      </c>
      <c r="S424" s="1">
        <v>40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</v>
      </c>
      <c r="Z424" s="1">
        <v>0</v>
      </c>
      <c r="AA424" s="1">
        <v>30</v>
      </c>
      <c r="AB424" s="1">
        <v>0</v>
      </c>
      <c r="AC424" s="3">
        <v>11</v>
      </c>
      <c r="AD424" s="1">
        <v>2.6041418E-2</v>
      </c>
      <c r="AE424" s="1">
        <v>-6.1053535524297403E-2</v>
      </c>
      <c r="AF424" s="1">
        <v>3</v>
      </c>
      <c r="AG424" s="1">
        <v>3</v>
      </c>
      <c r="AH424" s="1">
        <v>11</v>
      </c>
      <c r="AI424" s="1">
        <v>1</v>
      </c>
      <c r="AJ424" s="1">
        <v>1</v>
      </c>
      <c r="AK424" s="1">
        <v>51</v>
      </c>
    </row>
    <row r="425" spans="1:37" x14ac:dyDescent="0.2">
      <c r="A425" t="s">
        <v>425</v>
      </c>
      <c r="B425" t="s">
        <v>6113</v>
      </c>
      <c r="C425" t="s">
        <v>6114</v>
      </c>
      <c r="D425" t="s">
        <v>6115</v>
      </c>
      <c r="E425" t="s">
        <v>6116</v>
      </c>
      <c r="F425" s="35" t="s">
        <v>6117</v>
      </c>
      <c r="G425" s="1" t="s">
        <v>5104</v>
      </c>
      <c r="H425" s="1" t="s">
        <v>5104</v>
      </c>
      <c r="I425" s="3">
        <v>1</v>
      </c>
      <c r="J425" s="1">
        <v>0</v>
      </c>
      <c r="K425" s="1">
        <v>0</v>
      </c>
      <c r="L425" s="3">
        <v>1</v>
      </c>
      <c r="M425" s="6">
        <v>3810</v>
      </c>
      <c r="N425" s="13">
        <v>3810</v>
      </c>
      <c r="O425" s="3">
        <v>44</v>
      </c>
      <c r="P425" s="1">
        <v>1</v>
      </c>
      <c r="Q425" s="1">
        <v>1</v>
      </c>
      <c r="R425" s="3">
        <v>47</v>
      </c>
      <c r="S425" s="1">
        <v>100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3">
        <v>11</v>
      </c>
      <c r="AD425" s="1">
        <v>9.9855619000000007E-2</v>
      </c>
      <c r="AE425" s="1">
        <v>2.2143426940417599E-2</v>
      </c>
      <c r="AF425" s="1">
        <v>1</v>
      </c>
      <c r="AG425" s="1">
        <v>1</v>
      </c>
      <c r="AH425" s="1">
        <v>11</v>
      </c>
      <c r="AI425" s="1">
        <v>7</v>
      </c>
      <c r="AJ425" s="1">
        <v>7</v>
      </c>
      <c r="AK425" s="1">
        <v>51</v>
      </c>
    </row>
    <row r="426" spans="1:37" x14ac:dyDescent="0.2">
      <c r="A426" t="s">
        <v>426</v>
      </c>
      <c r="B426" t="s">
        <v>6113</v>
      </c>
      <c r="C426" t="s">
        <v>6114</v>
      </c>
      <c r="D426" t="s">
        <v>6115</v>
      </c>
      <c r="E426" t="s">
        <v>5974</v>
      </c>
      <c r="F426" s="35" t="s">
        <v>6118</v>
      </c>
      <c r="G426" s="1" t="s">
        <v>5104</v>
      </c>
      <c r="H426" s="1" t="s">
        <v>5104</v>
      </c>
      <c r="I426" s="3">
        <v>1</v>
      </c>
      <c r="J426" s="1">
        <v>0</v>
      </c>
      <c r="K426" s="1">
        <v>0</v>
      </c>
      <c r="L426" s="3">
        <v>1</v>
      </c>
      <c r="M426" s="6">
        <v>1490</v>
      </c>
      <c r="N426" s="13">
        <v>1490</v>
      </c>
      <c r="O426" s="3">
        <v>44</v>
      </c>
      <c r="P426" s="1">
        <v>1</v>
      </c>
      <c r="Q426" s="1">
        <v>1</v>
      </c>
      <c r="R426" s="3">
        <v>1</v>
      </c>
      <c r="S426" s="1">
        <v>100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3">
        <v>11</v>
      </c>
      <c r="AD426" s="1">
        <v>9.9855619000000007E-2</v>
      </c>
      <c r="AE426" s="1">
        <v>2.2143426940417699E-2</v>
      </c>
      <c r="AF426" s="1">
        <v>1</v>
      </c>
      <c r="AG426" s="1">
        <v>1</v>
      </c>
      <c r="AH426" s="1">
        <v>11</v>
      </c>
      <c r="AI426" s="1">
        <v>3</v>
      </c>
      <c r="AJ426" s="1">
        <v>3</v>
      </c>
      <c r="AK426" s="1">
        <v>51</v>
      </c>
    </row>
    <row r="427" spans="1:37" x14ac:dyDescent="0.2">
      <c r="A427" t="s">
        <v>427</v>
      </c>
      <c r="B427" t="s">
        <v>6113</v>
      </c>
      <c r="C427" t="s">
        <v>6114</v>
      </c>
      <c r="D427" t="s">
        <v>6115</v>
      </c>
      <c r="E427" t="s">
        <v>6119</v>
      </c>
      <c r="F427" s="35" t="s">
        <v>6120</v>
      </c>
      <c r="G427" s="1" t="s">
        <v>5104</v>
      </c>
      <c r="H427" s="1" t="s">
        <v>5104</v>
      </c>
      <c r="I427" s="3">
        <v>1</v>
      </c>
      <c r="J427" s="1">
        <v>0</v>
      </c>
      <c r="K427" s="1">
        <v>0</v>
      </c>
      <c r="L427" s="3">
        <v>1</v>
      </c>
      <c r="M427" s="6">
        <v>5350</v>
      </c>
      <c r="N427" s="13">
        <v>5350</v>
      </c>
      <c r="O427" s="3">
        <v>44</v>
      </c>
      <c r="P427" s="1">
        <v>1</v>
      </c>
      <c r="Q427" s="1">
        <v>1</v>
      </c>
      <c r="R427" s="3">
        <v>1</v>
      </c>
      <c r="S427" s="1">
        <v>100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3">
        <v>11</v>
      </c>
      <c r="AD427" s="1">
        <v>9.9855619000000007E-2</v>
      </c>
      <c r="AE427" s="1">
        <v>2.2143426940417699E-2</v>
      </c>
      <c r="AF427" s="1">
        <v>1</v>
      </c>
      <c r="AG427" s="1">
        <v>1</v>
      </c>
      <c r="AH427" s="1">
        <v>11</v>
      </c>
      <c r="AI427" s="1">
        <v>8</v>
      </c>
      <c r="AJ427" s="1">
        <v>8</v>
      </c>
      <c r="AK427" s="1">
        <v>51</v>
      </c>
    </row>
    <row r="428" spans="1:37" x14ac:dyDescent="0.2">
      <c r="A428" t="s">
        <v>428</v>
      </c>
      <c r="B428" t="s">
        <v>6113</v>
      </c>
      <c r="C428" t="s">
        <v>6114</v>
      </c>
      <c r="D428" t="s">
        <v>6115</v>
      </c>
      <c r="E428" t="s">
        <v>6121</v>
      </c>
      <c r="F428" s="35" t="s">
        <v>6122</v>
      </c>
      <c r="G428" s="1" t="s">
        <v>5104</v>
      </c>
      <c r="H428" s="1" t="s">
        <v>5104</v>
      </c>
      <c r="I428" s="3">
        <v>1</v>
      </c>
      <c r="J428" s="1">
        <v>1</v>
      </c>
      <c r="K428" s="1">
        <v>1</v>
      </c>
      <c r="L428" s="3">
        <v>1</v>
      </c>
      <c r="M428" s="6">
        <v>4800</v>
      </c>
      <c r="N428" s="13">
        <v>4800</v>
      </c>
      <c r="O428" s="3">
        <v>44</v>
      </c>
      <c r="P428" s="1">
        <v>1</v>
      </c>
      <c r="Q428" s="1">
        <v>1</v>
      </c>
      <c r="R428" s="3">
        <v>47</v>
      </c>
      <c r="S428" s="1">
        <v>100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3">
        <v>11</v>
      </c>
      <c r="AD428" s="1">
        <v>9.9855619000000007E-2</v>
      </c>
      <c r="AE428" s="1">
        <v>2.2143426940417699E-2</v>
      </c>
      <c r="AF428" s="1">
        <v>1</v>
      </c>
      <c r="AG428" s="1">
        <v>1</v>
      </c>
      <c r="AH428" s="1">
        <v>11</v>
      </c>
      <c r="AI428" s="1">
        <v>8</v>
      </c>
      <c r="AJ428" s="1">
        <v>8</v>
      </c>
      <c r="AK428" s="1">
        <v>51</v>
      </c>
    </row>
    <row r="429" spans="1:37" x14ac:dyDescent="0.2">
      <c r="A429" t="s">
        <v>429</v>
      </c>
      <c r="B429" t="s">
        <v>5412</v>
      </c>
      <c r="C429" t="s">
        <v>6123</v>
      </c>
      <c r="D429" t="s">
        <v>6124</v>
      </c>
      <c r="E429" t="s">
        <v>6125</v>
      </c>
      <c r="F429" s="35" t="s">
        <v>6126</v>
      </c>
      <c r="G429" s="1" t="s">
        <v>5105</v>
      </c>
      <c r="H429" s="1" t="s">
        <v>5105</v>
      </c>
      <c r="I429" s="3">
        <v>1</v>
      </c>
      <c r="J429" s="1">
        <v>0</v>
      </c>
      <c r="K429" s="1">
        <v>0</v>
      </c>
      <c r="L429" s="3">
        <v>1</v>
      </c>
      <c r="M429" s="6">
        <v>5796</v>
      </c>
      <c r="N429" s="13">
        <v>5796</v>
      </c>
      <c r="O429" s="3">
        <v>44</v>
      </c>
      <c r="P429" s="1">
        <v>1.0049999999999999</v>
      </c>
      <c r="Q429" s="1">
        <v>1.0049999999999999</v>
      </c>
      <c r="R429" s="3">
        <v>47</v>
      </c>
      <c r="S429" s="1">
        <v>10</v>
      </c>
      <c r="T429" s="1">
        <v>0</v>
      </c>
      <c r="U429" s="1">
        <v>0</v>
      </c>
      <c r="V429" s="1">
        <v>0</v>
      </c>
      <c r="W429" s="1">
        <v>10</v>
      </c>
      <c r="X429" s="1">
        <v>0</v>
      </c>
      <c r="Y429" s="1">
        <v>70</v>
      </c>
      <c r="Z429" s="1">
        <v>0</v>
      </c>
      <c r="AA429" s="1">
        <v>0</v>
      </c>
      <c r="AB429" s="1">
        <v>10</v>
      </c>
      <c r="AC429" s="3">
        <v>11</v>
      </c>
      <c r="AD429" s="1">
        <v>-2.7753327000000001E-2</v>
      </c>
      <c r="AE429" s="1">
        <v>-8.9620265271901603E-2</v>
      </c>
      <c r="AF429" s="1">
        <v>3</v>
      </c>
      <c r="AG429" s="1">
        <v>3</v>
      </c>
      <c r="AH429" s="1">
        <v>11</v>
      </c>
      <c r="AI429" s="1">
        <v>2</v>
      </c>
      <c r="AJ429" s="1">
        <v>2</v>
      </c>
      <c r="AK429" s="1">
        <v>51</v>
      </c>
    </row>
    <row r="430" spans="1:37" x14ac:dyDescent="0.2">
      <c r="A430" t="s">
        <v>430</v>
      </c>
      <c r="B430" t="s">
        <v>5412</v>
      </c>
      <c r="C430" t="s">
        <v>6123</v>
      </c>
      <c r="D430" t="s">
        <v>6124</v>
      </c>
      <c r="E430" t="s">
        <v>6127</v>
      </c>
      <c r="F430" s="35" t="s">
        <v>6128</v>
      </c>
      <c r="G430" s="1" t="s">
        <v>5105</v>
      </c>
      <c r="H430" s="1" t="s">
        <v>5105</v>
      </c>
      <c r="I430" s="3">
        <v>1</v>
      </c>
      <c r="J430" s="1">
        <v>0</v>
      </c>
      <c r="K430" s="1">
        <v>0</v>
      </c>
      <c r="L430" s="3">
        <v>1</v>
      </c>
      <c r="M430" s="6">
        <v>3100</v>
      </c>
      <c r="N430" s="13">
        <v>3100</v>
      </c>
      <c r="O430" s="3">
        <v>44</v>
      </c>
      <c r="P430" s="1">
        <v>1</v>
      </c>
      <c r="Q430" s="1">
        <v>1</v>
      </c>
      <c r="R430" s="3">
        <v>47</v>
      </c>
      <c r="S430" s="1">
        <v>10</v>
      </c>
      <c r="T430" s="1">
        <v>0</v>
      </c>
      <c r="U430" s="1">
        <v>0</v>
      </c>
      <c r="V430" s="1">
        <v>0</v>
      </c>
      <c r="W430" s="1">
        <v>10</v>
      </c>
      <c r="X430" s="1">
        <v>0</v>
      </c>
      <c r="Y430" s="1">
        <v>70</v>
      </c>
      <c r="Z430" s="1">
        <v>0</v>
      </c>
      <c r="AA430" s="1">
        <v>0</v>
      </c>
      <c r="AB430" s="1">
        <v>10</v>
      </c>
      <c r="AC430" s="3">
        <v>11</v>
      </c>
      <c r="AD430" s="1">
        <v>-2.7753327000000001E-2</v>
      </c>
      <c r="AE430" s="1">
        <v>-8.9620265271901603E-2</v>
      </c>
      <c r="AF430" s="1">
        <v>3</v>
      </c>
      <c r="AG430" s="1">
        <v>3</v>
      </c>
      <c r="AH430" s="1">
        <v>11</v>
      </c>
      <c r="AI430" s="1">
        <v>4</v>
      </c>
      <c r="AJ430" s="1">
        <v>4</v>
      </c>
      <c r="AK430" s="1">
        <v>51</v>
      </c>
    </row>
    <row r="431" spans="1:37" x14ac:dyDescent="0.2">
      <c r="A431" t="s">
        <v>431</v>
      </c>
      <c r="B431" t="s">
        <v>6129</v>
      </c>
      <c r="C431" t="s">
        <v>6130</v>
      </c>
      <c r="D431" t="s">
        <v>6131</v>
      </c>
      <c r="E431" t="s">
        <v>6132</v>
      </c>
      <c r="F431" s="35" t="s">
        <v>6133</v>
      </c>
      <c r="G431" s="1" t="s">
        <v>5104</v>
      </c>
      <c r="H431" s="1" t="s">
        <v>5104</v>
      </c>
      <c r="I431" s="3">
        <v>13</v>
      </c>
      <c r="J431" s="1">
        <v>1</v>
      </c>
      <c r="K431" s="1">
        <v>1</v>
      </c>
      <c r="L431" s="3">
        <v>1</v>
      </c>
      <c r="M431" s="6">
        <v>40</v>
      </c>
      <c r="N431" s="13">
        <v>40</v>
      </c>
      <c r="O431" s="3">
        <v>44</v>
      </c>
      <c r="P431" s="1">
        <v>2</v>
      </c>
      <c r="Q431" s="1">
        <v>2</v>
      </c>
      <c r="R431" s="3">
        <v>47</v>
      </c>
      <c r="S431" s="1">
        <v>70</v>
      </c>
      <c r="T431" s="1">
        <v>0</v>
      </c>
      <c r="U431" s="1">
        <v>0</v>
      </c>
      <c r="V431" s="1">
        <v>0</v>
      </c>
      <c r="W431" s="1">
        <v>10</v>
      </c>
      <c r="X431" s="1">
        <v>0</v>
      </c>
      <c r="Y431" s="1">
        <v>10</v>
      </c>
      <c r="Z431" s="1">
        <v>0</v>
      </c>
      <c r="AA431" s="1">
        <v>0</v>
      </c>
      <c r="AB431" s="1">
        <v>10</v>
      </c>
      <c r="AC431" s="3">
        <v>11</v>
      </c>
      <c r="AD431" s="1">
        <v>6.3962687000000004E-2</v>
      </c>
      <c r="AE431" s="1">
        <v>3.65317473041745E-3</v>
      </c>
      <c r="AF431" s="1">
        <v>1</v>
      </c>
      <c r="AG431" s="1">
        <v>1</v>
      </c>
      <c r="AH431" s="1">
        <v>11</v>
      </c>
      <c r="AI431" s="1">
        <v>1</v>
      </c>
      <c r="AJ431" s="1">
        <v>1</v>
      </c>
      <c r="AK431" s="1">
        <v>51</v>
      </c>
    </row>
    <row r="432" spans="1:37" x14ac:dyDescent="0.2">
      <c r="A432" t="s">
        <v>432</v>
      </c>
      <c r="B432" t="s">
        <v>6129</v>
      </c>
      <c r="C432" t="s">
        <v>6130</v>
      </c>
      <c r="D432" t="s">
        <v>6131</v>
      </c>
      <c r="E432" t="s">
        <v>6134</v>
      </c>
      <c r="F432" s="35" t="s">
        <v>6135</v>
      </c>
      <c r="G432" s="1" t="s">
        <v>5104</v>
      </c>
      <c r="H432" s="1" t="s">
        <v>5104</v>
      </c>
      <c r="I432" s="3">
        <v>13</v>
      </c>
      <c r="J432" s="1">
        <v>1</v>
      </c>
      <c r="K432" s="1">
        <v>1</v>
      </c>
      <c r="L432" s="3">
        <v>1</v>
      </c>
      <c r="M432" s="6">
        <v>48</v>
      </c>
      <c r="N432" s="13">
        <v>48</v>
      </c>
      <c r="O432" s="3">
        <v>44</v>
      </c>
      <c r="P432" s="1" t="s">
        <v>2</v>
      </c>
      <c r="Q432" s="1">
        <v>3.7738</v>
      </c>
      <c r="R432" s="3" t="s">
        <v>14989</v>
      </c>
      <c r="S432" s="1">
        <v>70</v>
      </c>
      <c r="T432" s="1">
        <v>0</v>
      </c>
      <c r="U432" s="1">
        <v>0</v>
      </c>
      <c r="V432" s="1">
        <v>0</v>
      </c>
      <c r="W432" s="1">
        <v>10</v>
      </c>
      <c r="X432" s="1">
        <v>0</v>
      </c>
      <c r="Y432" s="1">
        <v>10</v>
      </c>
      <c r="Z432" s="1">
        <v>0</v>
      </c>
      <c r="AA432" s="1">
        <v>0</v>
      </c>
      <c r="AB432" s="1">
        <v>10</v>
      </c>
      <c r="AC432" s="3">
        <v>11</v>
      </c>
      <c r="AD432" s="1">
        <v>6.3962687000000004E-2</v>
      </c>
      <c r="AE432" s="1">
        <v>3.65317473041745E-3</v>
      </c>
      <c r="AF432" s="1">
        <v>1</v>
      </c>
      <c r="AG432" s="1">
        <v>1</v>
      </c>
      <c r="AH432" s="1">
        <v>11</v>
      </c>
      <c r="AI432" s="1">
        <v>2</v>
      </c>
      <c r="AJ432" s="1">
        <v>2</v>
      </c>
      <c r="AK432" s="1">
        <v>51</v>
      </c>
    </row>
    <row r="433" spans="1:37" x14ac:dyDescent="0.2">
      <c r="A433" t="s">
        <v>433</v>
      </c>
      <c r="B433" t="s">
        <v>6129</v>
      </c>
      <c r="C433" t="s">
        <v>6130</v>
      </c>
      <c r="D433" t="s">
        <v>6131</v>
      </c>
      <c r="E433" t="s">
        <v>6136</v>
      </c>
      <c r="F433" s="35" t="s">
        <v>6137</v>
      </c>
      <c r="G433" s="1" t="s">
        <v>5104</v>
      </c>
      <c r="H433" s="1" t="s">
        <v>5104</v>
      </c>
      <c r="I433" s="3">
        <v>13</v>
      </c>
      <c r="J433" s="1">
        <v>1</v>
      </c>
      <c r="K433" s="1">
        <v>1</v>
      </c>
      <c r="L433" s="3">
        <v>1</v>
      </c>
      <c r="M433" s="6">
        <v>40</v>
      </c>
      <c r="N433" s="13">
        <v>40</v>
      </c>
      <c r="O433" s="3">
        <v>44</v>
      </c>
      <c r="P433" s="1" t="s">
        <v>2</v>
      </c>
      <c r="Q433" s="1">
        <v>3.8925000000000001</v>
      </c>
      <c r="R433" s="3" t="s">
        <v>14989</v>
      </c>
      <c r="S433" s="1">
        <v>70</v>
      </c>
      <c r="T433" s="1">
        <v>0</v>
      </c>
      <c r="U433" s="1">
        <v>0</v>
      </c>
      <c r="V433" s="1">
        <v>0</v>
      </c>
      <c r="W433" s="1">
        <v>10</v>
      </c>
      <c r="X433" s="1">
        <v>0</v>
      </c>
      <c r="Y433" s="1">
        <v>10</v>
      </c>
      <c r="Z433" s="1">
        <v>0</v>
      </c>
      <c r="AA433" s="1">
        <v>0</v>
      </c>
      <c r="AB433" s="1">
        <v>10</v>
      </c>
      <c r="AC433" s="3">
        <v>11</v>
      </c>
      <c r="AD433" s="1">
        <v>6.3962687000000004E-2</v>
      </c>
      <c r="AE433" s="1">
        <v>3.65317473041743E-3</v>
      </c>
      <c r="AF433" s="1">
        <v>1</v>
      </c>
      <c r="AG433" s="1">
        <v>1</v>
      </c>
      <c r="AH433" s="1">
        <v>11</v>
      </c>
      <c r="AI433" s="1">
        <v>1</v>
      </c>
      <c r="AJ433" s="1">
        <v>1</v>
      </c>
      <c r="AK433" s="1">
        <v>51</v>
      </c>
    </row>
    <row r="434" spans="1:37" x14ac:dyDescent="0.2">
      <c r="A434" t="s">
        <v>434</v>
      </c>
      <c r="B434" t="s">
        <v>6129</v>
      </c>
      <c r="C434" t="s">
        <v>6130</v>
      </c>
      <c r="D434" t="s">
        <v>6131</v>
      </c>
      <c r="E434" t="s">
        <v>6138</v>
      </c>
      <c r="F434" s="35" t="s">
        <v>6139</v>
      </c>
      <c r="G434" s="1" t="s">
        <v>5104</v>
      </c>
      <c r="H434" s="1" t="s">
        <v>5104</v>
      </c>
      <c r="I434" s="3">
        <v>13</v>
      </c>
      <c r="J434" s="1">
        <v>1</v>
      </c>
      <c r="K434" s="1">
        <v>1</v>
      </c>
      <c r="L434" s="3">
        <v>1</v>
      </c>
      <c r="M434" s="6">
        <v>27.8</v>
      </c>
      <c r="N434" s="13">
        <v>27.8</v>
      </c>
      <c r="O434" s="3">
        <v>44</v>
      </c>
      <c r="P434" s="1">
        <v>3.7149999999999999</v>
      </c>
      <c r="Q434" s="1">
        <v>3.7149999999999999</v>
      </c>
      <c r="R434" s="3">
        <v>47</v>
      </c>
      <c r="S434" s="1">
        <v>70</v>
      </c>
      <c r="T434" s="1">
        <v>0</v>
      </c>
      <c r="U434" s="1">
        <v>0</v>
      </c>
      <c r="V434" s="1">
        <v>0</v>
      </c>
      <c r="W434" s="1">
        <v>10</v>
      </c>
      <c r="X434" s="1">
        <v>0</v>
      </c>
      <c r="Y434" s="1">
        <v>10</v>
      </c>
      <c r="Z434" s="1">
        <v>0</v>
      </c>
      <c r="AA434" s="1">
        <v>0</v>
      </c>
      <c r="AB434" s="1">
        <v>10</v>
      </c>
      <c r="AC434" s="3">
        <v>11</v>
      </c>
      <c r="AD434" s="1">
        <v>6.3962687000000004E-2</v>
      </c>
      <c r="AE434" s="1">
        <v>3.65317473041742E-3</v>
      </c>
      <c r="AF434" s="1">
        <v>1</v>
      </c>
      <c r="AG434" s="1">
        <v>1</v>
      </c>
      <c r="AH434" s="1">
        <v>11</v>
      </c>
      <c r="AI434" s="1">
        <v>1</v>
      </c>
      <c r="AJ434" s="1">
        <v>1</v>
      </c>
      <c r="AK434" s="1">
        <v>51</v>
      </c>
    </row>
    <row r="435" spans="1:37" x14ac:dyDescent="0.2">
      <c r="A435" t="s">
        <v>435</v>
      </c>
      <c r="B435" t="s">
        <v>6129</v>
      </c>
      <c r="C435" t="s">
        <v>6130</v>
      </c>
      <c r="D435" t="s">
        <v>6131</v>
      </c>
      <c r="E435" t="s">
        <v>6140</v>
      </c>
      <c r="F435" s="35" t="s">
        <v>6141</v>
      </c>
      <c r="G435" s="1" t="s">
        <v>5104</v>
      </c>
      <c r="H435" s="1" t="s">
        <v>5104</v>
      </c>
      <c r="I435" s="3">
        <v>13</v>
      </c>
      <c r="J435" s="1">
        <v>1</v>
      </c>
      <c r="K435" s="1">
        <v>1</v>
      </c>
      <c r="L435" s="3">
        <v>1</v>
      </c>
      <c r="M435" s="6">
        <f>(30+53)/2</f>
        <v>41.5</v>
      </c>
      <c r="N435" s="1">
        <f>(30+53)/2</f>
        <v>41.5</v>
      </c>
      <c r="O435" s="3">
        <v>1</v>
      </c>
      <c r="P435" s="1" t="s">
        <v>2</v>
      </c>
      <c r="Q435" s="1">
        <v>3.4258000000000002</v>
      </c>
      <c r="R435" s="3" t="s">
        <v>14989</v>
      </c>
      <c r="S435" s="1">
        <v>70</v>
      </c>
      <c r="T435" s="1">
        <v>0</v>
      </c>
      <c r="U435" s="1">
        <v>0</v>
      </c>
      <c r="V435" s="1">
        <v>0</v>
      </c>
      <c r="W435" s="1">
        <v>10</v>
      </c>
      <c r="X435" s="1">
        <v>0</v>
      </c>
      <c r="Y435" s="1">
        <v>0</v>
      </c>
      <c r="Z435" s="1">
        <v>0</v>
      </c>
      <c r="AA435" s="1">
        <v>0</v>
      </c>
      <c r="AB435" s="1">
        <v>20</v>
      </c>
      <c r="AC435" s="36">
        <v>1</v>
      </c>
      <c r="AD435" s="1">
        <v>5.5722946000000002E-2</v>
      </c>
      <c r="AE435" s="1">
        <v>3.7044379905080901E-2</v>
      </c>
      <c r="AF435" s="1" t="s">
        <v>2</v>
      </c>
      <c r="AG435" s="1">
        <v>1</v>
      </c>
      <c r="AH435" s="1" t="s">
        <v>14989</v>
      </c>
      <c r="AI435" s="1">
        <v>1</v>
      </c>
      <c r="AJ435" s="1">
        <v>1</v>
      </c>
      <c r="AK435" s="1">
        <v>51</v>
      </c>
    </row>
    <row r="436" spans="1:37" x14ac:dyDescent="0.2">
      <c r="A436" t="s">
        <v>436</v>
      </c>
      <c r="B436" t="s">
        <v>5412</v>
      </c>
      <c r="C436" t="s">
        <v>6123</v>
      </c>
      <c r="D436" t="s">
        <v>6142</v>
      </c>
      <c r="E436" t="s">
        <v>6143</v>
      </c>
      <c r="F436" s="35" t="s">
        <v>6144</v>
      </c>
      <c r="G436" s="1" t="s">
        <v>5105</v>
      </c>
      <c r="H436" s="1" t="s">
        <v>5105</v>
      </c>
      <c r="I436" s="3">
        <v>2</v>
      </c>
      <c r="J436" s="1">
        <v>0</v>
      </c>
      <c r="K436" s="1">
        <v>0</v>
      </c>
      <c r="L436" s="3">
        <v>1</v>
      </c>
      <c r="M436" s="6">
        <v>950</v>
      </c>
      <c r="N436" s="13">
        <v>950</v>
      </c>
      <c r="O436" s="3">
        <v>44</v>
      </c>
      <c r="P436" s="1">
        <v>1</v>
      </c>
      <c r="Q436" s="1">
        <v>1</v>
      </c>
      <c r="R436" s="3">
        <v>1</v>
      </c>
      <c r="S436" s="1">
        <v>10</v>
      </c>
      <c r="T436" s="1">
        <v>0</v>
      </c>
      <c r="U436" s="1">
        <v>0</v>
      </c>
      <c r="V436" s="1">
        <v>0</v>
      </c>
      <c r="W436" s="1">
        <v>10</v>
      </c>
      <c r="X436" s="1">
        <v>0</v>
      </c>
      <c r="Y436" s="1">
        <v>0</v>
      </c>
      <c r="Z436" s="1">
        <v>0</v>
      </c>
      <c r="AA436" s="1">
        <v>0</v>
      </c>
      <c r="AB436" s="1">
        <v>80</v>
      </c>
      <c r="AC436" s="36">
        <v>1</v>
      </c>
      <c r="AD436" s="1">
        <v>-6.8521373999999996E-2</v>
      </c>
      <c r="AE436" s="1">
        <v>6.6427710816341606E-2</v>
      </c>
      <c r="AF436" s="1">
        <v>3</v>
      </c>
      <c r="AG436" s="1">
        <v>3</v>
      </c>
      <c r="AH436" s="1">
        <v>1</v>
      </c>
      <c r="AI436" s="1">
        <v>1</v>
      </c>
      <c r="AJ436" s="1">
        <v>1</v>
      </c>
      <c r="AK436" s="1">
        <v>51</v>
      </c>
    </row>
    <row r="437" spans="1:37" x14ac:dyDescent="0.2">
      <c r="A437" t="s">
        <v>437</v>
      </c>
      <c r="B437" t="s">
        <v>5412</v>
      </c>
      <c r="C437" t="s">
        <v>6123</v>
      </c>
      <c r="D437" t="s">
        <v>6142</v>
      </c>
      <c r="E437" t="s">
        <v>6145</v>
      </c>
      <c r="F437" s="35" t="s">
        <v>6146</v>
      </c>
      <c r="G437" s="1" t="s">
        <v>5105</v>
      </c>
      <c r="H437" s="1" t="s">
        <v>5105</v>
      </c>
      <c r="I437" s="3">
        <v>2</v>
      </c>
      <c r="J437" s="1">
        <v>0</v>
      </c>
      <c r="K437" s="1">
        <v>0</v>
      </c>
      <c r="L437" s="3">
        <v>1</v>
      </c>
      <c r="M437" s="6">
        <v>956.5</v>
      </c>
      <c r="N437" s="13">
        <v>956.5</v>
      </c>
      <c r="O437" s="3">
        <v>44</v>
      </c>
      <c r="P437" s="1">
        <v>1.0149999999999999</v>
      </c>
      <c r="Q437" s="1">
        <v>1.0149999999999999</v>
      </c>
      <c r="R437" s="3">
        <v>47</v>
      </c>
      <c r="S437" s="1">
        <v>10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70</v>
      </c>
      <c r="Z437" s="1">
        <v>0</v>
      </c>
      <c r="AA437" s="1">
        <v>10</v>
      </c>
      <c r="AB437" s="1">
        <v>10</v>
      </c>
      <c r="AC437" s="3">
        <v>11</v>
      </c>
      <c r="AD437" s="1">
        <v>-3.5149381E-2</v>
      </c>
      <c r="AE437" s="1">
        <v>-8.9999541816751905E-2</v>
      </c>
      <c r="AF437" s="1">
        <v>3</v>
      </c>
      <c r="AG437" s="1">
        <v>3</v>
      </c>
      <c r="AH437" s="1">
        <v>11</v>
      </c>
      <c r="AI437" s="1">
        <v>1</v>
      </c>
      <c r="AJ437" s="1">
        <v>1</v>
      </c>
      <c r="AK437" s="1">
        <v>51</v>
      </c>
    </row>
    <row r="438" spans="1:37" x14ac:dyDescent="0.2">
      <c r="A438" t="s">
        <v>438</v>
      </c>
      <c r="B438" t="s">
        <v>5412</v>
      </c>
      <c r="C438" t="s">
        <v>6123</v>
      </c>
      <c r="D438" t="s">
        <v>6142</v>
      </c>
      <c r="E438" t="s">
        <v>6147</v>
      </c>
      <c r="F438" s="35" t="s">
        <v>6148</v>
      </c>
      <c r="G438" s="1" t="s">
        <v>5105</v>
      </c>
      <c r="H438" s="1" t="s">
        <v>5105</v>
      </c>
      <c r="I438" s="3">
        <v>2</v>
      </c>
      <c r="J438" s="1">
        <v>0</v>
      </c>
      <c r="K438" s="1">
        <v>0</v>
      </c>
      <c r="L438" s="3">
        <v>1</v>
      </c>
      <c r="M438" s="6">
        <v>1228.7</v>
      </c>
      <c r="N438" s="13">
        <v>1228.7</v>
      </c>
      <c r="O438" s="3">
        <v>44</v>
      </c>
      <c r="P438" s="1">
        <v>1.01</v>
      </c>
      <c r="Q438" s="1">
        <v>1.01</v>
      </c>
      <c r="R438" s="3">
        <v>47</v>
      </c>
      <c r="S438" s="1">
        <v>20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50</v>
      </c>
      <c r="Z438" s="1">
        <v>0</v>
      </c>
      <c r="AA438" s="1">
        <v>0</v>
      </c>
      <c r="AB438" s="1">
        <v>30</v>
      </c>
      <c r="AC438" s="3">
        <v>11</v>
      </c>
      <c r="AD438" s="1">
        <v>-3.5920529999999999E-2</v>
      </c>
      <c r="AE438" s="1">
        <v>-4.6055678068116002E-2</v>
      </c>
      <c r="AF438" s="1">
        <v>3</v>
      </c>
      <c r="AG438" s="1">
        <v>3</v>
      </c>
      <c r="AH438" s="1">
        <v>11</v>
      </c>
      <c r="AI438" s="1">
        <v>2</v>
      </c>
      <c r="AJ438" s="1">
        <v>2</v>
      </c>
      <c r="AK438" s="1">
        <v>51</v>
      </c>
    </row>
    <row r="439" spans="1:37" x14ac:dyDescent="0.2">
      <c r="A439" t="s">
        <v>439</v>
      </c>
      <c r="B439" t="s">
        <v>5412</v>
      </c>
      <c r="C439" t="s">
        <v>6123</v>
      </c>
      <c r="D439" t="s">
        <v>6142</v>
      </c>
      <c r="E439" t="s">
        <v>6149</v>
      </c>
      <c r="F439" s="35" t="s">
        <v>6150</v>
      </c>
      <c r="G439" s="1" t="s">
        <v>5105</v>
      </c>
      <c r="H439" s="1" t="s">
        <v>5105</v>
      </c>
      <c r="I439" s="3">
        <v>2</v>
      </c>
      <c r="J439" s="1">
        <v>0</v>
      </c>
      <c r="K439" s="1">
        <v>0</v>
      </c>
      <c r="L439" s="3">
        <v>1</v>
      </c>
      <c r="M439" s="6">
        <v>950</v>
      </c>
      <c r="N439" s="13">
        <v>950</v>
      </c>
      <c r="O439" s="3">
        <v>44</v>
      </c>
      <c r="P439" s="1">
        <v>1</v>
      </c>
      <c r="Q439" s="1">
        <v>1</v>
      </c>
      <c r="R439" s="3">
        <v>1</v>
      </c>
      <c r="S439" s="1">
        <v>20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50</v>
      </c>
      <c r="Z439" s="1">
        <v>0</v>
      </c>
      <c r="AA439" s="1">
        <v>0</v>
      </c>
      <c r="AB439" s="1">
        <v>30</v>
      </c>
      <c r="AC439" s="3">
        <v>11</v>
      </c>
      <c r="AD439" s="1">
        <v>-3.5920529999999999E-2</v>
      </c>
      <c r="AE439" s="1">
        <v>-4.6055678068116002E-2</v>
      </c>
      <c r="AF439" s="1">
        <v>3</v>
      </c>
      <c r="AG439" s="1">
        <v>3</v>
      </c>
      <c r="AH439" s="1">
        <v>11</v>
      </c>
      <c r="AI439" s="1">
        <v>1</v>
      </c>
      <c r="AJ439" s="1">
        <v>1</v>
      </c>
      <c r="AK439" s="1">
        <v>51</v>
      </c>
    </row>
    <row r="440" spans="1:37" x14ac:dyDescent="0.2">
      <c r="A440" t="s">
        <v>440</v>
      </c>
      <c r="B440" t="s">
        <v>5412</v>
      </c>
      <c r="C440" t="s">
        <v>6123</v>
      </c>
      <c r="D440" t="s">
        <v>6142</v>
      </c>
      <c r="E440" t="s">
        <v>6151</v>
      </c>
      <c r="F440" s="35" t="s">
        <v>6152</v>
      </c>
      <c r="G440" s="1" t="s">
        <v>5105</v>
      </c>
      <c r="H440" s="1" t="s">
        <v>5105</v>
      </c>
      <c r="I440" s="3">
        <v>1</v>
      </c>
      <c r="J440" s="1">
        <v>0</v>
      </c>
      <c r="K440" s="1">
        <v>0</v>
      </c>
      <c r="L440" s="3">
        <v>1</v>
      </c>
      <c r="M440" s="6">
        <v>992.4</v>
      </c>
      <c r="N440" s="13">
        <v>992.4</v>
      </c>
      <c r="O440" s="3">
        <v>44</v>
      </c>
      <c r="P440" s="1">
        <v>1.0149999999999999</v>
      </c>
      <c r="Q440" s="1">
        <v>1.0149999999999999</v>
      </c>
      <c r="R440" s="3">
        <v>47</v>
      </c>
      <c r="S440" s="1">
        <v>30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40</v>
      </c>
      <c r="Z440" s="1">
        <v>0</v>
      </c>
      <c r="AA440" s="1">
        <v>0</v>
      </c>
      <c r="AB440" s="1">
        <v>30</v>
      </c>
      <c r="AC440" s="3">
        <v>1</v>
      </c>
      <c r="AD440" s="1">
        <v>-1.7580404000000001E-2</v>
      </c>
      <c r="AE440" s="1">
        <v>-3.2936374200657599E-2</v>
      </c>
      <c r="AF440" s="1">
        <v>3</v>
      </c>
      <c r="AG440" s="1">
        <v>3</v>
      </c>
      <c r="AH440" s="1">
        <v>11</v>
      </c>
      <c r="AI440" s="1">
        <v>1</v>
      </c>
      <c r="AJ440" s="1">
        <v>1</v>
      </c>
      <c r="AK440" s="11">
        <v>1</v>
      </c>
    </row>
    <row r="441" spans="1:37" x14ac:dyDescent="0.2">
      <c r="A441" t="s">
        <v>441</v>
      </c>
      <c r="B441" t="s">
        <v>5412</v>
      </c>
      <c r="C441" t="s">
        <v>6123</v>
      </c>
      <c r="D441" t="s">
        <v>6142</v>
      </c>
      <c r="E441" t="s">
        <v>6153</v>
      </c>
      <c r="F441" s="35" t="s">
        <v>6154</v>
      </c>
      <c r="G441" s="1" t="s">
        <v>5105</v>
      </c>
      <c r="H441" s="1" t="s">
        <v>5105</v>
      </c>
      <c r="I441" s="3">
        <v>2</v>
      </c>
      <c r="J441" s="1">
        <v>0</v>
      </c>
      <c r="K441" s="1">
        <v>0</v>
      </c>
      <c r="L441" s="3">
        <v>1</v>
      </c>
      <c r="M441" s="6">
        <v>992.4</v>
      </c>
      <c r="N441" s="13">
        <v>992.4</v>
      </c>
      <c r="O441" s="3">
        <v>44</v>
      </c>
      <c r="P441" s="1">
        <v>1.02</v>
      </c>
      <c r="Q441" s="1">
        <v>1.02</v>
      </c>
      <c r="R441" s="3">
        <v>47</v>
      </c>
      <c r="S441" s="1">
        <v>20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50</v>
      </c>
      <c r="Z441" s="1">
        <v>0</v>
      </c>
      <c r="AA441" s="1">
        <v>0</v>
      </c>
      <c r="AB441" s="1">
        <v>30</v>
      </c>
      <c r="AC441" s="3">
        <v>11</v>
      </c>
      <c r="AD441" s="1">
        <v>-3.5920529999999999E-2</v>
      </c>
      <c r="AE441" s="1">
        <v>-4.6055678068116002E-2</v>
      </c>
      <c r="AF441" s="1">
        <v>3</v>
      </c>
      <c r="AG441" s="1">
        <v>3</v>
      </c>
      <c r="AH441" s="1">
        <v>11</v>
      </c>
      <c r="AI441" s="1">
        <v>1</v>
      </c>
      <c r="AJ441" s="1">
        <v>1</v>
      </c>
      <c r="AK441" s="1">
        <v>51</v>
      </c>
    </row>
    <row r="442" spans="1:37" x14ac:dyDescent="0.2">
      <c r="A442" t="s">
        <v>442</v>
      </c>
      <c r="B442" t="s">
        <v>5412</v>
      </c>
      <c r="C442" t="s">
        <v>6123</v>
      </c>
      <c r="D442" t="s">
        <v>6142</v>
      </c>
      <c r="E442" t="s">
        <v>6155</v>
      </c>
      <c r="F442" s="35" t="s">
        <v>6156</v>
      </c>
      <c r="G442" s="1" t="s">
        <v>5105</v>
      </c>
      <c r="H442" s="1" t="s">
        <v>5105</v>
      </c>
      <c r="I442" s="3">
        <v>1</v>
      </c>
      <c r="J442" s="1">
        <v>0</v>
      </c>
      <c r="K442" s="1">
        <v>0</v>
      </c>
      <c r="L442" s="3">
        <v>1</v>
      </c>
      <c r="M442" s="6" t="s">
        <v>2</v>
      </c>
      <c r="N442" s="13">
        <v>915</v>
      </c>
      <c r="O442" s="3" t="s">
        <v>14989</v>
      </c>
      <c r="P442" s="1">
        <v>1</v>
      </c>
      <c r="Q442" s="1">
        <v>1</v>
      </c>
      <c r="R442" s="3">
        <v>1</v>
      </c>
      <c r="S442" s="1">
        <v>19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50</v>
      </c>
      <c r="Z442" s="1">
        <v>0</v>
      </c>
      <c r="AA442" s="1">
        <v>0</v>
      </c>
      <c r="AB442" s="1">
        <v>30</v>
      </c>
      <c r="AC442" s="3">
        <v>44</v>
      </c>
      <c r="AD442" s="1">
        <v>-3.7557746000000003E-2</v>
      </c>
      <c r="AE442" s="1">
        <v>-4.6690371663126402E-2</v>
      </c>
      <c r="AF442" s="1">
        <v>3</v>
      </c>
      <c r="AG442" s="1">
        <v>3</v>
      </c>
      <c r="AH442" s="1">
        <v>1</v>
      </c>
      <c r="AI442" s="1">
        <v>2</v>
      </c>
      <c r="AJ442" s="1">
        <v>2</v>
      </c>
      <c r="AK442" s="11">
        <v>1</v>
      </c>
    </row>
    <row r="443" spans="1:37" x14ac:dyDescent="0.2">
      <c r="A443" t="s">
        <v>443</v>
      </c>
      <c r="B443" t="s">
        <v>5412</v>
      </c>
      <c r="C443" t="s">
        <v>6123</v>
      </c>
      <c r="D443" t="s">
        <v>6142</v>
      </c>
      <c r="E443" t="s">
        <v>6157</v>
      </c>
      <c r="F443" s="35" t="s">
        <v>6158</v>
      </c>
      <c r="G443" s="1" t="s">
        <v>5105</v>
      </c>
      <c r="H443" s="1" t="s">
        <v>5105</v>
      </c>
      <c r="I443" s="3">
        <v>2</v>
      </c>
      <c r="J443" s="1">
        <v>0</v>
      </c>
      <c r="K443" s="1">
        <v>0</v>
      </c>
      <c r="L443" s="3">
        <v>1</v>
      </c>
      <c r="M443" s="6">
        <v>992.4</v>
      </c>
      <c r="N443" s="13">
        <v>992.4</v>
      </c>
      <c r="O443" s="3">
        <v>44</v>
      </c>
      <c r="P443" s="1">
        <v>1.02</v>
      </c>
      <c r="Q443" s="1">
        <v>1.02</v>
      </c>
      <c r="R443" s="3">
        <v>47</v>
      </c>
      <c r="S443" s="1">
        <v>20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50</v>
      </c>
      <c r="Z443" s="1">
        <v>0</v>
      </c>
      <c r="AA443" s="1">
        <v>0</v>
      </c>
      <c r="AB443" s="1">
        <v>30</v>
      </c>
      <c r="AC443" s="3">
        <v>11</v>
      </c>
      <c r="AD443" s="1">
        <v>-3.5920529999999999E-2</v>
      </c>
      <c r="AE443" s="1">
        <v>-4.6055678068116002E-2</v>
      </c>
      <c r="AF443" s="1">
        <v>3</v>
      </c>
      <c r="AG443" s="1">
        <v>3</v>
      </c>
      <c r="AH443" s="1">
        <v>11</v>
      </c>
      <c r="AI443" s="1">
        <v>1</v>
      </c>
      <c r="AJ443" s="1">
        <v>1</v>
      </c>
      <c r="AK443" s="1">
        <v>51</v>
      </c>
    </row>
    <row r="444" spans="1:37" x14ac:dyDescent="0.2">
      <c r="A444" t="s">
        <v>444</v>
      </c>
      <c r="B444" t="s">
        <v>5412</v>
      </c>
      <c r="C444" t="s">
        <v>6123</v>
      </c>
      <c r="D444" t="s">
        <v>6142</v>
      </c>
      <c r="E444" t="s">
        <v>6159</v>
      </c>
      <c r="F444" s="35" t="s">
        <v>15077</v>
      </c>
      <c r="G444" s="1" t="s">
        <v>5105</v>
      </c>
      <c r="H444" s="1" t="s">
        <v>5105</v>
      </c>
      <c r="I444" s="3">
        <v>1</v>
      </c>
      <c r="J444" s="1">
        <v>0</v>
      </c>
      <c r="K444" s="1">
        <v>0</v>
      </c>
      <c r="L444" s="3">
        <v>1</v>
      </c>
      <c r="M444" s="6">
        <v>1181.7</v>
      </c>
      <c r="N444" s="13">
        <v>1181.7</v>
      </c>
      <c r="O444" s="3">
        <v>44</v>
      </c>
      <c r="P444" s="1">
        <v>1.01</v>
      </c>
      <c r="Q444" s="1">
        <v>1.01</v>
      </c>
      <c r="R444" s="3">
        <v>47</v>
      </c>
      <c r="S444" s="1">
        <v>20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50</v>
      </c>
      <c r="Z444" s="1">
        <v>0</v>
      </c>
      <c r="AA444" s="1">
        <v>0</v>
      </c>
      <c r="AB444" s="1">
        <v>30</v>
      </c>
      <c r="AC444" s="3">
        <v>11</v>
      </c>
      <c r="AD444" s="1">
        <v>-3.5920529999999999E-2</v>
      </c>
      <c r="AE444" s="1">
        <v>-4.6055678068116002E-2</v>
      </c>
      <c r="AF444" s="1">
        <v>3</v>
      </c>
      <c r="AG444" s="1">
        <v>3</v>
      </c>
      <c r="AH444" s="1">
        <v>11</v>
      </c>
      <c r="AI444" s="1">
        <v>3</v>
      </c>
      <c r="AJ444" s="1">
        <v>3</v>
      </c>
      <c r="AK444" s="1">
        <v>51</v>
      </c>
    </row>
    <row r="445" spans="1:37" x14ac:dyDescent="0.2">
      <c r="A445" t="s">
        <v>445</v>
      </c>
      <c r="B445" t="s">
        <v>5412</v>
      </c>
      <c r="C445" t="s">
        <v>6123</v>
      </c>
      <c r="D445" t="s">
        <v>6142</v>
      </c>
      <c r="E445" t="s">
        <v>6160</v>
      </c>
      <c r="F445" s="35" t="s">
        <v>6161</v>
      </c>
      <c r="G445" s="1" t="s">
        <v>5105</v>
      </c>
      <c r="H445" s="1" t="s">
        <v>5105</v>
      </c>
      <c r="I445" s="3">
        <v>2</v>
      </c>
      <c r="J445" s="1">
        <v>0</v>
      </c>
      <c r="K445" s="1">
        <v>0</v>
      </c>
      <c r="L445" s="3">
        <v>1</v>
      </c>
      <c r="M445" s="6">
        <v>915</v>
      </c>
      <c r="N445" s="13">
        <v>915</v>
      </c>
      <c r="O445" s="3">
        <v>44</v>
      </c>
      <c r="P445" s="1">
        <v>1.0075000000000001</v>
      </c>
      <c r="Q445" s="1">
        <v>1.0075000000000001</v>
      </c>
      <c r="R445" s="3">
        <v>47</v>
      </c>
      <c r="S445" s="1">
        <v>20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50</v>
      </c>
      <c r="Z445" s="1">
        <v>0</v>
      </c>
      <c r="AA445" s="1">
        <v>0</v>
      </c>
      <c r="AB445" s="1">
        <v>30</v>
      </c>
      <c r="AC445" s="3">
        <v>11</v>
      </c>
      <c r="AD445" s="1">
        <v>-3.5920529999999999E-2</v>
      </c>
      <c r="AE445" s="1">
        <v>-4.6055678068116002E-2</v>
      </c>
      <c r="AF445" s="1">
        <v>3</v>
      </c>
      <c r="AG445" s="1">
        <v>3</v>
      </c>
      <c r="AH445" s="1">
        <v>11</v>
      </c>
      <c r="AI445" s="1">
        <v>2</v>
      </c>
      <c r="AJ445" s="1">
        <v>2</v>
      </c>
      <c r="AK445" s="1">
        <v>51</v>
      </c>
    </row>
    <row r="446" spans="1:37" x14ac:dyDescent="0.2">
      <c r="A446" t="s">
        <v>446</v>
      </c>
      <c r="B446" t="s">
        <v>5412</v>
      </c>
      <c r="C446" t="s">
        <v>6123</v>
      </c>
      <c r="D446" t="s">
        <v>6142</v>
      </c>
      <c r="E446" t="s">
        <v>5440</v>
      </c>
      <c r="F446" s="35" t="s">
        <v>6162</v>
      </c>
      <c r="G446" s="1" t="s">
        <v>5105</v>
      </c>
      <c r="H446" s="1" t="s">
        <v>5105</v>
      </c>
      <c r="I446" s="3">
        <v>1</v>
      </c>
      <c r="J446" s="1">
        <v>0</v>
      </c>
      <c r="K446" s="1">
        <v>0</v>
      </c>
      <c r="L446" s="3">
        <v>1</v>
      </c>
      <c r="M446" s="6">
        <v>917.7</v>
      </c>
      <c r="N446" s="13">
        <v>917.7</v>
      </c>
      <c r="O446" s="3">
        <v>44</v>
      </c>
      <c r="P446" s="1">
        <v>1.0049999999999999</v>
      </c>
      <c r="Q446" s="1">
        <v>1.0049999999999999</v>
      </c>
      <c r="R446" s="3">
        <v>47</v>
      </c>
      <c r="S446" s="1">
        <v>20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50</v>
      </c>
      <c r="Z446" s="1">
        <v>0</v>
      </c>
      <c r="AA446" s="1">
        <v>0</v>
      </c>
      <c r="AB446" s="1">
        <v>30</v>
      </c>
      <c r="AC446" s="3">
        <v>11</v>
      </c>
      <c r="AD446" s="1">
        <v>-3.5920529999999999E-2</v>
      </c>
      <c r="AE446" s="1">
        <v>-4.6055678068116002E-2</v>
      </c>
      <c r="AF446" s="1">
        <v>3</v>
      </c>
      <c r="AG446" s="1">
        <v>3</v>
      </c>
      <c r="AH446" s="1">
        <v>11</v>
      </c>
      <c r="AI446" s="10">
        <v>2</v>
      </c>
      <c r="AJ446" s="10">
        <v>2</v>
      </c>
      <c r="AK446" s="1">
        <v>51</v>
      </c>
    </row>
    <row r="447" spans="1:37" x14ac:dyDescent="0.2">
      <c r="A447" t="s">
        <v>447</v>
      </c>
      <c r="B447" t="s">
        <v>5412</v>
      </c>
      <c r="C447" t="s">
        <v>6123</v>
      </c>
      <c r="D447" t="s">
        <v>6142</v>
      </c>
      <c r="E447" t="s">
        <v>6163</v>
      </c>
      <c r="F447" s="35" t="s">
        <v>6164</v>
      </c>
      <c r="G447" s="1" t="s">
        <v>5105</v>
      </c>
      <c r="H447" s="1" t="s">
        <v>5105</v>
      </c>
      <c r="I447" s="3">
        <v>2</v>
      </c>
      <c r="J447" s="1">
        <v>0</v>
      </c>
      <c r="K447" s="1">
        <v>0</v>
      </c>
      <c r="L447" s="3">
        <v>1</v>
      </c>
      <c r="M447" s="6">
        <v>795</v>
      </c>
      <c r="N447" s="13">
        <v>795</v>
      </c>
      <c r="O447" s="3">
        <v>44</v>
      </c>
      <c r="P447" s="1">
        <v>1.02</v>
      </c>
      <c r="Q447" s="1">
        <v>1.02</v>
      </c>
      <c r="R447" s="3">
        <v>47</v>
      </c>
      <c r="S447" s="1">
        <v>20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50</v>
      </c>
      <c r="Z447" s="1">
        <v>0</v>
      </c>
      <c r="AA447" s="1">
        <v>0</v>
      </c>
      <c r="AB447" s="1">
        <v>30</v>
      </c>
      <c r="AC447" s="3">
        <v>11</v>
      </c>
      <c r="AD447" s="1">
        <v>-3.5920529999999999E-2</v>
      </c>
      <c r="AE447" s="1">
        <v>-4.6055678068116002E-2</v>
      </c>
      <c r="AF447" s="1">
        <v>3</v>
      </c>
      <c r="AG447" s="1">
        <v>3</v>
      </c>
      <c r="AH447" s="1">
        <v>11</v>
      </c>
      <c r="AI447" s="1">
        <v>2</v>
      </c>
      <c r="AJ447" s="1">
        <v>2</v>
      </c>
      <c r="AK447" s="1">
        <v>51</v>
      </c>
    </row>
    <row r="448" spans="1:37" x14ac:dyDescent="0.2">
      <c r="A448" t="s">
        <v>448</v>
      </c>
      <c r="B448" t="s">
        <v>5412</v>
      </c>
      <c r="C448" t="s">
        <v>6123</v>
      </c>
      <c r="D448" t="s">
        <v>6142</v>
      </c>
      <c r="E448" t="s">
        <v>6165</v>
      </c>
      <c r="F448" s="35" t="s">
        <v>6166</v>
      </c>
      <c r="G448" s="1" t="s">
        <v>5105</v>
      </c>
      <c r="H448" s="1" t="s">
        <v>5105</v>
      </c>
      <c r="I448" s="3">
        <v>2</v>
      </c>
      <c r="J448" s="1">
        <v>0</v>
      </c>
      <c r="K448" s="1">
        <v>0</v>
      </c>
      <c r="L448" s="3">
        <v>1</v>
      </c>
      <c r="M448" s="6">
        <v>992.4</v>
      </c>
      <c r="N448" s="13">
        <v>992.4</v>
      </c>
      <c r="O448" s="3">
        <v>44</v>
      </c>
      <c r="P448" s="1">
        <v>1.02</v>
      </c>
      <c r="Q448" s="1">
        <v>1.02</v>
      </c>
      <c r="R448" s="3">
        <v>47</v>
      </c>
      <c r="S448" s="1">
        <v>20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50</v>
      </c>
      <c r="Z448" s="1">
        <v>0</v>
      </c>
      <c r="AA448" s="1">
        <v>0</v>
      </c>
      <c r="AB448" s="1">
        <v>30</v>
      </c>
      <c r="AC448" s="3">
        <v>11</v>
      </c>
      <c r="AD448" s="1">
        <v>-3.5920529999999999E-2</v>
      </c>
      <c r="AE448" s="1">
        <v>-4.6055678068116002E-2</v>
      </c>
      <c r="AF448" s="1">
        <v>3</v>
      </c>
      <c r="AG448" s="1">
        <v>3</v>
      </c>
      <c r="AH448" s="1">
        <v>11</v>
      </c>
      <c r="AI448" s="1">
        <v>1</v>
      </c>
      <c r="AJ448" s="1">
        <v>1</v>
      </c>
      <c r="AK448" s="1">
        <v>51</v>
      </c>
    </row>
    <row r="449" spans="1:37" x14ac:dyDescent="0.2">
      <c r="A449" t="s">
        <v>449</v>
      </c>
      <c r="B449" t="s">
        <v>5412</v>
      </c>
      <c r="C449" t="s">
        <v>6123</v>
      </c>
      <c r="D449" t="s">
        <v>6142</v>
      </c>
      <c r="E449" t="s">
        <v>6167</v>
      </c>
      <c r="F449" s="35" t="s">
        <v>6168</v>
      </c>
      <c r="G449" s="1" t="s">
        <v>5105</v>
      </c>
      <c r="H449" s="1" t="s">
        <v>5105</v>
      </c>
      <c r="I449" s="3">
        <v>2</v>
      </c>
      <c r="J449" s="1">
        <v>0</v>
      </c>
      <c r="K449" s="1">
        <v>0</v>
      </c>
      <c r="L449" s="3">
        <v>1</v>
      </c>
      <c r="M449" s="6">
        <v>992.4</v>
      </c>
      <c r="N449" s="13">
        <v>992.4</v>
      </c>
      <c r="O449" s="3">
        <v>44</v>
      </c>
      <c r="P449" s="1">
        <v>1.0175000000000001</v>
      </c>
      <c r="Q449" s="1">
        <v>1.0175000000000001</v>
      </c>
      <c r="R449" s="3">
        <v>47</v>
      </c>
      <c r="S449" s="1">
        <v>20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50</v>
      </c>
      <c r="Z449" s="1">
        <v>0</v>
      </c>
      <c r="AA449" s="1">
        <v>0</v>
      </c>
      <c r="AB449" s="1">
        <v>30</v>
      </c>
      <c r="AC449" s="3">
        <v>11</v>
      </c>
      <c r="AD449" s="1">
        <v>-3.5920529999999999E-2</v>
      </c>
      <c r="AE449" s="1">
        <v>-4.6055678068116002E-2</v>
      </c>
      <c r="AF449" s="1">
        <v>3</v>
      </c>
      <c r="AG449" s="1">
        <v>3</v>
      </c>
      <c r="AH449" s="1">
        <v>11</v>
      </c>
      <c r="AI449" s="1">
        <v>1</v>
      </c>
      <c r="AJ449" s="1">
        <v>1</v>
      </c>
      <c r="AK449" s="1">
        <v>51</v>
      </c>
    </row>
    <row r="450" spans="1:37" x14ac:dyDescent="0.2">
      <c r="A450" t="s">
        <v>450</v>
      </c>
      <c r="B450" t="s">
        <v>5412</v>
      </c>
      <c r="C450" t="s">
        <v>6123</v>
      </c>
      <c r="D450" t="s">
        <v>6142</v>
      </c>
      <c r="E450" t="s">
        <v>6169</v>
      </c>
      <c r="F450" s="35" t="s">
        <v>6170</v>
      </c>
      <c r="G450" s="1" t="s">
        <v>5105</v>
      </c>
      <c r="H450" s="1" t="s">
        <v>5105</v>
      </c>
      <c r="I450" s="3">
        <v>1</v>
      </c>
      <c r="J450" s="1">
        <v>0</v>
      </c>
      <c r="K450" s="1">
        <v>0</v>
      </c>
      <c r="L450" s="3">
        <v>1</v>
      </c>
      <c r="M450" s="6">
        <v>1329</v>
      </c>
      <c r="N450" s="13">
        <v>1329</v>
      </c>
      <c r="O450" s="3">
        <v>44</v>
      </c>
      <c r="P450" s="1">
        <v>1.0049999999999999</v>
      </c>
      <c r="Q450" s="1">
        <v>1.0049999999999999</v>
      </c>
      <c r="R450" s="3">
        <v>47</v>
      </c>
      <c r="S450" s="1">
        <v>20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50</v>
      </c>
      <c r="Z450" s="1">
        <v>0</v>
      </c>
      <c r="AA450" s="1">
        <v>0</v>
      </c>
      <c r="AB450" s="1">
        <v>30</v>
      </c>
      <c r="AC450" s="3">
        <v>11</v>
      </c>
      <c r="AD450" s="1">
        <v>-3.5920529999999999E-2</v>
      </c>
      <c r="AE450" s="1">
        <v>-4.6055678068116002E-2</v>
      </c>
      <c r="AF450" s="1">
        <v>3</v>
      </c>
      <c r="AG450" s="1">
        <v>3</v>
      </c>
      <c r="AH450" s="1">
        <v>11</v>
      </c>
      <c r="AI450" s="1">
        <v>1</v>
      </c>
      <c r="AJ450" s="1">
        <v>1</v>
      </c>
      <c r="AK450" s="1">
        <v>51</v>
      </c>
    </row>
    <row r="451" spans="1:37" x14ac:dyDescent="0.2">
      <c r="A451" t="s">
        <v>451</v>
      </c>
      <c r="B451" t="s">
        <v>5412</v>
      </c>
      <c r="C451" t="s">
        <v>6123</v>
      </c>
      <c r="D451" t="s">
        <v>6142</v>
      </c>
      <c r="E451" t="s">
        <v>5243</v>
      </c>
      <c r="F451" s="35" t="s">
        <v>6171</v>
      </c>
      <c r="G451" s="1" t="s">
        <v>5105</v>
      </c>
      <c r="H451" s="1" t="s">
        <v>5105</v>
      </c>
      <c r="I451" s="3">
        <v>1</v>
      </c>
      <c r="J451" s="1">
        <v>0</v>
      </c>
      <c r="K451" s="1">
        <v>0</v>
      </c>
      <c r="L451" s="3">
        <v>1</v>
      </c>
      <c r="M451" s="6">
        <v>1203.5999999999999</v>
      </c>
      <c r="N451" s="13">
        <v>1203.5999999999999</v>
      </c>
      <c r="O451" s="3">
        <v>44</v>
      </c>
      <c r="P451" s="1">
        <v>1.0049999999999999</v>
      </c>
      <c r="Q451" s="1">
        <v>1.0049999999999999</v>
      </c>
      <c r="R451" s="3">
        <v>47</v>
      </c>
      <c r="S451" s="1">
        <v>20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50</v>
      </c>
      <c r="Z451" s="1">
        <v>0</v>
      </c>
      <c r="AA451" s="1">
        <v>0</v>
      </c>
      <c r="AB451" s="1">
        <v>30</v>
      </c>
      <c r="AC451" s="3">
        <v>11</v>
      </c>
      <c r="AD451" s="1">
        <v>-3.5920529999999999E-2</v>
      </c>
      <c r="AE451" s="1">
        <v>-4.6055678068116002E-2</v>
      </c>
      <c r="AF451" s="1">
        <v>3</v>
      </c>
      <c r="AG451" s="1">
        <v>3</v>
      </c>
      <c r="AH451" s="1">
        <v>11</v>
      </c>
      <c r="AI451" s="1">
        <v>3</v>
      </c>
      <c r="AJ451" s="1">
        <v>3</v>
      </c>
      <c r="AK451" s="1">
        <v>51</v>
      </c>
    </row>
    <row r="452" spans="1:37" x14ac:dyDescent="0.2">
      <c r="A452" t="s">
        <v>452</v>
      </c>
      <c r="B452" t="s">
        <v>5412</v>
      </c>
      <c r="C452" t="s">
        <v>6123</v>
      </c>
      <c r="D452" t="s">
        <v>6142</v>
      </c>
      <c r="E452" t="s">
        <v>6172</v>
      </c>
      <c r="F452" s="35" t="s">
        <v>6173</v>
      </c>
      <c r="G452" s="1" t="s">
        <v>5105</v>
      </c>
      <c r="H452" s="1" t="s">
        <v>5105</v>
      </c>
      <c r="I452" s="3">
        <v>2</v>
      </c>
      <c r="J452" s="1">
        <v>0</v>
      </c>
      <c r="K452" s="1">
        <v>0</v>
      </c>
      <c r="L452" s="3">
        <v>1</v>
      </c>
      <c r="M452" s="6">
        <v>1299.5999999999999</v>
      </c>
      <c r="N452" s="13">
        <v>1299.5999999999999</v>
      </c>
      <c r="O452" s="3">
        <v>44</v>
      </c>
      <c r="P452" s="1">
        <v>1.0049999999999999</v>
      </c>
      <c r="Q452" s="1">
        <v>1.0049999999999999</v>
      </c>
      <c r="R452" s="3">
        <v>47</v>
      </c>
      <c r="S452" s="1">
        <v>20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50</v>
      </c>
      <c r="Z452" s="1">
        <v>0</v>
      </c>
      <c r="AA452" s="1">
        <v>0</v>
      </c>
      <c r="AB452" s="1">
        <v>30</v>
      </c>
      <c r="AC452" s="3">
        <v>11</v>
      </c>
      <c r="AD452" s="1">
        <v>-3.5920529999999999E-2</v>
      </c>
      <c r="AE452" s="1">
        <v>-4.6055678068116002E-2</v>
      </c>
      <c r="AF452" s="1">
        <v>3</v>
      </c>
      <c r="AG452" s="1">
        <v>3</v>
      </c>
      <c r="AH452" s="1">
        <v>11</v>
      </c>
      <c r="AI452" s="1">
        <v>1</v>
      </c>
      <c r="AJ452" s="1">
        <v>1</v>
      </c>
      <c r="AK452" s="1">
        <v>51</v>
      </c>
    </row>
    <row r="453" spans="1:37" x14ac:dyDescent="0.2">
      <c r="A453" t="s">
        <v>453</v>
      </c>
      <c r="B453" t="s">
        <v>5412</v>
      </c>
      <c r="C453" t="s">
        <v>6123</v>
      </c>
      <c r="D453" t="s">
        <v>6142</v>
      </c>
      <c r="E453" t="s">
        <v>6174</v>
      </c>
      <c r="F453" s="35" t="s">
        <v>6175</v>
      </c>
      <c r="G453" s="1" t="s">
        <v>5105</v>
      </c>
      <c r="H453" s="1" t="s">
        <v>5105</v>
      </c>
      <c r="I453" s="3">
        <v>1</v>
      </c>
      <c r="J453" s="1">
        <v>0</v>
      </c>
      <c r="K453" s="1">
        <v>0</v>
      </c>
      <c r="L453" s="3">
        <v>1</v>
      </c>
      <c r="M453" s="6">
        <v>1322.4</v>
      </c>
      <c r="N453" s="13">
        <v>1322.4</v>
      </c>
      <c r="O453" s="3">
        <v>44</v>
      </c>
      <c r="P453" s="1">
        <v>1.01</v>
      </c>
      <c r="Q453" s="1">
        <v>1.01</v>
      </c>
      <c r="R453" s="3">
        <v>47</v>
      </c>
      <c r="S453" s="1">
        <v>20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50</v>
      </c>
      <c r="Z453" s="1">
        <v>0</v>
      </c>
      <c r="AA453" s="1">
        <v>0</v>
      </c>
      <c r="AB453" s="1">
        <v>30</v>
      </c>
      <c r="AC453" s="3">
        <v>11</v>
      </c>
      <c r="AD453" s="1">
        <v>-3.5920529999999999E-2</v>
      </c>
      <c r="AE453" s="1">
        <v>-4.6055678068116002E-2</v>
      </c>
      <c r="AF453" s="1">
        <v>3</v>
      </c>
      <c r="AG453" s="1">
        <v>3</v>
      </c>
      <c r="AH453" s="1">
        <v>11</v>
      </c>
      <c r="AI453" s="1">
        <v>1</v>
      </c>
      <c r="AJ453" s="1">
        <v>1</v>
      </c>
      <c r="AK453" s="1">
        <v>51</v>
      </c>
    </row>
    <row r="454" spans="1:37" x14ac:dyDescent="0.2">
      <c r="A454" t="s">
        <v>454</v>
      </c>
      <c r="B454" t="s">
        <v>5412</v>
      </c>
      <c r="C454" t="s">
        <v>6123</v>
      </c>
      <c r="D454" t="s">
        <v>6142</v>
      </c>
      <c r="E454" t="s">
        <v>6176</v>
      </c>
      <c r="F454" s="35" t="s">
        <v>6177</v>
      </c>
      <c r="G454" s="1" t="s">
        <v>5105</v>
      </c>
      <c r="H454" s="1" t="s">
        <v>5105</v>
      </c>
      <c r="I454" s="3">
        <v>2</v>
      </c>
      <c r="J454" s="1">
        <v>0</v>
      </c>
      <c r="K454" s="1">
        <v>0</v>
      </c>
      <c r="L454" s="3">
        <v>1</v>
      </c>
      <c r="M454" s="6">
        <v>992.4</v>
      </c>
      <c r="N454" s="13">
        <v>992.4</v>
      </c>
      <c r="O454" s="3">
        <v>44</v>
      </c>
      <c r="P454" s="1">
        <v>1.02</v>
      </c>
      <c r="Q454" s="1">
        <v>1.02</v>
      </c>
      <c r="R454" s="3">
        <v>47</v>
      </c>
      <c r="S454" s="1">
        <v>20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50</v>
      </c>
      <c r="Z454" s="1">
        <v>0</v>
      </c>
      <c r="AA454" s="1">
        <v>0</v>
      </c>
      <c r="AB454" s="1">
        <v>30</v>
      </c>
      <c r="AC454" s="3">
        <v>11</v>
      </c>
      <c r="AD454" s="1">
        <v>-3.5920529999999999E-2</v>
      </c>
      <c r="AE454" s="1">
        <v>-4.6055678068116002E-2</v>
      </c>
      <c r="AF454" s="1">
        <v>3</v>
      </c>
      <c r="AG454" s="1">
        <v>3</v>
      </c>
      <c r="AH454" s="1">
        <v>11</v>
      </c>
      <c r="AI454" s="1">
        <v>2</v>
      </c>
      <c r="AJ454" s="1">
        <v>2</v>
      </c>
      <c r="AK454" s="1">
        <v>51</v>
      </c>
    </row>
    <row r="455" spans="1:37" x14ac:dyDescent="0.2">
      <c r="A455" t="s">
        <v>455</v>
      </c>
      <c r="B455" t="s">
        <v>5412</v>
      </c>
      <c r="C455" t="s">
        <v>6123</v>
      </c>
      <c r="D455" t="s">
        <v>6142</v>
      </c>
      <c r="E455" t="s">
        <v>6178</v>
      </c>
      <c r="F455" s="35" t="s">
        <v>6179</v>
      </c>
      <c r="G455" s="1" t="s">
        <v>5105</v>
      </c>
      <c r="H455" s="1" t="s">
        <v>5105</v>
      </c>
      <c r="I455" s="3">
        <v>2</v>
      </c>
      <c r="J455" s="1">
        <v>0</v>
      </c>
      <c r="K455" s="1">
        <v>0</v>
      </c>
      <c r="L455" s="3">
        <v>1</v>
      </c>
      <c r="M455" s="6">
        <v>854.7</v>
      </c>
      <c r="N455" s="13">
        <v>854.7</v>
      </c>
      <c r="O455" s="3">
        <v>44</v>
      </c>
      <c r="P455" s="1">
        <v>1.01</v>
      </c>
      <c r="Q455" s="1">
        <v>1.01</v>
      </c>
      <c r="R455" s="3">
        <v>47</v>
      </c>
      <c r="S455" s="1">
        <v>20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50</v>
      </c>
      <c r="Z455" s="1">
        <v>0</v>
      </c>
      <c r="AA455" s="1">
        <v>0</v>
      </c>
      <c r="AB455" s="1">
        <v>30</v>
      </c>
      <c r="AC455" s="3">
        <v>11</v>
      </c>
      <c r="AD455" s="1">
        <v>-3.5920529999999999E-2</v>
      </c>
      <c r="AE455" s="1">
        <v>-4.6055678068116002E-2</v>
      </c>
      <c r="AF455" s="1">
        <v>3</v>
      </c>
      <c r="AG455" s="1">
        <v>3</v>
      </c>
      <c r="AH455" s="1">
        <v>11</v>
      </c>
      <c r="AI455" s="1">
        <v>1</v>
      </c>
      <c r="AJ455" s="1">
        <v>1</v>
      </c>
      <c r="AK455" s="1">
        <v>51</v>
      </c>
    </row>
    <row r="456" spans="1:37" x14ac:dyDescent="0.2">
      <c r="A456" t="s">
        <v>456</v>
      </c>
      <c r="B456" t="s">
        <v>5412</v>
      </c>
      <c r="C456" t="s">
        <v>6123</v>
      </c>
      <c r="D456" t="s">
        <v>6142</v>
      </c>
      <c r="E456" t="s">
        <v>6180</v>
      </c>
      <c r="F456" s="35" t="s">
        <v>6181</v>
      </c>
      <c r="G456" s="1" t="s">
        <v>5105</v>
      </c>
      <c r="H456" s="1" t="s">
        <v>5105</v>
      </c>
      <c r="I456" s="3">
        <v>1</v>
      </c>
      <c r="J456" s="1">
        <v>0</v>
      </c>
      <c r="K456" s="1">
        <v>0</v>
      </c>
      <c r="L456" s="3">
        <v>1</v>
      </c>
      <c r="M456" s="6">
        <v>1215.0999999999999</v>
      </c>
      <c r="N456" s="13">
        <v>1215.0999999999999</v>
      </c>
      <c r="O456" s="3">
        <v>44</v>
      </c>
      <c r="P456" s="1">
        <v>1.01</v>
      </c>
      <c r="Q456" s="1">
        <v>1.01</v>
      </c>
      <c r="R456" s="3">
        <v>47</v>
      </c>
      <c r="S456" s="1">
        <v>20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50</v>
      </c>
      <c r="Z456" s="1">
        <v>0</v>
      </c>
      <c r="AA456" s="1">
        <v>0</v>
      </c>
      <c r="AB456" s="1">
        <v>30</v>
      </c>
      <c r="AC456" s="3">
        <v>11</v>
      </c>
      <c r="AD456" s="1">
        <v>-3.5920529999999999E-2</v>
      </c>
      <c r="AE456" s="1">
        <v>-4.6055678068116002E-2</v>
      </c>
      <c r="AF456" s="1">
        <v>3</v>
      </c>
      <c r="AG456" s="1">
        <v>3</v>
      </c>
      <c r="AH456" s="1">
        <v>11</v>
      </c>
      <c r="AI456" s="1">
        <v>1</v>
      </c>
      <c r="AJ456" s="1">
        <v>1</v>
      </c>
      <c r="AK456" s="1">
        <v>51</v>
      </c>
    </row>
    <row r="457" spans="1:37" x14ac:dyDescent="0.2">
      <c r="A457" t="s">
        <v>457</v>
      </c>
      <c r="B457" t="s">
        <v>5412</v>
      </c>
      <c r="C457" t="s">
        <v>6123</v>
      </c>
      <c r="D457" t="s">
        <v>6142</v>
      </c>
      <c r="E457" t="s">
        <v>6182</v>
      </c>
      <c r="F457" s="35" t="s">
        <v>6183</v>
      </c>
      <c r="G457" s="1" t="s">
        <v>5105</v>
      </c>
      <c r="H457" s="1" t="s">
        <v>5105</v>
      </c>
      <c r="I457" s="3">
        <v>1</v>
      </c>
      <c r="J457" s="1">
        <v>0</v>
      </c>
      <c r="K457" s="1">
        <v>0</v>
      </c>
      <c r="L457" s="3">
        <v>1</v>
      </c>
      <c r="M457" s="6">
        <v>992.4</v>
      </c>
      <c r="N457" s="13">
        <v>992.4</v>
      </c>
      <c r="O457" s="3">
        <v>44</v>
      </c>
      <c r="P457" s="1">
        <v>1.02</v>
      </c>
      <c r="Q457" s="1">
        <v>1.02</v>
      </c>
      <c r="R457" s="3">
        <v>47</v>
      </c>
      <c r="S457" s="1">
        <v>20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50</v>
      </c>
      <c r="Z457" s="1">
        <v>0</v>
      </c>
      <c r="AA457" s="1">
        <v>0</v>
      </c>
      <c r="AB457" s="1">
        <v>30</v>
      </c>
      <c r="AC457" s="3">
        <v>11</v>
      </c>
      <c r="AD457" s="1">
        <v>-3.5920529999999999E-2</v>
      </c>
      <c r="AE457" s="1">
        <v>-4.6055678068116002E-2</v>
      </c>
      <c r="AF457" s="1">
        <v>3</v>
      </c>
      <c r="AG457" s="1">
        <v>3</v>
      </c>
      <c r="AH457" s="1">
        <v>11</v>
      </c>
      <c r="AI457" s="1">
        <v>3</v>
      </c>
      <c r="AJ457" s="1">
        <v>3</v>
      </c>
      <c r="AK457" s="1">
        <v>51</v>
      </c>
    </row>
    <row r="458" spans="1:37" x14ac:dyDescent="0.2">
      <c r="A458" t="s">
        <v>458</v>
      </c>
      <c r="B458" t="s">
        <v>5412</v>
      </c>
      <c r="C458" t="s">
        <v>6123</v>
      </c>
      <c r="D458" t="s">
        <v>6142</v>
      </c>
      <c r="E458" t="s">
        <v>6184</v>
      </c>
      <c r="F458" s="35" t="s">
        <v>6185</v>
      </c>
      <c r="G458" s="1" t="s">
        <v>5105</v>
      </c>
      <c r="H458" s="1" t="s">
        <v>5105</v>
      </c>
      <c r="I458" s="3">
        <v>2</v>
      </c>
      <c r="J458" s="1">
        <v>0</v>
      </c>
      <c r="K458" s="1">
        <v>0</v>
      </c>
      <c r="L458" s="3">
        <v>1</v>
      </c>
      <c r="M458" s="6">
        <v>992.4</v>
      </c>
      <c r="N458" s="13">
        <v>992.4</v>
      </c>
      <c r="O458" s="3">
        <v>44</v>
      </c>
      <c r="P458" s="1">
        <v>1.02</v>
      </c>
      <c r="Q458" s="1">
        <v>1.02</v>
      </c>
      <c r="R458" s="3">
        <v>47</v>
      </c>
      <c r="S458" s="1">
        <v>20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50</v>
      </c>
      <c r="Z458" s="1">
        <v>0</v>
      </c>
      <c r="AA458" s="1">
        <v>0</v>
      </c>
      <c r="AB458" s="1">
        <v>30</v>
      </c>
      <c r="AC458" s="3">
        <v>11</v>
      </c>
      <c r="AD458" s="1">
        <v>-3.5920529999999999E-2</v>
      </c>
      <c r="AE458" s="1">
        <v>-4.6055678068116002E-2</v>
      </c>
      <c r="AF458" s="1">
        <v>3</v>
      </c>
      <c r="AG458" s="1">
        <v>3</v>
      </c>
      <c r="AH458" s="1">
        <v>11</v>
      </c>
      <c r="AI458" s="1">
        <v>2</v>
      </c>
      <c r="AJ458" s="1">
        <v>2</v>
      </c>
      <c r="AK458" s="1">
        <v>51</v>
      </c>
    </row>
    <row r="459" spans="1:37" x14ac:dyDescent="0.2">
      <c r="A459" t="s">
        <v>459</v>
      </c>
      <c r="B459" t="s">
        <v>5412</v>
      </c>
      <c r="C459" t="s">
        <v>6123</v>
      </c>
      <c r="D459" t="s">
        <v>6142</v>
      </c>
      <c r="E459" t="s">
        <v>5593</v>
      </c>
      <c r="F459" s="35" t="s">
        <v>6186</v>
      </c>
      <c r="G459" s="1" t="s">
        <v>5105</v>
      </c>
      <c r="H459" s="1" t="s">
        <v>5105</v>
      </c>
      <c r="I459" s="3">
        <v>1</v>
      </c>
      <c r="J459" s="1">
        <v>0</v>
      </c>
      <c r="K459" s="1">
        <v>0</v>
      </c>
      <c r="L459" s="3">
        <v>1</v>
      </c>
      <c r="M459" s="6">
        <v>832.6</v>
      </c>
      <c r="N459" s="13">
        <v>832.6</v>
      </c>
      <c r="O459" s="3">
        <v>44</v>
      </c>
      <c r="P459" s="1">
        <v>1.0049999999999999</v>
      </c>
      <c r="Q459" s="1">
        <v>1.0049999999999999</v>
      </c>
      <c r="R459" s="3">
        <v>47</v>
      </c>
      <c r="S459" s="1">
        <v>20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70</v>
      </c>
      <c r="Z459" s="1">
        <v>0</v>
      </c>
      <c r="AA459" s="1">
        <v>0</v>
      </c>
      <c r="AB459" s="1">
        <v>10</v>
      </c>
      <c r="AC459" s="3">
        <v>11</v>
      </c>
      <c r="AD459" s="1">
        <v>-1.0938752E-2</v>
      </c>
      <c r="AE459" s="1">
        <v>-8.2307778402032294E-2</v>
      </c>
      <c r="AF459" s="1">
        <v>3</v>
      </c>
      <c r="AG459" s="1">
        <v>3</v>
      </c>
      <c r="AH459" s="1">
        <v>11</v>
      </c>
      <c r="AI459" s="1">
        <v>1</v>
      </c>
      <c r="AJ459" s="1">
        <v>1</v>
      </c>
      <c r="AK459" s="1">
        <v>51</v>
      </c>
    </row>
    <row r="460" spans="1:37" x14ac:dyDescent="0.2">
      <c r="A460" t="s">
        <v>460</v>
      </c>
      <c r="B460" t="s">
        <v>5412</v>
      </c>
      <c r="C460" t="s">
        <v>6123</v>
      </c>
      <c r="D460" t="s">
        <v>6142</v>
      </c>
      <c r="E460" t="s">
        <v>6187</v>
      </c>
      <c r="F460" s="35" t="s">
        <v>6188</v>
      </c>
      <c r="G460" s="1" t="s">
        <v>5105</v>
      </c>
      <c r="H460" s="1" t="s">
        <v>5105</v>
      </c>
      <c r="I460" s="3">
        <v>2</v>
      </c>
      <c r="J460" s="1">
        <v>0</v>
      </c>
      <c r="K460" s="1">
        <v>0</v>
      </c>
      <c r="L460" s="3">
        <v>1</v>
      </c>
      <c r="M460" s="6">
        <v>832.1</v>
      </c>
      <c r="N460" s="13">
        <v>832.1</v>
      </c>
      <c r="O460" s="3">
        <v>44</v>
      </c>
      <c r="P460" s="1">
        <v>1.02</v>
      </c>
      <c r="Q460" s="1">
        <v>1.02</v>
      </c>
      <c r="R460" s="3">
        <v>47</v>
      </c>
      <c r="S460" s="1">
        <v>20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50</v>
      </c>
      <c r="Z460" s="1">
        <v>0</v>
      </c>
      <c r="AA460" s="1">
        <v>0</v>
      </c>
      <c r="AB460" s="1">
        <v>30</v>
      </c>
      <c r="AC460" s="3">
        <v>11</v>
      </c>
      <c r="AD460" s="1">
        <v>-3.5920529999999999E-2</v>
      </c>
      <c r="AE460" s="1">
        <v>-4.6055678068116002E-2</v>
      </c>
      <c r="AF460" s="1">
        <v>3</v>
      </c>
      <c r="AG460" s="1">
        <v>3</v>
      </c>
      <c r="AH460" s="1">
        <v>11</v>
      </c>
      <c r="AI460" s="1">
        <v>4</v>
      </c>
      <c r="AJ460" s="1">
        <v>4</v>
      </c>
      <c r="AK460" s="1">
        <v>51</v>
      </c>
    </row>
    <row r="461" spans="1:37" x14ac:dyDescent="0.2">
      <c r="A461" t="s">
        <v>461</v>
      </c>
      <c r="B461" t="s">
        <v>5412</v>
      </c>
      <c r="C461" t="s">
        <v>6123</v>
      </c>
      <c r="D461" t="s">
        <v>6142</v>
      </c>
      <c r="E461" t="s">
        <v>6189</v>
      </c>
      <c r="F461" s="35" t="s">
        <v>6190</v>
      </c>
      <c r="G461" s="1" t="s">
        <v>5105</v>
      </c>
      <c r="H461" s="1" t="s">
        <v>5105</v>
      </c>
      <c r="I461" s="3">
        <v>1</v>
      </c>
      <c r="J461" s="1">
        <v>0</v>
      </c>
      <c r="K461" s="1">
        <v>0</v>
      </c>
      <c r="L461" s="3">
        <v>1</v>
      </c>
      <c r="M461" s="6">
        <v>1350</v>
      </c>
      <c r="N461" s="13">
        <v>1350</v>
      </c>
      <c r="O461" s="3">
        <v>44</v>
      </c>
      <c r="P461" s="1">
        <v>1.01</v>
      </c>
      <c r="Q461" s="1">
        <v>1.01</v>
      </c>
      <c r="R461" s="3">
        <v>47</v>
      </c>
      <c r="S461" s="1">
        <v>20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50</v>
      </c>
      <c r="Z461" s="1">
        <v>0</v>
      </c>
      <c r="AA461" s="1">
        <v>0</v>
      </c>
      <c r="AB461" s="1">
        <v>30</v>
      </c>
      <c r="AC461" s="3">
        <v>11</v>
      </c>
      <c r="AD461" s="1">
        <v>-3.5920529999999999E-2</v>
      </c>
      <c r="AE461" s="1">
        <v>-4.6055678068116002E-2</v>
      </c>
      <c r="AF461" s="1">
        <v>3</v>
      </c>
      <c r="AG461" s="1">
        <v>3</v>
      </c>
      <c r="AH461" s="1">
        <v>11</v>
      </c>
      <c r="AI461" s="1">
        <v>1</v>
      </c>
      <c r="AJ461" s="1">
        <v>1</v>
      </c>
      <c r="AK461" s="1">
        <v>51</v>
      </c>
    </row>
    <row r="462" spans="1:37" x14ac:dyDescent="0.2">
      <c r="A462" t="s">
        <v>462</v>
      </c>
      <c r="B462" t="s">
        <v>5412</v>
      </c>
      <c r="C462" t="s">
        <v>6123</v>
      </c>
      <c r="D462" t="s">
        <v>6142</v>
      </c>
      <c r="E462" t="s">
        <v>6191</v>
      </c>
      <c r="F462" s="35" t="s">
        <v>6192</v>
      </c>
      <c r="G462" s="1" t="s">
        <v>5105</v>
      </c>
      <c r="H462" s="1" t="s">
        <v>5105</v>
      </c>
      <c r="I462" s="3">
        <v>2</v>
      </c>
      <c r="J462" s="1">
        <v>0</v>
      </c>
      <c r="K462" s="1">
        <v>0</v>
      </c>
      <c r="L462" s="3">
        <v>1</v>
      </c>
      <c r="M462" s="6">
        <v>1333.5</v>
      </c>
      <c r="N462" s="13">
        <v>1333.5</v>
      </c>
      <c r="O462" s="3">
        <v>44</v>
      </c>
      <c r="P462" s="1">
        <v>1.0049999999999999</v>
      </c>
      <c r="Q462" s="1">
        <v>1.0049999999999999</v>
      </c>
      <c r="R462" s="3">
        <v>47</v>
      </c>
      <c r="S462" s="1">
        <v>20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50</v>
      </c>
      <c r="Z462" s="1">
        <v>0</v>
      </c>
      <c r="AA462" s="1">
        <v>0</v>
      </c>
      <c r="AB462" s="1">
        <v>30</v>
      </c>
      <c r="AC462" s="3">
        <v>11</v>
      </c>
      <c r="AD462" s="1">
        <v>-3.5920529999999999E-2</v>
      </c>
      <c r="AE462" s="1">
        <v>-4.6055678068116002E-2</v>
      </c>
      <c r="AF462" s="1">
        <v>3</v>
      </c>
      <c r="AG462" s="1">
        <v>3</v>
      </c>
      <c r="AH462" s="1">
        <v>11</v>
      </c>
      <c r="AI462" s="1">
        <v>2</v>
      </c>
      <c r="AJ462" s="1">
        <v>2</v>
      </c>
      <c r="AK462" s="1">
        <v>51</v>
      </c>
    </row>
    <row r="463" spans="1:37" x14ac:dyDescent="0.2">
      <c r="A463" t="s">
        <v>463</v>
      </c>
      <c r="B463" t="s">
        <v>5412</v>
      </c>
      <c r="C463" t="s">
        <v>6123</v>
      </c>
      <c r="D463" t="s">
        <v>6142</v>
      </c>
      <c r="E463" t="s">
        <v>6193</v>
      </c>
      <c r="F463" s="35" t="s">
        <v>6192</v>
      </c>
      <c r="G463" s="1" t="s">
        <v>5105</v>
      </c>
      <c r="H463" s="1" t="s">
        <v>5105</v>
      </c>
      <c r="I463" s="3">
        <v>2</v>
      </c>
      <c r="J463" s="1">
        <v>0</v>
      </c>
      <c r="K463" s="1">
        <v>0</v>
      </c>
      <c r="L463" s="3">
        <v>1</v>
      </c>
      <c r="M463" s="6">
        <v>1273.5999999999999</v>
      </c>
      <c r="N463" s="13">
        <v>1273.5999999999999</v>
      </c>
      <c r="O463" s="3">
        <v>44</v>
      </c>
      <c r="P463" s="1">
        <v>1.0049999999999999</v>
      </c>
      <c r="Q463" s="1">
        <v>1.0049999999999999</v>
      </c>
      <c r="R463" s="3">
        <v>47</v>
      </c>
      <c r="S463" s="1">
        <v>20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50</v>
      </c>
      <c r="Z463" s="1">
        <v>0</v>
      </c>
      <c r="AA463" s="1">
        <v>0</v>
      </c>
      <c r="AB463" s="1">
        <v>30</v>
      </c>
      <c r="AC463" s="3">
        <v>11</v>
      </c>
      <c r="AD463" s="1">
        <v>-3.5920529999999999E-2</v>
      </c>
      <c r="AE463" s="1">
        <v>-4.6055678068116002E-2</v>
      </c>
      <c r="AF463" s="1">
        <v>3</v>
      </c>
      <c r="AG463" s="1">
        <v>3</v>
      </c>
      <c r="AH463" s="1">
        <v>11</v>
      </c>
      <c r="AI463" s="1">
        <v>1</v>
      </c>
      <c r="AJ463" s="1">
        <v>1</v>
      </c>
      <c r="AK463" s="1">
        <v>51</v>
      </c>
    </row>
    <row r="464" spans="1:37" x14ac:dyDescent="0.2">
      <c r="A464" t="s">
        <v>464</v>
      </c>
      <c r="B464" t="s">
        <v>5412</v>
      </c>
      <c r="C464" t="s">
        <v>6123</v>
      </c>
      <c r="D464" t="s">
        <v>6142</v>
      </c>
      <c r="E464" t="s">
        <v>6194</v>
      </c>
      <c r="F464" s="35" t="s">
        <v>6195</v>
      </c>
      <c r="G464" s="1" t="s">
        <v>5105</v>
      </c>
      <c r="H464" s="1" t="s">
        <v>5105</v>
      </c>
      <c r="I464" s="3">
        <v>2</v>
      </c>
      <c r="J464" s="1">
        <v>0</v>
      </c>
      <c r="K464" s="1">
        <v>0</v>
      </c>
      <c r="L464" s="3">
        <v>1</v>
      </c>
      <c r="M464" s="6">
        <v>690</v>
      </c>
      <c r="N464" s="13">
        <v>690</v>
      </c>
      <c r="O464" s="3">
        <v>44</v>
      </c>
      <c r="P464" s="1">
        <v>1</v>
      </c>
      <c r="Q464" s="1">
        <v>1</v>
      </c>
      <c r="R464" s="3">
        <v>1</v>
      </c>
      <c r="S464" s="1">
        <v>20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50</v>
      </c>
      <c r="Z464" s="1">
        <v>0</v>
      </c>
      <c r="AA464" s="1">
        <v>10</v>
      </c>
      <c r="AB464" s="1">
        <v>20</v>
      </c>
      <c r="AC464" s="3">
        <v>1</v>
      </c>
      <c r="AD464" s="1">
        <v>-2.9336507000000001E-2</v>
      </c>
      <c r="AE464" s="1">
        <v>-6.1072008684499898E-2</v>
      </c>
      <c r="AF464" s="1">
        <v>3</v>
      </c>
      <c r="AG464" s="1">
        <v>3</v>
      </c>
      <c r="AH464" s="1">
        <v>11</v>
      </c>
      <c r="AI464" s="1">
        <v>1</v>
      </c>
      <c r="AJ464" s="1">
        <v>1</v>
      </c>
      <c r="AK464" s="11">
        <v>1</v>
      </c>
    </row>
    <row r="465" spans="1:37" x14ac:dyDescent="0.2">
      <c r="A465" t="s">
        <v>465</v>
      </c>
      <c r="B465" t="s">
        <v>5412</v>
      </c>
      <c r="C465" t="s">
        <v>6123</v>
      </c>
      <c r="D465" t="s">
        <v>6142</v>
      </c>
      <c r="E465" t="s">
        <v>5743</v>
      </c>
      <c r="F465" s="35" t="s">
        <v>6171</v>
      </c>
      <c r="G465" s="1" t="s">
        <v>5105</v>
      </c>
      <c r="H465" s="1" t="s">
        <v>5105</v>
      </c>
      <c r="I465" s="3">
        <v>1</v>
      </c>
      <c r="J465" s="1">
        <v>0</v>
      </c>
      <c r="K465" s="1">
        <v>0</v>
      </c>
      <c r="L465" s="3">
        <v>1</v>
      </c>
      <c r="M465" s="6">
        <v>1050</v>
      </c>
      <c r="N465" s="13">
        <v>1050</v>
      </c>
      <c r="O465" s="3">
        <v>44</v>
      </c>
      <c r="P465" s="1">
        <v>1.0075000000000001</v>
      </c>
      <c r="Q465" s="1">
        <v>1.0075000000000001</v>
      </c>
      <c r="R465" s="3">
        <v>47</v>
      </c>
      <c r="S465" s="1">
        <v>20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50</v>
      </c>
      <c r="Z465" s="1">
        <v>0</v>
      </c>
      <c r="AA465" s="1">
        <v>0</v>
      </c>
      <c r="AB465" s="1">
        <v>30</v>
      </c>
      <c r="AC465" s="3">
        <v>11</v>
      </c>
      <c r="AD465" s="1">
        <v>-3.5920529999999999E-2</v>
      </c>
      <c r="AE465" s="1">
        <v>-4.6055678068116002E-2</v>
      </c>
      <c r="AF465" s="1">
        <v>3</v>
      </c>
      <c r="AG465" s="1">
        <v>3</v>
      </c>
      <c r="AH465" s="1">
        <v>11</v>
      </c>
      <c r="AI465" s="1">
        <v>1</v>
      </c>
      <c r="AJ465" s="1">
        <v>1</v>
      </c>
      <c r="AK465" s="1">
        <v>51</v>
      </c>
    </row>
    <row r="466" spans="1:37" x14ac:dyDescent="0.2">
      <c r="A466" t="s">
        <v>466</v>
      </c>
      <c r="B466" t="s">
        <v>5412</v>
      </c>
      <c r="C466" t="s">
        <v>6196</v>
      </c>
      <c r="D466" t="s">
        <v>6197</v>
      </c>
      <c r="E466" t="s">
        <v>6198</v>
      </c>
      <c r="F466" s="35" t="s">
        <v>15078</v>
      </c>
      <c r="G466" s="1" t="s">
        <v>5105</v>
      </c>
      <c r="H466" s="1" t="s">
        <v>5105</v>
      </c>
      <c r="I466" s="3">
        <v>1</v>
      </c>
      <c r="J466" s="1">
        <v>0</v>
      </c>
      <c r="K466" s="1">
        <v>0</v>
      </c>
      <c r="L466" s="3">
        <v>1</v>
      </c>
      <c r="M466" s="6">
        <v>480</v>
      </c>
      <c r="N466" s="13">
        <v>480</v>
      </c>
      <c r="O466" s="3">
        <v>44</v>
      </c>
      <c r="P466" s="1">
        <v>1.0249999999999999</v>
      </c>
      <c r="Q466" s="1">
        <v>1.0249999999999999</v>
      </c>
      <c r="R466" s="3">
        <v>47</v>
      </c>
      <c r="S466" s="1">
        <v>40</v>
      </c>
      <c r="T466" s="1">
        <v>0</v>
      </c>
      <c r="U466" s="1">
        <v>0</v>
      </c>
      <c r="V466" s="1">
        <v>0</v>
      </c>
      <c r="W466" s="1">
        <v>10</v>
      </c>
      <c r="X466" s="1">
        <v>0</v>
      </c>
      <c r="Y466" s="1">
        <v>50</v>
      </c>
      <c r="Z466" s="1">
        <v>0</v>
      </c>
      <c r="AA466" s="1">
        <v>0</v>
      </c>
      <c r="AB466" s="1">
        <v>0</v>
      </c>
      <c r="AC466" s="3">
        <v>11</v>
      </c>
      <c r="AD466" s="1">
        <v>3.8473342000000001E-2</v>
      </c>
      <c r="AE466" s="1">
        <v>-7.76395369006085E-2</v>
      </c>
      <c r="AF466" s="1">
        <v>3</v>
      </c>
      <c r="AG466" s="1">
        <v>3</v>
      </c>
      <c r="AH466" s="1">
        <v>11</v>
      </c>
      <c r="AI466" s="1">
        <v>1</v>
      </c>
      <c r="AJ466" s="1">
        <v>1</v>
      </c>
      <c r="AK466" s="1">
        <v>51</v>
      </c>
    </row>
    <row r="467" spans="1:37" x14ac:dyDescent="0.2">
      <c r="A467" t="s">
        <v>467</v>
      </c>
      <c r="B467" t="s">
        <v>5123</v>
      </c>
      <c r="C467" t="s">
        <v>6199</v>
      </c>
      <c r="D467" t="s">
        <v>6200</v>
      </c>
      <c r="E467" t="s">
        <v>5843</v>
      </c>
      <c r="F467" s="35" t="s">
        <v>6201</v>
      </c>
      <c r="G467" s="1" t="s">
        <v>5104</v>
      </c>
      <c r="H467" s="1" t="s">
        <v>5104</v>
      </c>
      <c r="I467" s="3">
        <v>1</v>
      </c>
      <c r="J467" s="1">
        <v>0</v>
      </c>
      <c r="K467" s="1">
        <v>0</v>
      </c>
      <c r="L467" s="3">
        <v>1</v>
      </c>
      <c r="M467" s="6">
        <v>519</v>
      </c>
      <c r="N467" s="13">
        <v>519</v>
      </c>
      <c r="O467" s="3">
        <v>44</v>
      </c>
      <c r="P467" s="1" t="s">
        <v>2</v>
      </c>
      <c r="Q467" s="1">
        <v>1.4176</v>
      </c>
      <c r="R467" s="3" t="s">
        <v>14989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80</v>
      </c>
      <c r="Z467" s="1">
        <v>0</v>
      </c>
      <c r="AA467" s="1">
        <v>0</v>
      </c>
      <c r="AB467" s="1">
        <v>20</v>
      </c>
      <c r="AC467" s="3">
        <v>11</v>
      </c>
      <c r="AD467" s="1">
        <v>-6.1686281000000003E-2</v>
      </c>
      <c r="AE467" s="1">
        <v>-8.1222627267111894E-2</v>
      </c>
      <c r="AF467" s="1">
        <v>1</v>
      </c>
      <c r="AG467" s="1">
        <v>1</v>
      </c>
      <c r="AH467" s="1">
        <v>11</v>
      </c>
      <c r="AI467" s="1">
        <v>2</v>
      </c>
      <c r="AJ467" s="1">
        <v>2</v>
      </c>
      <c r="AK467" s="1">
        <v>51</v>
      </c>
    </row>
    <row r="468" spans="1:37" x14ac:dyDescent="0.2">
      <c r="A468" t="s">
        <v>468</v>
      </c>
      <c r="B468" t="s">
        <v>5412</v>
      </c>
      <c r="C468" t="s">
        <v>6196</v>
      </c>
      <c r="D468" t="s">
        <v>6202</v>
      </c>
      <c r="E468" t="s">
        <v>6203</v>
      </c>
      <c r="F468" s="35" t="s">
        <v>6204</v>
      </c>
      <c r="G468" s="1" t="s">
        <v>5105</v>
      </c>
      <c r="H468" s="1" t="s">
        <v>5105</v>
      </c>
      <c r="I468" s="3">
        <v>1</v>
      </c>
      <c r="J468" s="1">
        <v>0</v>
      </c>
      <c r="K468" s="1">
        <v>0</v>
      </c>
      <c r="L468" s="3">
        <v>1</v>
      </c>
      <c r="M468" s="6">
        <v>342</v>
      </c>
      <c r="N468" s="13">
        <v>342</v>
      </c>
      <c r="O468" s="3">
        <v>44</v>
      </c>
      <c r="P468" s="1">
        <v>2.12</v>
      </c>
      <c r="Q468" s="1">
        <v>2.12</v>
      </c>
      <c r="R468" s="3">
        <v>47</v>
      </c>
      <c r="S468" s="1">
        <v>20</v>
      </c>
      <c r="T468" s="1">
        <v>0</v>
      </c>
      <c r="U468" s="1">
        <v>0</v>
      </c>
      <c r="V468" s="1">
        <v>0</v>
      </c>
      <c r="W468" s="1">
        <v>10</v>
      </c>
      <c r="X468" s="1">
        <v>0</v>
      </c>
      <c r="Y468" s="1">
        <v>30</v>
      </c>
      <c r="Z468" s="1">
        <v>40</v>
      </c>
      <c r="AA468" s="1">
        <v>0</v>
      </c>
      <c r="AB468" s="1">
        <v>0</v>
      </c>
      <c r="AC468" s="3">
        <v>11</v>
      </c>
      <c r="AD468" s="1">
        <v>1.0539382E-2</v>
      </c>
      <c r="AE468" s="1">
        <v>-7.6391672568983104E-2</v>
      </c>
      <c r="AF468" s="1">
        <v>3</v>
      </c>
      <c r="AG468" s="1">
        <v>3</v>
      </c>
      <c r="AH468" s="1">
        <v>11</v>
      </c>
      <c r="AI468" s="1">
        <v>2</v>
      </c>
      <c r="AJ468" s="1">
        <v>2</v>
      </c>
      <c r="AK468" s="1">
        <v>51</v>
      </c>
    </row>
    <row r="469" spans="1:37" x14ac:dyDescent="0.2">
      <c r="A469" t="s">
        <v>469</v>
      </c>
      <c r="B469" t="s">
        <v>5412</v>
      </c>
      <c r="C469" t="s">
        <v>6196</v>
      </c>
      <c r="D469" t="s">
        <v>6202</v>
      </c>
      <c r="E469" t="s">
        <v>6205</v>
      </c>
      <c r="F469" s="35" t="s">
        <v>6206</v>
      </c>
      <c r="G469" s="1" t="s">
        <v>5105</v>
      </c>
      <c r="H469" s="1" t="s">
        <v>5105</v>
      </c>
      <c r="I469" s="3">
        <v>1</v>
      </c>
      <c r="J469" s="1">
        <v>0</v>
      </c>
      <c r="K469" s="1">
        <v>0</v>
      </c>
      <c r="L469" s="3">
        <v>1</v>
      </c>
      <c r="M469" s="6">
        <v>342</v>
      </c>
      <c r="N469" s="13">
        <v>342</v>
      </c>
      <c r="O469" s="3">
        <v>44</v>
      </c>
      <c r="P469" s="1">
        <v>2.06</v>
      </c>
      <c r="Q469" s="1">
        <v>2.06</v>
      </c>
      <c r="R469" s="3">
        <v>47</v>
      </c>
      <c r="S469" s="1">
        <v>20</v>
      </c>
      <c r="T469" s="1">
        <v>0</v>
      </c>
      <c r="U469" s="1">
        <v>0</v>
      </c>
      <c r="V469" s="1">
        <v>0</v>
      </c>
      <c r="W469" s="1">
        <v>10</v>
      </c>
      <c r="X469" s="1">
        <v>0</v>
      </c>
      <c r="Y469" s="1">
        <v>30</v>
      </c>
      <c r="Z469" s="1">
        <v>40</v>
      </c>
      <c r="AA469" s="1">
        <v>0</v>
      </c>
      <c r="AB469" s="1">
        <v>0</v>
      </c>
      <c r="AC469" s="3">
        <v>11</v>
      </c>
      <c r="AD469" s="1">
        <v>1.0539382E-2</v>
      </c>
      <c r="AE469" s="1">
        <v>-7.6391672568983104E-2</v>
      </c>
      <c r="AF469" s="1">
        <v>3</v>
      </c>
      <c r="AG469" s="1">
        <v>3</v>
      </c>
      <c r="AH469" s="1">
        <v>11</v>
      </c>
      <c r="AI469" s="1">
        <v>2</v>
      </c>
      <c r="AJ469" s="1">
        <v>2</v>
      </c>
      <c r="AK469" s="1">
        <v>51</v>
      </c>
    </row>
    <row r="470" spans="1:37" x14ac:dyDescent="0.2">
      <c r="A470" t="s">
        <v>470</v>
      </c>
      <c r="B470" t="s">
        <v>5412</v>
      </c>
      <c r="C470" t="s">
        <v>6196</v>
      </c>
      <c r="D470" t="s">
        <v>6202</v>
      </c>
      <c r="E470" t="s">
        <v>5549</v>
      </c>
      <c r="F470" s="35" t="s">
        <v>15079</v>
      </c>
      <c r="G470" s="1" t="s">
        <v>5105</v>
      </c>
      <c r="H470" s="1" t="s">
        <v>5105</v>
      </c>
      <c r="I470" s="3">
        <v>1</v>
      </c>
      <c r="J470" s="1">
        <v>0</v>
      </c>
      <c r="K470" s="1">
        <v>0</v>
      </c>
      <c r="L470" s="3">
        <v>1</v>
      </c>
      <c r="M470" s="6">
        <v>342</v>
      </c>
      <c r="N470" s="13">
        <v>342</v>
      </c>
      <c r="O470" s="3">
        <v>44</v>
      </c>
      <c r="P470" s="1">
        <v>2.2400000000000002</v>
      </c>
      <c r="Q470" s="1">
        <v>2.2400000000000002</v>
      </c>
      <c r="R470" s="3">
        <v>47</v>
      </c>
      <c r="S470" s="1">
        <v>20</v>
      </c>
      <c r="T470" s="1">
        <v>0</v>
      </c>
      <c r="U470" s="1">
        <v>0</v>
      </c>
      <c r="V470" s="1">
        <v>0</v>
      </c>
      <c r="W470" s="1">
        <v>10</v>
      </c>
      <c r="X470" s="1">
        <v>0</v>
      </c>
      <c r="Y470" s="1">
        <v>30</v>
      </c>
      <c r="Z470" s="1">
        <v>40</v>
      </c>
      <c r="AA470" s="1">
        <v>0</v>
      </c>
      <c r="AB470" s="1">
        <v>0</v>
      </c>
      <c r="AC470" s="3">
        <v>11</v>
      </c>
      <c r="AD470" s="1">
        <v>1.0539382E-2</v>
      </c>
      <c r="AE470" s="1">
        <v>-7.6391672568983104E-2</v>
      </c>
      <c r="AF470" s="1">
        <v>3</v>
      </c>
      <c r="AG470" s="1">
        <v>3</v>
      </c>
      <c r="AH470" s="1">
        <v>11</v>
      </c>
      <c r="AI470" s="1">
        <v>3</v>
      </c>
      <c r="AJ470" s="1">
        <v>3</v>
      </c>
      <c r="AK470" s="1">
        <v>51</v>
      </c>
    </row>
    <row r="471" spans="1:37" x14ac:dyDescent="0.2">
      <c r="A471" t="s">
        <v>471</v>
      </c>
      <c r="B471" t="s">
        <v>5412</v>
      </c>
      <c r="C471" t="s">
        <v>6196</v>
      </c>
      <c r="D471" t="s">
        <v>6202</v>
      </c>
      <c r="E471" t="s">
        <v>6207</v>
      </c>
      <c r="F471" s="35" t="s">
        <v>6208</v>
      </c>
      <c r="G471" s="1" t="s">
        <v>5105</v>
      </c>
      <c r="H471" s="1" t="s">
        <v>5105</v>
      </c>
      <c r="I471" s="3">
        <v>1</v>
      </c>
      <c r="J471" s="1">
        <v>0</v>
      </c>
      <c r="K471" s="1">
        <v>0</v>
      </c>
      <c r="L471" s="3">
        <v>1</v>
      </c>
      <c r="M471" s="6">
        <v>292</v>
      </c>
      <c r="N471" s="13">
        <v>292</v>
      </c>
      <c r="O471" s="3">
        <v>44</v>
      </c>
      <c r="P471" s="1">
        <v>2.2749999999999999</v>
      </c>
      <c r="Q471" s="1">
        <v>2.2749999999999999</v>
      </c>
      <c r="R471" s="3">
        <v>47</v>
      </c>
      <c r="S471" s="1">
        <v>20</v>
      </c>
      <c r="T471" s="1">
        <v>0</v>
      </c>
      <c r="U471" s="1">
        <v>0</v>
      </c>
      <c r="V471" s="1">
        <v>0</v>
      </c>
      <c r="W471" s="1">
        <v>10</v>
      </c>
      <c r="X471" s="1">
        <v>0</v>
      </c>
      <c r="Y471" s="1">
        <v>30</v>
      </c>
      <c r="Z471" s="1">
        <v>40</v>
      </c>
      <c r="AA471" s="1">
        <v>0</v>
      </c>
      <c r="AB471" s="1">
        <v>0</v>
      </c>
      <c r="AC471" s="3">
        <v>11</v>
      </c>
      <c r="AD471" s="1">
        <v>1.0539382E-2</v>
      </c>
      <c r="AE471" s="1">
        <v>-7.6391672568983104E-2</v>
      </c>
      <c r="AF471" s="1">
        <v>3</v>
      </c>
      <c r="AG471" s="1">
        <v>3</v>
      </c>
      <c r="AH471" s="1">
        <v>11</v>
      </c>
      <c r="AI471" s="1">
        <v>4</v>
      </c>
      <c r="AJ471" s="1">
        <v>4</v>
      </c>
      <c r="AK471" s="1">
        <v>51</v>
      </c>
    </row>
    <row r="472" spans="1:37" x14ac:dyDescent="0.2">
      <c r="A472" t="s">
        <v>472</v>
      </c>
      <c r="B472" t="s">
        <v>5412</v>
      </c>
      <c r="C472" t="s">
        <v>6196</v>
      </c>
      <c r="D472" t="s">
        <v>6202</v>
      </c>
      <c r="E472" t="s">
        <v>5876</v>
      </c>
      <c r="F472" s="35" t="s">
        <v>6209</v>
      </c>
      <c r="G472" s="1" t="s">
        <v>5105</v>
      </c>
      <c r="H472" s="1" t="s">
        <v>5105</v>
      </c>
      <c r="I472" s="3">
        <v>1</v>
      </c>
      <c r="J472" s="1">
        <v>0</v>
      </c>
      <c r="K472" s="1">
        <v>0</v>
      </c>
      <c r="L472" s="3">
        <v>1</v>
      </c>
      <c r="M472" s="6">
        <v>342</v>
      </c>
      <c r="N472" s="13">
        <v>342</v>
      </c>
      <c r="O472" s="3">
        <v>44</v>
      </c>
      <c r="P472" s="1">
        <v>2</v>
      </c>
      <c r="Q472" s="1">
        <v>2</v>
      </c>
      <c r="R472" s="3">
        <v>47</v>
      </c>
      <c r="S472" s="1">
        <v>20</v>
      </c>
      <c r="T472" s="1">
        <v>0</v>
      </c>
      <c r="U472" s="1">
        <v>0</v>
      </c>
      <c r="V472" s="1">
        <v>0</v>
      </c>
      <c r="W472" s="1">
        <v>10</v>
      </c>
      <c r="X472" s="1">
        <v>0</v>
      </c>
      <c r="Y472" s="1">
        <v>30</v>
      </c>
      <c r="Z472" s="1">
        <v>40</v>
      </c>
      <c r="AA472" s="1">
        <v>0</v>
      </c>
      <c r="AB472" s="1">
        <v>0</v>
      </c>
      <c r="AC472" s="3">
        <v>11</v>
      </c>
      <c r="AD472" s="1">
        <v>1.0539382E-2</v>
      </c>
      <c r="AE472" s="1">
        <v>-7.6391672568983202E-2</v>
      </c>
      <c r="AF472" s="1">
        <v>3</v>
      </c>
      <c r="AG472" s="1">
        <v>3</v>
      </c>
      <c r="AH472" s="1">
        <v>11</v>
      </c>
      <c r="AI472" s="1">
        <v>4</v>
      </c>
      <c r="AJ472" s="1">
        <v>4</v>
      </c>
      <c r="AK472" s="1">
        <v>51</v>
      </c>
    </row>
    <row r="473" spans="1:37" x14ac:dyDescent="0.2">
      <c r="A473" t="s">
        <v>473</v>
      </c>
      <c r="B473" t="s">
        <v>5412</v>
      </c>
      <c r="C473" t="s">
        <v>6196</v>
      </c>
      <c r="D473" t="s">
        <v>6202</v>
      </c>
      <c r="E473" t="s">
        <v>5969</v>
      </c>
      <c r="F473" s="35" t="s">
        <v>6210</v>
      </c>
      <c r="G473" s="1" t="s">
        <v>5105</v>
      </c>
      <c r="H473" s="1" t="s">
        <v>5105</v>
      </c>
      <c r="I473" s="3">
        <v>1</v>
      </c>
      <c r="J473" s="1">
        <v>0</v>
      </c>
      <c r="K473" s="1">
        <v>0</v>
      </c>
      <c r="L473" s="3">
        <v>1</v>
      </c>
      <c r="M473" s="6">
        <v>342</v>
      </c>
      <c r="N473" s="13">
        <v>342</v>
      </c>
      <c r="O473" s="3">
        <v>44</v>
      </c>
      <c r="P473" s="1">
        <v>2</v>
      </c>
      <c r="Q473" s="1">
        <v>2</v>
      </c>
      <c r="R473" s="3">
        <v>47</v>
      </c>
      <c r="S473" s="1">
        <v>20</v>
      </c>
      <c r="T473" s="1">
        <v>0</v>
      </c>
      <c r="U473" s="1">
        <v>0</v>
      </c>
      <c r="V473" s="1">
        <v>0</v>
      </c>
      <c r="W473" s="1">
        <v>10</v>
      </c>
      <c r="X473" s="1">
        <v>0</v>
      </c>
      <c r="Y473" s="1">
        <v>30</v>
      </c>
      <c r="Z473" s="1">
        <v>40</v>
      </c>
      <c r="AA473" s="1">
        <v>0</v>
      </c>
      <c r="AB473" s="1">
        <v>0</v>
      </c>
      <c r="AC473" s="3">
        <v>11</v>
      </c>
      <c r="AD473" s="1">
        <v>1.0539382E-2</v>
      </c>
      <c r="AE473" s="1">
        <v>-7.6391672568983202E-2</v>
      </c>
      <c r="AF473" s="1">
        <v>3</v>
      </c>
      <c r="AG473" s="1">
        <v>3</v>
      </c>
      <c r="AH473" s="1">
        <v>11</v>
      </c>
      <c r="AI473" s="1">
        <v>5</v>
      </c>
      <c r="AJ473" s="1">
        <v>5</v>
      </c>
      <c r="AK473" s="1">
        <v>51</v>
      </c>
    </row>
    <row r="474" spans="1:37" x14ac:dyDescent="0.2">
      <c r="A474" t="s">
        <v>474</v>
      </c>
      <c r="B474" t="s">
        <v>5123</v>
      </c>
      <c r="C474" t="s">
        <v>5254</v>
      </c>
      <c r="D474" t="s">
        <v>6211</v>
      </c>
      <c r="E474" t="s">
        <v>6212</v>
      </c>
      <c r="F474" s="35" t="s">
        <v>6213</v>
      </c>
      <c r="G474" s="1" t="s">
        <v>5105</v>
      </c>
      <c r="H474" s="1" t="s">
        <v>5105</v>
      </c>
      <c r="I474" s="3">
        <v>1</v>
      </c>
      <c r="J474" s="1">
        <v>0</v>
      </c>
      <c r="K474" s="1">
        <v>0</v>
      </c>
      <c r="L474" s="3">
        <v>1</v>
      </c>
      <c r="M474" s="6">
        <v>134.5</v>
      </c>
      <c r="N474" s="13">
        <v>134.5</v>
      </c>
      <c r="O474" s="3">
        <v>44</v>
      </c>
      <c r="P474" s="1">
        <v>1.9550000000000001</v>
      </c>
      <c r="Q474" s="1">
        <v>1.9550000000000001</v>
      </c>
      <c r="R474" s="3">
        <v>47</v>
      </c>
      <c r="S474" s="1">
        <v>20</v>
      </c>
      <c r="T474" s="1">
        <v>0</v>
      </c>
      <c r="U474" s="1">
        <v>0</v>
      </c>
      <c r="V474" s="1">
        <v>0</v>
      </c>
      <c r="W474" s="1">
        <v>10</v>
      </c>
      <c r="X474" s="1">
        <v>0</v>
      </c>
      <c r="Y474" s="1">
        <v>20</v>
      </c>
      <c r="Z474" s="1">
        <v>0</v>
      </c>
      <c r="AA474" s="1">
        <v>20</v>
      </c>
      <c r="AB474" s="1">
        <v>30</v>
      </c>
      <c r="AC474" s="3">
        <v>11</v>
      </c>
      <c r="AD474" s="1">
        <v>-3.7190573999999997E-2</v>
      </c>
      <c r="AE474" s="1">
        <v>-1.95077058355973E-2</v>
      </c>
      <c r="AF474" s="1">
        <v>3</v>
      </c>
      <c r="AG474" s="1">
        <v>3</v>
      </c>
      <c r="AH474" s="1">
        <v>11</v>
      </c>
      <c r="AI474" s="1">
        <v>1</v>
      </c>
      <c r="AJ474" s="1">
        <v>1</v>
      </c>
      <c r="AK474" s="1">
        <v>51</v>
      </c>
    </row>
    <row r="475" spans="1:37" x14ac:dyDescent="0.2">
      <c r="A475" t="s">
        <v>475</v>
      </c>
      <c r="B475" t="s">
        <v>5123</v>
      </c>
      <c r="C475" t="s">
        <v>5254</v>
      </c>
      <c r="D475" t="s">
        <v>6211</v>
      </c>
      <c r="E475" t="s">
        <v>6214</v>
      </c>
      <c r="F475" s="35" t="s">
        <v>6215</v>
      </c>
      <c r="G475" s="1" t="s">
        <v>5105</v>
      </c>
      <c r="H475" s="1" t="s">
        <v>5105</v>
      </c>
      <c r="I475" s="3">
        <v>1</v>
      </c>
      <c r="J475" s="1">
        <v>0</v>
      </c>
      <c r="K475" s="1">
        <v>0</v>
      </c>
      <c r="L475" s="3">
        <v>1</v>
      </c>
      <c r="M475" s="6">
        <v>157.4</v>
      </c>
      <c r="N475" s="13">
        <v>157.4</v>
      </c>
      <c r="O475" s="3">
        <v>44</v>
      </c>
      <c r="P475" s="1">
        <v>2.2000000000000002</v>
      </c>
      <c r="Q475" s="1">
        <v>2.2000000000000002</v>
      </c>
      <c r="R475" s="3">
        <v>1</v>
      </c>
      <c r="S475" s="1">
        <v>20</v>
      </c>
      <c r="T475" s="1">
        <v>0</v>
      </c>
      <c r="U475" s="1">
        <v>0</v>
      </c>
      <c r="V475" s="1">
        <v>0</v>
      </c>
      <c r="W475" s="1">
        <v>10</v>
      </c>
      <c r="X475" s="1">
        <v>0</v>
      </c>
      <c r="Y475" s="1">
        <v>20</v>
      </c>
      <c r="Z475" s="1">
        <v>0</v>
      </c>
      <c r="AA475" s="1">
        <v>20</v>
      </c>
      <c r="AB475" s="1">
        <v>30</v>
      </c>
      <c r="AC475" s="3">
        <v>11</v>
      </c>
      <c r="AD475" s="1">
        <v>-3.7190573999999997E-2</v>
      </c>
      <c r="AE475" s="1">
        <v>-1.95077058355973E-2</v>
      </c>
      <c r="AF475" s="1">
        <v>3</v>
      </c>
      <c r="AG475" s="1">
        <v>3</v>
      </c>
      <c r="AH475" s="1">
        <v>11</v>
      </c>
      <c r="AI475" s="1">
        <v>3</v>
      </c>
      <c r="AJ475" s="1">
        <v>3</v>
      </c>
      <c r="AK475" s="1">
        <v>51</v>
      </c>
    </row>
    <row r="476" spans="1:37" x14ac:dyDescent="0.2">
      <c r="A476" t="s">
        <v>476</v>
      </c>
      <c r="B476" t="s">
        <v>5123</v>
      </c>
      <c r="C476" t="s">
        <v>5254</v>
      </c>
      <c r="D476" t="s">
        <v>6211</v>
      </c>
      <c r="E476" t="s">
        <v>6216</v>
      </c>
      <c r="F476" s="35" t="s">
        <v>6217</v>
      </c>
      <c r="G476" s="1" t="s">
        <v>5105</v>
      </c>
      <c r="H476" s="1" t="s">
        <v>5105</v>
      </c>
      <c r="I476" s="3">
        <v>1</v>
      </c>
      <c r="J476" s="1">
        <v>0</v>
      </c>
      <c r="K476" s="1">
        <v>0</v>
      </c>
      <c r="L476" s="3">
        <v>1</v>
      </c>
      <c r="M476" s="6">
        <v>356</v>
      </c>
      <c r="N476" s="13">
        <v>356</v>
      </c>
      <c r="O476" s="3">
        <v>44</v>
      </c>
      <c r="P476" s="1">
        <v>3</v>
      </c>
      <c r="Q476" s="1">
        <v>3</v>
      </c>
      <c r="R476" s="3">
        <v>47</v>
      </c>
      <c r="S476" s="1">
        <v>20</v>
      </c>
      <c r="T476" s="1">
        <v>0</v>
      </c>
      <c r="U476" s="1">
        <v>0</v>
      </c>
      <c r="V476" s="1">
        <v>0</v>
      </c>
      <c r="W476" s="1">
        <v>10</v>
      </c>
      <c r="X476" s="1">
        <v>0</v>
      </c>
      <c r="Y476" s="1">
        <v>20</v>
      </c>
      <c r="Z476" s="1">
        <v>0</v>
      </c>
      <c r="AA476" s="1">
        <v>20</v>
      </c>
      <c r="AB476" s="1">
        <v>30</v>
      </c>
      <c r="AC476" s="3">
        <v>11</v>
      </c>
      <c r="AD476" s="1">
        <v>-3.7190573999999997E-2</v>
      </c>
      <c r="AE476" s="1">
        <v>-1.95077058355973E-2</v>
      </c>
      <c r="AF476" s="1">
        <v>3</v>
      </c>
      <c r="AG476" s="1">
        <v>3</v>
      </c>
      <c r="AH476" s="1">
        <v>11</v>
      </c>
      <c r="AI476" s="1">
        <v>2</v>
      </c>
      <c r="AJ476" s="1">
        <v>2</v>
      </c>
      <c r="AK476" s="1">
        <v>51</v>
      </c>
    </row>
    <row r="477" spans="1:37" x14ac:dyDescent="0.2">
      <c r="A477" t="s">
        <v>477</v>
      </c>
      <c r="B477" t="s">
        <v>5123</v>
      </c>
      <c r="C477" t="s">
        <v>5254</v>
      </c>
      <c r="D477" t="s">
        <v>6211</v>
      </c>
      <c r="E477" t="s">
        <v>6218</v>
      </c>
      <c r="F477" s="35" t="s">
        <v>6219</v>
      </c>
      <c r="G477" s="1" t="s">
        <v>5105</v>
      </c>
      <c r="H477" s="1" t="s">
        <v>5105</v>
      </c>
      <c r="I477" s="3">
        <v>1</v>
      </c>
      <c r="J477" s="1">
        <v>0</v>
      </c>
      <c r="K477" s="1">
        <v>0</v>
      </c>
      <c r="L477" s="3">
        <v>1</v>
      </c>
      <c r="M477" s="6">
        <v>257</v>
      </c>
      <c r="N477" s="13">
        <v>257</v>
      </c>
      <c r="O477" s="3">
        <v>44</v>
      </c>
      <c r="P477" s="1">
        <v>2.1924999999999999</v>
      </c>
      <c r="Q477" s="1">
        <v>2.1924999999999999</v>
      </c>
      <c r="R477" s="3">
        <v>47</v>
      </c>
      <c r="S477" s="1">
        <v>20</v>
      </c>
      <c r="T477" s="1">
        <v>0</v>
      </c>
      <c r="U477" s="1">
        <v>0</v>
      </c>
      <c r="V477" s="1">
        <v>0</v>
      </c>
      <c r="W477" s="1">
        <v>10</v>
      </c>
      <c r="X477" s="1">
        <v>0</v>
      </c>
      <c r="Y477" s="1">
        <v>20</v>
      </c>
      <c r="Z477" s="1">
        <v>0</v>
      </c>
      <c r="AA477" s="1">
        <v>20</v>
      </c>
      <c r="AB477" s="1">
        <v>30</v>
      </c>
      <c r="AC477" s="3">
        <v>11</v>
      </c>
      <c r="AD477" s="1">
        <v>-3.7190573999999997E-2</v>
      </c>
      <c r="AE477" s="1">
        <v>-1.95077058355973E-2</v>
      </c>
      <c r="AF477" s="1">
        <v>3</v>
      </c>
      <c r="AG477" s="1">
        <v>3</v>
      </c>
      <c r="AH477" s="1">
        <v>11</v>
      </c>
      <c r="AI477" s="1">
        <v>4</v>
      </c>
      <c r="AJ477" s="1">
        <v>4</v>
      </c>
      <c r="AK477" s="1">
        <v>51</v>
      </c>
    </row>
    <row r="478" spans="1:37" x14ac:dyDescent="0.2">
      <c r="A478" t="s">
        <v>478</v>
      </c>
      <c r="B478" t="s">
        <v>5123</v>
      </c>
      <c r="C478" t="s">
        <v>5254</v>
      </c>
      <c r="D478" t="s">
        <v>6211</v>
      </c>
      <c r="E478" t="s">
        <v>6220</v>
      </c>
      <c r="F478" s="35" t="s">
        <v>6221</v>
      </c>
      <c r="G478" s="1" t="s">
        <v>5105</v>
      </c>
      <c r="H478" s="1" t="s">
        <v>5105</v>
      </c>
      <c r="I478" s="3">
        <v>1</v>
      </c>
      <c r="J478" s="1">
        <v>0</v>
      </c>
      <c r="K478" s="1">
        <v>0</v>
      </c>
      <c r="L478" s="3">
        <v>1</v>
      </c>
      <c r="M478" s="6">
        <v>280</v>
      </c>
      <c r="N478" s="13">
        <v>280</v>
      </c>
      <c r="O478" s="3">
        <v>44</v>
      </c>
      <c r="P478" s="1">
        <v>2.0474999999999999</v>
      </c>
      <c r="Q478" s="1">
        <v>2.0474999999999999</v>
      </c>
      <c r="R478" s="3">
        <v>47</v>
      </c>
      <c r="S478" s="1">
        <v>20</v>
      </c>
      <c r="T478" s="1">
        <v>0</v>
      </c>
      <c r="U478" s="1">
        <v>0</v>
      </c>
      <c r="V478" s="1">
        <v>0</v>
      </c>
      <c r="W478" s="1">
        <v>10</v>
      </c>
      <c r="X478" s="1">
        <v>0</v>
      </c>
      <c r="Y478" s="1">
        <v>20</v>
      </c>
      <c r="Z478" s="1">
        <v>0</v>
      </c>
      <c r="AA478" s="1">
        <v>20</v>
      </c>
      <c r="AB478" s="1">
        <v>30</v>
      </c>
      <c r="AC478" s="3">
        <v>11</v>
      </c>
      <c r="AD478" s="1">
        <v>-3.7190573999999997E-2</v>
      </c>
      <c r="AE478" s="1">
        <v>-1.95077058355973E-2</v>
      </c>
      <c r="AF478" s="1">
        <v>3</v>
      </c>
      <c r="AG478" s="1">
        <v>3</v>
      </c>
      <c r="AH478" s="1">
        <v>11</v>
      </c>
      <c r="AI478" s="1">
        <v>4</v>
      </c>
      <c r="AJ478" s="1">
        <v>4</v>
      </c>
      <c r="AK478" s="1">
        <v>51</v>
      </c>
    </row>
    <row r="479" spans="1:37" x14ac:dyDescent="0.2">
      <c r="A479" t="s">
        <v>479</v>
      </c>
      <c r="B479" t="s">
        <v>5123</v>
      </c>
      <c r="C479" t="s">
        <v>5254</v>
      </c>
      <c r="D479" t="s">
        <v>6211</v>
      </c>
      <c r="E479" t="s">
        <v>6222</v>
      </c>
      <c r="F479" s="35" t="s">
        <v>6223</v>
      </c>
      <c r="G479" s="1" t="s">
        <v>5105</v>
      </c>
      <c r="H479" s="1" t="s">
        <v>5105</v>
      </c>
      <c r="I479" s="3">
        <v>1</v>
      </c>
      <c r="J479" s="1">
        <v>0</v>
      </c>
      <c r="K479" s="1">
        <v>0</v>
      </c>
      <c r="L479" s="3">
        <v>1</v>
      </c>
      <c r="M479" s="6">
        <v>278</v>
      </c>
      <c r="N479" s="13">
        <v>278</v>
      </c>
      <c r="O479" s="3">
        <v>44</v>
      </c>
      <c r="P479" s="1">
        <v>2</v>
      </c>
      <c r="Q479" s="1">
        <v>2</v>
      </c>
      <c r="R479" s="3">
        <v>47</v>
      </c>
      <c r="S479" s="1">
        <v>20</v>
      </c>
      <c r="T479" s="1">
        <v>0</v>
      </c>
      <c r="U479" s="1">
        <v>0</v>
      </c>
      <c r="V479" s="1">
        <v>0</v>
      </c>
      <c r="W479" s="1">
        <v>10</v>
      </c>
      <c r="X479" s="1">
        <v>0</v>
      </c>
      <c r="Y479" s="1">
        <v>20</v>
      </c>
      <c r="Z479" s="1">
        <v>0</v>
      </c>
      <c r="AA479" s="1">
        <v>20</v>
      </c>
      <c r="AB479" s="1">
        <v>30</v>
      </c>
      <c r="AC479" s="3">
        <v>11</v>
      </c>
      <c r="AD479" s="1">
        <v>-3.7190573999999997E-2</v>
      </c>
      <c r="AE479" s="1">
        <v>-1.95077058355973E-2</v>
      </c>
      <c r="AF479" s="1">
        <v>3</v>
      </c>
      <c r="AG479" s="1">
        <v>3</v>
      </c>
      <c r="AH479" s="1">
        <v>11</v>
      </c>
      <c r="AI479" s="1">
        <v>10</v>
      </c>
      <c r="AJ479" s="1">
        <v>10</v>
      </c>
      <c r="AK479" s="1">
        <v>51</v>
      </c>
    </row>
    <row r="480" spans="1:37" x14ac:dyDescent="0.2">
      <c r="A480" t="s">
        <v>480</v>
      </c>
      <c r="B480" t="s">
        <v>5123</v>
      </c>
      <c r="C480" t="s">
        <v>5254</v>
      </c>
      <c r="D480" t="s">
        <v>6211</v>
      </c>
      <c r="E480" t="s">
        <v>6224</v>
      </c>
      <c r="F480" s="35" t="s">
        <v>6225</v>
      </c>
      <c r="G480" s="1" t="s">
        <v>5105</v>
      </c>
      <c r="H480" s="1" t="s">
        <v>5105</v>
      </c>
      <c r="I480" s="3">
        <v>1</v>
      </c>
      <c r="J480" s="1">
        <v>0</v>
      </c>
      <c r="K480" s="1">
        <v>0</v>
      </c>
      <c r="L480" s="3">
        <v>1</v>
      </c>
      <c r="M480" s="6">
        <v>325</v>
      </c>
      <c r="N480" s="13">
        <v>325</v>
      </c>
      <c r="O480" s="3">
        <v>44</v>
      </c>
      <c r="P480" s="1" t="s">
        <v>2</v>
      </c>
      <c r="Q480" s="1">
        <v>2.0413999999999999</v>
      </c>
      <c r="R480" s="3" t="s">
        <v>14989</v>
      </c>
      <c r="S480" s="1">
        <v>20</v>
      </c>
      <c r="T480" s="1">
        <v>0</v>
      </c>
      <c r="U480" s="1">
        <v>0</v>
      </c>
      <c r="V480" s="1">
        <v>0</v>
      </c>
      <c r="W480" s="1">
        <v>10</v>
      </c>
      <c r="X480" s="1">
        <v>0</v>
      </c>
      <c r="Y480" s="1">
        <v>20</v>
      </c>
      <c r="Z480" s="1">
        <v>0</v>
      </c>
      <c r="AA480" s="1">
        <v>20</v>
      </c>
      <c r="AB480" s="1">
        <v>30</v>
      </c>
      <c r="AC480" s="3">
        <v>11</v>
      </c>
      <c r="AD480" s="1">
        <v>-3.7190573999999997E-2</v>
      </c>
      <c r="AE480" s="1">
        <v>-1.95077058355973E-2</v>
      </c>
      <c r="AF480" s="1">
        <v>3</v>
      </c>
      <c r="AG480" s="1">
        <v>3</v>
      </c>
      <c r="AH480" s="1">
        <v>11</v>
      </c>
      <c r="AI480" s="1">
        <v>6</v>
      </c>
      <c r="AJ480" s="1">
        <v>6</v>
      </c>
      <c r="AK480" s="1">
        <v>51</v>
      </c>
    </row>
    <row r="481" spans="1:37" x14ac:dyDescent="0.2">
      <c r="A481" t="s">
        <v>481</v>
      </c>
      <c r="B481" t="s">
        <v>5123</v>
      </c>
      <c r="C481" t="s">
        <v>5254</v>
      </c>
      <c r="D481" t="s">
        <v>6211</v>
      </c>
      <c r="E481" t="s">
        <v>6226</v>
      </c>
      <c r="F481" s="35" t="s">
        <v>6227</v>
      </c>
      <c r="G481" s="1" t="s">
        <v>5106</v>
      </c>
      <c r="H481" s="1" t="s">
        <v>5106</v>
      </c>
      <c r="I481" s="3">
        <v>1</v>
      </c>
      <c r="J481" s="1">
        <v>1</v>
      </c>
      <c r="K481" s="1">
        <v>1</v>
      </c>
      <c r="L481" s="3">
        <v>1</v>
      </c>
      <c r="M481" s="6">
        <v>278</v>
      </c>
      <c r="N481" s="13">
        <v>278</v>
      </c>
      <c r="O481" s="3">
        <v>44</v>
      </c>
      <c r="P481" s="1" t="s">
        <v>2</v>
      </c>
      <c r="Q481" s="1">
        <v>2.3763000000000001</v>
      </c>
      <c r="R481" s="3" t="s">
        <v>14989</v>
      </c>
      <c r="S481" s="1">
        <v>20</v>
      </c>
      <c r="T481" s="1">
        <v>0</v>
      </c>
      <c r="U481" s="1">
        <v>0</v>
      </c>
      <c r="V481" s="1">
        <v>0</v>
      </c>
      <c r="W481" s="1">
        <v>10</v>
      </c>
      <c r="X481" s="1">
        <v>0</v>
      </c>
      <c r="Y481" s="1">
        <v>20</v>
      </c>
      <c r="Z481" s="1">
        <v>0</v>
      </c>
      <c r="AA481" s="1">
        <v>20</v>
      </c>
      <c r="AB481" s="1">
        <v>30</v>
      </c>
      <c r="AC481" s="3">
        <v>11</v>
      </c>
      <c r="AD481" s="1">
        <v>-3.7190573999999997E-2</v>
      </c>
      <c r="AE481" s="1">
        <v>-1.95077058355973E-2</v>
      </c>
      <c r="AF481" s="1">
        <v>3</v>
      </c>
      <c r="AG481" s="1">
        <v>3</v>
      </c>
      <c r="AH481" s="1">
        <v>11</v>
      </c>
      <c r="AI481" s="1">
        <v>1</v>
      </c>
      <c r="AJ481" s="1">
        <v>1</v>
      </c>
      <c r="AK481" s="1">
        <v>51</v>
      </c>
    </row>
    <row r="482" spans="1:37" x14ac:dyDescent="0.2">
      <c r="A482" t="s">
        <v>482</v>
      </c>
      <c r="B482" t="s">
        <v>5123</v>
      </c>
      <c r="C482" t="s">
        <v>5254</v>
      </c>
      <c r="D482" t="s">
        <v>6211</v>
      </c>
      <c r="E482" t="s">
        <v>6228</v>
      </c>
      <c r="F482" s="35" t="s">
        <v>6229</v>
      </c>
      <c r="G482" s="1" t="s">
        <v>5105</v>
      </c>
      <c r="H482" s="1" t="s">
        <v>5105</v>
      </c>
      <c r="I482" s="3">
        <v>1</v>
      </c>
      <c r="J482" s="1">
        <v>0</v>
      </c>
      <c r="K482" s="1">
        <v>0</v>
      </c>
      <c r="L482" s="3">
        <v>1</v>
      </c>
      <c r="M482" s="6">
        <v>202</v>
      </c>
      <c r="N482" s="13">
        <v>202</v>
      </c>
      <c r="O482" s="3">
        <v>44</v>
      </c>
      <c r="P482" s="1">
        <v>2.2799999999999998</v>
      </c>
      <c r="Q482" s="1">
        <v>2.2799999999999998</v>
      </c>
      <c r="R482" s="3">
        <v>47</v>
      </c>
      <c r="S482" s="1">
        <v>20</v>
      </c>
      <c r="T482" s="1">
        <v>0</v>
      </c>
      <c r="U482" s="1">
        <v>0</v>
      </c>
      <c r="V482" s="1">
        <v>0</v>
      </c>
      <c r="W482" s="1">
        <v>10</v>
      </c>
      <c r="X482" s="1">
        <v>0</v>
      </c>
      <c r="Y482" s="1">
        <v>20</v>
      </c>
      <c r="Z482" s="1">
        <v>0</v>
      </c>
      <c r="AA482" s="1">
        <v>20</v>
      </c>
      <c r="AB482" s="1">
        <v>30</v>
      </c>
      <c r="AC482" s="3">
        <v>11</v>
      </c>
      <c r="AD482" s="1">
        <v>-3.7190573999999997E-2</v>
      </c>
      <c r="AE482" s="1">
        <v>-1.95077058355973E-2</v>
      </c>
      <c r="AF482" s="1">
        <v>3</v>
      </c>
      <c r="AG482" s="1">
        <v>3</v>
      </c>
      <c r="AH482" s="1">
        <v>11</v>
      </c>
      <c r="AI482" s="1">
        <v>5</v>
      </c>
      <c r="AJ482" s="1">
        <v>5</v>
      </c>
      <c r="AK482" s="1">
        <v>51</v>
      </c>
    </row>
    <row r="483" spans="1:37" x14ac:dyDescent="0.2">
      <c r="A483" t="s">
        <v>483</v>
      </c>
      <c r="B483" t="s">
        <v>5123</v>
      </c>
      <c r="C483" t="s">
        <v>5254</v>
      </c>
      <c r="D483" t="s">
        <v>6211</v>
      </c>
      <c r="E483" t="s">
        <v>6230</v>
      </c>
      <c r="F483" s="35" t="s">
        <v>6231</v>
      </c>
      <c r="G483" s="1" t="s">
        <v>5105</v>
      </c>
      <c r="H483" s="1" t="s">
        <v>5105</v>
      </c>
      <c r="I483" s="3">
        <v>1</v>
      </c>
      <c r="J483" s="1">
        <v>0</v>
      </c>
      <c r="K483" s="1">
        <v>0</v>
      </c>
      <c r="L483" s="3">
        <v>1</v>
      </c>
      <c r="M483" s="6">
        <v>197.5</v>
      </c>
      <c r="N483" s="13">
        <v>197.5</v>
      </c>
      <c r="O483" s="3">
        <v>44</v>
      </c>
      <c r="P483" s="1">
        <v>2.3525</v>
      </c>
      <c r="Q483" s="1">
        <v>2.3525</v>
      </c>
      <c r="R483" s="3">
        <v>47</v>
      </c>
      <c r="S483" s="1">
        <v>20</v>
      </c>
      <c r="T483" s="1">
        <v>0</v>
      </c>
      <c r="U483" s="1">
        <v>0</v>
      </c>
      <c r="V483" s="1">
        <v>0</v>
      </c>
      <c r="W483" s="1">
        <v>10</v>
      </c>
      <c r="X483" s="1">
        <v>0</v>
      </c>
      <c r="Y483" s="1">
        <v>20</v>
      </c>
      <c r="Z483" s="1">
        <v>0</v>
      </c>
      <c r="AA483" s="1">
        <v>20</v>
      </c>
      <c r="AB483" s="1">
        <v>30</v>
      </c>
      <c r="AC483" s="3">
        <v>11</v>
      </c>
      <c r="AD483" s="1">
        <v>-3.7190573999999997E-2</v>
      </c>
      <c r="AE483" s="1">
        <v>-1.95077058355973E-2</v>
      </c>
      <c r="AF483" s="1">
        <v>3</v>
      </c>
      <c r="AG483" s="1">
        <v>3</v>
      </c>
      <c r="AH483" s="1">
        <v>11</v>
      </c>
      <c r="AI483" s="1">
        <v>10</v>
      </c>
      <c r="AJ483" s="1">
        <v>10</v>
      </c>
      <c r="AK483" s="1">
        <v>51</v>
      </c>
    </row>
    <row r="484" spans="1:37" x14ac:dyDescent="0.2">
      <c r="A484" t="s">
        <v>484</v>
      </c>
      <c r="B484" t="s">
        <v>5123</v>
      </c>
      <c r="C484" t="s">
        <v>5254</v>
      </c>
      <c r="D484" t="s">
        <v>6211</v>
      </c>
      <c r="E484" t="s">
        <v>6232</v>
      </c>
      <c r="F484" s="35" t="s">
        <v>6233</v>
      </c>
      <c r="G484" s="1" t="s">
        <v>5105</v>
      </c>
      <c r="H484" s="1" t="s">
        <v>5105</v>
      </c>
      <c r="I484" s="3">
        <v>1</v>
      </c>
      <c r="J484" s="1">
        <v>0</v>
      </c>
      <c r="K484" s="1">
        <v>0</v>
      </c>
      <c r="L484" s="3">
        <v>1</v>
      </c>
      <c r="M484" s="6">
        <v>278</v>
      </c>
      <c r="N484" s="13">
        <v>278</v>
      </c>
      <c r="O484" s="3">
        <v>44</v>
      </c>
      <c r="P484" s="1">
        <v>2.64</v>
      </c>
      <c r="Q484" s="1">
        <v>2.64</v>
      </c>
      <c r="R484" s="3">
        <v>47</v>
      </c>
      <c r="S484" s="1">
        <v>20</v>
      </c>
      <c r="T484" s="1">
        <v>0</v>
      </c>
      <c r="U484" s="1">
        <v>0</v>
      </c>
      <c r="V484" s="1">
        <v>0</v>
      </c>
      <c r="W484" s="1">
        <v>10</v>
      </c>
      <c r="X484" s="1">
        <v>0</v>
      </c>
      <c r="Y484" s="1">
        <v>20</v>
      </c>
      <c r="Z484" s="1">
        <v>0</v>
      </c>
      <c r="AA484" s="1">
        <v>20</v>
      </c>
      <c r="AB484" s="1">
        <v>30</v>
      </c>
      <c r="AC484" s="3">
        <v>11</v>
      </c>
      <c r="AD484" s="1">
        <v>-3.7190573999999997E-2</v>
      </c>
      <c r="AE484" s="1">
        <v>-1.95077058355973E-2</v>
      </c>
      <c r="AF484" s="1">
        <v>3</v>
      </c>
      <c r="AG484" s="1">
        <v>3</v>
      </c>
      <c r="AH484" s="1">
        <v>11</v>
      </c>
      <c r="AI484" s="1">
        <v>1</v>
      </c>
      <c r="AJ484" s="1">
        <v>1</v>
      </c>
      <c r="AK484" s="1">
        <v>51</v>
      </c>
    </row>
    <row r="485" spans="1:37" x14ac:dyDescent="0.2">
      <c r="A485" t="s">
        <v>485</v>
      </c>
      <c r="B485" t="s">
        <v>5123</v>
      </c>
      <c r="C485" t="s">
        <v>5254</v>
      </c>
      <c r="D485" t="s">
        <v>6211</v>
      </c>
      <c r="E485" t="s">
        <v>6234</v>
      </c>
      <c r="F485" s="35" t="s">
        <v>6235</v>
      </c>
      <c r="G485" s="1" t="s">
        <v>5105</v>
      </c>
      <c r="H485" s="1" t="s">
        <v>5105</v>
      </c>
      <c r="I485" s="3">
        <v>2</v>
      </c>
      <c r="J485" s="1">
        <v>0</v>
      </c>
      <c r="K485" s="1">
        <v>0</v>
      </c>
      <c r="L485" s="3">
        <v>1</v>
      </c>
      <c r="M485" s="6">
        <v>269</v>
      </c>
      <c r="N485" s="13">
        <v>269</v>
      </c>
      <c r="O485" s="3">
        <v>44</v>
      </c>
      <c r="P485" s="1" t="s">
        <v>2</v>
      </c>
      <c r="Q485" s="1">
        <v>1.8531</v>
      </c>
      <c r="R485" s="3" t="s">
        <v>14989</v>
      </c>
      <c r="S485" s="1">
        <v>20</v>
      </c>
      <c r="T485" s="1">
        <v>0</v>
      </c>
      <c r="U485" s="1">
        <v>0</v>
      </c>
      <c r="V485" s="1">
        <v>0</v>
      </c>
      <c r="W485" s="1">
        <v>10</v>
      </c>
      <c r="X485" s="1">
        <v>0</v>
      </c>
      <c r="Y485" s="1">
        <v>20</v>
      </c>
      <c r="Z485" s="1">
        <v>0</v>
      </c>
      <c r="AA485" s="1">
        <v>20</v>
      </c>
      <c r="AB485" s="1">
        <v>30</v>
      </c>
      <c r="AC485" s="3">
        <v>11</v>
      </c>
      <c r="AD485" s="1">
        <v>-3.7190573999999997E-2</v>
      </c>
      <c r="AE485" s="1">
        <v>-1.95077058355973E-2</v>
      </c>
      <c r="AF485" s="1">
        <v>3</v>
      </c>
      <c r="AG485" s="1">
        <v>3</v>
      </c>
      <c r="AH485" s="1">
        <v>11</v>
      </c>
      <c r="AI485" s="1">
        <v>3</v>
      </c>
      <c r="AJ485" s="1">
        <v>3</v>
      </c>
      <c r="AK485" s="1">
        <v>51</v>
      </c>
    </row>
    <row r="486" spans="1:37" x14ac:dyDescent="0.2">
      <c r="A486" t="s">
        <v>486</v>
      </c>
      <c r="B486" t="s">
        <v>5123</v>
      </c>
      <c r="C486" t="s">
        <v>5254</v>
      </c>
      <c r="D486" t="s">
        <v>6211</v>
      </c>
      <c r="E486" t="s">
        <v>6236</v>
      </c>
      <c r="F486" s="35" t="s">
        <v>6237</v>
      </c>
      <c r="G486" s="1" t="s">
        <v>5105</v>
      </c>
      <c r="H486" s="1" t="s">
        <v>5105</v>
      </c>
      <c r="I486" s="3">
        <v>1</v>
      </c>
      <c r="J486" s="1">
        <v>0</v>
      </c>
      <c r="K486" s="1">
        <v>0</v>
      </c>
      <c r="L486" s="3">
        <v>1</v>
      </c>
      <c r="M486" s="6">
        <v>361.5</v>
      </c>
      <c r="N486" s="13">
        <v>361.5</v>
      </c>
      <c r="O486" s="3">
        <v>44</v>
      </c>
      <c r="P486" s="1">
        <v>1.5275000000000001</v>
      </c>
      <c r="Q486" s="1">
        <v>1.5275000000000001</v>
      </c>
      <c r="R486" s="3">
        <v>47</v>
      </c>
      <c r="S486" s="1">
        <v>20</v>
      </c>
      <c r="T486" s="1">
        <v>0</v>
      </c>
      <c r="U486" s="1">
        <v>0</v>
      </c>
      <c r="V486" s="1">
        <v>0</v>
      </c>
      <c r="W486" s="1">
        <v>10</v>
      </c>
      <c r="X486" s="1">
        <v>0</v>
      </c>
      <c r="Y486" s="1">
        <v>20</v>
      </c>
      <c r="Z486" s="1">
        <v>0</v>
      </c>
      <c r="AA486" s="1">
        <v>20</v>
      </c>
      <c r="AB486" s="1">
        <v>30</v>
      </c>
      <c r="AC486" s="3">
        <v>11</v>
      </c>
      <c r="AD486" s="1">
        <v>-3.7190573999999997E-2</v>
      </c>
      <c r="AE486" s="1">
        <v>-1.95077058355973E-2</v>
      </c>
      <c r="AF486" s="1">
        <v>3</v>
      </c>
      <c r="AG486" s="1">
        <v>3</v>
      </c>
      <c r="AH486" s="1">
        <v>11</v>
      </c>
      <c r="AI486" s="1">
        <v>3</v>
      </c>
      <c r="AJ486" s="1">
        <v>3</v>
      </c>
      <c r="AK486" s="1">
        <v>51</v>
      </c>
    </row>
    <row r="487" spans="1:37" x14ac:dyDescent="0.2">
      <c r="A487" t="s">
        <v>487</v>
      </c>
      <c r="B487" t="s">
        <v>5123</v>
      </c>
      <c r="C487" t="s">
        <v>5254</v>
      </c>
      <c r="D487" t="s">
        <v>6211</v>
      </c>
      <c r="E487" t="s">
        <v>6238</v>
      </c>
      <c r="F487" s="35" t="s">
        <v>6239</v>
      </c>
      <c r="G487" s="1" t="s">
        <v>5105</v>
      </c>
      <c r="H487" s="1" t="s">
        <v>5105</v>
      </c>
      <c r="I487" s="3">
        <v>1</v>
      </c>
      <c r="J487" s="1">
        <v>0</v>
      </c>
      <c r="K487" s="1">
        <v>0</v>
      </c>
      <c r="L487" s="3">
        <v>1</v>
      </c>
      <c r="M487" s="6">
        <v>252</v>
      </c>
      <c r="N487" s="13">
        <v>252</v>
      </c>
      <c r="O487" s="3">
        <v>44</v>
      </c>
      <c r="P487" s="1">
        <v>3.5</v>
      </c>
      <c r="Q487" s="1">
        <v>3.5</v>
      </c>
      <c r="R487" s="3">
        <v>1</v>
      </c>
      <c r="S487" s="1">
        <v>20</v>
      </c>
      <c r="T487" s="1">
        <v>0</v>
      </c>
      <c r="U487" s="1">
        <v>0</v>
      </c>
      <c r="V487" s="1">
        <v>0</v>
      </c>
      <c r="W487" s="1">
        <v>10</v>
      </c>
      <c r="X487" s="1">
        <v>0</v>
      </c>
      <c r="Y487" s="1">
        <v>20</v>
      </c>
      <c r="Z487" s="1">
        <v>0</v>
      </c>
      <c r="AA487" s="1">
        <v>20</v>
      </c>
      <c r="AB487" s="1">
        <v>30</v>
      </c>
      <c r="AC487" s="3">
        <v>11</v>
      </c>
      <c r="AD487" s="1">
        <v>-3.7190573999999997E-2</v>
      </c>
      <c r="AE487" s="1">
        <v>-1.95077058355973E-2</v>
      </c>
      <c r="AF487" s="1">
        <v>3</v>
      </c>
      <c r="AG487" s="1">
        <v>3</v>
      </c>
      <c r="AH487" s="1">
        <v>11</v>
      </c>
      <c r="AI487" s="1">
        <v>6</v>
      </c>
      <c r="AJ487" s="1">
        <v>6</v>
      </c>
      <c r="AK487" s="1">
        <v>51</v>
      </c>
    </row>
    <row r="488" spans="1:37" x14ac:dyDescent="0.2">
      <c r="A488" t="s">
        <v>488</v>
      </c>
      <c r="B488" t="s">
        <v>5123</v>
      </c>
      <c r="C488" t="s">
        <v>5254</v>
      </c>
      <c r="D488" t="s">
        <v>6211</v>
      </c>
      <c r="E488" t="s">
        <v>6240</v>
      </c>
      <c r="F488" s="35" t="s">
        <v>6241</v>
      </c>
      <c r="G488" s="1" t="s">
        <v>5105</v>
      </c>
      <c r="H488" s="1" t="s">
        <v>5105</v>
      </c>
      <c r="I488" s="3">
        <v>1</v>
      </c>
      <c r="J488" s="1">
        <v>0</v>
      </c>
      <c r="K488" s="1">
        <v>0</v>
      </c>
      <c r="L488" s="3">
        <v>1</v>
      </c>
      <c r="M488" s="6">
        <v>318.60000000000002</v>
      </c>
      <c r="N488" s="13">
        <v>318.60000000000002</v>
      </c>
      <c r="O488" s="3">
        <v>44</v>
      </c>
      <c r="P488" s="1">
        <v>1</v>
      </c>
      <c r="Q488" s="1">
        <v>1</v>
      </c>
      <c r="R488" s="3">
        <v>1</v>
      </c>
      <c r="S488" s="1">
        <v>20</v>
      </c>
      <c r="T488" s="1">
        <v>0</v>
      </c>
      <c r="U488" s="1">
        <v>0</v>
      </c>
      <c r="V488" s="1">
        <v>0</v>
      </c>
      <c r="W488" s="1">
        <v>10</v>
      </c>
      <c r="X488" s="1">
        <v>0</v>
      </c>
      <c r="Y488" s="1">
        <v>20</v>
      </c>
      <c r="Z488" s="1">
        <v>0</v>
      </c>
      <c r="AA488" s="1">
        <v>20</v>
      </c>
      <c r="AB488" s="1">
        <v>30</v>
      </c>
      <c r="AC488" s="3">
        <v>11</v>
      </c>
      <c r="AD488" s="1">
        <v>-3.7190573999999997E-2</v>
      </c>
      <c r="AE488" s="1">
        <v>-1.95077058355973E-2</v>
      </c>
      <c r="AF488" s="1">
        <v>3</v>
      </c>
      <c r="AG488" s="1">
        <v>3</v>
      </c>
      <c r="AH488" s="1">
        <v>11</v>
      </c>
      <c r="AI488" s="1">
        <v>2</v>
      </c>
      <c r="AJ488" s="1">
        <v>2</v>
      </c>
      <c r="AK488" s="1">
        <v>51</v>
      </c>
    </row>
    <row r="489" spans="1:37" x14ac:dyDescent="0.2">
      <c r="A489" t="s">
        <v>489</v>
      </c>
      <c r="B489" t="s">
        <v>5123</v>
      </c>
      <c r="C489" t="s">
        <v>5254</v>
      </c>
      <c r="D489" t="s">
        <v>6242</v>
      </c>
      <c r="E489" t="s">
        <v>6243</v>
      </c>
      <c r="F489" s="35" t="s">
        <v>6244</v>
      </c>
      <c r="G489" s="1" t="s">
        <v>5105</v>
      </c>
      <c r="H489" s="1" t="s">
        <v>5105</v>
      </c>
      <c r="I489" s="3">
        <v>1</v>
      </c>
      <c r="J489" s="1">
        <v>0</v>
      </c>
      <c r="K489" s="1">
        <v>0</v>
      </c>
      <c r="L489" s="3">
        <v>1</v>
      </c>
      <c r="M489" s="6">
        <v>191</v>
      </c>
      <c r="N489" s="13">
        <v>191</v>
      </c>
      <c r="O489" s="3">
        <v>44</v>
      </c>
      <c r="P489" s="1">
        <v>5.15</v>
      </c>
      <c r="Q489" s="1">
        <v>5.15</v>
      </c>
      <c r="R489" s="3">
        <v>47</v>
      </c>
      <c r="S489" s="1">
        <v>20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40</v>
      </c>
      <c r="AB489" s="1">
        <v>40</v>
      </c>
      <c r="AC489" s="3">
        <v>11</v>
      </c>
      <c r="AD489" s="1">
        <v>-4.1695915E-2</v>
      </c>
      <c r="AE489" s="1">
        <v>2.4389004042712499E-2</v>
      </c>
      <c r="AF489" s="1">
        <v>1</v>
      </c>
      <c r="AG489" s="1">
        <v>1</v>
      </c>
      <c r="AH489" s="1">
        <v>11</v>
      </c>
      <c r="AI489" s="1">
        <v>3</v>
      </c>
      <c r="AJ489" s="1">
        <v>3</v>
      </c>
      <c r="AK489" s="1">
        <v>51</v>
      </c>
    </row>
    <row r="490" spans="1:37" x14ac:dyDescent="0.2">
      <c r="A490" t="s">
        <v>490</v>
      </c>
      <c r="B490" t="s">
        <v>5123</v>
      </c>
      <c r="C490" t="s">
        <v>5254</v>
      </c>
      <c r="D490" t="s">
        <v>6242</v>
      </c>
      <c r="E490" t="s">
        <v>6245</v>
      </c>
      <c r="F490" s="35" t="s">
        <v>6246</v>
      </c>
      <c r="G490" s="1" t="s">
        <v>5105</v>
      </c>
      <c r="H490" s="1" t="s">
        <v>5105</v>
      </c>
      <c r="I490" s="3">
        <v>1</v>
      </c>
      <c r="J490" s="1">
        <v>0</v>
      </c>
      <c r="K490" s="1">
        <v>0</v>
      </c>
      <c r="L490" s="3">
        <v>1</v>
      </c>
      <c r="M490" s="6">
        <v>275</v>
      </c>
      <c r="N490" s="13">
        <v>275</v>
      </c>
      <c r="O490" s="3">
        <v>44</v>
      </c>
      <c r="P490" s="1">
        <v>4.7300000000000004</v>
      </c>
      <c r="Q490" s="1">
        <v>4.7300000000000004</v>
      </c>
      <c r="R490" s="3">
        <v>47</v>
      </c>
      <c r="S490" s="1">
        <v>20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40</v>
      </c>
      <c r="AB490" s="1">
        <v>40</v>
      </c>
      <c r="AC490" s="3">
        <v>11</v>
      </c>
      <c r="AD490" s="1">
        <v>-4.1695915E-2</v>
      </c>
      <c r="AE490" s="1">
        <v>2.4389004042712499E-2</v>
      </c>
      <c r="AF490" s="1">
        <v>1</v>
      </c>
      <c r="AG490" s="1">
        <v>1</v>
      </c>
      <c r="AH490" s="1">
        <v>11</v>
      </c>
      <c r="AI490" s="1">
        <v>1</v>
      </c>
      <c r="AJ490" s="1">
        <v>1</v>
      </c>
      <c r="AK490" s="1">
        <v>51</v>
      </c>
    </row>
    <row r="491" spans="1:37" x14ac:dyDescent="0.2">
      <c r="A491" t="s">
        <v>491</v>
      </c>
      <c r="B491" t="s">
        <v>5123</v>
      </c>
      <c r="C491" t="s">
        <v>5254</v>
      </c>
      <c r="D491" t="s">
        <v>6242</v>
      </c>
      <c r="E491" t="s">
        <v>6247</v>
      </c>
      <c r="F491" s="35" t="s">
        <v>6248</v>
      </c>
      <c r="G491" s="1" t="s">
        <v>5105</v>
      </c>
      <c r="H491" s="1" t="s">
        <v>5105</v>
      </c>
      <c r="I491" s="3">
        <v>1</v>
      </c>
      <c r="J491" s="1">
        <v>0</v>
      </c>
      <c r="K491" s="1">
        <v>0</v>
      </c>
      <c r="L491" s="3">
        <v>1</v>
      </c>
      <c r="M491" s="6">
        <v>220</v>
      </c>
      <c r="N491" s="13">
        <v>220</v>
      </c>
      <c r="O491" s="3">
        <v>44</v>
      </c>
      <c r="P491" s="1">
        <v>5.12</v>
      </c>
      <c r="Q491" s="1">
        <v>5.12</v>
      </c>
      <c r="R491" s="3">
        <v>47</v>
      </c>
      <c r="S491" s="1">
        <v>20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40</v>
      </c>
      <c r="AB491" s="1">
        <v>40</v>
      </c>
      <c r="AC491" s="3">
        <v>11</v>
      </c>
      <c r="AD491" s="1">
        <v>-4.1695915E-2</v>
      </c>
      <c r="AE491" s="1">
        <v>2.4389004042712499E-2</v>
      </c>
      <c r="AF491" s="1">
        <v>1</v>
      </c>
      <c r="AG491" s="1">
        <v>1</v>
      </c>
      <c r="AH491" s="1">
        <v>11</v>
      </c>
      <c r="AI491" s="1">
        <v>4</v>
      </c>
      <c r="AJ491" s="1">
        <v>4</v>
      </c>
      <c r="AK491" s="1">
        <v>51</v>
      </c>
    </row>
    <row r="492" spans="1:37" x14ac:dyDescent="0.2">
      <c r="A492" t="s">
        <v>492</v>
      </c>
      <c r="B492" t="s">
        <v>5123</v>
      </c>
      <c r="C492" t="s">
        <v>6249</v>
      </c>
      <c r="D492" t="s">
        <v>6250</v>
      </c>
      <c r="E492" t="s">
        <v>6251</v>
      </c>
      <c r="F492" s="35" t="s">
        <v>6252</v>
      </c>
      <c r="G492" s="1" t="s">
        <v>5105</v>
      </c>
      <c r="H492" s="1" t="s">
        <v>5105</v>
      </c>
      <c r="I492" s="3">
        <v>1</v>
      </c>
      <c r="J492" s="1">
        <v>1</v>
      </c>
      <c r="K492" s="1">
        <v>1</v>
      </c>
      <c r="L492" s="3">
        <v>1</v>
      </c>
      <c r="M492" s="6">
        <v>27</v>
      </c>
      <c r="N492" s="13">
        <v>27</v>
      </c>
      <c r="O492" s="3">
        <v>44</v>
      </c>
      <c r="P492" s="1">
        <v>4.9850000000000003</v>
      </c>
      <c r="Q492" s="1">
        <v>4.9850000000000003</v>
      </c>
      <c r="R492" s="3">
        <v>47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100</v>
      </c>
      <c r="AC492" s="3">
        <v>11</v>
      </c>
      <c r="AD492" s="1">
        <v>-9.0224465000000004E-2</v>
      </c>
      <c r="AE492" s="1">
        <v>7.4363546281954199E-2</v>
      </c>
      <c r="AF492" s="1">
        <v>1</v>
      </c>
      <c r="AG492" s="1">
        <v>1</v>
      </c>
      <c r="AH492" s="1">
        <v>11</v>
      </c>
      <c r="AI492" s="1">
        <v>1</v>
      </c>
      <c r="AJ492" s="1">
        <v>1</v>
      </c>
      <c r="AK492" s="1">
        <v>51</v>
      </c>
    </row>
    <row r="493" spans="1:37" x14ac:dyDescent="0.2">
      <c r="A493" t="s">
        <v>493</v>
      </c>
      <c r="B493" t="s">
        <v>5123</v>
      </c>
      <c r="C493" t="s">
        <v>6249</v>
      </c>
      <c r="D493" t="s">
        <v>6250</v>
      </c>
      <c r="E493" t="s">
        <v>6253</v>
      </c>
      <c r="F493" s="35" t="s">
        <v>6254</v>
      </c>
      <c r="G493" s="1" t="s">
        <v>5104</v>
      </c>
      <c r="H493" s="1" t="s">
        <v>5104</v>
      </c>
      <c r="I493" s="3">
        <v>1</v>
      </c>
      <c r="J493" s="1">
        <v>0</v>
      </c>
      <c r="K493" s="1">
        <v>0</v>
      </c>
      <c r="L493" s="3">
        <v>1</v>
      </c>
      <c r="M493" s="6">
        <v>27</v>
      </c>
      <c r="N493" s="13">
        <v>27</v>
      </c>
      <c r="O493" s="3">
        <v>44</v>
      </c>
      <c r="P493" s="1">
        <v>4.9850000000000003</v>
      </c>
      <c r="Q493" s="1">
        <v>4.9850000000000003</v>
      </c>
      <c r="R493" s="3">
        <v>47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100</v>
      </c>
      <c r="AC493" s="3">
        <v>11</v>
      </c>
      <c r="AD493" s="1">
        <v>-9.0224465000000004E-2</v>
      </c>
      <c r="AE493" s="1">
        <v>7.4363546281954199E-2</v>
      </c>
      <c r="AF493" s="1">
        <v>1</v>
      </c>
      <c r="AG493" s="1">
        <v>1</v>
      </c>
      <c r="AH493" s="1">
        <v>11</v>
      </c>
      <c r="AI493" s="1">
        <v>1</v>
      </c>
      <c r="AJ493" s="1">
        <v>1</v>
      </c>
      <c r="AK493" s="1">
        <v>51</v>
      </c>
    </row>
    <row r="494" spans="1:37" x14ac:dyDescent="0.2">
      <c r="A494" t="s">
        <v>494</v>
      </c>
      <c r="B494" t="s">
        <v>5123</v>
      </c>
      <c r="C494" t="s">
        <v>6249</v>
      </c>
      <c r="D494" t="s">
        <v>6250</v>
      </c>
      <c r="E494" t="s">
        <v>6255</v>
      </c>
      <c r="F494" s="35" t="s">
        <v>6256</v>
      </c>
      <c r="G494" s="1" t="s">
        <v>5104</v>
      </c>
      <c r="H494" s="1" t="s">
        <v>5104</v>
      </c>
      <c r="I494" s="3">
        <v>1</v>
      </c>
      <c r="J494" s="1">
        <v>1</v>
      </c>
      <c r="K494" s="1">
        <v>1</v>
      </c>
      <c r="L494" s="3">
        <v>1</v>
      </c>
      <c r="M494" s="6">
        <v>48</v>
      </c>
      <c r="N494" s="13">
        <v>48</v>
      </c>
      <c r="O494" s="3">
        <v>44</v>
      </c>
      <c r="P494" s="1">
        <v>4.9474999999999998</v>
      </c>
      <c r="Q494" s="1">
        <v>4.9474999999999998</v>
      </c>
      <c r="R494" s="3">
        <v>47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100</v>
      </c>
      <c r="AC494" s="3">
        <v>11</v>
      </c>
      <c r="AD494" s="1">
        <v>-9.0224465000000004E-2</v>
      </c>
      <c r="AE494" s="1">
        <v>7.4363546281954199E-2</v>
      </c>
      <c r="AF494" s="1">
        <v>1</v>
      </c>
      <c r="AG494" s="1">
        <v>1</v>
      </c>
      <c r="AH494" s="1">
        <v>11</v>
      </c>
      <c r="AI494" s="1">
        <v>8</v>
      </c>
      <c r="AJ494" s="1">
        <v>8</v>
      </c>
      <c r="AK494" s="1">
        <v>51</v>
      </c>
    </row>
    <row r="495" spans="1:37" x14ac:dyDescent="0.2">
      <c r="A495" t="s">
        <v>495</v>
      </c>
      <c r="B495" t="s">
        <v>5123</v>
      </c>
      <c r="C495" t="s">
        <v>6249</v>
      </c>
      <c r="D495" t="s">
        <v>6250</v>
      </c>
      <c r="E495" t="s">
        <v>6257</v>
      </c>
      <c r="F495" s="35" t="s">
        <v>6258</v>
      </c>
      <c r="G495" s="1" t="s">
        <v>5104</v>
      </c>
      <c r="H495" s="1" t="s">
        <v>5104</v>
      </c>
      <c r="I495" s="3">
        <v>2</v>
      </c>
      <c r="J495" s="1">
        <v>1</v>
      </c>
      <c r="K495" s="1">
        <v>1</v>
      </c>
      <c r="L495" s="3">
        <v>1</v>
      </c>
      <c r="M495" s="6">
        <v>28.2</v>
      </c>
      <c r="N495" s="13">
        <v>28.2</v>
      </c>
      <c r="O495" s="3">
        <v>44</v>
      </c>
      <c r="P495" s="1">
        <v>4.9850000000000003</v>
      </c>
      <c r="Q495" s="1">
        <v>4.9850000000000003</v>
      </c>
      <c r="R495" s="3">
        <v>47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100</v>
      </c>
      <c r="AC495" s="3">
        <v>11</v>
      </c>
      <c r="AD495" s="1">
        <v>-9.0224465000000004E-2</v>
      </c>
      <c r="AE495" s="1">
        <v>7.4363546281954199E-2</v>
      </c>
      <c r="AF495" s="1">
        <v>1</v>
      </c>
      <c r="AG495" s="1">
        <v>1</v>
      </c>
      <c r="AH495" s="1">
        <v>11</v>
      </c>
      <c r="AI495" s="1">
        <v>5</v>
      </c>
      <c r="AJ495" s="1">
        <v>5</v>
      </c>
      <c r="AK495" s="1">
        <v>51</v>
      </c>
    </row>
    <row r="496" spans="1:37" x14ac:dyDescent="0.2">
      <c r="A496" t="s">
        <v>496</v>
      </c>
      <c r="B496" t="s">
        <v>5123</v>
      </c>
      <c r="C496" t="s">
        <v>6249</v>
      </c>
      <c r="D496" t="s">
        <v>6250</v>
      </c>
      <c r="E496" t="s">
        <v>6259</v>
      </c>
      <c r="F496" s="35" t="s">
        <v>14939</v>
      </c>
      <c r="G496" s="1" t="s">
        <v>2</v>
      </c>
      <c r="H496" s="1" t="s">
        <v>5104</v>
      </c>
      <c r="I496" s="14" t="s">
        <v>14989</v>
      </c>
      <c r="J496" s="1" t="s">
        <v>2</v>
      </c>
      <c r="K496" s="1">
        <v>0</v>
      </c>
      <c r="L496" s="14" t="s">
        <v>14989</v>
      </c>
      <c r="M496" s="6">
        <v>41</v>
      </c>
      <c r="N496" s="13">
        <v>41</v>
      </c>
      <c r="O496" s="3">
        <v>44</v>
      </c>
      <c r="P496" s="1" t="s">
        <v>2</v>
      </c>
      <c r="Q496" s="1">
        <v>3.1183000000000001</v>
      </c>
      <c r="R496" s="3" t="s">
        <v>14989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100</v>
      </c>
      <c r="AC496" s="3">
        <v>44</v>
      </c>
      <c r="AD496" s="1">
        <v>-9.0224465000000004E-2</v>
      </c>
      <c r="AE496" s="1">
        <v>7.4363546281954199E-2</v>
      </c>
      <c r="AF496" s="1" t="s">
        <v>2</v>
      </c>
      <c r="AG496" s="1">
        <v>1</v>
      </c>
      <c r="AH496" s="1" t="s">
        <v>14989</v>
      </c>
      <c r="AI496" s="1">
        <v>6</v>
      </c>
      <c r="AJ496" s="1">
        <v>6</v>
      </c>
      <c r="AK496" s="1">
        <v>51</v>
      </c>
    </row>
    <row r="497" spans="1:37" x14ac:dyDescent="0.2">
      <c r="A497" t="s">
        <v>497</v>
      </c>
      <c r="B497" t="s">
        <v>5123</v>
      </c>
      <c r="C497" t="s">
        <v>6249</v>
      </c>
      <c r="D497" t="s">
        <v>6250</v>
      </c>
      <c r="E497" t="s">
        <v>6260</v>
      </c>
      <c r="F497" s="35" t="s">
        <v>6261</v>
      </c>
      <c r="G497" s="1" t="s">
        <v>5104</v>
      </c>
      <c r="H497" s="1" t="s">
        <v>5104</v>
      </c>
      <c r="I497" s="3">
        <v>1</v>
      </c>
      <c r="J497" s="1">
        <v>0</v>
      </c>
      <c r="K497" s="1">
        <v>0</v>
      </c>
      <c r="L497" s="3">
        <v>1</v>
      </c>
      <c r="M497" s="6">
        <v>27</v>
      </c>
      <c r="N497" s="13">
        <v>27</v>
      </c>
      <c r="O497" s="3">
        <v>44</v>
      </c>
      <c r="P497" s="1">
        <v>5</v>
      </c>
      <c r="Q497" s="1">
        <v>5</v>
      </c>
      <c r="R497" s="3">
        <v>47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100</v>
      </c>
      <c r="AC497" s="3">
        <v>11</v>
      </c>
      <c r="AD497" s="1">
        <v>-9.0224465000000004E-2</v>
      </c>
      <c r="AE497" s="1">
        <v>7.4363546281954199E-2</v>
      </c>
      <c r="AF497" s="1">
        <v>1</v>
      </c>
      <c r="AG497" s="1">
        <v>1</v>
      </c>
      <c r="AH497" s="1">
        <v>11</v>
      </c>
      <c r="AI497" s="1">
        <v>3</v>
      </c>
      <c r="AJ497" s="1">
        <v>3</v>
      </c>
      <c r="AK497" s="1">
        <v>51</v>
      </c>
    </row>
    <row r="498" spans="1:37" x14ac:dyDescent="0.2">
      <c r="A498" t="s">
        <v>498</v>
      </c>
      <c r="B498" t="s">
        <v>5123</v>
      </c>
      <c r="C498" t="s">
        <v>6249</v>
      </c>
      <c r="D498" t="s">
        <v>6250</v>
      </c>
      <c r="E498" t="s">
        <v>6262</v>
      </c>
      <c r="F498" s="35" t="s">
        <v>6263</v>
      </c>
      <c r="G498" s="1" t="s">
        <v>5104</v>
      </c>
      <c r="H498" s="1" t="s">
        <v>5104</v>
      </c>
      <c r="I498" s="3">
        <v>1</v>
      </c>
      <c r="J498" s="1">
        <v>1</v>
      </c>
      <c r="K498" s="1">
        <v>1</v>
      </c>
      <c r="L498" s="3">
        <v>1</v>
      </c>
      <c r="M498" s="6">
        <v>14</v>
      </c>
      <c r="N498" s="13">
        <v>14</v>
      </c>
      <c r="O498" s="3">
        <v>44</v>
      </c>
      <c r="P498" s="1">
        <v>5.1375000000000002</v>
      </c>
      <c r="Q498" s="1">
        <v>5.1375000000000002</v>
      </c>
      <c r="R498" s="3">
        <v>47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100</v>
      </c>
      <c r="AC498" s="3">
        <v>11</v>
      </c>
      <c r="AD498" s="1">
        <v>-9.0224465000000004E-2</v>
      </c>
      <c r="AE498" s="1">
        <v>7.4363546281954199E-2</v>
      </c>
      <c r="AF498" s="1">
        <v>1</v>
      </c>
      <c r="AG498" s="1">
        <v>1</v>
      </c>
      <c r="AH498" s="1">
        <v>11</v>
      </c>
      <c r="AI498" s="1">
        <v>6</v>
      </c>
      <c r="AJ498" s="1">
        <v>6</v>
      </c>
      <c r="AK498" s="1">
        <v>51</v>
      </c>
    </row>
    <row r="499" spans="1:37" x14ac:dyDescent="0.2">
      <c r="A499" t="s">
        <v>499</v>
      </c>
      <c r="B499" t="s">
        <v>5123</v>
      </c>
      <c r="C499" t="s">
        <v>6249</v>
      </c>
      <c r="D499" t="s">
        <v>6250</v>
      </c>
      <c r="E499" t="s">
        <v>6264</v>
      </c>
      <c r="F499" s="35" t="s">
        <v>6265</v>
      </c>
      <c r="G499" s="1" t="s">
        <v>5104</v>
      </c>
      <c r="H499" s="1" t="s">
        <v>5104</v>
      </c>
      <c r="I499" s="3">
        <v>1</v>
      </c>
      <c r="J499" s="1">
        <v>0</v>
      </c>
      <c r="K499" s="1">
        <v>0</v>
      </c>
      <c r="L499" s="3">
        <v>1</v>
      </c>
      <c r="M499" s="6">
        <v>26.6</v>
      </c>
      <c r="N499" s="13">
        <v>26.6</v>
      </c>
      <c r="O499" s="3">
        <v>44</v>
      </c>
      <c r="P499" s="1">
        <v>4.2549999999999999</v>
      </c>
      <c r="Q499" s="1">
        <v>4.2549999999999999</v>
      </c>
      <c r="R499" s="3">
        <v>47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100</v>
      </c>
      <c r="AC499" s="3">
        <v>11</v>
      </c>
      <c r="AD499" s="1">
        <v>-9.0224465000000004E-2</v>
      </c>
      <c r="AE499" s="1">
        <v>7.4363546281954199E-2</v>
      </c>
      <c r="AF499" s="1">
        <v>1</v>
      </c>
      <c r="AG499" s="1">
        <v>1</v>
      </c>
      <c r="AH499" s="1">
        <v>11</v>
      </c>
      <c r="AI499" s="1">
        <v>2</v>
      </c>
      <c r="AJ499" s="1">
        <v>2</v>
      </c>
      <c r="AK499" s="1">
        <v>51</v>
      </c>
    </row>
    <row r="500" spans="1:37" x14ac:dyDescent="0.2">
      <c r="A500" t="s">
        <v>500</v>
      </c>
      <c r="B500" t="s">
        <v>5123</v>
      </c>
      <c r="C500" t="s">
        <v>6249</v>
      </c>
      <c r="D500" t="s">
        <v>6250</v>
      </c>
      <c r="E500" t="s">
        <v>6266</v>
      </c>
      <c r="F500" s="35" t="s">
        <v>6267</v>
      </c>
      <c r="G500" s="1" t="s">
        <v>5104</v>
      </c>
      <c r="H500" s="1" t="s">
        <v>5104</v>
      </c>
      <c r="I500" s="3">
        <v>1</v>
      </c>
      <c r="J500" s="1">
        <v>1</v>
      </c>
      <c r="K500" s="1">
        <v>1</v>
      </c>
      <c r="L500" s="3">
        <v>1</v>
      </c>
      <c r="M500" s="6">
        <v>20.100000000000001</v>
      </c>
      <c r="N500" s="13">
        <v>20.100000000000001</v>
      </c>
      <c r="O500" s="3">
        <v>44</v>
      </c>
      <c r="P500" s="1">
        <v>5.81</v>
      </c>
      <c r="Q500" s="1">
        <v>5.81</v>
      </c>
      <c r="R500" s="3">
        <v>47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100</v>
      </c>
      <c r="AC500" s="3">
        <v>11</v>
      </c>
      <c r="AD500" s="1">
        <v>-9.0224465000000004E-2</v>
      </c>
      <c r="AE500" s="1">
        <v>7.4363546281954199E-2</v>
      </c>
      <c r="AF500" s="1">
        <v>1</v>
      </c>
      <c r="AG500" s="1">
        <v>1</v>
      </c>
      <c r="AH500" s="1">
        <v>11</v>
      </c>
      <c r="AI500" s="1">
        <v>3</v>
      </c>
      <c r="AJ500" s="1">
        <v>3</v>
      </c>
      <c r="AK500" s="1">
        <v>51</v>
      </c>
    </row>
    <row r="501" spans="1:37" x14ac:dyDescent="0.2">
      <c r="A501" t="s">
        <v>501</v>
      </c>
      <c r="B501" t="s">
        <v>5123</v>
      </c>
      <c r="C501" t="s">
        <v>6249</v>
      </c>
      <c r="D501" t="s">
        <v>6250</v>
      </c>
      <c r="E501" t="s">
        <v>6268</v>
      </c>
      <c r="F501" s="35" t="s">
        <v>6269</v>
      </c>
      <c r="G501" s="1" t="s">
        <v>5104</v>
      </c>
      <c r="H501" s="1" t="s">
        <v>5104</v>
      </c>
      <c r="I501" s="3">
        <v>2</v>
      </c>
      <c r="J501" s="1">
        <v>1</v>
      </c>
      <c r="K501" s="1">
        <v>1</v>
      </c>
      <c r="L501" s="3">
        <v>1</v>
      </c>
      <c r="M501" s="6">
        <v>20</v>
      </c>
      <c r="N501" s="13">
        <v>20</v>
      </c>
      <c r="O501" s="3">
        <v>44</v>
      </c>
      <c r="P501" s="1">
        <v>4.22</v>
      </c>
      <c r="Q501" s="1">
        <v>4.22</v>
      </c>
      <c r="R501" s="3">
        <v>47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100</v>
      </c>
      <c r="AC501" s="3">
        <v>11</v>
      </c>
      <c r="AD501" s="1">
        <v>-9.0224465000000004E-2</v>
      </c>
      <c r="AE501" s="1">
        <v>7.4363546281954199E-2</v>
      </c>
      <c r="AF501" s="1">
        <v>1</v>
      </c>
      <c r="AG501" s="1">
        <v>1</v>
      </c>
      <c r="AH501" s="1">
        <v>11</v>
      </c>
      <c r="AI501" s="1">
        <v>6</v>
      </c>
      <c r="AJ501" s="1">
        <v>6</v>
      </c>
      <c r="AK501" s="1">
        <v>51</v>
      </c>
    </row>
    <row r="502" spans="1:37" x14ac:dyDescent="0.2">
      <c r="A502" t="s">
        <v>502</v>
      </c>
      <c r="B502" t="s">
        <v>5123</v>
      </c>
      <c r="C502" t="s">
        <v>6249</v>
      </c>
      <c r="D502" t="s">
        <v>6250</v>
      </c>
      <c r="E502" t="s">
        <v>6270</v>
      </c>
      <c r="F502" s="35" t="s">
        <v>6271</v>
      </c>
      <c r="G502" s="1" t="s">
        <v>5104</v>
      </c>
      <c r="H502" s="1" t="s">
        <v>5104</v>
      </c>
      <c r="I502" s="3">
        <v>1</v>
      </c>
      <c r="J502" s="1">
        <v>1</v>
      </c>
      <c r="K502" s="1">
        <v>1</v>
      </c>
      <c r="L502" s="3">
        <v>1</v>
      </c>
      <c r="M502" s="6">
        <v>13.8</v>
      </c>
      <c r="N502" s="13">
        <v>13.8</v>
      </c>
      <c r="O502" s="3">
        <v>44</v>
      </c>
      <c r="P502" s="1">
        <v>4.9749999999999996</v>
      </c>
      <c r="Q502" s="1">
        <v>4.9749999999999996</v>
      </c>
      <c r="R502" s="3">
        <v>47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100</v>
      </c>
      <c r="AC502" s="3">
        <v>11</v>
      </c>
      <c r="AD502" s="1">
        <v>-9.0224465000000004E-2</v>
      </c>
      <c r="AE502" s="1">
        <v>7.4363546281954199E-2</v>
      </c>
      <c r="AF502" s="1">
        <v>1</v>
      </c>
      <c r="AG502" s="1">
        <v>1</v>
      </c>
      <c r="AH502" s="1">
        <v>11</v>
      </c>
      <c r="AI502" s="1">
        <v>6</v>
      </c>
      <c r="AJ502" s="1">
        <v>6</v>
      </c>
      <c r="AK502" s="1">
        <v>51</v>
      </c>
    </row>
    <row r="503" spans="1:37" x14ac:dyDescent="0.2">
      <c r="A503" t="s">
        <v>503</v>
      </c>
      <c r="B503" t="s">
        <v>5123</v>
      </c>
      <c r="C503" t="s">
        <v>6249</v>
      </c>
      <c r="D503" t="s">
        <v>6250</v>
      </c>
      <c r="E503" t="s">
        <v>6272</v>
      </c>
      <c r="F503" s="35" t="s">
        <v>6273</v>
      </c>
      <c r="G503" s="1" t="s">
        <v>5104</v>
      </c>
      <c r="H503" s="1" t="s">
        <v>5104</v>
      </c>
      <c r="I503" s="3">
        <v>2</v>
      </c>
      <c r="J503" s="1">
        <v>1</v>
      </c>
      <c r="K503" s="1">
        <v>1</v>
      </c>
      <c r="L503" s="3">
        <v>1</v>
      </c>
      <c r="M503" s="6">
        <v>25.3</v>
      </c>
      <c r="N503" s="13">
        <v>25.3</v>
      </c>
      <c r="O503" s="3">
        <v>44</v>
      </c>
      <c r="P503" s="1">
        <v>7.3</v>
      </c>
      <c r="Q503" s="1">
        <v>7.3</v>
      </c>
      <c r="R503" s="3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100</v>
      </c>
      <c r="AC503" s="3">
        <v>11</v>
      </c>
      <c r="AD503" s="1">
        <v>-9.0224465000000004E-2</v>
      </c>
      <c r="AE503" s="1">
        <v>7.4363546281954199E-2</v>
      </c>
      <c r="AF503" s="1">
        <v>1</v>
      </c>
      <c r="AG503" s="1">
        <v>1</v>
      </c>
      <c r="AH503" s="1">
        <v>11</v>
      </c>
      <c r="AI503" s="1">
        <v>3</v>
      </c>
      <c r="AJ503" s="1">
        <v>3</v>
      </c>
      <c r="AK503" s="1">
        <v>51</v>
      </c>
    </row>
    <row r="504" spans="1:37" x14ac:dyDescent="0.2">
      <c r="A504" t="s">
        <v>504</v>
      </c>
      <c r="B504" t="s">
        <v>5123</v>
      </c>
      <c r="C504" t="s">
        <v>6249</v>
      </c>
      <c r="D504" t="s">
        <v>6250</v>
      </c>
      <c r="E504" t="s">
        <v>6274</v>
      </c>
      <c r="F504" s="35" t="s">
        <v>15080</v>
      </c>
      <c r="G504" s="1" t="s">
        <v>5107</v>
      </c>
      <c r="H504" s="1" t="s">
        <v>5107</v>
      </c>
      <c r="I504" s="3">
        <v>1</v>
      </c>
      <c r="J504" s="1">
        <v>0</v>
      </c>
      <c r="K504" s="1">
        <v>0</v>
      </c>
      <c r="L504" s="3">
        <v>1</v>
      </c>
      <c r="M504" s="6">
        <v>50.7</v>
      </c>
      <c r="N504" s="13">
        <v>50.7</v>
      </c>
      <c r="O504" s="3">
        <v>44</v>
      </c>
      <c r="P504" s="1">
        <v>4.9850000000000003</v>
      </c>
      <c r="Q504" s="1">
        <v>4.9850000000000003</v>
      </c>
      <c r="R504" s="3">
        <v>47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100</v>
      </c>
      <c r="AC504" s="3">
        <v>11</v>
      </c>
      <c r="AD504" s="1">
        <v>-9.0224465000000004E-2</v>
      </c>
      <c r="AE504" s="1">
        <v>7.4363546281954199E-2</v>
      </c>
      <c r="AF504" s="1">
        <v>1</v>
      </c>
      <c r="AG504" s="1">
        <v>1</v>
      </c>
      <c r="AH504" s="1">
        <v>11</v>
      </c>
      <c r="AI504" s="1">
        <v>2</v>
      </c>
      <c r="AJ504" s="1">
        <v>2</v>
      </c>
      <c r="AK504" s="1">
        <v>51</v>
      </c>
    </row>
    <row r="505" spans="1:37" x14ac:dyDescent="0.2">
      <c r="A505" t="s">
        <v>505</v>
      </c>
      <c r="B505" t="s">
        <v>5123</v>
      </c>
      <c r="C505" t="s">
        <v>6249</v>
      </c>
      <c r="D505" t="s">
        <v>6275</v>
      </c>
      <c r="E505" t="s">
        <v>6276</v>
      </c>
      <c r="F505" s="35" t="s">
        <v>6277</v>
      </c>
      <c r="G505" s="1" t="s">
        <v>5104</v>
      </c>
      <c r="H505" s="1" t="s">
        <v>5104</v>
      </c>
      <c r="I505" s="3">
        <v>2</v>
      </c>
      <c r="J505" s="1">
        <v>0</v>
      </c>
      <c r="K505" s="1">
        <v>0</v>
      </c>
      <c r="L505" s="3">
        <v>1</v>
      </c>
      <c r="M505" s="6">
        <v>20.399999999999999</v>
      </c>
      <c r="N505" s="13">
        <v>20.399999999999999</v>
      </c>
      <c r="O505" s="3">
        <v>44</v>
      </c>
      <c r="P505" s="1">
        <v>3.665</v>
      </c>
      <c r="Q505" s="1">
        <v>3.665</v>
      </c>
      <c r="R505" s="3">
        <v>47</v>
      </c>
      <c r="S505" s="1">
        <v>10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70</v>
      </c>
      <c r="AB505" s="1">
        <v>20</v>
      </c>
      <c r="AC505" s="3">
        <v>11</v>
      </c>
      <c r="AD505" s="1">
        <v>-3.9257035000000003E-2</v>
      </c>
      <c r="AE505" s="1">
        <v>-2.3710541192148598E-3</v>
      </c>
      <c r="AF505" s="1">
        <v>1</v>
      </c>
      <c r="AG505" s="1">
        <v>1</v>
      </c>
      <c r="AH505" s="1">
        <v>11</v>
      </c>
      <c r="AI505" s="1">
        <v>2</v>
      </c>
      <c r="AJ505" s="1">
        <v>2</v>
      </c>
      <c r="AK505" s="1">
        <v>51</v>
      </c>
    </row>
    <row r="506" spans="1:37" x14ac:dyDescent="0.2">
      <c r="A506" t="s">
        <v>506</v>
      </c>
      <c r="B506" t="s">
        <v>5123</v>
      </c>
      <c r="C506" t="s">
        <v>6249</v>
      </c>
      <c r="D506" t="s">
        <v>6275</v>
      </c>
      <c r="E506" t="s">
        <v>6278</v>
      </c>
      <c r="F506" s="35" t="s">
        <v>6279</v>
      </c>
      <c r="G506" s="1" t="s">
        <v>5104</v>
      </c>
      <c r="H506" s="1" t="s">
        <v>5104</v>
      </c>
      <c r="I506" s="3">
        <v>1</v>
      </c>
      <c r="J506" s="1">
        <v>1</v>
      </c>
      <c r="K506" s="1">
        <v>1</v>
      </c>
      <c r="L506" s="3">
        <v>1</v>
      </c>
      <c r="M506" s="6">
        <v>20.100000000000001</v>
      </c>
      <c r="N506" s="13">
        <v>20.100000000000001</v>
      </c>
      <c r="O506" s="3">
        <v>44</v>
      </c>
      <c r="P506" s="1">
        <v>3.33</v>
      </c>
      <c r="Q506" s="1">
        <v>3.33</v>
      </c>
      <c r="R506" s="3">
        <v>47</v>
      </c>
      <c r="S506" s="1">
        <v>10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70</v>
      </c>
      <c r="AB506" s="1">
        <v>20</v>
      </c>
      <c r="AC506" s="3">
        <v>11</v>
      </c>
      <c r="AD506" s="1">
        <v>-3.9257035000000003E-2</v>
      </c>
      <c r="AE506" s="1">
        <v>-2.3710541192148698E-3</v>
      </c>
      <c r="AF506" s="1">
        <v>1</v>
      </c>
      <c r="AG506" s="1">
        <v>1</v>
      </c>
      <c r="AH506" s="1">
        <v>11</v>
      </c>
      <c r="AI506" s="1">
        <v>3</v>
      </c>
      <c r="AJ506" s="1">
        <v>3</v>
      </c>
      <c r="AK506" s="1">
        <v>51</v>
      </c>
    </row>
    <row r="507" spans="1:37" x14ac:dyDescent="0.2">
      <c r="A507" t="s">
        <v>507</v>
      </c>
      <c r="B507" t="s">
        <v>5123</v>
      </c>
      <c r="C507" t="s">
        <v>6249</v>
      </c>
      <c r="D507" t="s">
        <v>6275</v>
      </c>
      <c r="E507" t="s">
        <v>6280</v>
      </c>
      <c r="F507" s="35" t="s">
        <v>6281</v>
      </c>
      <c r="G507" s="1" t="s">
        <v>5104</v>
      </c>
      <c r="H507" s="1" t="s">
        <v>5104</v>
      </c>
      <c r="I507" s="3">
        <v>1</v>
      </c>
      <c r="J507" s="1">
        <v>0</v>
      </c>
      <c r="K507" s="1">
        <v>0</v>
      </c>
      <c r="L507" s="3">
        <v>1</v>
      </c>
      <c r="M507" s="6">
        <v>17</v>
      </c>
      <c r="N507" s="13">
        <v>17</v>
      </c>
      <c r="O507" s="3">
        <v>44</v>
      </c>
      <c r="P507" s="1">
        <v>3.665</v>
      </c>
      <c r="Q507" s="1">
        <v>3.665</v>
      </c>
      <c r="R507" s="3">
        <v>47</v>
      </c>
      <c r="S507" s="1">
        <v>20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60</v>
      </c>
      <c r="AB507" s="1">
        <v>20</v>
      </c>
      <c r="AC507" s="3">
        <v>11</v>
      </c>
      <c r="AD507" s="1">
        <v>-2.0534784E-2</v>
      </c>
      <c r="AE507" s="1">
        <v>1.08157971076085E-3</v>
      </c>
      <c r="AF507" s="1">
        <v>1</v>
      </c>
      <c r="AG507" s="1">
        <v>1</v>
      </c>
      <c r="AH507" s="1">
        <v>11</v>
      </c>
      <c r="AI507" s="1">
        <v>3</v>
      </c>
      <c r="AJ507" s="1">
        <v>3</v>
      </c>
      <c r="AK507" s="1">
        <v>51</v>
      </c>
    </row>
    <row r="508" spans="1:37" x14ac:dyDescent="0.2">
      <c r="A508" t="s">
        <v>508</v>
      </c>
      <c r="B508" t="s">
        <v>5123</v>
      </c>
      <c r="C508" t="s">
        <v>6249</v>
      </c>
      <c r="D508" t="s">
        <v>6275</v>
      </c>
      <c r="E508" t="s">
        <v>6282</v>
      </c>
      <c r="F508" s="35" t="s">
        <v>6283</v>
      </c>
      <c r="G508" s="1" t="s">
        <v>2</v>
      </c>
      <c r="H508" s="1" t="s">
        <v>5104</v>
      </c>
      <c r="I508" s="14" t="s">
        <v>14989</v>
      </c>
      <c r="J508" s="1" t="s">
        <v>2</v>
      </c>
      <c r="K508" s="1">
        <v>0</v>
      </c>
      <c r="L508" s="14" t="s">
        <v>14989</v>
      </c>
      <c r="M508" s="6">
        <v>18.3</v>
      </c>
      <c r="N508" s="13">
        <v>18.3</v>
      </c>
      <c r="O508" s="3">
        <v>44</v>
      </c>
      <c r="P508" s="1">
        <v>3.33</v>
      </c>
      <c r="Q508" s="1">
        <v>3.33</v>
      </c>
      <c r="R508" s="3">
        <v>47</v>
      </c>
      <c r="S508" s="1">
        <v>20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60</v>
      </c>
      <c r="AB508" s="1">
        <v>20</v>
      </c>
      <c r="AC508" s="3">
        <v>11</v>
      </c>
      <c r="AD508" s="1">
        <v>-2.0534784E-2</v>
      </c>
      <c r="AE508" s="1">
        <v>1.08157971076085E-3</v>
      </c>
      <c r="AF508" s="1">
        <v>1</v>
      </c>
      <c r="AG508" s="1">
        <v>1</v>
      </c>
      <c r="AH508" s="1">
        <v>11</v>
      </c>
      <c r="AI508" s="1">
        <v>1</v>
      </c>
      <c r="AJ508" s="1">
        <v>1</v>
      </c>
      <c r="AK508" s="1">
        <v>51</v>
      </c>
    </row>
    <row r="509" spans="1:37" x14ac:dyDescent="0.2">
      <c r="A509" t="s">
        <v>509</v>
      </c>
      <c r="B509" t="s">
        <v>5123</v>
      </c>
      <c r="C509" t="s">
        <v>6249</v>
      </c>
      <c r="D509" t="s">
        <v>6275</v>
      </c>
      <c r="E509" t="s">
        <v>5395</v>
      </c>
      <c r="F509" s="35" t="s">
        <v>6284</v>
      </c>
      <c r="G509" s="1" t="s">
        <v>5104</v>
      </c>
      <c r="H509" s="1" t="s">
        <v>5104</v>
      </c>
      <c r="I509" s="3">
        <v>2</v>
      </c>
      <c r="J509" s="1">
        <v>0</v>
      </c>
      <c r="K509" s="1">
        <v>0</v>
      </c>
      <c r="L509" s="3">
        <v>1</v>
      </c>
      <c r="M509" s="6">
        <v>16.3</v>
      </c>
      <c r="N509" s="13">
        <v>16.3</v>
      </c>
      <c r="O509" s="3">
        <v>44</v>
      </c>
      <c r="P509" s="1">
        <v>3.33</v>
      </c>
      <c r="Q509" s="1">
        <v>3.33</v>
      </c>
      <c r="R509" s="3">
        <v>47</v>
      </c>
      <c r="S509" s="1">
        <v>10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70</v>
      </c>
      <c r="AB509" s="1">
        <v>20</v>
      </c>
      <c r="AC509" s="3">
        <v>11</v>
      </c>
      <c r="AD509" s="1">
        <v>-3.9257035000000003E-2</v>
      </c>
      <c r="AE509" s="1">
        <v>-2.3710541192148598E-3</v>
      </c>
      <c r="AF509" s="1">
        <v>1</v>
      </c>
      <c r="AG509" s="1">
        <v>1</v>
      </c>
      <c r="AH509" s="1">
        <v>11</v>
      </c>
      <c r="AI509" s="1">
        <v>3</v>
      </c>
      <c r="AJ509" s="1">
        <v>3</v>
      </c>
      <c r="AK509" s="1">
        <v>51</v>
      </c>
    </row>
    <row r="510" spans="1:37" x14ac:dyDescent="0.2">
      <c r="A510" t="s">
        <v>510</v>
      </c>
      <c r="B510" t="s">
        <v>5123</v>
      </c>
      <c r="C510" t="s">
        <v>6249</v>
      </c>
      <c r="D510" t="s">
        <v>6275</v>
      </c>
      <c r="E510" t="s">
        <v>5343</v>
      </c>
      <c r="F510" s="35" t="s">
        <v>6285</v>
      </c>
      <c r="G510" s="1" t="s">
        <v>5104</v>
      </c>
      <c r="H510" s="1" t="s">
        <v>5104</v>
      </c>
      <c r="I510" s="3">
        <v>2</v>
      </c>
      <c r="J510" s="1">
        <v>0</v>
      </c>
      <c r="K510" s="1">
        <v>0</v>
      </c>
      <c r="L510" s="3">
        <v>1</v>
      </c>
      <c r="M510" s="6">
        <v>17</v>
      </c>
      <c r="N510" s="13">
        <v>17</v>
      </c>
      <c r="O510" s="3">
        <v>44</v>
      </c>
      <c r="P510" s="1">
        <v>4.3274999999999997</v>
      </c>
      <c r="Q510" s="1">
        <v>4.3274999999999997</v>
      </c>
      <c r="R510" s="3">
        <v>47</v>
      </c>
      <c r="S510" s="1">
        <v>10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70</v>
      </c>
      <c r="AB510" s="1">
        <v>20</v>
      </c>
      <c r="AC510" s="3">
        <v>11</v>
      </c>
      <c r="AD510" s="1">
        <v>-3.9257035000000003E-2</v>
      </c>
      <c r="AE510" s="1">
        <v>-2.3710541192148498E-3</v>
      </c>
      <c r="AF510" s="1">
        <v>1</v>
      </c>
      <c r="AG510" s="1">
        <v>1</v>
      </c>
      <c r="AH510" s="1">
        <v>11</v>
      </c>
      <c r="AI510" s="1">
        <v>1</v>
      </c>
      <c r="AJ510" s="1">
        <v>1</v>
      </c>
      <c r="AK510" s="1">
        <v>51</v>
      </c>
    </row>
    <row r="511" spans="1:37" x14ac:dyDescent="0.2">
      <c r="A511" t="s">
        <v>511</v>
      </c>
      <c r="B511" t="s">
        <v>5123</v>
      </c>
      <c r="C511" t="s">
        <v>6249</v>
      </c>
      <c r="D511" t="s">
        <v>6275</v>
      </c>
      <c r="E511" t="s">
        <v>6286</v>
      </c>
      <c r="F511" s="35" t="s">
        <v>6287</v>
      </c>
      <c r="G511" s="1" t="s">
        <v>5104</v>
      </c>
      <c r="H511" s="1" t="s">
        <v>5104</v>
      </c>
      <c r="I511" s="3">
        <v>2</v>
      </c>
      <c r="J511" s="1">
        <v>0</v>
      </c>
      <c r="K511" s="1">
        <v>0</v>
      </c>
      <c r="L511" s="3">
        <v>1</v>
      </c>
      <c r="M511" s="6">
        <v>12.7</v>
      </c>
      <c r="N511" s="13">
        <v>12.7</v>
      </c>
      <c r="O511" s="3">
        <v>44</v>
      </c>
      <c r="P511" s="1" t="s">
        <v>2</v>
      </c>
      <c r="Q511" s="1">
        <v>4.0918000000000001</v>
      </c>
      <c r="R511" s="3" t="s">
        <v>14989</v>
      </c>
      <c r="S511" s="1">
        <v>10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70</v>
      </c>
      <c r="AB511" s="1">
        <v>20</v>
      </c>
      <c r="AC511" s="3">
        <v>11</v>
      </c>
      <c r="AD511" s="1">
        <v>-3.9257035000000003E-2</v>
      </c>
      <c r="AE511" s="1">
        <v>-2.3710541192148399E-3</v>
      </c>
      <c r="AF511" s="1">
        <v>1</v>
      </c>
      <c r="AG511" s="1">
        <v>1</v>
      </c>
      <c r="AH511" s="1">
        <v>11</v>
      </c>
      <c r="AI511" s="1">
        <v>3</v>
      </c>
      <c r="AJ511" s="1">
        <v>3</v>
      </c>
      <c r="AK511" s="1">
        <v>51</v>
      </c>
    </row>
    <row r="512" spans="1:37" x14ac:dyDescent="0.2">
      <c r="A512" t="s">
        <v>512</v>
      </c>
      <c r="B512" t="s">
        <v>5123</v>
      </c>
      <c r="C512" t="s">
        <v>6249</v>
      </c>
      <c r="D512" t="s">
        <v>6275</v>
      </c>
      <c r="E512" t="s">
        <v>6288</v>
      </c>
      <c r="F512" s="35" t="s">
        <v>6289</v>
      </c>
      <c r="G512" s="1" t="s">
        <v>5104</v>
      </c>
      <c r="H512" s="1" t="s">
        <v>5104</v>
      </c>
      <c r="I512" s="3">
        <v>1</v>
      </c>
      <c r="J512" s="1">
        <v>1</v>
      </c>
      <c r="K512" s="1">
        <v>1</v>
      </c>
      <c r="L512" s="3">
        <v>1</v>
      </c>
      <c r="M512" s="6">
        <v>16.5</v>
      </c>
      <c r="N512" s="13">
        <v>16.5</v>
      </c>
      <c r="O512" s="3">
        <v>44</v>
      </c>
      <c r="P512" s="1">
        <v>3.33</v>
      </c>
      <c r="Q512" s="1">
        <v>3.33</v>
      </c>
      <c r="R512" s="3">
        <v>47</v>
      </c>
      <c r="S512" s="1">
        <v>10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70</v>
      </c>
      <c r="AB512" s="1">
        <v>20</v>
      </c>
      <c r="AC512" s="3">
        <v>11</v>
      </c>
      <c r="AD512" s="1">
        <v>-3.9257035000000003E-2</v>
      </c>
      <c r="AE512" s="1">
        <v>-2.3710541192148399E-3</v>
      </c>
      <c r="AF512" s="1">
        <v>1</v>
      </c>
      <c r="AG512" s="1">
        <v>1</v>
      </c>
      <c r="AH512" s="1">
        <v>11</v>
      </c>
      <c r="AI512" s="1">
        <v>3</v>
      </c>
      <c r="AJ512" s="1">
        <v>3</v>
      </c>
      <c r="AK512" s="1">
        <v>51</v>
      </c>
    </row>
    <row r="513" spans="1:37" x14ac:dyDescent="0.2">
      <c r="A513" t="s">
        <v>513</v>
      </c>
      <c r="B513" t="s">
        <v>6290</v>
      </c>
      <c r="C513" t="s">
        <v>6291</v>
      </c>
      <c r="D513" t="s">
        <v>6292</v>
      </c>
      <c r="E513" t="s">
        <v>5530</v>
      </c>
      <c r="F513" s="35" t="s">
        <v>6293</v>
      </c>
      <c r="G513" s="1" t="s">
        <v>5104</v>
      </c>
      <c r="H513" s="1" t="s">
        <v>5104</v>
      </c>
      <c r="I513" s="3">
        <v>1</v>
      </c>
      <c r="J513" s="1">
        <v>1</v>
      </c>
      <c r="K513" s="1">
        <v>1</v>
      </c>
      <c r="L513" s="3">
        <v>1</v>
      </c>
      <c r="M513" s="6">
        <v>297</v>
      </c>
      <c r="N513" s="13">
        <v>297</v>
      </c>
      <c r="O513" s="3">
        <v>44</v>
      </c>
      <c r="P513" s="1">
        <v>3.105</v>
      </c>
      <c r="Q513" s="1">
        <v>3.105</v>
      </c>
      <c r="R513" s="3">
        <v>47</v>
      </c>
      <c r="S513" s="1">
        <v>20</v>
      </c>
      <c r="T513" s="1">
        <v>0</v>
      </c>
      <c r="U513" s="1">
        <v>0</v>
      </c>
      <c r="V513" s="1">
        <v>0</v>
      </c>
      <c r="W513" s="1">
        <v>10</v>
      </c>
      <c r="X513" s="1">
        <v>0</v>
      </c>
      <c r="Y513" s="1">
        <v>20</v>
      </c>
      <c r="Z513" s="1">
        <v>0</v>
      </c>
      <c r="AA513" s="1">
        <v>10</v>
      </c>
      <c r="AB513" s="1">
        <v>40</v>
      </c>
      <c r="AC513" s="3">
        <v>11</v>
      </c>
      <c r="AD513" s="1">
        <v>-4.3003630000000001E-2</v>
      </c>
      <c r="AE513" s="1">
        <v>-5.8697866430584599E-3</v>
      </c>
      <c r="AF513" s="1">
        <v>3</v>
      </c>
      <c r="AG513" s="1">
        <v>3</v>
      </c>
      <c r="AH513" s="1">
        <v>11</v>
      </c>
      <c r="AI513" s="1">
        <v>4</v>
      </c>
      <c r="AJ513" s="1">
        <v>4</v>
      </c>
      <c r="AK513" s="1">
        <v>51</v>
      </c>
    </row>
    <row r="514" spans="1:37" x14ac:dyDescent="0.2">
      <c r="A514" t="s">
        <v>514</v>
      </c>
      <c r="B514" t="s">
        <v>6290</v>
      </c>
      <c r="C514" t="s">
        <v>6291</v>
      </c>
      <c r="D514" t="s">
        <v>6292</v>
      </c>
      <c r="E514" t="s">
        <v>6294</v>
      </c>
      <c r="F514" s="35" t="s">
        <v>6295</v>
      </c>
      <c r="G514" s="1" t="s">
        <v>5104</v>
      </c>
      <c r="H514" s="1" t="s">
        <v>5104</v>
      </c>
      <c r="I514" s="3">
        <v>1</v>
      </c>
      <c r="J514" s="1">
        <v>1</v>
      </c>
      <c r="K514" s="1">
        <v>1</v>
      </c>
      <c r="L514" s="3">
        <v>1</v>
      </c>
      <c r="M514" s="6">
        <v>325</v>
      </c>
      <c r="N514" s="13">
        <v>325</v>
      </c>
      <c r="O514" s="3">
        <v>44</v>
      </c>
      <c r="P514" s="1">
        <v>2.5</v>
      </c>
      <c r="Q514" s="1">
        <v>2.5</v>
      </c>
      <c r="R514" s="3">
        <v>47</v>
      </c>
      <c r="S514" s="1">
        <v>20</v>
      </c>
      <c r="T514" s="1">
        <v>0</v>
      </c>
      <c r="U514" s="1">
        <v>0</v>
      </c>
      <c r="V514" s="1">
        <v>0</v>
      </c>
      <c r="W514" s="1">
        <v>10</v>
      </c>
      <c r="X514" s="1">
        <v>0</v>
      </c>
      <c r="Y514" s="1">
        <v>20</v>
      </c>
      <c r="Z514" s="1">
        <v>0</v>
      </c>
      <c r="AA514" s="1">
        <v>10</v>
      </c>
      <c r="AB514" s="1">
        <v>40</v>
      </c>
      <c r="AC514" s="3">
        <v>11</v>
      </c>
      <c r="AD514" s="1">
        <v>-4.3003630000000001E-2</v>
      </c>
      <c r="AE514" s="1">
        <v>-5.8697866430584599E-3</v>
      </c>
      <c r="AF514" s="1">
        <v>3</v>
      </c>
      <c r="AG514" s="1">
        <v>3</v>
      </c>
      <c r="AH514" s="1">
        <v>11</v>
      </c>
      <c r="AI514" s="1">
        <v>5</v>
      </c>
      <c r="AJ514" s="1">
        <v>5</v>
      </c>
      <c r="AK514" s="1">
        <v>51</v>
      </c>
    </row>
    <row r="515" spans="1:37" x14ac:dyDescent="0.2">
      <c r="A515" t="s">
        <v>515</v>
      </c>
      <c r="B515" t="s">
        <v>6290</v>
      </c>
      <c r="C515" t="s">
        <v>6291</v>
      </c>
      <c r="D515" t="s">
        <v>6292</v>
      </c>
      <c r="E515" t="s">
        <v>6296</v>
      </c>
      <c r="F515" s="35" t="s">
        <v>6297</v>
      </c>
      <c r="G515" s="1" t="s">
        <v>5104</v>
      </c>
      <c r="H515" s="1" t="s">
        <v>5104</v>
      </c>
      <c r="I515" s="3">
        <v>1</v>
      </c>
      <c r="J515" s="1">
        <v>0</v>
      </c>
      <c r="K515" s="1">
        <v>0</v>
      </c>
      <c r="L515" s="3">
        <v>1</v>
      </c>
      <c r="M515" s="6">
        <v>229.3</v>
      </c>
      <c r="N515" s="13">
        <v>229.3</v>
      </c>
      <c r="O515" s="3">
        <v>44</v>
      </c>
      <c r="P515" s="1">
        <v>4.26</v>
      </c>
      <c r="Q515" s="1">
        <v>4.26</v>
      </c>
      <c r="R515" s="3">
        <v>47</v>
      </c>
      <c r="S515" s="1">
        <v>20</v>
      </c>
      <c r="T515" s="1">
        <v>0</v>
      </c>
      <c r="U515" s="1">
        <v>0</v>
      </c>
      <c r="V515" s="1">
        <v>0</v>
      </c>
      <c r="W515" s="1">
        <v>10</v>
      </c>
      <c r="X515" s="1">
        <v>0</v>
      </c>
      <c r="Y515" s="1">
        <v>20</v>
      </c>
      <c r="Z515" s="1">
        <v>0</v>
      </c>
      <c r="AA515" s="1">
        <v>10</v>
      </c>
      <c r="AB515" s="1">
        <v>40</v>
      </c>
      <c r="AC515" s="3">
        <v>11</v>
      </c>
      <c r="AD515" s="1">
        <v>-4.3003630000000001E-2</v>
      </c>
      <c r="AE515" s="1">
        <v>-5.8697866430584599E-3</v>
      </c>
      <c r="AF515" s="1">
        <v>3</v>
      </c>
      <c r="AG515" s="1">
        <v>3</v>
      </c>
      <c r="AH515" s="1">
        <v>11</v>
      </c>
      <c r="AI515" s="1">
        <v>2</v>
      </c>
      <c r="AJ515" s="1">
        <v>2</v>
      </c>
      <c r="AK515" s="1">
        <v>51</v>
      </c>
    </row>
    <row r="516" spans="1:37" x14ac:dyDescent="0.2">
      <c r="A516" t="s">
        <v>516</v>
      </c>
      <c r="B516" t="s">
        <v>6290</v>
      </c>
      <c r="C516" t="s">
        <v>6291</v>
      </c>
      <c r="D516" t="s">
        <v>6298</v>
      </c>
      <c r="E516" t="s">
        <v>6299</v>
      </c>
      <c r="F516" s="35" t="s">
        <v>6300</v>
      </c>
      <c r="G516" s="1" t="s">
        <v>5104</v>
      </c>
      <c r="H516" s="1" t="s">
        <v>5104</v>
      </c>
      <c r="I516" s="3">
        <v>1</v>
      </c>
      <c r="J516" s="1">
        <v>0</v>
      </c>
      <c r="K516" s="1">
        <v>0</v>
      </c>
      <c r="L516" s="3">
        <v>1</v>
      </c>
      <c r="M516" s="6">
        <v>250</v>
      </c>
      <c r="N516" s="13">
        <v>250</v>
      </c>
      <c r="O516" s="3">
        <v>44</v>
      </c>
      <c r="P516" s="1">
        <v>2</v>
      </c>
      <c r="Q516" s="1">
        <v>2</v>
      </c>
      <c r="R516" s="3">
        <v>47</v>
      </c>
      <c r="S516" s="1">
        <v>20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20</v>
      </c>
      <c r="Z516" s="1">
        <v>40</v>
      </c>
      <c r="AA516" s="1">
        <v>0</v>
      </c>
      <c r="AB516" s="1">
        <v>20</v>
      </c>
      <c r="AC516" s="3">
        <v>11</v>
      </c>
      <c r="AD516" s="1">
        <v>-1.6926107999999999E-2</v>
      </c>
      <c r="AE516" s="1">
        <v>-3.2631745377131198E-2</v>
      </c>
      <c r="AF516" s="1">
        <v>3</v>
      </c>
      <c r="AG516" s="1">
        <v>3</v>
      </c>
      <c r="AH516" s="1">
        <v>11</v>
      </c>
      <c r="AI516" s="1">
        <v>1</v>
      </c>
      <c r="AJ516" s="1">
        <v>1</v>
      </c>
      <c r="AK516" s="1">
        <v>51</v>
      </c>
    </row>
    <row r="517" spans="1:37" x14ac:dyDescent="0.2">
      <c r="A517" t="s">
        <v>517</v>
      </c>
      <c r="B517" t="s">
        <v>5233</v>
      </c>
      <c r="C517" t="s">
        <v>6301</v>
      </c>
      <c r="D517" t="s">
        <v>6302</v>
      </c>
      <c r="E517" t="s">
        <v>6303</v>
      </c>
      <c r="F517" s="35" t="s">
        <v>6304</v>
      </c>
      <c r="G517" s="1" t="s">
        <v>5105</v>
      </c>
      <c r="H517" s="1" t="s">
        <v>5105</v>
      </c>
      <c r="I517" s="3">
        <v>1</v>
      </c>
      <c r="J517" s="1">
        <v>0</v>
      </c>
      <c r="K517" s="1">
        <v>0</v>
      </c>
      <c r="L517" s="3">
        <v>1</v>
      </c>
      <c r="M517" s="6">
        <v>690000</v>
      </c>
      <c r="N517" s="13">
        <v>690000</v>
      </c>
      <c r="O517" s="3">
        <v>44</v>
      </c>
      <c r="P517" s="1">
        <v>1.1950000000000001</v>
      </c>
      <c r="Q517" s="1">
        <v>1.1950000000000001</v>
      </c>
      <c r="R517" s="3">
        <v>47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100</v>
      </c>
      <c r="AC517" s="3">
        <v>11</v>
      </c>
      <c r="AD517" s="1">
        <v>-9.0224465000000004E-2</v>
      </c>
      <c r="AE517" s="1">
        <v>7.4363546281954102E-2</v>
      </c>
      <c r="AF517" s="1">
        <v>1</v>
      </c>
      <c r="AG517" s="1">
        <v>1</v>
      </c>
      <c r="AH517" s="1">
        <v>11</v>
      </c>
      <c r="AI517" s="1">
        <v>1</v>
      </c>
      <c r="AJ517" s="1">
        <v>1</v>
      </c>
      <c r="AK517" s="1">
        <v>51</v>
      </c>
    </row>
    <row r="518" spans="1:37" x14ac:dyDescent="0.2">
      <c r="A518" t="s">
        <v>518</v>
      </c>
      <c r="B518" t="s">
        <v>5181</v>
      </c>
      <c r="C518" t="s">
        <v>5824</v>
      </c>
      <c r="D518" t="s">
        <v>6305</v>
      </c>
      <c r="E518" t="s">
        <v>5571</v>
      </c>
      <c r="F518" s="35" t="s">
        <v>6306</v>
      </c>
      <c r="G518" s="1" t="s">
        <v>5104</v>
      </c>
      <c r="H518" s="1" t="s">
        <v>5104</v>
      </c>
      <c r="I518" s="3">
        <v>1</v>
      </c>
      <c r="J518" s="1">
        <v>1</v>
      </c>
      <c r="K518" s="1">
        <v>1</v>
      </c>
      <c r="L518" s="3">
        <v>1</v>
      </c>
      <c r="M518" s="6">
        <v>10249.9</v>
      </c>
      <c r="N518" s="13">
        <v>10249.9</v>
      </c>
      <c r="O518" s="3">
        <v>44</v>
      </c>
      <c r="P518" s="1">
        <v>4.33</v>
      </c>
      <c r="Q518" s="1">
        <v>4.33</v>
      </c>
      <c r="R518" s="3">
        <v>47</v>
      </c>
      <c r="S518" s="1">
        <v>30</v>
      </c>
      <c r="T518" s="1">
        <v>0</v>
      </c>
      <c r="U518" s="1">
        <v>0</v>
      </c>
      <c r="V518" s="1">
        <v>0</v>
      </c>
      <c r="W518" s="1">
        <v>30</v>
      </c>
      <c r="X518" s="1">
        <v>20</v>
      </c>
      <c r="Y518" s="1">
        <v>0</v>
      </c>
      <c r="Z518" s="1">
        <v>0</v>
      </c>
      <c r="AA518" s="1">
        <v>0</v>
      </c>
      <c r="AB518" s="1">
        <v>20</v>
      </c>
      <c r="AC518" s="3">
        <v>11</v>
      </c>
      <c r="AD518" s="1">
        <v>2.0050242999999999E-2</v>
      </c>
      <c r="AE518" s="1">
        <v>2.1805969458422898E-2</v>
      </c>
      <c r="AF518" s="1">
        <v>1</v>
      </c>
      <c r="AG518" s="1">
        <v>1</v>
      </c>
      <c r="AH518" s="1">
        <v>11</v>
      </c>
      <c r="AI518" s="1">
        <v>9</v>
      </c>
      <c r="AJ518" s="1">
        <v>9</v>
      </c>
      <c r="AK518" s="1">
        <v>51</v>
      </c>
    </row>
    <row r="519" spans="1:37" x14ac:dyDescent="0.2">
      <c r="A519" t="s">
        <v>519</v>
      </c>
      <c r="B519" t="s">
        <v>5181</v>
      </c>
      <c r="C519" t="s">
        <v>5824</v>
      </c>
      <c r="D519" t="s">
        <v>6305</v>
      </c>
      <c r="E519" t="s">
        <v>5717</v>
      </c>
      <c r="F519" s="35" t="s">
        <v>6307</v>
      </c>
      <c r="G519" s="1" t="s">
        <v>5104</v>
      </c>
      <c r="H519" s="1" t="s">
        <v>5104</v>
      </c>
      <c r="I519" s="3">
        <v>1</v>
      </c>
      <c r="J519" s="1">
        <v>1</v>
      </c>
      <c r="K519" s="1">
        <v>1</v>
      </c>
      <c r="L519" s="3">
        <v>1</v>
      </c>
      <c r="M519" s="6">
        <v>10345.200000000001</v>
      </c>
      <c r="N519" s="13">
        <v>10345.200000000001</v>
      </c>
      <c r="O519" s="3">
        <v>44</v>
      </c>
      <c r="P519" s="1">
        <v>3.8450000000000002</v>
      </c>
      <c r="Q519" s="1">
        <v>3.8450000000000002</v>
      </c>
      <c r="R519" s="3">
        <v>47</v>
      </c>
      <c r="S519" s="1">
        <v>10</v>
      </c>
      <c r="T519" s="1">
        <v>50</v>
      </c>
      <c r="U519" s="1">
        <v>10</v>
      </c>
      <c r="V519" s="1">
        <v>10</v>
      </c>
      <c r="W519" s="1">
        <v>10</v>
      </c>
      <c r="X519" s="1">
        <v>0</v>
      </c>
      <c r="Y519" s="1">
        <v>10</v>
      </c>
      <c r="Z519" s="1">
        <v>0</v>
      </c>
      <c r="AA519" s="1">
        <v>0</v>
      </c>
      <c r="AB519" s="1">
        <v>0</v>
      </c>
      <c r="AC519" s="3">
        <v>11</v>
      </c>
      <c r="AD519" s="1">
        <v>1.7277503E-2</v>
      </c>
      <c r="AE519" s="1">
        <v>-3.9852814005958102E-2</v>
      </c>
      <c r="AF519" s="1">
        <v>1</v>
      </c>
      <c r="AG519" s="1">
        <v>1</v>
      </c>
      <c r="AH519" s="1">
        <v>11</v>
      </c>
      <c r="AI519" s="1">
        <v>9</v>
      </c>
      <c r="AJ519" s="1">
        <v>9</v>
      </c>
      <c r="AK519" s="1">
        <v>51</v>
      </c>
    </row>
    <row r="520" spans="1:37" x14ac:dyDescent="0.2">
      <c r="A520" t="s">
        <v>520</v>
      </c>
      <c r="B520" t="s">
        <v>5181</v>
      </c>
      <c r="C520" t="s">
        <v>5824</v>
      </c>
      <c r="D520" t="s">
        <v>6305</v>
      </c>
      <c r="E520" t="s">
        <v>6308</v>
      </c>
      <c r="F520" s="35" t="s">
        <v>6309</v>
      </c>
      <c r="G520" s="1" t="s">
        <v>5106</v>
      </c>
      <c r="H520" s="1" t="s">
        <v>5106</v>
      </c>
      <c r="I520" s="3">
        <v>1</v>
      </c>
      <c r="J520" s="1">
        <v>1</v>
      </c>
      <c r="K520" s="1">
        <v>1</v>
      </c>
      <c r="L520" s="3">
        <v>1</v>
      </c>
      <c r="M520" s="6">
        <v>13406.3</v>
      </c>
      <c r="N520" s="13">
        <v>13406.3</v>
      </c>
      <c r="O520" s="3">
        <v>44</v>
      </c>
      <c r="P520" s="1">
        <v>5.6624999999999996</v>
      </c>
      <c r="Q520" s="1">
        <v>5.6624999999999996</v>
      </c>
      <c r="R520" s="3">
        <v>47</v>
      </c>
      <c r="S520" s="1">
        <v>0</v>
      </c>
      <c r="T520" s="1">
        <v>60</v>
      </c>
      <c r="U520" s="1">
        <v>0</v>
      </c>
      <c r="V520" s="1">
        <v>10</v>
      </c>
      <c r="W520" s="1">
        <v>0</v>
      </c>
      <c r="X520" s="1">
        <v>30</v>
      </c>
      <c r="Y520" s="1">
        <v>0</v>
      </c>
      <c r="Z520" s="1">
        <v>0</v>
      </c>
      <c r="AA520" s="1">
        <v>0</v>
      </c>
      <c r="AB520" s="1">
        <v>0</v>
      </c>
      <c r="AC520" s="3">
        <v>11</v>
      </c>
      <c r="AD520" s="1">
        <v>1.256794E-2</v>
      </c>
      <c r="AE520" s="1">
        <v>-8.6463376335629404E-3</v>
      </c>
      <c r="AF520" s="1">
        <v>1</v>
      </c>
      <c r="AG520" s="1">
        <v>1</v>
      </c>
      <c r="AH520" s="1">
        <v>11</v>
      </c>
      <c r="AI520" s="1">
        <v>12</v>
      </c>
      <c r="AJ520" s="1">
        <v>12</v>
      </c>
      <c r="AK520" s="1">
        <v>51</v>
      </c>
    </row>
    <row r="521" spans="1:37" x14ac:dyDescent="0.2">
      <c r="A521" t="s">
        <v>521</v>
      </c>
      <c r="B521" t="s">
        <v>5181</v>
      </c>
      <c r="C521" t="s">
        <v>5824</v>
      </c>
      <c r="D521" t="s">
        <v>6305</v>
      </c>
      <c r="E521" t="s">
        <v>6310</v>
      </c>
      <c r="F521" s="35" t="s">
        <v>6311</v>
      </c>
      <c r="G521" s="1" t="s">
        <v>5104</v>
      </c>
      <c r="H521" s="1" t="s">
        <v>5104</v>
      </c>
      <c r="I521" s="3">
        <v>1</v>
      </c>
      <c r="J521" s="1">
        <v>1</v>
      </c>
      <c r="K521" s="1">
        <v>1</v>
      </c>
      <c r="L521" s="3">
        <v>1</v>
      </c>
      <c r="M521" s="6">
        <v>32183.3</v>
      </c>
      <c r="N521" s="13">
        <v>32183.3</v>
      </c>
      <c r="O521" s="3">
        <v>44</v>
      </c>
      <c r="P521" s="1">
        <v>4.9800000000000004</v>
      </c>
      <c r="Q521" s="1">
        <v>4.9800000000000004</v>
      </c>
      <c r="R521" s="3">
        <v>47</v>
      </c>
      <c r="S521" s="1">
        <v>0</v>
      </c>
      <c r="T521" s="1">
        <v>100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3">
        <v>11</v>
      </c>
      <c r="AD521" s="1">
        <v>1.0211409999999999E-3</v>
      </c>
      <c r="AE521" s="1">
        <v>-1.1338292754171E-2</v>
      </c>
      <c r="AF521" s="1">
        <v>1</v>
      </c>
      <c r="AG521" s="1">
        <v>1</v>
      </c>
      <c r="AH521" s="1">
        <v>11</v>
      </c>
      <c r="AI521" s="1">
        <v>16</v>
      </c>
      <c r="AJ521" s="1">
        <v>16</v>
      </c>
      <c r="AK521" s="1">
        <v>51</v>
      </c>
    </row>
    <row r="522" spans="1:37" x14ac:dyDescent="0.2">
      <c r="A522" t="s">
        <v>522</v>
      </c>
      <c r="B522" t="s">
        <v>5181</v>
      </c>
      <c r="C522" t="s">
        <v>5824</v>
      </c>
      <c r="D522" t="s">
        <v>6305</v>
      </c>
      <c r="E522" t="s">
        <v>6312</v>
      </c>
      <c r="F522" s="35" t="s">
        <v>6313</v>
      </c>
      <c r="G522" s="1" t="s">
        <v>5104</v>
      </c>
      <c r="H522" s="1" t="s">
        <v>5104</v>
      </c>
      <c r="I522" s="3">
        <v>1</v>
      </c>
      <c r="J522" s="1">
        <v>1</v>
      </c>
      <c r="K522" s="1">
        <v>1</v>
      </c>
      <c r="L522" s="3">
        <v>1</v>
      </c>
      <c r="M522" s="6">
        <v>8500</v>
      </c>
      <c r="N522" s="13">
        <v>8500</v>
      </c>
      <c r="O522" s="3">
        <v>44</v>
      </c>
      <c r="P522" s="1">
        <v>3.92</v>
      </c>
      <c r="Q522" s="1">
        <v>3.92</v>
      </c>
      <c r="R522" s="3">
        <v>47</v>
      </c>
      <c r="S522" s="1">
        <v>10</v>
      </c>
      <c r="T522" s="1">
        <v>30</v>
      </c>
      <c r="U522" s="1">
        <v>0</v>
      </c>
      <c r="V522" s="1">
        <v>0</v>
      </c>
      <c r="W522" s="1">
        <v>0</v>
      </c>
      <c r="X522" s="1">
        <v>30</v>
      </c>
      <c r="Y522" s="1">
        <v>0</v>
      </c>
      <c r="Z522" s="1">
        <v>0</v>
      </c>
      <c r="AA522" s="1">
        <v>0</v>
      </c>
      <c r="AB522" s="1">
        <v>30</v>
      </c>
      <c r="AC522" s="3">
        <v>11</v>
      </c>
      <c r="AD522" s="1">
        <v>-2.4243168999999998E-2</v>
      </c>
      <c r="AE522" s="1">
        <v>2.76849057330198E-2</v>
      </c>
      <c r="AF522" s="1">
        <v>1</v>
      </c>
      <c r="AG522" s="1">
        <v>1</v>
      </c>
      <c r="AH522" s="1">
        <v>11</v>
      </c>
      <c r="AI522" s="1">
        <v>10</v>
      </c>
      <c r="AJ522" s="1">
        <v>10</v>
      </c>
      <c r="AK522" s="1">
        <v>51</v>
      </c>
    </row>
    <row r="523" spans="1:37" x14ac:dyDescent="0.2">
      <c r="A523" t="s">
        <v>523</v>
      </c>
      <c r="B523" t="s">
        <v>5181</v>
      </c>
      <c r="C523" t="s">
        <v>5824</v>
      </c>
      <c r="D523" t="s">
        <v>6305</v>
      </c>
      <c r="E523" t="s">
        <v>6314</v>
      </c>
      <c r="F523" s="35" t="s">
        <v>6315</v>
      </c>
      <c r="G523" s="1" t="s">
        <v>5104</v>
      </c>
      <c r="H523" s="1" t="s">
        <v>5104</v>
      </c>
      <c r="I523" s="3">
        <v>1</v>
      </c>
      <c r="J523" s="1">
        <v>1</v>
      </c>
      <c r="K523" s="1">
        <v>1</v>
      </c>
      <c r="L523" s="3">
        <v>1</v>
      </c>
      <c r="M523" s="6">
        <v>22983.200000000001</v>
      </c>
      <c r="N523" s="13">
        <v>22983.200000000001</v>
      </c>
      <c r="O523" s="3">
        <v>44</v>
      </c>
      <c r="P523" s="1">
        <v>4.9800000000000004</v>
      </c>
      <c r="Q523" s="1">
        <v>4.9800000000000004</v>
      </c>
      <c r="R523" s="3">
        <v>47</v>
      </c>
      <c r="S523" s="1">
        <v>0</v>
      </c>
      <c r="T523" s="1">
        <v>0</v>
      </c>
      <c r="U523" s="1">
        <v>0</v>
      </c>
      <c r="V523" s="1">
        <v>0</v>
      </c>
      <c r="W523" s="1">
        <v>100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3">
        <v>1</v>
      </c>
      <c r="AD523" s="1">
        <v>-9.6555499999999999E-4</v>
      </c>
      <c r="AE523" s="1">
        <v>-9.2234779284878308E-3</v>
      </c>
      <c r="AF523" s="1">
        <v>1</v>
      </c>
      <c r="AG523" s="1">
        <v>1</v>
      </c>
      <c r="AH523" s="15">
        <v>1</v>
      </c>
      <c r="AI523" s="1">
        <v>5</v>
      </c>
      <c r="AJ523" s="1">
        <v>5</v>
      </c>
      <c r="AK523" s="1">
        <v>51</v>
      </c>
    </row>
    <row r="524" spans="1:37" x14ac:dyDescent="0.2">
      <c r="A524" t="s">
        <v>524</v>
      </c>
      <c r="B524" t="s">
        <v>5181</v>
      </c>
      <c r="C524" t="s">
        <v>5824</v>
      </c>
      <c r="D524" t="s">
        <v>6305</v>
      </c>
      <c r="E524" t="s">
        <v>6316</v>
      </c>
      <c r="F524" s="35" t="s">
        <v>6317</v>
      </c>
      <c r="G524" s="1" t="s">
        <v>5105</v>
      </c>
      <c r="H524" s="1" t="s">
        <v>5105</v>
      </c>
      <c r="I524" s="3">
        <v>1</v>
      </c>
      <c r="J524" s="1">
        <v>1</v>
      </c>
      <c r="K524" s="1">
        <v>1</v>
      </c>
      <c r="L524" s="3">
        <v>1</v>
      </c>
      <c r="M524" s="6">
        <v>10000</v>
      </c>
      <c r="N524" s="13">
        <v>10000</v>
      </c>
      <c r="O524" s="3">
        <v>44</v>
      </c>
      <c r="P524" s="1">
        <v>4</v>
      </c>
      <c r="Q524" s="1">
        <v>4</v>
      </c>
      <c r="R524" s="3">
        <v>47</v>
      </c>
      <c r="S524" s="1">
        <v>0</v>
      </c>
      <c r="T524" s="1">
        <v>100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3">
        <v>11</v>
      </c>
      <c r="AD524" s="1">
        <v>1.0211409999999999E-3</v>
      </c>
      <c r="AE524" s="1">
        <v>-1.1338292754171E-2</v>
      </c>
      <c r="AF524" s="1">
        <v>1</v>
      </c>
      <c r="AG524" s="1">
        <v>1</v>
      </c>
      <c r="AH524" s="1">
        <v>11</v>
      </c>
      <c r="AI524" s="1">
        <v>4</v>
      </c>
      <c r="AJ524" s="1">
        <v>4</v>
      </c>
      <c r="AK524" s="1">
        <v>51</v>
      </c>
    </row>
    <row r="525" spans="1:37" x14ac:dyDescent="0.2">
      <c r="A525" t="s">
        <v>525</v>
      </c>
      <c r="B525" t="s">
        <v>5123</v>
      </c>
      <c r="C525" t="s">
        <v>6318</v>
      </c>
      <c r="D525" t="s">
        <v>6319</v>
      </c>
      <c r="E525" t="s">
        <v>6320</v>
      </c>
      <c r="F525" s="35" t="s">
        <v>6321</v>
      </c>
      <c r="G525" s="1" t="s">
        <v>5104</v>
      </c>
      <c r="H525" s="1" t="s">
        <v>5104</v>
      </c>
      <c r="I525" s="3">
        <v>1</v>
      </c>
      <c r="J525" s="1">
        <v>0</v>
      </c>
      <c r="K525" s="1">
        <v>0</v>
      </c>
      <c r="L525" s="3">
        <v>1</v>
      </c>
      <c r="M525" s="6">
        <v>275</v>
      </c>
      <c r="N525" s="13">
        <v>275</v>
      </c>
      <c r="O525" s="3">
        <v>44</v>
      </c>
      <c r="P525" s="1">
        <v>1.95</v>
      </c>
      <c r="Q525" s="1">
        <v>1.95</v>
      </c>
      <c r="R525" s="3">
        <v>47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100</v>
      </c>
      <c r="AC525" s="3">
        <v>11</v>
      </c>
      <c r="AD525" s="1">
        <v>-9.0224465000000004E-2</v>
      </c>
      <c r="AE525" s="1">
        <v>7.4363546281954199E-2</v>
      </c>
      <c r="AF525" s="1">
        <v>1</v>
      </c>
      <c r="AG525" s="1">
        <v>1</v>
      </c>
      <c r="AH525" s="1">
        <v>11</v>
      </c>
      <c r="AI525" s="1">
        <v>4</v>
      </c>
      <c r="AJ525" s="1">
        <v>4</v>
      </c>
      <c r="AK525" s="1">
        <v>51</v>
      </c>
    </row>
    <row r="526" spans="1:37" x14ac:dyDescent="0.2">
      <c r="A526" t="s">
        <v>526</v>
      </c>
      <c r="B526" t="s">
        <v>5123</v>
      </c>
      <c r="C526" t="s">
        <v>5131</v>
      </c>
      <c r="D526" t="s">
        <v>6322</v>
      </c>
      <c r="E526" t="s">
        <v>6323</v>
      </c>
      <c r="F526" s="35" t="s">
        <v>6324</v>
      </c>
      <c r="G526" s="1" t="s">
        <v>5104</v>
      </c>
      <c r="H526" s="1" t="s">
        <v>5104</v>
      </c>
      <c r="I526" s="3">
        <v>39</v>
      </c>
      <c r="J526" s="1">
        <v>0</v>
      </c>
      <c r="K526" s="1">
        <v>0</v>
      </c>
      <c r="L526" s="3">
        <v>1</v>
      </c>
      <c r="M526" s="6">
        <v>90.5</v>
      </c>
      <c r="N526" s="13">
        <v>90.5</v>
      </c>
      <c r="O526" s="3">
        <v>44</v>
      </c>
      <c r="P526" s="1">
        <v>4.24</v>
      </c>
      <c r="Q526" s="1">
        <v>4.24</v>
      </c>
      <c r="R526" s="3">
        <v>47</v>
      </c>
      <c r="S526" s="1">
        <v>20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10</v>
      </c>
      <c r="Z526" s="1">
        <v>0</v>
      </c>
      <c r="AA526" s="1">
        <v>40</v>
      </c>
      <c r="AB526" s="1">
        <v>30</v>
      </c>
      <c r="AC526" s="3">
        <v>11</v>
      </c>
      <c r="AD526" s="1">
        <v>-3.6722113000000001E-2</v>
      </c>
      <c r="AE526" s="1">
        <v>-5.4924045430873496E-3</v>
      </c>
      <c r="AF526" s="1">
        <v>1</v>
      </c>
      <c r="AG526" s="1">
        <v>1</v>
      </c>
      <c r="AH526" s="1">
        <v>11</v>
      </c>
      <c r="AI526" s="1">
        <v>1</v>
      </c>
      <c r="AJ526" s="1">
        <v>1</v>
      </c>
      <c r="AK526" s="1">
        <v>51</v>
      </c>
    </row>
    <row r="527" spans="1:37" x14ac:dyDescent="0.2">
      <c r="A527" t="s">
        <v>527</v>
      </c>
      <c r="B527" t="s">
        <v>5233</v>
      </c>
      <c r="C527" t="s">
        <v>5234</v>
      </c>
      <c r="D527" t="s">
        <v>6325</v>
      </c>
      <c r="E527" t="s">
        <v>6326</v>
      </c>
      <c r="F527" s="35" t="s">
        <v>6327</v>
      </c>
      <c r="G527" s="1" t="s">
        <v>5105</v>
      </c>
      <c r="H527" s="1" t="s">
        <v>5105</v>
      </c>
      <c r="I527" s="3">
        <v>1</v>
      </c>
      <c r="J527" s="1">
        <v>0</v>
      </c>
      <c r="K527" s="1">
        <v>0</v>
      </c>
      <c r="L527" s="3">
        <v>1</v>
      </c>
      <c r="M527" s="6">
        <v>33500</v>
      </c>
      <c r="N527" s="13">
        <v>33500</v>
      </c>
      <c r="O527" s="3">
        <v>44</v>
      </c>
      <c r="P527" s="1">
        <v>1.4750000000000001</v>
      </c>
      <c r="Q527" s="1">
        <v>1.4750000000000001</v>
      </c>
      <c r="R527" s="3">
        <v>47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100</v>
      </c>
      <c r="AC527" s="3">
        <v>11</v>
      </c>
      <c r="AD527" s="1">
        <v>-9.0224465000000004E-2</v>
      </c>
      <c r="AE527" s="1">
        <v>7.4363546281954199E-2</v>
      </c>
      <c r="AF527" s="1">
        <v>1</v>
      </c>
      <c r="AG527" s="1">
        <v>1</v>
      </c>
      <c r="AH527" s="1">
        <v>11</v>
      </c>
      <c r="AI527" s="1">
        <v>7</v>
      </c>
      <c r="AJ527" s="1">
        <v>7</v>
      </c>
      <c r="AK527" s="1">
        <v>51</v>
      </c>
    </row>
    <row r="528" spans="1:37" x14ac:dyDescent="0.2">
      <c r="A528" t="s">
        <v>528</v>
      </c>
      <c r="B528" t="s">
        <v>5233</v>
      </c>
      <c r="C528" t="s">
        <v>5234</v>
      </c>
      <c r="D528" t="s">
        <v>6325</v>
      </c>
      <c r="E528" t="s">
        <v>6328</v>
      </c>
      <c r="F528" s="35" t="s">
        <v>6329</v>
      </c>
      <c r="G528" s="1" t="s">
        <v>5105</v>
      </c>
      <c r="H528" s="1" t="s">
        <v>5105</v>
      </c>
      <c r="I528" s="3">
        <v>1</v>
      </c>
      <c r="J528" s="1">
        <v>1</v>
      </c>
      <c r="K528" s="1">
        <v>1</v>
      </c>
      <c r="L528" s="3">
        <v>1</v>
      </c>
      <c r="M528" s="6">
        <v>55000</v>
      </c>
      <c r="N528" s="13">
        <v>55000</v>
      </c>
      <c r="O528" s="3">
        <v>44</v>
      </c>
      <c r="P528" s="1">
        <v>1.095</v>
      </c>
      <c r="Q528" s="1">
        <v>1.095</v>
      </c>
      <c r="R528" s="3">
        <v>47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100</v>
      </c>
      <c r="AC528" s="3">
        <v>11</v>
      </c>
      <c r="AD528" s="1">
        <v>-9.0224465000000004E-2</v>
      </c>
      <c r="AE528" s="1">
        <v>7.4363546281954199E-2</v>
      </c>
      <c r="AF528" s="1">
        <v>1</v>
      </c>
      <c r="AG528" s="1">
        <v>1</v>
      </c>
      <c r="AH528" s="1">
        <v>11</v>
      </c>
      <c r="AI528" s="1">
        <v>4</v>
      </c>
      <c r="AJ528" s="1">
        <v>4</v>
      </c>
      <c r="AK528" s="1">
        <v>51</v>
      </c>
    </row>
    <row r="529" spans="1:37" x14ac:dyDescent="0.2">
      <c r="A529" t="s">
        <v>529</v>
      </c>
      <c r="B529" t="s">
        <v>5233</v>
      </c>
      <c r="C529" t="s">
        <v>5234</v>
      </c>
      <c r="D529" t="s">
        <v>6325</v>
      </c>
      <c r="E529" t="s">
        <v>6330</v>
      </c>
      <c r="F529" s="35" t="s">
        <v>6331</v>
      </c>
      <c r="G529" s="1" t="s">
        <v>5105</v>
      </c>
      <c r="H529" s="1" t="s">
        <v>5105</v>
      </c>
      <c r="I529" s="3">
        <v>1</v>
      </c>
      <c r="J529" s="1">
        <v>1</v>
      </c>
      <c r="K529" s="1">
        <v>1</v>
      </c>
      <c r="L529" s="3">
        <v>1</v>
      </c>
      <c r="M529" s="6">
        <v>50000</v>
      </c>
      <c r="N529" s="13">
        <v>50000</v>
      </c>
      <c r="O529" s="3">
        <v>44</v>
      </c>
      <c r="P529" s="1">
        <v>1.095</v>
      </c>
      <c r="Q529" s="1">
        <v>1.095</v>
      </c>
      <c r="R529" s="3">
        <v>47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100</v>
      </c>
      <c r="AC529" s="3">
        <v>1</v>
      </c>
      <c r="AD529" s="1">
        <v>-9.0224465000000004E-2</v>
      </c>
      <c r="AE529" s="1">
        <v>7.4363546281954199E-2</v>
      </c>
      <c r="AF529" s="1">
        <v>1</v>
      </c>
      <c r="AG529" s="1">
        <v>1</v>
      </c>
      <c r="AH529" s="15">
        <v>1</v>
      </c>
      <c r="AI529" s="1">
        <v>4</v>
      </c>
      <c r="AJ529" s="1">
        <v>4</v>
      </c>
      <c r="AK529" s="1">
        <v>51</v>
      </c>
    </row>
    <row r="530" spans="1:37" x14ac:dyDescent="0.2">
      <c r="A530" t="s">
        <v>530</v>
      </c>
      <c r="B530" t="s">
        <v>5233</v>
      </c>
      <c r="C530" t="s">
        <v>5234</v>
      </c>
      <c r="D530" t="s">
        <v>6325</v>
      </c>
      <c r="E530" t="s">
        <v>6332</v>
      </c>
      <c r="F530" s="35" t="s">
        <v>6333</v>
      </c>
      <c r="G530" s="1" t="s">
        <v>5105</v>
      </c>
      <c r="H530" s="1" t="s">
        <v>5105</v>
      </c>
      <c r="I530" s="3">
        <v>1</v>
      </c>
      <c r="J530" s="1">
        <v>1</v>
      </c>
      <c r="K530" s="1">
        <v>1</v>
      </c>
      <c r="L530" s="3">
        <v>1</v>
      </c>
      <c r="M530" s="6">
        <v>41000</v>
      </c>
      <c r="N530" s="13">
        <v>41000</v>
      </c>
      <c r="O530" s="3">
        <v>44</v>
      </c>
      <c r="P530" s="1">
        <v>1.865</v>
      </c>
      <c r="Q530" s="1">
        <v>1.865</v>
      </c>
      <c r="R530" s="3">
        <v>47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100</v>
      </c>
      <c r="AC530" s="3">
        <v>11</v>
      </c>
      <c r="AD530" s="1">
        <v>-9.0224465000000004E-2</v>
      </c>
      <c r="AE530" s="1">
        <v>7.4363546281954199E-2</v>
      </c>
      <c r="AF530" s="1">
        <v>1</v>
      </c>
      <c r="AG530" s="1">
        <v>1</v>
      </c>
      <c r="AH530" s="1">
        <v>11</v>
      </c>
      <c r="AI530" s="1">
        <v>5</v>
      </c>
      <c r="AJ530" s="1">
        <v>5</v>
      </c>
      <c r="AK530" s="1">
        <v>51</v>
      </c>
    </row>
    <row r="531" spans="1:37" x14ac:dyDescent="0.2">
      <c r="A531" t="s">
        <v>531</v>
      </c>
      <c r="B531" t="s">
        <v>5233</v>
      </c>
      <c r="C531" t="s">
        <v>5234</v>
      </c>
      <c r="D531" t="s">
        <v>6325</v>
      </c>
      <c r="E531" t="s">
        <v>6334</v>
      </c>
      <c r="F531" s="35" t="s">
        <v>6335</v>
      </c>
      <c r="G531" s="1" t="s">
        <v>5105</v>
      </c>
      <c r="H531" s="1" t="s">
        <v>5105</v>
      </c>
      <c r="I531" s="3">
        <v>1</v>
      </c>
      <c r="J531" s="1">
        <v>0</v>
      </c>
      <c r="K531" s="1">
        <v>0</v>
      </c>
      <c r="L531" s="3">
        <v>1</v>
      </c>
      <c r="M531" s="6">
        <v>85166.5</v>
      </c>
      <c r="N531" s="13">
        <v>85166.5</v>
      </c>
      <c r="O531" s="3">
        <v>44</v>
      </c>
      <c r="P531" s="1">
        <v>1.145</v>
      </c>
      <c r="Q531" s="1">
        <v>1.145</v>
      </c>
      <c r="R531" s="3">
        <v>47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100</v>
      </c>
      <c r="AC531" s="3">
        <v>11</v>
      </c>
      <c r="AD531" s="1">
        <v>-9.0224465000000004E-2</v>
      </c>
      <c r="AE531" s="1">
        <v>7.4363546281954199E-2</v>
      </c>
      <c r="AF531" s="1">
        <v>1</v>
      </c>
      <c r="AG531" s="1">
        <v>1</v>
      </c>
      <c r="AH531" s="1">
        <v>11</v>
      </c>
      <c r="AI531" s="1">
        <v>2</v>
      </c>
      <c r="AJ531" s="1">
        <v>2</v>
      </c>
      <c r="AK531" s="1">
        <v>51</v>
      </c>
    </row>
    <row r="532" spans="1:37" x14ac:dyDescent="0.2">
      <c r="A532" t="s">
        <v>532</v>
      </c>
      <c r="B532" t="s">
        <v>5233</v>
      </c>
      <c r="C532" t="s">
        <v>5234</v>
      </c>
      <c r="D532" t="s">
        <v>6325</v>
      </c>
      <c r="E532" t="s">
        <v>6336</v>
      </c>
      <c r="F532" s="35" t="s">
        <v>6337</v>
      </c>
      <c r="G532" s="1" t="s">
        <v>5105</v>
      </c>
      <c r="H532" s="1" t="s">
        <v>5105</v>
      </c>
      <c r="I532" s="3">
        <v>1</v>
      </c>
      <c r="J532" s="1">
        <v>0</v>
      </c>
      <c r="K532" s="1">
        <v>0</v>
      </c>
      <c r="L532" s="3">
        <v>1</v>
      </c>
      <c r="M532" s="6">
        <v>62624.800000000003</v>
      </c>
      <c r="N532" s="13">
        <v>62624.800000000003</v>
      </c>
      <c r="O532" s="3">
        <v>44</v>
      </c>
      <c r="P532" s="1">
        <v>1.0549999999999999</v>
      </c>
      <c r="Q532" s="1">
        <v>1.0549999999999999</v>
      </c>
      <c r="R532" s="3">
        <v>47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100</v>
      </c>
      <c r="AC532" s="3">
        <v>11</v>
      </c>
      <c r="AD532" s="1">
        <v>-9.0224465000000004E-2</v>
      </c>
      <c r="AE532" s="1">
        <v>7.4363546281954199E-2</v>
      </c>
      <c r="AF532" s="1">
        <v>1</v>
      </c>
      <c r="AG532" s="1">
        <v>1</v>
      </c>
      <c r="AH532" s="1">
        <v>11</v>
      </c>
      <c r="AI532" s="1">
        <v>4</v>
      </c>
      <c r="AJ532" s="1">
        <v>4</v>
      </c>
      <c r="AK532" s="1">
        <v>51</v>
      </c>
    </row>
    <row r="533" spans="1:37" x14ac:dyDescent="0.2">
      <c r="A533" t="s">
        <v>533</v>
      </c>
      <c r="B533" t="s">
        <v>5233</v>
      </c>
      <c r="C533" t="s">
        <v>5234</v>
      </c>
      <c r="D533" t="s">
        <v>6325</v>
      </c>
      <c r="E533" t="s">
        <v>6338</v>
      </c>
      <c r="F533" s="35" t="s">
        <v>6339</v>
      </c>
      <c r="G533" s="1" t="s">
        <v>5105</v>
      </c>
      <c r="H533" s="1" t="s">
        <v>5105</v>
      </c>
      <c r="I533" s="3">
        <v>1</v>
      </c>
      <c r="J533" s="1">
        <v>0</v>
      </c>
      <c r="K533" s="1">
        <v>0</v>
      </c>
      <c r="L533" s="3">
        <v>1</v>
      </c>
      <c r="M533" s="6">
        <v>50000</v>
      </c>
      <c r="N533" s="13">
        <v>50000</v>
      </c>
      <c r="O533" s="3">
        <v>44</v>
      </c>
      <c r="P533" s="1">
        <v>1.5</v>
      </c>
      <c r="Q533" s="1">
        <v>1.5</v>
      </c>
      <c r="R533" s="3">
        <v>47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100</v>
      </c>
      <c r="AC533" s="3">
        <v>11</v>
      </c>
      <c r="AD533" s="1">
        <v>-9.0224465000000004E-2</v>
      </c>
      <c r="AE533" s="1">
        <v>7.4363546281954199E-2</v>
      </c>
      <c r="AF533" s="1">
        <v>1</v>
      </c>
      <c r="AG533" s="1">
        <v>1</v>
      </c>
      <c r="AH533" s="1">
        <v>11</v>
      </c>
      <c r="AI533" s="1">
        <v>3</v>
      </c>
      <c r="AJ533" s="1">
        <v>3</v>
      </c>
      <c r="AK533" s="1">
        <v>51</v>
      </c>
    </row>
    <row r="534" spans="1:37" x14ac:dyDescent="0.2">
      <c r="A534" t="s">
        <v>534</v>
      </c>
      <c r="B534" t="s">
        <v>5233</v>
      </c>
      <c r="C534" t="s">
        <v>5234</v>
      </c>
      <c r="D534" t="s">
        <v>6325</v>
      </c>
      <c r="E534" t="s">
        <v>5401</v>
      </c>
      <c r="F534" s="35" t="s">
        <v>6340</v>
      </c>
      <c r="G534" s="1" t="s">
        <v>5105</v>
      </c>
      <c r="H534" s="1" t="s">
        <v>5105</v>
      </c>
      <c r="I534" s="3">
        <v>1</v>
      </c>
      <c r="J534" s="1">
        <v>0</v>
      </c>
      <c r="K534" s="1">
        <v>0</v>
      </c>
      <c r="L534" s="3">
        <v>1</v>
      </c>
      <c r="M534" s="6">
        <v>130000</v>
      </c>
      <c r="N534" s="13">
        <v>130000</v>
      </c>
      <c r="O534" s="3">
        <v>44</v>
      </c>
      <c r="P534" s="1">
        <v>1.18</v>
      </c>
      <c r="Q534" s="1">
        <v>1.18</v>
      </c>
      <c r="R534" s="3">
        <v>47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100</v>
      </c>
      <c r="AC534" s="3">
        <v>11</v>
      </c>
      <c r="AD534" s="1">
        <v>-9.0224465000000004E-2</v>
      </c>
      <c r="AE534" s="1">
        <v>7.4363546281954199E-2</v>
      </c>
      <c r="AF534" s="1">
        <v>1</v>
      </c>
      <c r="AG534" s="1">
        <v>1</v>
      </c>
      <c r="AH534" s="1">
        <v>11</v>
      </c>
      <c r="AI534" s="1">
        <v>4</v>
      </c>
      <c r="AJ534" s="1">
        <v>4</v>
      </c>
      <c r="AK534" s="1">
        <v>51</v>
      </c>
    </row>
    <row r="535" spans="1:37" x14ac:dyDescent="0.2">
      <c r="A535" t="s">
        <v>535</v>
      </c>
      <c r="B535" t="s">
        <v>5233</v>
      </c>
      <c r="C535" t="s">
        <v>5234</v>
      </c>
      <c r="D535" t="s">
        <v>6325</v>
      </c>
      <c r="E535" t="s">
        <v>6341</v>
      </c>
      <c r="F535" s="35" t="s">
        <v>6342</v>
      </c>
      <c r="G535" s="1" t="s">
        <v>5105</v>
      </c>
      <c r="H535" s="1" t="s">
        <v>5105</v>
      </c>
      <c r="I535" s="3">
        <v>2</v>
      </c>
      <c r="J535" s="1">
        <v>1</v>
      </c>
      <c r="K535" s="1">
        <v>1</v>
      </c>
      <c r="L535" s="3">
        <v>1</v>
      </c>
      <c r="M535" s="32">
        <v>100000</v>
      </c>
      <c r="N535" s="31">
        <v>100000</v>
      </c>
      <c r="O535" s="3">
        <v>44</v>
      </c>
      <c r="P535" s="1">
        <v>1.05</v>
      </c>
      <c r="Q535" s="1">
        <v>1.05</v>
      </c>
      <c r="R535" s="3">
        <v>47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100</v>
      </c>
      <c r="AC535" s="3">
        <v>11</v>
      </c>
      <c r="AD535" s="1">
        <v>-9.0224465000000004E-2</v>
      </c>
      <c r="AE535" s="1">
        <v>7.4363546281954199E-2</v>
      </c>
      <c r="AF535" s="1">
        <v>1</v>
      </c>
      <c r="AG535" s="1">
        <v>1</v>
      </c>
      <c r="AH535" s="1">
        <v>11</v>
      </c>
      <c r="AI535" s="1">
        <v>3</v>
      </c>
      <c r="AJ535" s="1">
        <v>3</v>
      </c>
      <c r="AK535" s="1">
        <v>51</v>
      </c>
    </row>
    <row r="536" spans="1:37" x14ac:dyDescent="0.2">
      <c r="A536" t="s">
        <v>536</v>
      </c>
      <c r="B536" t="s">
        <v>5233</v>
      </c>
      <c r="C536" t="s">
        <v>5376</v>
      </c>
      <c r="D536" t="s">
        <v>6343</v>
      </c>
      <c r="E536" t="s">
        <v>6344</v>
      </c>
      <c r="F536" s="35" t="s">
        <v>6345</v>
      </c>
      <c r="G536" s="1" t="s">
        <v>5106</v>
      </c>
      <c r="H536" s="1" t="s">
        <v>5106</v>
      </c>
      <c r="I536" s="3">
        <v>1</v>
      </c>
      <c r="J536" s="1">
        <v>1</v>
      </c>
      <c r="K536" s="1">
        <v>1</v>
      </c>
      <c r="L536" s="3">
        <v>41</v>
      </c>
      <c r="M536" s="6">
        <v>22500</v>
      </c>
      <c r="N536" s="13">
        <v>22500</v>
      </c>
      <c r="O536" s="3">
        <v>44</v>
      </c>
      <c r="P536" s="1">
        <v>1.7875000000000001</v>
      </c>
      <c r="Q536" s="1">
        <v>1.7875000000000001</v>
      </c>
      <c r="R536" s="3">
        <v>47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100</v>
      </c>
      <c r="AC536" s="3">
        <v>11</v>
      </c>
      <c r="AD536" s="1">
        <v>-9.0224465000000004E-2</v>
      </c>
      <c r="AE536" s="1">
        <v>7.4363546281954199E-2</v>
      </c>
      <c r="AF536" s="1">
        <v>1</v>
      </c>
      <c r="AG536" s="1">
        <v>1</v>
      </c>
      <c r="AH536" s="1">
        <v>11</v>
      </c>
      <c r="AI536" s="1">
        <v>14</v>
      </c>
      <c r="AJ536" s="1">
        <v>14</v>
      </c>
      <c r="AK536" s="1">
        <v>51</v>
      </c>
    </row>
    <row r="537" spans="1:37" x14ac:dyDescent="0.2">
      <c r="A537" t="s">
        <v>537</v>
      </c>
      <c r="B537" t="s">
        <v>5233</v>
      </c>
      <c r="C537" t="s">
        <v>5376</v>
      </c>
      <c r="D537" t="s">
        <v>6343</v>
      </c>
      <c r="E537" t="s">
        <v>6346</v>
      </c>
      <c r="F537" s="35" t="s">
        <v>6347</v>
      </c>
      <c r="G537" s="1" t="s">
        <v>5106</v>
      </c>
      <c r="H537" s="1" t="s">
        <v>5106</v>
      </c>
      <c r="I537" s="3">
        <v>1</v>
      </c>
      <c r="J537" s="1">
        <v>0</v>
      </c>
      <c r="K537" s="1">
        <v>0</v>
      </c>
      <c r="L537" s="3">
        <v>1</v>
      </c>
      <c r="M537" s="6">
        <v>43752.2</v>
      </c>
      <c r="N537" s="13">
        <v>43752.2</v>
      </c>
      <c r="O537" s="3">
        <v>44</v>
      </c>
      <c r="P537" s="1">
        <v>1.9475</v>
      </c>
      <c r="Q537" s="1">
        <v>1.9475</v>
      </c>
      <c r="R537" s="3">
        <v>47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100</v>
      </c>
      <c r="AC537" s="3">
        <v>11</v>
      </c>
      <c r="AD537" s="1">
        <v>-9.0224465000000004E-2</v>
      </c>
      <c r="AE537" s="1">
        <v>7.4363546281954199E-2</v>
      </c>
      <c r="AF537" s="1">
        <v>1</v>
      </c>
      <c r="AG537" s="1">
        <v>1</v>
      </c>
      <c r="AH537" s="1">
        <v>11</v>
      </c>
      <c r="AI537" s="1">
        <v>8</v>
      </c>
      <c r="AJ537" s="1">
        <v>8</v>
      </c>
      <c r="AK537" s="1">
        <v>51</v>
      </c>
    </row>
    <row r="538" spans="1:37" x14ac:dyDescent="0.2">
      <c r="A538" t="s">
        <v>538</v>
      </c>
      <c r="B538" t="s">
        <v>5233</v>
      </c>
      <c r="C538" t="s">
        <v>5234</v>
      </c>
      <c r="D538" t="s">
        <v>6348</v>
      </c>
      <c r="E538" t="s">
        <v>6349</v>
      </c>
      <c r="F538" s="35" t="s">
        <v>6350</v>
      </c>
      <c r="G538" s="1" t="s">
        <v>5105</v>
      </c>
      <c r="H538" s="1" t="s">
        <v>5105</v>
      </c>
      <c r="I538" s="3">
        <v>1</v>
      </c>
      <c r="J538" s="1">
        <v>1</v>
      </c>
      <c r="K538" s="1">
        <v>1</v>
      </c>
      <c r="L538" s="3">
        <v>1</v>
      </c>
      <c r="M538" s="6">
        <v>37160</v>
      </c>
      <c r="N538" s="13">
        <v>37160</v>
      </c>
      <c r="O538" s="3">
        <v>44</v>
      </c>
      <c r="P538" s="1">
        <v>1</v>
      </c>
      <c r="Q538" s="1">
        <v>1</v>
      </c>
      <c r="R538" s="3">
        <v>47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20</v>
      </c>
      <c r="AB538" s="1">
        <v>80</v>
      </c>
      <c r="AC538" s="3">
        <v>11</v>
      </c>
      <c r="AD538" s="1">
        <v>-9.6604672000000003E-2</v>
      </c>
      <c r="AE538" s="1">
        <v>5.61375052208513E-2</v>
      </c>
      <c r="AF538" s="1">
        <v>1</v>
      </c>
      <c r="AG538" s="1">
        <v>1</v>
      </c>
      <c r="AH538" s="1">
        <v>11</v>
      </c>
      <c r="AI538" s="1">
        <v>6</v>
      </c>
      <c r="AJ538" s="1">
        <v>6</v>
      </c>
      <c r="AK538" s="1">
        <v>51</v>
      </c>
    </row>
    <row r="539" spans="1:37" x14ac:dyDescent="0.2">
      <c r="A539" t="s">
        <v>539</v>
      </c>
      <c r="B539" t="s">
        <v>5233</v>
      </c>
      <c r="C539" t="s">
        <v>5234</v>
      </c>
      <c r="D539" t="s">
        <v>6348</v>
      </c>
      <c r="E539" t="s">
        <v>6351</v>
      </c>
      <c r="F539" s="35" t="s">
        <v>6352</v>
      </c>
      <c r="G539" s="1" t="s">
        <v>5105</v>
      </c>
      <c r="H539" s="1" t="s">
        <v>5105</v>
      </c>
      <c r="I539" s="3">
        <v>1</v>
      </c>
      <c r="J539" s="1">
        <v>0</v>
      </c>
      <c r="K539" s="1">
        <v>0</v>
      </c>
      <c r="L539" s="3">
        <v>1</v>
      </c>
      <c r="M539" s="6">
        <v>130000</v>
      </c>
      <c r="N539" s="13">
        <v>130000</v>
      </c>
      <c r="O539" s="3">
        <v>44</v>
      </c>
      <c r="P539" s="1">
        <v>1</v>
      </c>
      <c r="Q539" s="1">
        <v>1</v>
      </c>
      <c r="R539" s="3">
        <v>47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100</v>
      </c>
      <c r="AC539" s="3">
        <v>11</v>
      </c>
      <c r="AD539" s="1">
        <v>-9.0224465000000004E-2</v>
      </c>
      <c r="AE539" s="1">
        <v>7.4363546281954199E-2</v>
      </c>
      <c r="AF539" s="1">
        <v>1</v>
      </c>
      <c r="AG539" s="1">
        <v>1</v>
      </c>
      <c r="AH539" s="1">
        <v>11</v>
      </c>
      <c r="AI539" s="1">
        <v>5</v>
      </c>
      <c r="AJ539" s="1">
        <v>5</v>
      </c>
      <c r="AK539" s="1">
        <v>51</v>
      </c>
    </row>
    <row r="540" spans="1:37" x14ac:dyDescent="0.2">
      <c r="A540" t="s">
        <v>540</v>
      </c>
      <c r="B540" t="s">
        <v>5233</v>
      </c>
      <c r="C540" t="s">
        <v>5234</v>
      </c>
      <c r="D540" t="s">
        <v>6348</v>
      </c>
      <c r="E540" t="s">
        <v>6353</v>
      </c>
      <c r="F540" s="35" t="s">
        <v>6354</v>
      </c>
      <c r="G540" s="1" t="s">
        <v>5105</v>
      </c>
      <c r="H540" s="1" t="s">
        <v>5105</v>
      </c>
      <c r="I540" s="3">
        <v>2</v>
      </c>
      <c r="J540" s="1">
        <v>1</v>
      </c>
      <c r="K540" s="1">
        <v>1</v>
      </c>
      <c r="L540" s="3">
        <v>1</v>
      </c>
      <c r="M540" s="6">
        <v>87500</v>
      </c>
      <c r="N540" s="13">
        <v>87500</v>
      </c>
      <c r="O540" s="3">
        <v>44</v>
      </c>
      <c r="P540" s="1">
        <v>1</v>
      </c>
      <c r="Q540" s="1">
        <v>1</v>
      </c>
      <c r="R540" s="3">
        <v>47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100</v>
      </c>
      <c r="AC540" s="3">
        <v>11</v>
      </c>
      <c r="AD540" s="1">
        <v>-9.0224465000000004E-2</v>
      </c>
      <c r="AE540" s="1">
        <v>7.4363546281954199E-2</v>
      </c>
      <c r="AF540" s="1">
        <v>1</v>
      </c>
      <c r="AG540" s="1">
        <v>1</v>
      </c>
      <c r="AH540" s="1">
        <v>11</v>
      </c>
      <c r="AI540" s="1">
        <v>3</v>
      </c>
      <c r="AJ540" s="1">
        <v>3</v>
      </c>
      <c r="AK540" s="1">
        <v>51</v>
      </c>
    </row>
    <row r="541" spans="1:37" x14ac:dyDescent="0.2">
      <c r="A541" t="s">
        <v>541</v>
      </c>
      <c r="B541" t="s">
        <v>5233</v>
      </c>
      <c r="C541" t="s">
        <v>5234</v>
      </c>
      <c r="D541" t="s">
        <v>6348</v>
      </c>
      <c r="E541" t="s">
        <v>6355</v>
      </c>
      <c r="F541" s="35" t="s">
        <v>6356</v>
      </c>
      <c r="G541" s="1" t="s">
        <v>5107</v>
      </c>
      <c r="H541" s="1" t="s">
        <v>5107</v>
      </c>
      <c r="I541" s="3">
        <v>1</v>
      </c>
      <c r="J541" s="1">
        <v>0</v>
      </c>
      <c r="K541" s="1">
        <v>0</v>
      </c>
      <c r="L541" s="3">
        <v>1</v>
      </c>
      <c r="M541" s="6">
        <v>87500</v>
      </c>
      <c r="N541" s="13">
        <v>87500</v>
      </c>
      <c r="O541" s="3">
        <v>44</v>
      </c>
      <c r="P541" s="1">
        <v>1.1100000000000001</v>
      </c>
      <c r="Q541" s="1">
        <v>1.1100000000000001</v>
      </c>
      <c r="R541" s="3">
        <v>47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100</v>
      </c>
      <c r="AC541" s="3">
        <v>11</v>
      </c>
      <c r="AD541" s="1">
        <v>-9.0224465000000004E-2</v>
      </c>
      <c r="AE541" s="1">
        <v>7.4363546281954199E-2</v>
      </c>
      <c r="AF541" s="1">
        <v>1</v>
      </c>
      <c r="AG541" s="1">
        <v>1</v>
      </c>
      <c r="AH541" s="1">
        <v>11</v>
      </c>
      <c r="AI541" s="1">
        <v>4</v>
      </c>
      <c r="AJ541" s="1">
        <v>4</v>
      </c>
      <c r="AK541" s="1">
        <v>51</v>
      </c>
    </row>
    <row r="542" spans="1:37" x14ac:dyDescent="0.2">
      <c r="A542" t="s">
        <v>542</v>
      </c>
      <c r="B542" t="s">
        <v>5233</v>
      </c>
      <c r="C542" t="s">
        <v>5234</v>
      </c>
      <c r="D542" t="s">
        <v>6348</v>
      </c>
      <c r="E542" t="s">
        <v>6357</v>
      </c>
      <c r="F542" s="35" t="s">
        <v>6358</v>
      </c>
      <c r="G542" s="1" t="s">
        <v>5105</v>
      </c>
      <c r="H542" s="1" t="s">
        <v>5105</v>
      </c>
      <c r="I542" s="3">
        <v>1</v>
      </c>
      <c r="J542" s="1">
        <v>1</v>
      </c>
      <c r="K542" s="1">
        <v>1</v>
      </c>
      <c r="L542" s="3">
        <v>1</v>
      </c>
      <c r="M542" s="6">
        <v>21000</v>
      </c>
      <c r="N542" s="13">
        <v>21000</v>
      </c>
      <c r="O542" s="3">
        <v>44</v>
      </c>
      <c r="P542" s="1">
        <v>1</v>
      </c>
      <c r="Q542" s="1">
        <v>1</v>
      </c>
      <c r="R542" s="3">
        <v>47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20</v>
      </c>
      <c r="AB542" s="1">
        <v>80</v>
      </c>
      <c r="AC542" s="3">
        <v>11</v>
      </c>
      <c r="AD542" s="1">
        <v>-9.6604672000000003E-2</v>
      </c>
      <c r="AE542" s="1">
        <v>5.61375052208513E-2</v>
      </c>
      <c r="AF542" s="1">
        <v>1</v>
      </c>
      <c r="AG542" s="1">
        <v>1</v>
      </c>
      <c r="AH542" s="1">
        <v>11</v>
      </c>
      <c r="AI542" s="1">
        <v>7</v>
      </c>
      <c r="AJ542" s="1">
        <v>7</v>
      </c>
      <c r="AK542" s="1">
        <v>51</v>
      </c>
    </row>
    <row r="543" spans="1:37" x14ac:dyDescent="0.2">
      <c r="A543" t="s">
        <v>543</v>
      </c>
      <c r="B543" t="s">
        <v>5233</v>
      </c>
      <c r="C543" t="s">
        <v>5234</v>
      </c>
      <c r="D543" t="s">
        <v>6348</v>
      </c>
      <c r="E543" t="s">
        <v>6359</v>
      </c>
      <c r="F543" s="35" t="s">
        <v>6360</v>
      </c>
      <c r="G543" s="1" t="s">
        <v>5105</v>
      </c>
      <c r="H543" s="1" t="s">
        <v>5105</v>
      </c>
      <c r="I543" s="3">
        <v>1</v>
      </c>
      <c r="J543" s="1">
        <v>0</v>
      </c>
      <c r="K543" s="1">
        <v>0</v>
      </c>
      <c r="L543" s="3">
        <v>1</v>
      </c>
      <c r="M543" s="6">
        <v>112500</v>
      </c>
      <c r="N543" s="13">
        <v>112500</v>
      </c>
      <c r="O543" s="3">
        <v>44</v>
      </c>
      <c r="P543" s="1">
        <v>1</v>
      </c>
      <c r="Q543" s="1">
        <v>1</v>
      </c>
      <c r="R543" s="3">
        <v>47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100</v>
      </c>
      <c r="AC543" s="3">
        <v>11</v>
      </c>
      <c r="AD543" s="1">
        <v>-9.0224465000000004E-2</v>
      </c>
      <c r="AE543" s="1">
        <v>7.4363546281954199E-2</v>
      </c>
      <c r="AF543" s="1">
        <v>1</v>
      </c>
      <c r="AG543" s="1">
        <v>1</v>
      </c>
      <c r="AH543" s="1">
        <v>11</v>
      </c>
      <c r="AI543" s="1">
        <v>7</v>
      </c>
      <c r="AJ543" s="1">
        <v>7</v>
      </c>
      <c r="AK543" s="1">
        <v>51</v>
      </c>
    </row>
    <row r="544" spans="1:37" x14ac:dyDescent="0.2">
      <c r="A544" t="s">
        <v>544</v>
      </c>
      <c r="B544" t="s">
        <v>6025</v>
      </c>
      <c r="C544" t="s">
        <v>6026</v>
      </c>
      <c r="D544" t="s">
        <v>6361</v>
      </c>
      <c r="E544" t="s">
        <v>6362</v>
      </c>
      <c r="F544" s="35" t="s">
        <v>6363</v>
      </c>
      <c r="G544" s="1" t="s">
        <v>5107</v>
      </c>
      <c r="H544" s="1" t="s">
        <v>5107</v>
      </c>
      <c r="I544" s="3">
        <v>1</v>
      </c>
      <c r="J544" s="1">
        <v>0</v>
      </c>
      <c r="K544" s="1">
        <v>0</v>
      </c>
      <c r="L544" s="3">
        <v>1</v>
      </c>
      <c r="M544" s="6">
        <v>2497</v>
      </c>
      <c r="N544" s="13">
        <v>2497</v>
      </c>
      <c r="O544" s="3">
        <v>44</v>
      </c>
      <c r="P544" s="1">
        <v>3.46</v>
      </c>
      <c r="Q544" s="1">
        <v>3.46</v>
      </c>
      <c r="R544" s="3">
        <v>47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100</v>
      </c>
      <c r="AC544" s="3">
        <v>11</v>
      </c>
      <c r="AD544" s="1">
        <v>-9.0224465000000004E-2</v>
      </c>
      <c r="AE544" s="1">
        <v>7.4363546281954102E-2</v>
      </c>
      <c r="AF544" s="1">
        <v>1</v>
      </c>
      <c r="AG544" s="1">
        <v>1</v>
      </c>
      <c r="AH544" s="1">
        <v>11</v>
      </c>
      <c r="AI544" s="1">
        <v>2</v>
      </c>
      <c r="AJ544" s="1">
        <v>2</v>
      </c>
      <c r="AK544" s="1">
        <v>51</v>
      </c>
    </row>
    <row r="545" spans="1:37" x14ac:dyDescent="0.2">
      <c r="A545" t="s">
        <v>545</v>
      </c>
      <c r="B545" t="s">
        <v>5123</v>
      </c>
      <c r="C545" t="s">
        <v>6199</v>
      </c>
      <c r="D545" t="s">
        <v>6364</v>
      </c>
      <c r="E545" t="s">
        <v>6365</v>
      </c>
      <c r="F545" s="35" t="s">
        <v>6366</v>
      </c>
      <c r="G545" s="1" t="s">
        <v>2</v>
      </c>
      <c r="H545" s="1" t="s">
        <v>5105</v>
      </c>
      <c r="I545" s="14" t="s">
        <v>14989</v>
      </c>
      <c r="J545" s="1" t="s">
        <v>2</v>
      </c>
      <c r="K545" s="1">
        <v>0</v>
      </c>
      <c r="L545" s="14" t="s">
        <v>14989</v>
      </c>
      <c r="M545" s="6">
        <v>1250</v>
      </c>
      <c r="N545" s="13">
        <v>1250</v>
      </c>
      <c r="O545" s="3">
        <v>44</v>
      </c>
      <c r="P545" s="1" t="s">
        <v>2</v>
      </c>
      <c r="Q545" s="1">
        <v>1.1047</v>
      </c>
      <c r="R545" s="3" t="s">
        <v>14989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30</v>
      </c>
      <c r="Z545" s="1">
        <v>0</v>
      </c>
      <c r="AA545" s="1">
        <v>0</v>
      </c>
      <c r="AB545" s="1">
        <v>70</v>
      </c>
      <c r="AC545" s="3">
        <v>11</v>
      </c>
      <c r="AD545" s="1">
        <v>-9.6893048999999995E-2</v>
      </c>
      <c r="AE545" s="1">
        <v>1.50378915385777E-3</v>
      </c>
      <c r="AF545" s="1">
        <v>3</v>
      </c>
      <c r="AG545" s="1">
        <v>3</v>
      </c>
      <c r="AH545" s="1">
        <v>11</v>
      </c>
      <c r="AI545" s="1">
        <v>1</v>
      </c>
      <c r="AJ545" s="1">
        <v>1</v>
      </c>
      <c r="AK545" s="11">
        <v>51</v>
      </c>
    </row>
    <row r="546" spans="1:37" x14ac:dyDescent="0.2">
      <c r="A546" t="s">
        <v>546</v>
      </c>
      <c r="B546" t="s">
        <v>5123</v>
      </c>
      <c r="C546" t="s">
        <v>6199</v>
      </c>
      <c r="D546" t="s">
        <v>6364</v>
      </c>
      <c r="E546" t="s">
        <v>6367</v>
      </c>
      <c r="F546" s="35" t="s">
        <v>6368</v>
      </c>
      <c r="G546" s="1" t="s">
        <v>5104</v>
      </c>
      <c r="H546" s="1" t="s">
        <v>5104</v>
      </c>
      <c r="I546" s="3">
        <v>1</v>
      </c>
      <c r="J546" s="1">
        <v>1</v>
      </c>
      <c r="K546" s="1">
        <v>1</v>
      </c>
      <c r="L546" s="3">
        <v>1</v>
      </c>
      <c r="M546" s="6">
        <v>3090</v>
      </c>
      <c r="N546" s="13">
        <v>3090</v>
      </c>
      <c r="O546" s="3">
        <v>44</v>
      </c>
      <c r="P546" s="1">
        <v>2</v>
      </c>
      <c r="Q546" s="1">
        <v>2</v>
      </c>
      <c r="R546" s="3">
        <v>47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30</v>
      </c>
      <c r="Z546" s="1">
        <v>0</v>
      </c>
      <c r="AA546" s="1">
        <v>0</v>
      </c>
      <c r="AB546" s="1">
        <v>70</v>
      </c>
      <c r="AC546" s="3">
        <v>11</v>
      </c>
      <c r="AD546" s="1">
        <v>-9.6893048999999995E-2</v>
      </c>
      <c r="AE546" s="1">
        <v>1.50378915385777E-3</v>
      </c>
      <c r="AF546" s="1">
        <v>1</v>
      </c>
      <c r="AG546" s="1">
        <v>1</v>
      </c>
      <c r="AH546" s="1">
        <v>11</v>
      </c>
      <c r="AI546" s="1">
        <v>4</v>
      </c>
      <c r="AJ546" s="1">
        <v>4</v>
      </c>
      <c r="AK546" s="1">
        <v>51</v>
      </c>
    </row>
    <row r="547" spans="1:37" x14ac:dyDescent="0.2">
      <c r="A547" t="s">
        <v>547</v>
      </c>
      <c r="B547" t="s">
        <v>5181</v>
      </c>
      <c r="C547" t="s">
        <v>5182</v>
      </c>
      <c r="D547" t="s">
        <v>6369</v>
      </c>
      <c r="E547" t="s">
        <v>6370</v>
      </c>
      <c r="F547" s="35" t="s">
        <v>6371</v>
      </c>
      <c r="G547" s="1" t="s">
        <v>5104</v>
      </c>
      <c r="H547" s="1" t="s">
        <v>5104</v>
      </c>
      <c r="I547" s="3">
        <v>1</v>
      </c>
      <c r="J547" s="1">
        <v>1</v>
      </c>
      <c r="K547" s="1">
        <v>1</v>
      </c>
      <c r="L547" s="3">
        <v>1</v>
      </c>
      <c r="M547" s="6">
        <v>10650</v>
      </c>
      <c r="N547" s="13">
        <v>10650</v>
      </c>
      <c r="O547" s="3">
        <v>44</v>
      </c>
      <c r="P547" s="1">
        <v>2.125</v>
      </c>
      <c r="Q547" s="1">
        <v>2.125</v>
      </c>
      <c r="R547" s="3">
        <v>47</v>
      </c>
      <c r="S547" s="1">
        <v>0</v>
      </c>
      <c r="T547" s="1">
        <v>100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3">
        <v>11</v>
      </c>
      <c r="AD547" s="1">
        <v>1.0211409999999999E-3</v>
      </c>
      <c r="AE547" s="1">
        <v>-1.1338292754171E-2</v>
      </c>
      <c r="AF547" s="1">
        <v>2</v>
      </c>
      <c r="AG547" s="1">
        <v>2</v>
      </c>
      <c r="AH547" s="1">
        <v>11</v>
      </c>
      <c r="AI547" s="1">
        <v>4</v>
      </c>
      <c r="AJ547" s="1">
        <v>4</v>
      </c>
      <c r="AK547" s="1">
        <v>51</v>
      </c>
    </row>
    <row r="548" spans="1:37" x14ac:dyDescent="0.2">
      <c r="A548" t="s">
        <v>548</v>
      </c>
      <c r="B548" t="s">
        <v>5181</v>
      </c>
      <c r="C548" t="s">
        <v>5182</v>
      </c>
      <c r="D548" t="s">
        <v>6369</v>
      </c>
      <c r="E548" t="s">
        <v>6372</v>
      </c>
      <c r="F548" s="35" t="s">
        <v>6369</v>
      </c>
      <c r="G548" s="1" t="s">
        <v>5104</v>
      </c>
      <c r="H548" s="1" t="s">
        <v>5104</v>
      </c>
      <c r="I548" s="3">
        <v>1</v>
      </c>
      <c r="J548" s="1">
        <v>1</v>
      </c>
      <c r="K548" s="1">
        <v>1</v>
      </c>
      <c r="L548" s="3">
        <v>1</v>
      </c>
      <c r="M548" s="6">
        <v>13749.9</v>
      </c>
      <c r="N548" s="13">
        <v>13749.9</v>
      </c>
      <c r="O548" s="3">
        <v>44</v>
      </c>
      <c r="P548" s="1">
        <v>2.65</v>
      </c>
      <c r="Q548" s="1">
        <v>2.65</v>
      </c>
      <c r="R548" s="3">
        <v>47</v>
      </c>
      <c r="S548" s="1">
        <v>0</v>
      </c>
      <c r="T548" s="1">
        <v>100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3">
        <v>11</v>
      </c>
      <c r="AD548" s="1">
        <v>1.0211409999999999E-3</v>
      </c>
      <c r="AE548" s="1">
        <v>-1.1338292754171E-2</v>
      </c>
      <c r="AF548" s="1">
        <v>1</v>
      </c>
      <c r="AG548" s="1">
        <v>1</v>
      </c>
      <c r="AH548" s="1">
        <v>11</v>
      </c>
      <c r="AI548" s="1">
        <v>7</v>
      </c>
      <c r="AJ548" s="1">
        <v>7</v>
      </c>
      <c r="AK548" s="1">
        <v>51</v>
      </c>
    </row>
    <row r="549" spans="1:37" x14ac:dyDescent="0.2">
      <c r="A549" t="s">
        <v>549</v>
      </c>
      <c r="B549" t="s">
        <v>5123</v>
      </c>
      <c r="C549" t="s">
        <v>5383</v>
      </c>
      <c r="D549" t="s">
        <v>6373</v>
      </c>
      <c r="E549" t="s">
        <v>6374</v>
      </c>
      <c r="F549" s="35" t="s">
        <v>6375</v>
      </c>
      <c r="G549" s="1" t="s">
        <v>5104</v>
      </c>
      <c r="H549" s="1" t="s">
        <v>5104</v>
      </c>
      <c r="I549" s="3">
        <v>1</v>
      </c>
      <c r="J549" s="1">
        <v>0</v>
      </c>
      <c r="K549" s="1">
        <v>0</v>
      </c>
      <c r="L549" s="3">
        <v>1</v>
      </c>
      <c r="M549" s="6">
        <v>8.6</v>
      </c>
      <c r="N549" s="13">
        <v>8.6</v>
      </c>
      <c r="O549" s="3">
        <v>44</v>
      </c>
      <c r="P549" s="1">
        <v>3.5</v>
      </c>
      <c r="Q549" s="1">
        <v>3.5</v>
      </c>
      <c r="R549" s="3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100</v>
      </c>
      <c r="AB549" s="1">
        <v>0</v>
      </c>
      <c r="AC549" s="3">
        <v>11</v>
      </c>
      <c r="AD549" s="1">
        <v>-2.6422555E-2</v>
      </c>
      <c r="AE549" s="1">
        <v>-2.6879942263813801E-2</v>
      </c>
      <c r="AF549" s="1">
        <v>1</v>
      </c>
      <c r="AG549" s="1">
        <v>1</v>
      </c>
      <c r="AH549" s="1">
        <v>11</v>
      </c>
      <c r="AI549" s="1">
        <v>1</v>
      </c>
      <c r="AJ549" s="1">
        <v>1</v>
      </c>
      <c r="AK549" s="1">
        <v>51</v>
      </c>
    </row>
    <row r="550" spans="1:37" x14ac:dyDescent="0.2">
      <c r="A550" t="s">
        <v>550</v>
      </c>
      <c r="B550" t="s">
        <v>5168</v>
      </c>
      <c r="C550" t="s">
        <v>6376</v>
      </c>
      <c r="D550" t="s">
        <v>6377</v>
      </c>
      <c r="E550" t="s">
        <v>6378</v>
      </c>
      <c r="F550" s="35" t="s">
        <v>6379</v>
      </c>
      <c r="G550" s="1" t="s">
        <v>5104</v>
      </c>
      <c r="H550" s="1" t="s">
        <v>5104</v>
      </c>
      <c r="I550" s="3">
        <v>1</v>
      </c>
      <c r="J550" s="1">
        <v>0</v>
      </c>
      <c r="K550" s="1">
        <v>0</v>
      </c>
      <c r="L550" s="3">
        <v>1</v>
      </c>
      <c r="M550" s="6">
        <v>27.8</v>
      </c>
      <c r="N550" s="13">
        <v>27.8</v>
      </c>
      <c r="O550" s="3">
        <v>44</v>
      </c>
      <c r="P550" s="1">
        <v>1</v>
      </c>
      <c r="Q550" s="1">
        <v>1</v>
      </c>
      <c r="R550" s="3">
        <v>47</v>
      </c>
      <c r="S550" s="1">
        <v>100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3">
        <v>11</v>
      </c>
      <c r="AD550" s="1">
        <v>9.9855619000000007E-2</v>
      </c>
      <c r="AE550" s="1">
        <v>2.2143426940417699E-2</v>
      </c>
      <c r="AF550" s="1">
        <v>1</v>
      </c>
      <c r="AG550" s="1">
        <v>1</v>
      </c>
      <c r="AH550" s="1">
        <v>11</v>
      </c>
      <c r="AI550" s="1">
        <v>4</v>
      </c>
      <c r="AJ550" s="1">
        <v>4</v>
      </c>
      <c r="AK550" s="1">
        <v>51</v>
      </c>
    </row>
    <row r="551" spans="1:37" x14ac:dyDescent="0.2">
      <c r="A551" t="s">
        <v>551</v>
      </c>
      <c r="B551" t="s">
        <v>5168</v>
      </c>
      <c r="C551" t="s">
        <v>5481</v>
      </c>
      <c r="D551" t="s">
        <v>6380</v>
      </c>
      <c r="E551" t="s">
        <v>5994</v>
      </c>
      <c r="F551" s="35" t="s">
        <v>6381</v>
      </c>
      <c r="G551" s="1" t="s">
        <v>5104</v>
      </c>
      <c r="H551" s="1" t="s">
        <v>5104</v>
      </c>
      <c r="I551" s="3">
        <v>1</v>
      </c>
      <c r="J551" s="1">
        <v>0</v>
      </c>
      <c r="K551" s="1">
        <v>0</v>
      </c>
      <c r="L551" s="3">
        <v>1</v>
      </c>
      <c r="M551" s="6">
        <v>14.4</v>
      </c>
      <c r="N551" s="13">
        <v>14.4</v>
      </c>
      <c r="O551" s="3">
        <v>44</v>
      </c>
      <c r="P551" s="1">
        <v>0.98</v>
      </c>
      <c r="Q551" s="1">
        <v>0.98</v>
      </c>
      <c r="R551" s="3">
        <v>47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100</v>
      </c>
      <c r="Z551" s="1">
        <v>0</v>
      </c>
      <c r="AA551" s="1">
        <v>0</v>
      </c>
      <c r="AB551" s="1">
        <v>0</v>
      </c>
      <c r="AC551" s="3">
        <v>11</v>
      </c>
      <c r="AD551" s="1">
        <v>-3.0872732999999999E-2</v>
      </c>
      <c r="AE551" s="1">
        <v>-0.113818620885238</v>
      </c>
      <c r="AF551" s="1">
        <v>3</v>
      </c>
      <c r="AG551" s="1">
        <v>3</v>
      </c>
      <c r="AH551" s="1">
        <v>11</v>
      </c>
      <c r="AI551" s="1">
        <v>5</v>
      </c>
      <c r="AJ551" s="1">
        <v>5</v>
      </c>
      <c r="AK551" s="1">
        <v>51</v>
      </c>
    </row>
    <row r="552" spans="1:37" x14ac:dyDescent="0.2">
      <c r="A552" t="s">
        <v>552</v>
      </c>
      <c r="B552" t="s">
        <v>5168</v>
      </c>
      <c r="C552" t="s">
        <v>5481</v>
      </c>
      <c r="D552" t="s">
        <v>6380</v>
      </c>
      <c r="E552" t="s">
        <v>6382</v>
      </c>
      <c r="F552" s="35" t="s">
        <v>6383</v>
      </c>
      <c r="G552" s="1" t="s">
        <v>5104</v>
      </c>
      <c r="H552" s="1" t="s">
        <v>5104</v>
      </c>
      <c r="I552" s="3">
        <v>1</v>
      </c>
      <c r="J552" s="1">
        <v>0</v>
      </c>
      <c r="K552" s="1">
        <v>0</v>
      </c>
      <c r="L552" s="3">
        <v>1</v>
      </c>
      <c r="M552" s="6">
        <v>13.3</v>
      </c>
      <c r="N552" s="13">
        <v>13.3</v>
      </c>
      <c r="O552" s="3">
        <v>44</v>
      </c>
      <c r="P552" s="1">
        <v>0.99</v>
      </c>
      <c r="Q552" s="1">
        <v>0.99</v>
      </c>
      <c r="R552" s="3">
        <v>47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100</v>
      </c>
      <c r="Z552" s="1">
        <v>0</v>
      </c>
      <c r="AA552" s="1">
        <v>0</v>
      </c>
      <c r="AB552" s="1">
        <v>0</v>
      </c>
      <c r="AC552" s="3">
        <v>11</v>
      </c>
      <c r="AD552" s="1">
        <v>-3.0872732999999999E-2</v>
      </c>
      <c r="AE552" s="1">
        <v>-0.113818620885238</v>
      </c>
      <c r="AF552" s="1">
        <v>3</v>
      </c>
      <c r="AG552" s="1">
        <v>3</v>
      </c>
      <c r="AH552" s="1">
        <v>11</v>
      </c>
      <c r="AI552" s="1">
        <v>4</v>
      </c>
      <c r="AJ552" s="1">
        <v>4</v>
      </c>
      <c r="AK552" s="1">
        <v>51</v>
      </c>
    </row>
    <row r="553" spans="1:37" x14ac:dyDescent="0.2">
      <c r="A553" t="s">
        <v>553</v>
      </c>
      <c r="B553" t="s">
        <v>5168</v>
      </c>
      <c r="C553" t="s">
        <v>5481</v>
      </c>
      <c r="D553" t="s">
        <v>6380</v>
      </c>
      <c r="E553" t="s">
        <v>6384</v>
      </c>
      <c r="F553" s="35" t="s">
        <v>6385</v>
      </c>
      <c r="G553" s="1" t="s">
        <v>5104</v>
      </c>
      <c r="H553" s="1" t="s">
        <v>5104</v>
      </c>
      <c r="I553" s="3">
        <v>1</v>
      </c>
      <c r="J553" s="1">
        <v>0</v>
      </c>
      <c r="K553" s="1">
        <v>0</v>
      </c>
      <c r="L553" s="3">
        <v>1</v>
      </c>
      <c r="M553" s="6">
        <v>18.7</v>
      </c>
      <c r="N553" s="13">
        <v>18.7</v>
      </c>
      <c r="O553" s="3">
        <v>44</v>
      </c>
      <c r="P553" s="1" t="s">
        <v>2</v>
      </c>
      <c r="Q553" s="1">
        <v>2.2557</v>
      </c>
      <c r="R553" s="3" t="s">
        <v>14989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100</v>
      </c>
      <c r="Z553" s="1">
        <v>0</v>
      </c>
      <c r="AA553" s="1">
        <v>0</v>
      </c>
      <c r="AB553" s="1">
        <v>0</v>
      </c>
      <c r="AC553" s="3">
        <v>1</v>
      </c>
      <c r="AD553" s="1">
        <v>-3.0872732999999999E-2</v>
      </c>
      <c r="AE553" s="1">
        <v>-0.113818620885238</v>
      </c>
      <c r="AF553" s="1">
        <v>3</v>
      </c>
      <c r="AG553" s="1">
        <v>3</v>
      </c>
      <c r="AH553" s="15">
        <v>1</v>
      </c>
      <c r="AI553" s="1">
        <v>1</v>
      </c>
      <c r="AJ553" s="1">
        <v>1</v>
      </c>
      <c r="AK553" s="1">
        <v>51</v>
      </c>
    </row>
    <row r="554" spans="1:37" x14ac:dyDescent="0.2">
      <c r="A554" t="s">
        <v>554</v>
      </c>
      <c r="B554" t="s">
        <v>5168</v>
      </c>
      <c r="C554" t="s">
        <v>5481</v>
      </c>
      <c r="D554" t="s">
        <v>6380</v>
      </c>
      <c r="E554" t="s">
        <v>6386</v>
      </c>
      <c r="F554" s="35" t="s">
        <v>6387</v>
      </c>
      <c r="G554" s="1" t="s">
        <v>5104</v>
      </c>
      <c r="H554" s="1" t="s">
        <v>5104</v>
      </c>
      <c r="I554" s="3">
        <v>1</v>
      </c>
      <c r="J554" s="1">
        <v>0</v>
      </c>
      <c r="K554" s="1">
        <v>0</v>
      </c>
      <c r="L554" s="3">
        <v>1</v>
      </c>
      <c r="M554" s="6">
        <v>18</v>
      </c>
      <c r="N554" s="13">
        <v>18</v>
      </c>
      <c r="O554" s="3">
        <v>44</v>
      </c>
      <c r="P554" s="1">
        <v>1</v>
      </c>
      <c r="Q554" s="1">
        <v>1</v>
      </c>
      <c r="R554" s="3">
        <v>47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100</v>
      </c>
      <c r="Z554" s="1">
        <v>0</v>
      </c>
      <c r="AA554" s="1">
        <v>0</v>
      </c>
      <c r="AB554" s="1">
        <v>0</v>
      </c>
      <c r="AC554" s="3">
        <v>11</v>
      </c>
      <c r="AD554" s="1">
        <v>-3.0872732999999999E-2</v>
      </c>
      <c r="AE554" s="1">
        <v>-0.113818620885238</v>
      </c>
      <c r="AF554" s="1">
        <v>3</v>
      </c>
      <c r="AG554" s="1">
        <v>3</v>
      </c>
      <c r="AH554" s="1">
        <v>11</v>
      </c>
      <c r="AI554" s="1">
        <v>4</v>
      </c>
      <c r="AJ554" s="1">
        <v>4</v>
      </c>
      <c r="AK554" s="1">
        <v>51</v>
      </c>
    </row>
    <row r="555" spans="1:37" x14ac:dyDescent="0.2">
      <c r="A555" t="s">
        <v>555</v>
      </c>
      <c r="B555" t="s">
        <v>5168</v>
      </c>
      <c r="C555" t="s">
        <v>5481</v>
      </c>
      <c r="D555" t="s">
        <v>6380</v>
      </c>
      <c r="E555" t="s">
        <v>6388</v>
      </c>
      <c r="F555" s="35" t="s">
        <v>6389</v>
      </c>
      <c r="G555" s="1" t="s">
        <v>5104</v>
      </c>
      <c r="H555" s="1" t="s">
        <v>5104</v>
      </c>
      <c r="I555" s="3">
        <v>1</v>
      </c>
      <c r="J555" s="1">
        <v>0</v>
      </c>
      <c r="K555" s="1">
        <v>0</v>
      </c>
      <c r="L555" s="3">
        <v>1</v>
      </c>
      <c r="M555" s="6">
        <v>16.5</v>
      </c>
      <c r="N555" s="13">
        <v>16.5</v>
      </c>
      <c r="O555" s="3">
        <v>44</v>
      </c>
      <c r="P555" s="1" t="s">
        <v>2</v>
      </c>
      <c r="Q555" s="1">
        <v>1.4046000000000001</v>
      </c>
      <c r="R555" s="3" t="s">
        <v>14989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100</v>
      </c>
      <c r="Z555" s="1">
        <v>0</v>
      </c>
      <c r="AA555" s="1">
        <v>0</v>
      </c>
      <c r="AB555" s="1">
        <v>0</v>
      </c>
      <c r="AC555" s="3">
        <v>11</v>
      </c>
      <c r="AD555" s="1">
        <v>-3.0872732999999999E-2</v>
      </c>
      <c r="AE555" s="1">
        <v>-0.113818620885238</v>
      </c>
      <c r="AF555" s="1">
        <v>3</v>
      </c>
      <c r="AG555" s="1">
        <v>3</v>
      </c>
      <c r="AH555" s="1">
        <v>11</v>
      </c>
      <c r="AI555" s="1">
        <v>1</v>
      </c>
      <c r="AJ555" s="1">
        <v>1</v>
      </c>
      <c r="AK555" s="1">
        <v>51</v>
      </c>
    </row>
    <row r="556" spans="1:37" x14ac:dyDescent="0.2">
      <c r="A556" t="s">
        <v>556</v>
      </c>
      <c r="B556" t="s">
        <v>5168</v>
      </c>
      <c r="C556" t="s">
        <v>5481</v>
      </c>
      <c r="D556" t="s">
        <v>6380</v>
      </c>
      <c r="E556" t="s">
        <v>6390</v>
      </c>
      <c r="F556" s="35" t="s">
        <v>6391</v>
      </c>
      <c r="G556" s="1" t="s">
        <v>5104</v>
      </c>
      <c r="H556" s="1" t="s">
        <v>5104</v>
      </c>
      <c r="I556" s="3">
        <v>1</v>
      </c>
      <c r="J556" s="1">
        <v>0</v>
      </c>
      <c r="K556" s="1">
        <v>0</v>
      </c>
      <c r="L556" s="3">
        <v>1</v>
      </c>
      <c r="M556" s="6">
        <v>15.6</v>
      </c>
      <c r="N556" s="13">
        <v>15.6</v>
      </c>
      <c r="O556" s="3">
        <v>44</v>
      </c>
      <c r="P556" s="1">
        <v>0.98250000000000004</v>
      </c>
      <c r="Q556" s="1">
        <v>0.98250000000000004</v>
      </c>
      <c r="R556" s="3">
        <v>47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100</v>
      </c>
      <c r="Z556" s="1">
        <v>0</v>
      </c>
      <c r="AA556" s="1">
        <v>0</v>
      </c>
      <c r="AB556" s="1">
        <v>0</v>
      </c>
      <c r="AC556" s="3">
        <v>11</v>
      </c>
      <c r="AD556" s="1">
        <v>-3.0872732999999999E-2</v>
      </c>
      <c r="AE556" s="1">
        <v>-0.113818620885238</v>
      </c>
      <c r="AF556" s="1">
        <v>3</v>
      </c>
      <c r="AG556" s="1">
        <v>3</v>
      </c>
      <c r="AH556" s="1">
        <v>11</v>
      </c>
      <c r="AI556" s="1">
        <v>3</v>
      </c>
      <c r="AJ556" s="1">
        <v>3</v>
      </c>
      <c r="AK556" s="1">
        <v>51</v>
      </c>
    </row>
    <row r="557" spans="1:37" x14ac:dyDescent="0.2">
      <c r="A557" t="s">
        <v>557</v>
      </c>
      <c r="B557" t="s">
        <v>5123</v>
      </c>
      <c r="C557" t="s">
        <v>5124</v>
      </c>
      <c r="D557" t="s">
        <v>6392</v>
      </c>
      <c r="E557" t="s">
        <v>6393</v>
      </c>
      <c r="F557" s="35" t="s">
        <v>6394</v>
      </c>
      <c r="G557" s="1" t="s">
        <v>5104</v>
      </c>
      <c r="H557" s="1" t="s">
        <v>5104</v>
      </c>
      <c r="I557" s="3">
        <v>1</v>
      </c>
      <c r="J557" s="1">
        <v>0</v>
      </c>
      <c r="K557" s="1">
        <v>0</v>
      </c>
      <c r="L557" s="3">
        <v>1</v>
      </c>
      <c r="M557" s="6">
        <v>165</v>
      </c>
      <c r="N557" s="13">
        <v>165</v>
      </c>
      <c r="O557" s="3">
        <v>44</v>
      </c>
      <c r="P557" s="1" t="s">
        <v>2</v>
      </c>
      <c r="Q557" s="1">
        <v>1.3182</v>
      </c>
      <c r="R557" s="3" t="s">
        <v>14989</v>
      </c>
      <c r="S557" s="1">
        <v>10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10</v>
      </c>
      <c r="Z557" s="1">
        <v>0</v>
      </c>
      <c r="AA557" s="1">
        <v>20</v>
      </c>
      <c r="AB557" s="1">
        <v>60</v>
      </c>
      <c r="AC557" s="3">
        <v>11</v>
      </c>
      <c r="AD557" s="1">
        <v>-7.4080504000000005E-2</v>
      </c>
      <c r="AE557" s="1">
        <v>2.32142666878416E-2</v>
      </c>
      <c r="AF557" s="1">
        <v>3</v>
      </c>
      <c r="AG557" s="1">
        <v>3</v>
      </c>
      <c r="AH557" s="1">
        <v>11</v>
      </c>
      <c r="AI557" s="1">
        <v>1</v>
      </c>
      <c r="AJ557" s="1">
        <v>1</v>
      </c>
      <c r="AK557" s="1">
        <v>51</v>
      </c>
    </row>
    <row r="558" spans="1:37" x14ac:dyDescent="0.2">
      <c r="A558" t="s">
        <v>558</v>
      </c>
      <c r="B558" t="s">
        <v>5123</v>
      </c>
      <c r="C558" t="s">
        <v>5124</v>
      </c>
      <c r="D558" t="s">
        <v>6392</v>
      </c>
      <c r="E558" t="s">
        <v>6395</v>
      </c>
      <c r="F558" s="35" t="s">
        <v>6396</v>
      </c>
      <c r="G558" s="1" t="s">
        <v>5104</v>
      </c>
      <c r="H558" s="1" t="s">
        <v>5104</v>
      </c>
      <c r="I558" s="3">
        <v>1</v>
      </c>
      <c r="J558" s="1">
        <v>0</v>
      </c>
      <c r="K558" s="1">
        <v>0</v>
      </c>
      <c r="L558" s="3">
        <v>1</v>
      </c>
      <c r="M558" s="6">
        <v>123</v>
      </c>
      <c r="N558" s="13">
        <v>123</v>
      </c>
      <c r="O558" s="3">
        <v>44</v>
      </c>
      <c r="P558" s="1" t="s">
        <v>2</v>
      </c>
      <c r="Q558" s="1">
        <v>1.6198999999999999</v>
      </c>
      <c r="R558" s="3" t="s">
        <v>14989</v>
      </c>
      <c r="S558" s="1">
        <v>10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10</v>
      </c>
      <c r="Z558" s="1">
        <v>0</v>
      </c>
      <c r="AA558" s="1">
        <v>20</v>
      </c>
      <c r="AB558" s="1">
        <v>60</v>
      </c>
      <c r="AC558" s="3">
        <v>11</v>
      </c>
      <c r="AD558" s="1">
        <v>-7.4080504000000005E-2</v>
      </c>
      <c r="AE558" s="1">
        <v>2.32142666878416E-2</v>
      </c>
      <c r="AF558" s="1">
        <v>3</v>
      </c>
      <c r="AG558" s="1">
        <v>3</v>
      </c>
      <c r="AH558" s="1">
        <v>11</v>
      </c>
      <c r="AI558" s="1">
        <v>1</v>
      </c>
      <c r="AJ558" s="1">
        <v>1</v>
      </c>
      <c r="AK558" s="1">
        <v>51</v>
      </c>
    </row>
    <row r="559" spans="1:37" x14ac:dyDescent="0.2">
      <c r="A559" t="s">
        <v>559</v>
      </c>
      <c r="B559" t="s">
        <v>5123</v>
      </c>
      <c r="C559" t="s">
        <v>6199</v>
      </c>
      <c r="D559" t="s">
        <v>6397</v>
      </c>
      <c r="E559" t="s">
        <v>6398</v>
      </c>
      <c r="F559" s="35" t="s">
        <v>6399</v>
      </c>
      <c r="G559" s="1" t="s">
        <v>5104</v>
      </c>
      <c r="H559" s="1" t="s">
        <v>5104</v>
      </c>
      <c r="I559" s="3">
        <v>1</v>
      </c>
      <c r="J559" s="1">
        <v>0</v>
      </c>
      <c r="K559" s="1">
        <v>0</v>
      </c>
      <c r="L559" s="3">
        <v>1</v>
      </c>
      <c r="M559" s="6">
        <v>113.8</v>
      </c>
      <c r="N559" s="13">
        <v>113.8</v>
      </c>
      <c r="O559" s="3">
        <v>44</v>
      </c>
      <c r="P559" s="1">
        <v>1.5</v>
      </c>
      <c r="Q559" s="1">
        <v>1.5</v>
      </c>
      <c r="R559" s="3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100</v>
      </c>
      <c r="AC559" s="3">
        <v>11</v>
      </c>
      <c r="AD559" s="1">
        <v>-9.0224465000000004E-2</v>
      </c>
      <c r="AE559" s="1">
        <v>7.4363546281954199E-2</v>
      </c>
      <c r="AF559" s="1">
        <v>1</v>
      </c>
      <c r="AG559" s="1">
        <v>1</v>
      </c>
      <c r="AH559" s="1">
        <v>11</v>
      </c>
      <c r="AI559" s="1">
        <v>2</v>
      </c>
      <c r="AJ559" s="1">
        <v>2</v>
      </c>
      <c r="AK559" s="1">
        <v>51</v>
      </c>
    </row>
    <row r="560" spans="1:37" x14ac:dyDescent="0.2">
      <c r="A560" t="s">
        <v>560</v>
      </c>
      <c r="B560" t="s">
        <v>5168</v>
      </c>
      <c r="C560" t="s">
        <v>5169</v>
      </c>
      <c r="D560" t="s">
        <v>6400</v>
      </c>
      <c r="E560" t="s">
        <v>6401</v>
      </c>
      <c r="F560" s="35" t="s">
        <v>6402</v>
      </c>
      <c r="G560" s="1" t="s">
        <v>5104</v>
      </c>
      <c r="H560" s="1" t="s">
        <v>5104</v>
      </c>
      <c r="I560" s="3">
        <v>1</v>
      </c>
      <c r="J560" s="1">
        <v>0</v>
      </c>
      <c r="K560" s="1">
        <v>0</v>
      </c>
      <c r="L560" s="3">
        <v>1</v>
      </c>
      <c r="M560" s="6">
        <v>29.9</v>
      </c>
      <c r="N560" s="13">
        <v>29.9</v>
      </c>
      <c r="O560" s="3">
        <v>44</v>
      </c>
      <c r="P560" s="1">
        <v>0.98499999999999999</v>
      </c>
      <c r="Q560" s="1">
        <v>0.98499999999999999</v>
      </c>
      <c r="R560" s="3">
        <v>47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80</v>
      </c>
      <c r="Z560" s="1">
        <v>20</v>
      </c>
      <c r="AA560" s="1">
        <v>0</v>
      </c>
      <c r="AB560" s="1">
        <v>0</v>
      </c>
      <c r="AC560" s="3">
        <v>11</v>
      </c>
      <c r="AD560" s="1">
        <v>-3.0572976000000002E-2</v>
      </c>
      <c r="AE560" s="1">
        <v>-0.11668543370225801</v>
      </c>
      <c r="AF560" s="1">
        <v>3</v>
      </c>
      <c r="AG560" s="1">
        <v>3</v>
      </c>
      <c r="AH560" s="1">
        <v>11</v>
      </c>
      <c r="AI560" s="1">
        <v>2</v>
      </c>
      <c r="AJ560" s="1">
        <v>2</v>
      </c>
      <c r="AK560" s="1">
        <v>51</v>
      </c>
    </row>
    <row r="561" spans="1:37" x14ac:dyDescent="0.2">
      <c r="A561" t="s">
        <v>561</v>
      </c>
      <c r="B561" t="s">
        <v>5123</v>
      </c>
      <c r="C561" t="s">
        <v>6403</v>
      </c>
      <c r="D561" t="s">
        <v>6404</v>
      </c>
      <c r="E561" t="s">
        <v>6405</v>
      </c>
      <c r="F561" s="35" t="s">
        <v>6406</v>
      </c>
      <c r="G561" s="1" t="s">
        <v>5104</v>
      </c>
      <c r="H561" s="1" t="s">
        <v>5104</v>
      </c>
      <c r="I561" s="3">
        <v>1</v>
      </c>
      <c r="J561" s="1">
        <v>1</v>
      </c>
      <c r="K561" s="1">
        <v>1</v>
      </c>
      <c r="L561" s="3">
        <v>41</v>
      </c>
      <c r="M561" s="6">
        <v>21820</v>
      </c>
      <c r="N561" s="13">
        <v>21820</v>
      </c>
      <c r="O561" s="3">
        <v>44</v>
      </c>
      <c r="P561" s="1">
        <v>3.59</v>
      </c>
      <c r="Q561" s="1">
        <v>3.59</v>
      </c>
      <c r="R561" s="3">
        <v>47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100</v>
      </c>
      <c r="AC561" s="3">
        <v>11</v>
      </c>
      <c r="AD561" s="1">
        <v>-9.0224465000000004E-2</v>
      </c>
      <c r="AE561" s="1">
        <v>7.4363546281954102E-2</v>
      </c>
      <c r="AF561" s="1">
        <v>1</v>
      </c>
      <c r="AG561" s="1">
        <v>1</v>
      </c>
      <c r="AH561" s="1">
        <v>11</v>
      </c>
      <c r="AI561" s="1">
        <v>5</v>
      </c>
      <c r="AJ561" s="1">
        <v>5</v>
      </c>
      <c r="AK561" s="1">
        <v>51</v>
      </c>
    </row>
    <row r="562" spans="1:37" x14ac:dyDescent="0.2">
      <c r="A562" t="s">
        <v>562</v>
      </c>
      <c r="B562" t="s">
        <v>5123</v>
      </c>
      <c r="C562" t="s">
        <v>6403</v>
      </c>
      <c r="D562" t="s">
        <v>6404</v>
      </c>
      <c r="E562" t="s">
        <v>6407</v>
      </c>
      <c r="F562" s="35" t="s">
        <v>6408</v>
      </c>
      <c r="G562" s="1" t="s">
        <v>5104</v>
      </c>
      <c r="H562" s="1" t="s">
        <v>5104</v>
      </c>
      <c r="I562" s="3">
        <v>1</v>
      </c>
      <c r="J562" s="1">
        <v>0</v>
      </c>
      <c r="K562" s="1">
        <v>0</v>
      </c>
      <c r="L562" s="3">
        <v>1</v>
      </c>
      <c r="M562" s="6">
        <v>19000</v>
      </c>
      <c r="N562" s="13">
        <v>19000</v>
      </c>
      <c r="O562" s="3">
        <v>44</v>
      </c>
      <c r="P562" s="1">
        <v>3.0024999999999999</v>
      </c>
      <c r="Q562" s="1">
        <v>3.0024999999999999</v>
      </c>
      <c r="R562" s="3">
        <v>47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100</v>
      </c>
      <c r="AC562" s="3">
        <v>11</v>
      </c>
      <c r="AD562" s="1">
        <v>-9.0224465000000004E-2</v>
      </c>
      <c r="AE562" s="1">
        <v>7.4363546281954102E-2</v>
      </c>
      <c r="AF562" s="1">
        <v>1</v>
      </c>
      <c r="AG562" s="1">
        <v>1</v>
      </c>
      <c r="AH562" s="1">
        <v>11</v>
      </c>
      <c r="AI562" s="1">
        <v>10</v>
      </c>
      <c r="AJ562" s="1">
        <v>10</v>
      </c>
      <c r="AK562" s="1">
        <v>51</v>
      </c>
    </row>
    <row r="563" spans="1:37" x14ac:dyDescent="0.2">
      <c r="A563" t="s">
        <v>563</v>
      </c>
      <c r="B563" t="s">
        <v>5233</v>
      </c>
      <c r="C563" t="s">
        <v>6409</v>
      </c>
      <c r="D563" t="s">
        <v>6410</v>
      </c>
      <c r="E563" t="s">
        <v>6411</v>
      </c>
      <c r="F563" s="35" t="s">
        <v>6412</v>
      </c>
      <c r="G563" s="1" t="s">
        <v>5105</v>
      </c>
      <c r="H563" s="1" t="s">
        <v>5105</v>
      </c>
      <c r="I563" s="3">
        <v>1</v>
      </c>
      <c r="J563" s="1">
        <v>1</v>
      </c>
      <c r="K563" s="1">
        <v>1</v>
      </c>
      <c r="L563" s="3">
        <v>1</v>
      </c>
      <c r="M563" s="6">
        <v>35566.400000000001</v>
      </c>
      <c r="N563" s="13">
        <v>35566.400000000001</v>
      </c>
      <c r="O563" s="3">
        <v>44</v>
      </c>
      <c r="P563" s="1">
        <v>2.4575</v>
      </c>
      <c r="Q563" s="1">
        <v>2.4575</v>
      </c>
      <c r="R563" s="3">
        <v>47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30</v>
      </c>
      <c r="AB563" s="1">
        <v>70</v>
      </c>
      <c r="AC563" s="3">
        <v>11</v>
      </c>
      <c r="AD563" s="1">
        <v>-9.6594105999999999E-2</v>
      </c>
      <c r="AE563" s="1">
        <v>4.7863827424770002E-2</v>
      </c>
      <c r="AF563" s="1">
        <v>1</v>
      </c>
      <c r="AG563" s="1">
        <v>1</v>
      </c>
      <c r="AH563" s="1">
        <v>11</v>
      </c>
      <c r="AI563" s="1">
        <v>2</v>
      </c>
      <c r="AJ563" s="1">
        <v>2</v>
      </c>
      <c r="AK563" s="1">
        <v>51</v>
      </c>
    </row>
    <row r="564" spans="1:37" x14ac:dyDescent="0.2">
      <c r="A564" t="s">
        <v>564</v>
      </c>
      <c r="B564" t="s">
        <v>5181</v>
      </c>
      <c r="C564" t="s">
        <v>5182</v>
      </c>
      <c r="D564" t="s">
        <v>6413</v>
      </c>
      <c r="E564" t="s">
        <v>6414</v>
      </c>
      <c r="F564" s="35" t="s">
        <v>6415</v>
      </c>
      <c r="G564" s="1" t="s">
        <v>5105</v>
      </c>
      <c r="H564" s="1" t="s">
        <v>5105</v>
      </c>
      <c r="I564" s="3">
        <v>20</v>
      </c>
      <c r="J564" s="1">
        <v>1</v>
      </c>
      <c r="K564" s="1">
        <v>1</v>
      </c>
      <c r="L564" s="3">
        <v>1</v>
      </c>
      <c r="M564" s="6">
        <v>2500</v>
      </c>
      <c r="N564" s="13">
        <v>2500</v>
      </c>
      <c r="O564" s="3">
        <v>44</v>
      </c>
      <c r="P564" s="1" t="s">
        <v>2</v>
      </c>
      <c r="Q564" s="1">
        <v>3.5024000000000002</v>
      </c>
      <c r="R564" s="3" t="s">
        <v>14989</v>
      </c>
      <c r="S564" s="1">
        <v>0</v>
      </c>
      <c r="T564" s="1">
        <v>80</v>
      </c>
      <c r="U564" s="1">
        <v>0</v>
      </c>
      <c r="V564" s="1">
        <v>0</v>
      </c>
      <c r="W564" s="1">
        <v>0</v>
      </c>
      <c r="X564" s="1">
        <v>20</v>
      </c>
      <c r="Y564" s="1">
        <v>0</v>
      </c>
      <c r="Z564" s="1">
        <v>0</v>
      </c>
      <c r="AA564" s="1">
        <v>0</v>
      </c>
      <c r="AB564" s="1">
        <v>0</v>
      </c>
      <c r="AC564" s="3">
        <v>11</v>
      </c>
      <c r="AD564" s="1">
        <v>8.9393849999999993E-3</v>
      </c>
      <c r="AE564" s="1">
        <v>-9.8163225054016395E-3</v>
      </c>
      <c r="AF564" s="1">
        <v>1</v>
      </c>
      <c r="AG564" s="1">
        <v>1</v>
      </c>
      <c r="AH564" s="1">
        <v>11</v>
      </c>
      <c r="AI564" s="1">
        <v>3</v>
      </c>
      <c r="AJ564" s="1">
        <v>3</v>
      </c>
      <c r="AK564" s="1">
        <v>51</v>
      </c>
    </row>
    <row r="565" spans="1:37" x14ac:dyDescent="0.2">
      <c r="A565" t="s">
        <v>565</v>
      </c>
      <c r="B565" t="s">
        <v>5181</v>
      </c>
      <c r="C565" t="s">
        <v>5182</v>
      </c>
      <c r="D565" t="s">
        <v>6413</v>
      </c>
      <c r="E565" t="s">
        <v>6416</v>
      </c>
      <c r="F565" s="35" t="s">
        <v>6417</v>
      </c>
      <c r="G565" s="1" t="s">
        <v>5104</v>
      </c>
      <c r="H565" s="1" t="s">
        <v>5104</v>
      </c>
      <c r="I565" s="3">
        <v>1</v>
      </c>
      <c r="J565" s="1">
        <v>1</v>
      </c>
      <c r="K565" s="1">
        <v>1</v>
      </c>
      <c r="L565" s="3">
        <v>1</v>
      </c>
      <c r="M565" s="6">
        <v>11500</v>
      </c>
      <c r="N565" s="13">
        <v>11500</v>
      </c>
      <c r="O565" s="3">
        <v>44</v>
      </c>
      <c r="P565" s="1">
        <v>1.39</v>
      </c>
      <c r="Q565" s="1">
        <v>1.39</v>
      </c>
      <c r="R565" s="3">
        <v>47</v>
      </c>
      <c r="S565" s="1">
        <v>0</v>
      </c>
      <c r="T565" s="1">
        <v>80</v>
      </c>
      <c r="U565" s="1">
        <v>20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3">
        <v>11</v>
      </c>
      <c r="AD565" s="1">
        <v>1.1822404E-2</v>
      </c>
      <c r="AE565" s="1">
        <v>-1.18497781812837E-2</v>
      </c>
      <c r="AF565" s="1">
        <v>1</v>
      </c>
      <c r="AG565" s="1">
        <v>1</v>
      </c>
      <c r="AH565" s="1">
        <v>11</v>
      </c>
      <c r="AI565" s="1">
        <v>9</v>
      </c>
      <c r="AJ565" s="1">
        <v>9</v>
      </c>
      <c r="AK565" s="1">
        <v>51</v>
      </c>
    </row>
    <row r="566" spans="1:37" x14ac:dyDescent="0.2">
      <c r="A566" t="s">
        <v>566</v>
      </c>
      <c r="B566" t="s">
        <v>5123</v>
      </c>
      <c r="C566" t="s">
        <v>6418</v>
      </c>
      <c r="D566" t="s">
        <v>6419</v>
      </c>
      <c r="E566" t="s">
        <v>6420</v>
      </c>
      <c r="F566" s="35" t="s">
        <v>6421</v>
      </c>
      <c r="G566" s="1" t="s">
        <v>5105</v>
      </c>
      <c r="H566" s="1" t="s">
        <v>5105</v>
      </c>
      <c r="I566" s="3">
        <v>1</v>
      </c>
      <c r="J566" s="1">
        <v>0</v>
      </c>
      <c r="K566" s="1">
        <v>0</v>
      </c>
      <c r="L566" s="3">
        <v>1</v>
      </c>
      <c r="M566" s="6">
        <v>549</v>
      </c>
      <c r="N566" s="13">
        <v>549</v>
      </c>
      <c r="O566" s="3">
        <v>44</v>
      </c>
      <c r="P566" s="1">
        <v>2.31</v>
      </c>
      <c r="Q566" s="1">
        <v>2.31</v>
      </c>
      <c r="R566" s="3">
        <v>47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100</v>
      </c>
      <c r="AC566" s="3">
        <v>11</v>
      </c>
      <c r="AD566" s="1">
        <v>-9.0224465000000004E-2</v>
      </c>
      <c r="AE566" s="1">
        <v>7.4363546281954102E-2</v>
      </c>
      <c r="AF566" s="1">
        <v>1</v>
      </c>
      <c r="AG566" s="1">
        <v>1</v>
      </c>
      <c r="AH566" s="1">
        <v>11</v>
      </c>
      <c r="AI566" s="1">
        <v>4</v>
      </c>
      <c r="AJ566" s="1">
        <v>4</v>
      </c>
      <c r="AK566" s="1">
        <v>51</v>
      </c>
    </row>
    <row r="567" spans="1:37" x14ac:dyDescent="0.2">
      <c r="A567" t="s">
        <v>567</v>
      </c>
      <c r="B567" t="s">
        <v>5123</v>
      </c>
      <c r="C567" t="s">
        <v>6418</v>
      </c>
      <c r="D567" t="s">
        <v>6419</v>
      </c>
      <c r="E567" t="s">
        <v>6422</v>
      </c>
      <c r="F567" s="35" t="s">
        <v>6423</v>
      </c>
      <c r="G567" s="1" t="s">
        <v>5105</v>
      </c>
      <c r="H567" s="1" t="s">
        <v>5105</v>
      </c>
      <c r="I567" s="3">
        <v>8</v>
      </c>
      <c r="J567" s="1">
        <v>0</v>
      </c>
      <c r="K567" s="1">
        <v>0</v>
      </c>
      <c r="L567" s="3">
        <v>1</v>
      </c>
      <c r="M567" s="6">
        <v>282.5</v>
      </c>
      <c r="N567" s="13">
        <v>282.5</v>
      </c>
      <c r="O567" s="3">
        <v>44</v>
      </c>
      <c r="P567" s="1">
        <v>1.34</v>
      </c>
      <c r="Q567" s="1">
        <v>1.34</v>
      </c>
      <c r="R567" s="3">
        <v>47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100</v>
      </c>
      <c r="AC567" s="3">
        <v>11</v>
      </c>
      <c r="AD567" s="1">
        <v>-9.0224465000000004E-2</v>
      </c>
      <c r="AE567" s="1">
        <v>7.4363546281954102E-2</v>
      </c>
      <c r="AF567" s="1">
        <v>1</v>
      </c>
      <c r="AG567" s="1">
        <v>1</v>
      </c>
      <c r="AH567" s="1">
        <v>11</v>
      </c>
      <c r="AI567" s="1">
        <v>2</v>
      </c>
      <c r="AJ567" s="1">
        <v>2</v>
      </c>
      <c r="AK567" s="1">
        <v>51</v>
      </c>
    </row>
    <row r="568" spans="1:37" x14ac:dyDescent="0.2">
      <c r="A568" t="s">
        <v>568</v>
      </c>
      <c r="B568" t="s">
        <v>5123</v>
      </c>
      <c r="C568" t="s">
        <v>6418</v>
      </c>
      <c r="D568" t="s">
        <v>6419</v>
      </c>
      <c r="E568" t="s">
        <v>6424</v>
      </c>
      <c r="F568" s="35" t="s">
        <v>6425</v>
      </c>
      <c r="G568" s="1" t="s">
        <v>5104</v>
      </c>
      <c r="H568" s="1" t="s">
        <v>5104</v>
      </c>
      <c r="I568" s="3">
        <v>1</v>
      </c>
      <c r="J568" s="1">
        <v>0</v>
      </c>
      <c r="K568" s="1">
        <v>0</v>
      </c>
      <c r="L568" s="3">
        <v>1</v>
      </c>
      <c r="M568" s="6">
        <v>660.5</v>
      </c>
      <c r="N568" s="13">
        <v>660.5</v>
      </c>
      <c r="O568" s="3">
        <v>44</v>
      </c>
      <c r="P568" s="1">
        <v>1.5</v>
      </c>
      <c r="Q568" s="1">
        <v>1.5</v>
      </c>
      <c r="R568" s="3">
        <v>1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100</v>
      </c>
      <c r="AC568" s="3">
        <v>11</v>
      </c>
      <c r="AD568" s="1">
        <v>-9.0224465000000004E-2</v>
      </c>
      <c r="AE568" s="1">
        <v>7.4363546281954102E-2</v>
      </c>
      <c r="AF568" s="1">
        <v>1</v>
      </c>
      <c r="AG568" s="1">
        <v>1</v>
      </c>
      <c r="AH568" s="1">
        <v>11</v>
      </c>
      <c r="AI568" s="1">
        <v>1</v>
      </c>
      <c r="AJ568" s="1">
        <v>1</v>
      </c>
      <c r="AK568" s="1">
        <v>51</v>
      </c>
    </row>
    <row r="569" spans="1:37" x14ac:dyDescent="0.2">
      <c r="A569" t="s">
        <v>569</v>
      </c>
      <c r="B569" t="s">
        <v>5123</v>
      </c>
      <c r="C569" t="s">
        <v>6418</v>
      </c>
      <c r="D569" t="s">
        <v>6419</v>
      </c>
      <c r="E569" t="s">
        <v>6426</v>
      </c>
      <c r="F569" s="35" t="s">
        <v>6427</v>
      </c>
      <c r="G569" s="1" t="s">
        <v>5105</v>
      </c>
      <c r="H569" s="1" t="s">
        <v>5105</v>
      </c>
      <c r="I569" s="3">
        <v>1</v>
      </c>
      <c r="J569" s="1">
        <v>0</v>
      </c>
      <c r="K569" s="1">
        <v>0</v>
      </c>
      <c r="L569" s="3">
        <v>1</v>
      </c>
      <c r="M569" s="6">
        <v>460</v>
      </c>
      <c r="N569" s="13">
        <v>460</v>
      </c>
      <c r="O569" s="3">
        <v>44</v>
      </c>
      <c r="P569" s="1" t="s">
        <v>2</v>
      </c>
      <c r="Q569" s="1">
        <v>3.5257000000000001</v>
      </c>
      <c r="R569" s="3" t="s">
        <v>14989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100</v>
      </c>
      <c r="AC569" s="3">
        <v>11</v>
      </c>
      <c r="AD569" s="1">
        <v>-9.0224465000000004E-2</v>
      </c>
      <c r="AE569" s="1">
        <v>7.4363546281954102E-2</v>
      </c>
      <c r="AF569" s="1">
        <v>1</v>
      </c>
      <c r="AG569" s="1">
        <v>1</v>
      </c>
      <c r="AH569" s="1">
        <v>11</v>
      </c>
      <c r="AI569" s="1">
        <v>2</v>
      </c>
      <c r="AJ569" s="1">
        <v>2</v>
      </c>
      <c r="AK569" s="1">
        <v>51</v>
      </c>
    </row>
    <row r="570" spans="1:37" x14ac:dyDescent="0.2">
      <c r="A570" t="s">
        <v>570</v>
      </c>
      <c r="B570" t="s">
        <v>5123</v>
      </c>
      <c r="C570" t="s">
        <v>6418</v>
      </c>
      <c r="D570" t="s">
        <v>6419</v>
      </c>
      <c r="E570" t="s">
        <v>6428</v>
      </c>
      <c r="F570" s="35" t="s">
        <v>6429</v>
      </c>
      <c r="G570" s="1" t="s">
        <v>5105</v>
      </c>
      <c r="H570" s="1" t="s">
        <v>5105</v>
      </c>
      <c r="I570" s="3">
        <v>1</v>
      </c>
      <c r="J570" s="1">
        <v>0</v>
      </c>
      <c r="K570" s="1">
        <v>0</v>
      </c>
      <c r="L570" s="3">
        <v>1</v>
      </c>
      <c r="M570" s="6">
        <f>(700+725)/2</f>
        <v>712.5</v>
      </c>
      <c r="N570" s="1">
        <f>(700+725)/2</f>
        <v>712.5</v>
      </c>
      <c r="O570" s="3">
        <v>1</v>
      </c>
      <c r="P570" s="1" t="s">
        <v>2</v>
      </c>
      <c r="Q570" s="1">
        <v>2.3871000000000002</v>
      </c>
      <c r="R570" s="3" t="s">
        <v>14989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100</v>
      </c>
      <c r="AC570" s="36">
        <v>1</v>
      </c>
      <c r="AD570" s="1">
        <v>-9.0224465000000004E-2</v>
      </c>
      <c r="AE570" s="1">
        <v>7.4363546281954102E-2</v>
      </c>
      <c r="AF570" s="1">
        <v>1</v>
      </c>
      <c r="AG570" s="1">
        <v>1</v>
      </c>
      <c r="AH570" s="1">
        <v>1</v>
      </c>
      <c r="AI570" s="1">
        <v>1</v>
      </c>
      <c r="AJ570" s="1">
        <v>1</v>
      </c>
      <c r="AK570" s="1">
        <v>51</v>
      </c>
    </row>
    <row r="571" spans="1:37" x14ac:dyDescent="0.2">
      <c r="A571" t="s">
        <v>571</v>
      </c>
      <c r="B571" t="s">
        <v>5123</v>
      </c>
      <c r="C571" t="s">
        <v>6418</v>
      </c>
      <c r="D571" t="s">
        <v>6419</v>
      </c>
      <c r="E571" t="s">
        <v>6430</v>
      </c>
      <c r="F571" s="35" t="s">
        <v>6431</v>
      </c>
      <c r="G571" s="1" t="s">
        <v>5104</v>
      </c>
      <c r="H571" s="1" t="s">
        <v>5104</v>
      </c>
      <c r="I571" s="3">
        <v>1</v>
      </c>
      <c r="J571" s="1">
        <v>1</v>
      </c>
      <c r="K571" s="1">
        <v>1</v>
      </c>
      <c r="L571" s="3">
        <v>1</v>
      </c>
      <c r="M571" s="6">
        <v>1000</v>
      </c>
      <c r="N571" s="13">
        <v>1000</v>
      </c>
      <c r="O571" s="3">
        <v>44</v>
      </c>
      <c r="P571" s="1">
        <v>1.96</v>
      </c>
      <c r="Q571" s="1">
        <v>1.96</v>
      </c>
      <c r="R571" s="3">
        <v>47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100</v>
      </c>
      <c r="AC571" s="3">
        <v>11</v>
      </c>
      <c r="AD571" s="1">
        <v>-9.0224465000000004E-2</v>
      </c>
      <c r="AE571" s="1">
        <v>7.4363546281954102E-2</v>
      </c>
      <c r="AF571" s="1">
        <v>1</v>
      </c>
      <c r="AG571" s="1">
        <v>1</v>
      </c>
      <c r="AH571" s="1">
        <v>11</v>
      </c>
      <c r="AI571" s="1">
        <v>5</v>
      </c>
      <c r="AJ571" s="1">
        <v>5</v>
      </c>
      <c r="AK571" s="1">
        <v>51</v>
      </c>
    </row>
    <row r="572" spans="1:37" x14ac:dyDescent="0.2">
      <c r="A572" t="s">
        <v>572</v>
      </c>
      <c r="B572" t="s">
        <v>5412</v>
      </c>
      <c r="C572" t="s">
        <v>6196</v>
      </c>
      <c r="D572" t="s">
        <v>6432</v>
      </c>
      <c r="E572" t="s">
        <v>6433</v>
      </c>
      <c r="F572" s="35" t="s">
        <v>6434</v>
      </c>
      <c r="G572" s="1" t="s">
        <v>5105</v>
      </c>
      <c r="H572" s="1" t="s">
        <v>5105</v>
      </c>
      <c r="I572" s="3">
        <v>1</v>
      </c>
      <c r="J572" s="1">
        <v>0</v>
      </c>
      <c r="K572" s="1">
        <v>0</v>
      </c>
      <c r="L572" s="3">
        <v>1</v>
      </c>
      <c r="M572" s="6">
        <v>70</v>
      </c>
      <c r="N572" s="13">
        <v>70</v>
      </c>
      <c r="O572" s="3">
        <v>44</v>
      </c>
      <c r="P572" s="1" t="s">
        <v>2</v>
      </c>
      <c r="Q572" s="1">
        <v>2.6511999999999998</v>
      </c>
      <c r="R572" s="3" t="s">
        <v>14989</v>
      </c>
      <c r="S572" s="1">
        <v>20</v>
      </c>
      <c r="T572" s="1">
        <v>0</v>
      </c>
      <c r="U572" s="1">
        <v>0</v>
      </c>
      <c r="V572" s="1">
        <v>0</v>
      </c>
      <c r="W572" s="1">
        <v>20</v>
      </c>
      <c r="X572" s="1">
        <v>0</v>
      </c>
      <c r="Y572" s="1">
        <v>0</v>
      </c>
      <c r="Z572" s="1">
        <v>60</v>
      </c>
      <c r="AA572" s="1">
        <v>0</v>
      </c>
      <c r="AB572" s="1">
        <v>0</v>
      </c>
      <c r="AC572" s="3">
        <v>11</v>
      </c>
      <c r="AD572" s="1">
        <v>3.2624987000000001E-2</v>
      </c>
      <c r="AE572" s="1">
        <v>-1.6934989777061E-2</v>
      </c>
      <c r="AF572" s="1">
        <v>3</v>
      </c>
      <c r="AG572" s="1">
        <v>3</v>
      </c>
      <c r="AH572" s="1">
        <v>11</v>
      </c>
      <c r="AI572" s="1">
        <v>2</v>
      </c>
      <c r="AJ572" s="1">
        <v>2</v>
      </c>
      <c r="AK572" s="1">
        <v>51</v>
      </c>
    </row>
    <row r="573" spans="1:37" x14ac:dyDescent="0.2">
      <c r="A573" t="s">
        <v>573</v>
      </c>
      <c r="B573" t="s">
        <v>5412</v>
      </c>
      <c r="C573" t="s">
        <v>6435</v>
      </c>
      <c r="D573" t="s">
        <v>6436</v>
      </c>
      <c r="E573" t="s">
        <v>6437</v>
      </c>
      <c r="F573" s="35" t="s">
        <v>6438</v>
      </c>
      <c r="G573" s="1" t="s">
        <v>2</v>
      </c>
      <c r="H573" s="1" t="s">
        <v>5105</v>
      </c>
      <c r="I573" s="14" t="s">
        <v>14989</v>
      </c>
      <c r="J573" s="1" t="s">
        <v>2</v>
      </c>
      <c r="K573" s="1">
        <v>0</v>
      </c>
      <c r="L573" s="14" t="s">
        <v>14989</v>
      </c>
      <c r="M573" s="6">
        <v>2175</v>
      </c>
      <c r="N573" s="13">
        <v>2175</v>
      </c>
      <c r="O573" s="3">
        <v>44</v>
      </c>
      <c r="P573" s="1" t="s">
        <v>2</v>
      </c>
      <c r="Q573" s="1">
        <v>1.3071999999999999</v>
      </c>
      <c r="R573" s="3" t="s">
        <v>14989</v>
      </c>
      <c r="S573" s="1">
        <v>19</v>
      </c>
      <c r="T573" s="1">
        <v>0</v>
      </c>
      <c r="U573" s="1">
        <v>0</v>
      </c>
      <c r="V573" s="1">
        <v>0</v>
      </c>
      <c r="W573" s="1">
        <v>9</v>
      </c>
      <c r="X573" s="1">
        <v>0</v>
      </c>
      <c r="Y573" s="1">
        <v>0</v>
      </c>
      <c r="Z573" s="1">
        <v>0</v>
      </c>
      <c r="AA573" s="1">
        <v>0</v>
      </c>
      <c r="AB573" s="1">
        <v>72</v>
      </c>
      <c r="AC573" s="36">
        <v>1</v>
      </c>
      <c r="AD573" s="1">
        <v>-4.9964021999999997E-2</v>
      </c>
      <c r="AE573" s="1">
        <v>6.4970888816163905E-2</v>
      </c>
      <c r="AF573" s="1">
        <v>3</v>
      </c>
      <c r="AG573" s="1">
        <v>3</v>
      </c>
      <c r="AH573" s="1">
        <v>1</v>
      </c>
      <c r="AI573" s="1">
        <v>2</v>
      </c>
      <c r="AJ573" s="1">
        <v>2</v>
      </c>
      <c r="AK573" s="11">
        <v>1</v>
      </c>
    </row>
    <row r="574" spans="1:37" x14ac:dyDescent="0.2">
      <c r="A574" t="s">
        <v>574</v>
      </c>
      <c r="B574" t="s">
        <v>5412</v>
      </c>
      <c r="C574" t="s">
        <v>6435</v>
      </c>
      <c r="D574" t="s">
        <v>6436</v>
      </c>
      <c r="E574" t="s">
        <v>6439</v>
      </c>
      <c r="F574" s="35" t="s">
        <v>6440</v>
      </c>
      <c r="G574" s="1" t="s">
        <v>5105</v>
      </c>
      <c r="H574" s="1" t="s">
        <v>5105</v>
      </c>
      <c r="I574" s="3">
        <v>1</v>
      </c>
      <c r="J574" s="1">
        <v>0</v>
      </c>
      <c r="K574" s="1">
        <v>0</v>
      </c>
      <c r="L574" s="3">
        <v>1</v>
      </c>
      <c r="M574" s="6">
        <v>2629</v>
      </c>
      <c r="N574" s="13">
        <v>2629</v>
      </c>
      <c r="O574" s="3">
        <v>44</v>
      </c>
      <c r="P574" s="1">
        <v>1</v>
      </c>
      <c r="Q574" s="1">
        <v>1</v>
      </c>
      <c r="R574" s="3">
        <v>1</v>
      </c>
      <c r="S574" s="1">
        <v>20</v>
      </c>
      <c r="T574" s="1">
        <v>0</v>
      </c>
      <c r="U574" s="1">
        <v>0</v>
      </c>
      <c r="V574" s="1">
        <v>0</v>
      </c>
      <c r="W574" s="1">
        <v>10</v>
      </c>
      <c r="X574" s="1">
        <v>0</v>
      </c>
      <c r="Y574" s="1">
        <v>20</v>
      </c>
      <c r="Z574" s="1">
        <v>10</v>
      </c>
      <c r="AA574" s="1">
        <v>20</v>
      </c>
      <c r="AB574" s="1">
        <v>20</v>
      </c>
      <c r="AC574" s="3">
        <v>11</v>
      </c>
      <c r="AD574" s="1">
        <v>-2.6320540999999999E-2</v>
      </c>
      <c r="AE574" s="1">
        <v>-3.48732195996155E-2</v>
      </c>
      <c r="AF574" s="1">
        <v>3</v>
      </c>
      <c r="AG574" s="1">
        <v>3</v>
      </c>
      <c r="AH574" s="1">
        <v>11</v>
      </c>
      <c r="AI574" s="1">
        <v>3</v>
      </c>
      <c r="AJ574" s="1">
        <v>3</v>
      </c>
      <c r="AK574" s="11">
        <v>1</v>
      </c>
    </row>
    <row r="575" spans="1:37" x14ac:dyDescent="0.2">
      <c r="A575" t="s">
        <v>575</v>
      </c>
      <c r="B575" t="s">
        <v>5412</v>
      </c>
      <c r="C575" t="s">
        <v>6435</v>
      </c>
      <c r="D575" t="s">
        <v>6436</v>
      </c>
      <c r="E575" t="s">
        <v>6151</v>
      </c>
      <c r="F575" s="35" t="s">
        <v>6441</v>
      </c>
      <c r="G575" s="1" t="s">
        <v>2</v>
      </c>
      <c r="H575" s="1" t="s">
        <v>5105</v>
      </c>
      <c r="I575" s="14" t="s">
        <v>14989</v>
      </c>
      <c r="J575" s="1" t="s">
        <v>2</v>
      </c>
      <c r="K575" s="1">
        <v>0</v>
      </c>
      <c r="L575" s="14" t="s">
        <v>14989</v>
      </c>
      <c r="M575" s="6" t="s">
        <v>2</v>
      </c>
      <c r="N575" s="13">
        <v>2397.6999999999998</v>
      </c>
      <c r="O575" s="3" t="s">
        <v>14989</v>
      </c>
      <c r="P575" s="1" t="s">
        <v>2</v>
      </c>
      <c r="Q575" s="1">
        <v>1.421</v>
      </c>
      <c r="R575" s="3" t="s">
        <v>14989</v>
      </c>
      <c r="S575" s="1">
        <v>20</v>
      </c>
      <c r="T575" s="1">
        <v>0</v>
      </c>
      <c r="U575" s="1">
        <v>0</v>
      </c>
      <c r="V575" s="1">
        <v>0</v>
      </c>
      <c r="W575" s="1">
        <v>10</v>
      </c>
      <c r="X575" s="1">
        <v>0</v>
      </c>
      <c r="Y575" s="1">
        <v>20</v>
      </c>
      <c r="Z575" s="1">
        <v>10</v>
      </c>
      <c r="AA575" s="1">
        <v>20</v>
      </c>
      <c r="AB575" s="1">
        <v>20</v>
      </c>
      <c r="AC575" s="3">
        <v>44</v>
      </c>
      <c r="AD575" s="1">
        <v>-2.6320540999999999E-2</v>
      </c>
      <c r="AE575" s="1">
        <v>-3.48732195996155E-2</v>
      </c>
      <c r="AF575" s="1">
        <v>3</v>
      </c>
      <c r="AG575" s="1">
        <v>3</v>
      </c>
      <c r="AH575" s="1">
        <v>1</v>
      </c>
      <c r="AI575" s="1">
        <v>1</v>
      </c>
      <c r="AJ575" s="1">
        <v>1</v>
      </c>
      <c r="AK575" s="11">
        <v>1</v>
      </c>
    </row>
    <row r="576" spans="1:37" x14ac:dyDescent="0.2">
      <c r="A576" t="s">
        <v>576</v>
      </c>
      <c r="B576" t="s">
        <v>5412</v>
      </c>
      <c r="C576" t="s">
        <v>6435</v>
      </c>
      <c r="D576" t="s">
        <v>6436</v>
      </c>
      <c r="E576" t="s">
        <v>6442</v>
      </c>
      <c r="F576" s="35" t="s">
        <v>6443</v>
      </c>
      <c r="G576" s="1" t="s">
        <v>5105</v>
      </c>
      <c r="H576" s="1" t="s">
        <v>5105</v>
      </c>
      <c r="I576" s="3">
        <v>1</v>
      </c>
      <c r="J576" s="1">
        <v>0</v>
      </c>
      <c r="K576" s="1">
        <v>0</v>
      </c>
      <c r="L576" s="3">
        <v>1</v>
      </c>
      <c r="M576" s="6">
        <v>2733</v>
      </c>
      <c r="N576" s="13">
        <v>2733</v>
      </c>
      <c r="O576" s="3">
        <v>44</v>
      </c>
      <c r="P576" s="1" t="s">
        <v>2</v>
      </c>
      <c r="Q576" s="1">
        <v>2.6892999999999998</v>
      </c>
      <c r="R576" s="3" t="s">
        <v>14989</v>
      </c>
      <c r="S576" s="1">
        <v>20</v>
      </c>
      <c r="T576" s="1">
        <v>0</v>
      </c>
      <c r="U576" s="1">
        <v>0</v>
      </c>
      <c r="V576" s="1">
        <v>0</v>
      </c>
      <c r="W576" s="1">
        <v>10</v>
      </c>
      <c r="X576" s="1">
        <v>0</v>
      </c>
      <c r="Y576" s="1">
        <v>20</v>
      </c>
      <c r="Z576" s="1">
        <v>10</v>
      </c>
      <c r="AA576" s="1">
        <v>20</v>
      </c>
      <c r="AB576" s="1">
        <v>20</v>
      </c>
      <c r="AC576" s="3">
        <v>11</v>
      </c>
      <c r="AD576" s="1">
        <v>-2.6320540999999999E-2</v>
      </c>
      <c r="AE576" s="1">
        <v>-3.48732195996155E-2</v>
      </c>
      <c r="AF576" s="1">
        <v>3</v>
      </c>
      <c r="AG576" s="1">
        <v>3</v>
      </c>
      <c r="AH576" s="1">
        <v>11</v>
      </c>
      <c r="AI576" s="1">
        <v>3</v>
      </c>
      <c r="AJ576" s="1">
        <v>3</v>
      </c>
      <c r="AK576" s="11">
        <v>1</v>
      </c>
    </row>
    <row r="577" spans="1:37" x14ac:dyDescent="0.2">
      <c r="A577" t="s">
        <v>577</v>
      </c>
      <c r="B577" t="s">
        <v>5412</v>
      </c>
      <c r="C577" t="s">
        <v>6435</v>
      </c>
      <c r="D577" t="s">
        <v>6436</v>
      </c>
      <c r="E577" t="s">
        <v>6444</v>
      </c>
      <c r="F577" s="35" t="s">
        <v>15081</v>
      </c>
      <c r="G577" s="1" t="s">
        <v>2</v>
      </c>
      <c r="H577" s="1" t="s">
        <v>5105</v>
      </c>
      <c r="I577" s="14" t="s">
        <v>14989</v>
      </c>
      <c r="J577" s="1" t="s">
        <v>2</v>
      </c>
      <c r="K577" s="1">
        <v>0</v>
      </c>
      <c r="L577" s="14" t="s">
        <v>14989</v>
      </c>
      <c r="M577" s="6" t="s">
        <v>2</v>
      </c>
      <c r="N577" s="13">
        <v>2491.1999999999998</v>
      </c>
      <c r="O577" s="3" t="s">
        <v>14989</v>
      </c>
      <c r="P577" s="1" t="s">
        <v>2</v>
      </c>
      <c r="Q577" s="1">
        <v>1.8838999999999999</v>
      </c>
      <c r="R577" s="3" t="s">
        <v>14989</v>
      </c>
      <c r="S577" s="1">
        <v>19</v>
      </c>
      <c r="T577" s="1">
        <v>0</v>
      </c>
      <c r="U577" s="1">
        <v>0</v>
      </c>
      <c r="V577" s="1">
        <v>0</v>
      </c>
      <c r="W577" s="1">
        <v>9</v>
      </c>
      <c r="X577" s="1">
        <v>0</v>
      </c>
      <c r="Y577" s="1">
        <v>20</v>
      </c>
      <c r="Z577" s="1">
        <v>10</v>
      </c>
      <c r="AA577" s="1">
        <v>20</v>
      </c>
      <c r="AB577" s="1">
        <v>22</v>
      </c>
      <c r="AC577" s="3">
        <v>44</v>
      </c>
      <c r="AD577" s="1">
        <v>-3.0480818999999999E-2</v>
      </c>
      <c r="AE577" s="1">
        <v>-3.2770476279765801E-2</v>
      </c>
      <c r="AF577" s="1">
        <v>3</v>
      </c>
      <c r="AG577" s="1">
        <v>3</v>
      </c>
      <c r="AH577" s="1">
        <v>1</v>
      </c>
      <c r="AI577" s="1">
        <v>1</v>
      </c>
      <c r="AJ577" s="1">
        <v>1</v>
      </c>
      <c r="AK577" s="11">
        <v>1</v>
      </c>
    </row>
    <row r="578" spans="1:37" x14ac:dyDescent="0.2">
      <c r="A578" t="s">
        <v>578</v>
      </c>
      <c r="B578" t="s">
        <v>5412</v>
      </c>
      <c r="C578" t="s">
        <v>6435</v>
      </c>
      <c r="D578" t="s">
        <v>6436</v>
      </c>
      <c r="E578" t="s">
        <v>6445</v>
      </c>
      <c r="F578" s="35" t="s">
        <v>6446</v>
      </c>
      <c r="G578" s="1" t="s">
        <v>5105</v>
      </c>
      <c r="H578" s="1" t="s">
        <v>5105</v>
      </c>
      <c r="I578" s="3">
        <v>1</v>
      </c>
      <c r="J578" s="1">
        <v>0</v>
      </c>
      <c r="K578" s="1">
        <v>0</v>
      </c>
      <c r="L578" s="3">
        <v>1</v>
      </c>
      <c r="M578" s="6">
        <v>2900</v>
      </c>
      <c r="N578" s="13">
        <v>2900</v>
      </c>
      <c r="O578" s="3">
        <v>44</v>
      </c>
      <c r="P578" s="1" t="s">
        <v>2</v>
      </c>
      <c r="Q578" s="1">
        <v>1.0197000000000001</v>
      </c>
      <c r="R578" s="3" t="s">
        <v>14989</v>
      </c>
      <c r="S578" s="1">
        <v>19</v>
      </c>
      <c r="T578" s="1">
        <v>0</v>
      </c>
      <c r="U578" s="1">
        <v>0</v>
      </c>
      <c r="V578" s="1">
        <v>0</v>
      </c>
      <c r="W578" s="1">
        <v>10</v>
      </c>
      <c r="X578" s="1">
        <v>0</v>
      </c>
      <c r="Y578" s="1">
        <v>0</v>
      </c>
      <c r="Z578" s="1">
        <v>0</v>
      </c>
      <c r="AA578" s="1">
        <v>0</v>
      </c>
      <c r="AB578" s="1">
        <v>71</v>
      </c>
      <c r="AC578" s="36">
        <v>1</v>
      </c>
      <c r="AD578" s="1">
        <v>-4.9626673000000003E-2</v>
      </c>
      <c r="AE578" s="1">
        <v>6.4319144485859805E-2</v>
      </c>
      <c r="AF578" s="1">
        <v>3</v>
      </c>
      <c r="AG578" s="1">
        <v>3</v>
      </c>
      <c r="AH578" s="1">
        <v>1</v>
      </c>
      <c r="AI578" s="1">
        <v>2</v>
      </c>
      <c r="AJ578" s="1">
        <v>2</v>
      </c>
      <c r="AK578" s="11">
        <v>1</v>
      </c>
    </row>
    <row r="579" spans="1:37" x14ac:dyDescent="0.2">
      <c r="A579" t="s">
        <v>579</v>
      </c>
      <c r="B579" t="s">
        <v>5412</v>
      </c>
      <c r="C579" t="s">
        <v>6435</v>
      </c>
      <c r="D579" t="s">
        <v>6436</v>
      </c>
      <c r="E579" t="s">
        <v>6447</v>
      </c>
      <c r="F579" s="35" t="s">
        <v>14953</v>
      </c>
      <c r="G579" s="1" t="s">
        <v>5105</v>
      </c>
      <c r="H579" s="1" t="s">
        <v>5105</v>
      </c>
      <c r="I579" s="3">
        <v>13</v>
      </c>
      <c r="J579" s="1">
        <v>0</v>
      </c>
      <c r="K579" s="1">
        <v>0</v>
      </c>
      <c r="L579" s="3">
        <v>1</v>
      </c>
      <c r="M579" s="6">
        <v>2600</v>
      </c>
      <c r="N579" s="13">
        <v>2600</v>
      </c>
      <c r="O579" s="3">
        <v>44</v>
      </c>
      <c r="P579" s="1">
        <v>1</v>
      </c>
      <c r="Q579" s="1">
        <v>1</v>
      </c>
      <c r="R579" s="3">
        <v>47</v>
      </c>
      <c r="S579" s="1">
        <v>10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70</v>
      </c>
      <c r="Z579" s="1">
        <v>0</v>
      </c>
      <c r="AA579" s="1">
        <v>10</v>
      </c>
      <c r="AB579" s="1">
        <v>10</v>
      </c>
      <c r="AC579" s="3">
        <v>11</v>
      </c>
      <c r="AD579" s="1">
        <v>-3.5149381E-2</v>
      </c>
      <c r="AE579" s="1">
        <v>-8.9999541816752099E-2</v>
      </c>
      <c r="AF579" s="1">
        <v>3</v>
      </c>
      <c r="AG579" s="1">
        <v>3</v>
      </c>
      <c r="AH579" s="1">
        <v>11</v>
      </c>
      <c r="AI579" s="1">
        <v>2</v>
      </c>
      <c r="AJ579" s="1">
        <v>2</v>
      </c>
      <c r="AK579" s="1">
        <v>51</v>
      </c>
    </row>
    <row r="580" spans="1:37" x14ac:dyDescent="0.2">
      <c r="A580" t="s">
        <v>580</v>
      </c>
      <c r="B580" t="s">
        <v>5412</v>
      </c>
      <c r="C580" t="s">
        <v>6435</v>
      </c>
      <c r="D580" t="s">
        <v>6436</v>
      </c>
      <c r="E580" t="s">
        <v>6448</v>
      </c>
      <c r="F580" s="35" t="s">
        <v>6449</v>
      </c>
      <c r="G580" s="1" t="s">
        <v>2</v>
      </c>
      <c r="H580" s="1" t="s">
        <v>5105</v>
      </c>
      <c r="I580" s="14" t="s">
        <v>14989</v>
      </c>
      <c r="J580" s="1" t="s">
        <v>2</v>
      </c>
      <c r="K580" s="1">
        <v>0</v>
      </c>
      <c r="L580" s="14" t="s">
        <v>14989</v>
      </c>
      <c r="M580" s="6" t="s">
        <v>2</v>
      </c>
      <c r="N580" s="13">
        <v>2498.6</v>
      </c>
      <c r="O580" s="3" t="s">
        <v>14989</v>
      </c>
      <c r="P580" s="1" t="s">
        <v>2</v>
      </c>
      <c r="Q580" s="1">
        <v>2.3746999999999998</v>
      </c>
      <c r="R580" s="3" t="s">
        <v>14989</v>
      </c>
      <c r="S580" s="1">
        <v>19</v>
      </c>
      <c r="T580" s="1">
        <v>0</v>
      </c>
      <c r="U580" s="1">
        <v>0</v>
      </c>
      <c r="V580" s="1">
        <v>0</v>
      </c>
      <c r="W580" s="1">
        <v>9</v>
      </c>
      <c r="X580" s="1">
        <v>0</v>
      </c>
      <c r="Y580" s="1">
        <v>20</v>
      </c>
      <c r="Z580" s="1">
        <v>10</v>
      </c>
      <c r="AA580" s="1">
        <v>20</v>
      </c>
      <c r="AB580" s="1">
        <v>22</v>
      </c>
      <c r="AC580" s="3">
        <v>44</v>
      </c>
      <c r="AD580" s="1">
        <v>-3.0480818999999999E-2</v>
      </c>
      <c r="AE580" s="1">
        <v>-3.2770476279765703E-2</v>
      </c>
      <c r="AF580" s="1">
        <v>3</v>
      </c>
      <c r="AG580" s="1">
        <v>3</v>
      </c>
      <c r="AH580" s="1">
        <v>1</v>
      </c>
      <c r="AI580" s="1">
        <v>2</v>
      </c>
      <c r="AJ580" s="1">
        <v>2</v>
      </c>
      <c r="AK580" s="11">
        <v>1</v>
      </c>
    </row>
    <row r="581" spans="1:37" x14ac:dyDescent="0.2">
      <c r="A581" t="s">
        <v>581</v>
      </c>
      <c r="B581" t="s">
        <v>5412</v>
      </c>
      <c r="C581" t="s">
        <v>6435</v>
      </c>
      <c r="D581" t="s">
        <v>6436</v>
      </c>
      <c r="E581" t="s">
        <v>6450</v>
      </c>
      <c r="F581" s="35" t="s">
        <v>6451</v>
      </c>
      <c r="G581" s="1" t="s">
        <v>2</v>
      </c>
      <c r="H581" s="1" t="s">
        <v>5105</v>
      </c>
      <c r="I581" s="14" t="s">
        <v>14989</v>
      </c>
      <c r="J581" s="1" t="s">
        <v>2</v>
      </c>
      <c r="K581" s="1">
        <v>0</v>
      </c>
      <c r="L581" s="14" t="s">
        <v>14989</v>
      </c>
      <c r="M581" s="6" t="s">
        <v>2</v>
      </c>
      <c r="N581" s="13">
        <v>2504.4</v>
      </c>
      <c r="O581" s="3" t="s">
        <v>14989</v>
      </c>
      <c r="P581" s="1" t="s">
        <v>2</v>
      </c>
      <c r="Q581" s="1">
        <v>1.6181000000000001</v>
      </c>
      <c r="R581" s="3" t="s">
        <v>14989</v>
      </c>
      <c r="S581" s="1">
        <v>19</v>
      </c>
      <c r="T581" s="1">
        <v>0</v>
      </c>
      <c r="U581" s="1">
        <v>0</v>
      </c>
      <c r="V581" s="1">
        <v>0</v>
      </c>
      <c r="W581" s="1">
        <v>9</v>
      </c>
      <c r="X581" s="1">
        <v>0</v>
      </c>
      <c r="Y581" s="1">
        <v>20</v>
      </c>
      <c r="Z581" s="1">
        <v>10</v>
      </c>
      <c r="AA581" s="1">
        <v>20</v>
      </c>
      <c r="AB581" s="1">
        <v>22</v>
      </c>
      <c r="AC581" s="3">
        <v>44</v>
      </c>
      <c r="AD581" s="1">
        <v>-3.0480818999999999E-2</v>
      </c>
      <c r="AE581" s="1">
        <v>-3.2770476279765801E-2</v>
      </c>
      <c r="AF581" s="1">
        <v>3</v>
      </c>
      <c r="AG581" s="1">
        <v>3</v>
      </c>
      <c r="AH581" s="1">
        <v>1</v>
      </c>
      <c r="AI581" s="1">
        <v>2</v>
      </c>
      <c r="AJ581" s="1">
        <v>2</v>
      </c>
      <c r="AK581" s="11">
        <v>1</v>
      </c>
    </row>
    <row r="582" spans="1:37" x14ac:dyDescent="0.2">
      <c r="A582" t="s">
        <v>582</v>
      </c>
      <c r="B582" t="s">
        <v>5168</v>
      </c>
      <c r="C582" t="s">
        <v>5896</v>
      </c>
      <c r="D582" t="s">
        <v>6452</v>
      </c>
      <c r="E582" t="s">
        <v>6116</v>
      </c>
      <c r="F582" s="35" t="s">
        <v>6453</v>
      </c>
      <c r="G582" s="1" t="s">
        <v>5104</v>
      </c>
      <c r="H582" s="1" t="s">
        <v>5107</v>
      </c>
      <c r="I582" s="3">
        <v>1</v>
      </c>
      <c r="J582" s="1">
        <v>0</v>
      </c>
      <c r="K582" s="1">
        <v>0</v>
      </c>
      <c r="L582" s="3">
        <v>1</v>
      </c>
      <c r="M582" s="6">
        <v>5.5</v>
      </c>
      <c r="N582" s="13">
        <v>5.5</v>
      </c>
      <c r="O582" s="3">
        <v>44</v>
      </c>
      <c r="P582" s="1">
        <v>0.98</v>
      </c>
      <c r="Q582" s="1">
        <v>0.98</v>
      </c>
      <c r="R582" s="3">
        <v>47</v>
      </c>
      <c r="S582" s="1">
        <v>100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3">
        <v>11</v>
      </c>
      <c r="AD582" s="1">
        <v>9.9855619000000007E-2</v>
      </c>
      <c r="AE582" s="1">
        <v>2.2143426940417699E-2</v>
      </c>
      <c r="AF582" s="1">
        <v>4</v>
      </c>
      <c r="AG582" s="2">
        <v>4</v>
      </c>
      <c r="AH582" s="1">
        <v>11</v>
      </c>
      <c r="AI582" s="1">
        <v>2</v>
      </c>
      <c r="AJ582" s="1">
        <v>2</v>
      </c>
      <c r="AK582" s="1">
        <v>51</v>
      </c>
    </row>
    <row r="583" spans="1:37" x14ac:dyDescent="0.2">
      <c r="A583" t="s">
        <v>583</v>
      </c>
      <c r="B583" t="s">
        <v>5168</v>
      </c>
      <c r="C583" t="s">
        <v>5896</v>
      </c>
      <c r="D583" t="s">
        <v>6452</v>
      </c>
      <c r="E583" t="s">
        <v>6454</v>
      </c>
      <c r="F583" s="35" t="s">
        <v>6455</v>
      </c>
      <c r="G583" s="1" t="s">
        <v>5104</v>
      </c>
      <c r="H583" s="1" t="s">
        <v>5107</v>
      </c>
      <c r="I583" s="3">
        <v>1</v>
      </c>
      <c r="J583" s="1">
        <v>0</v>
      </c>
      <c r="K583" s="1">
        <v>1</v>
      </c>
      <c r="L583" s="3">
        <v>1</v>
      </c>
      <c r="M583" s="6">
        <v>5</v>
      </c>
      <c r="N583" s="13">
        <v>5</v>
      </c>
      <c r="O583" s="3">
        <v>44</v>
      </c>
      <c r="P583" s="1">
        <v>0.98</v>
      </c>
      <c r="Q583" s="1">
        <v>0.98</v>
      </c>
      <c r="R583" s="3">
        <v>47</v>
      </c>
      <c r="S583" s="1">
        <v>100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3">
        <v>11</v>
      </c>
      <c r="AD583" s="1">
        <v>9.9855619000000007E-2</v>
      </c>
      <c r="AE583" s="1">
        <v>2.2143426940417699E-2</v>
      </c>
      <c r="AF583" s="1">
        <v>4</v>
      </c>
      <c r="AG583" s="2">
        <v>4</v>
      </c>
      <c r="AH583" s="1">
        <v>11</v>
      </c>
      <c r="AI583" s="1">
        <v>1</v>
      </c>
      <c r="AJ583" s="1">
        <v>1</v>
      </c>
      <c r="AK583" s="1">
        <v>51</v>
      </c>
    </row>
    <row r="584" spans="1:37" x14ac:dyDescent="0.2">
      <c r="A584" t="s">
        <v>584</v>
      </c>
      <c r="B584" t="s">
        <v>5168</v>
      </c>
      <c r="C584" t="s">
        <v>5481</v>
      </c>
      <c r="D584" t="s">
        <v>6456</v>
      </c>
      <c r="E584" t="s">
        <v>6457</v>
      </c>
      <c r="F584" s="35" t="s">
        <v>6458</v>
      </c>
      <c r="G584" s="1" t="s">
        <v>5104</v>
      </c>
      <c r="H584" s="1" t="s">
        <v>5104</v>
      </c>
      <c r="I584" s="3">
        <v>1</v>
      </c>
      <c r="J584" s="1">
        <v>0</v>
      </c>
      <c r="K584" s="1">
        <v>0</v>
      </c>
      <c r="L584" s="3">
        <v>1</v>
      </c>
      <c r="M584" s="6">
        <v>21.2</v>
      </c>
      <c r="N584" s="13">
        <v>21.2</v>
      </c>
      <c r="O584" s="3">
        <v>44</v>
      </c>
      <c r="P584" s="1">
        <v>0.99250000000000005</v>
      </c>
      <c r="Q584" s="1">
        <v>0.99250000000000005</v>
      </c>
      <c r="R584" s="3">
        <v>47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100</v>
      </c>
      <c r="Z584" s="1">
        <v>0</v>
      </c>
      <c r="AA584" s="1">
        <v>0</v>
      </c>
      <c r="AB584" s="1">
        <v>0</v>
      </c>
      <c r="AC584" s="3">
        <v>11</v>
      </c>
      <c r="AD584" s="1">
        <v>-3.0872732999999999E-2</v>
      </c>
      <c r="AE584" s="1">
        <v>-0.113818620885238</v>
      </c>
      <c r="AF584" s="1">
        <v>3</v>
      </c>
      <c r="AG584" s="1">
        <v>3</v>
      </c>
      <c r="AH584" s="1">
        <v>11</v>
      </c>
      <c r="AI584" s="1">
        <v>6</v>
      </c>
      <c r="AJ584" s="1">
        <v>6</v>
      </c>
      <c r="AK584" s="1">
        <v>51</v>
      </c>
    </row>
    <row r="585" spans="1:37" x14ac:dyDescent="0.2">
      <c r="A585" t="s">
        <v>585</v>
      </c>
      <c r="B585" t="s">
        <v>5233</v>
      </c>
      <c r="C585" t="s">
        <v>5234</v>
      </c>
      <c r="D585" t="s">
        <v>6459</v>
      </c>
      <c r="E585" t="s">
        <v>6460</v>
      </c>
      <c r="F585" s="35" t="s">
        <v>6461</v>
      </c>
      <c r="G585" s="1" t="s">
        <v>5105</v>
      </c>
      <c r="H585" s="1" t="s">
        <v>5105</v>
      </c>
      <c r="I585" s="3">
        <v>1</v>
      </c>
      <c r="J585" s="1">
        <v>1</v>
      </c>
      <c r="K585" s="1">
        <v>1</v>
      </c>
      <c r="L585" s="3">
        <v>1</v>
      </c>
      <c r="M585" s="6">
        <v>9250</v>
      </c>
      <c r="N585" s="13">
        <v>9250</v>
      </c>
      <c r="O585" s="3">
        <v>44</v>
      </c>
      <c r="P585" s="1">
        <v>1</v>
      </c>
      <c r="Q585" s="1">
        <v>1</v>
      </c>
      <c r="R585" s="3">
        <v>47</v>
      </c>
      <c r="S585" s="1">
        <v>0</v>
      </c>
      <c r="T585" s="1">
        <v>10</v>
      </c>
      <c r="U585" s="1">
        <v>0</v>
      </c>
      <c r="V585" s="1">
        <v>0</v>
      </c>
      <c r="W585" s="1">
        <v>0</v>
      </c>
      <c r="X585" s="1">
        <v>0</v>
      </c>
      <c r="Y585" s="1">
        <v>30</v>
      </c>
      <c r="Z585" s="1">
        <v>0</v>
      </c>
      <c r="AA585" s="1">
        <v>0</v>
      </c>
      <c r="AB585" s="1">
        <v>60</v>
      </c>
      <c r="AC585" s="3">
        <v>11</v>
      </c>
      <c r="AD585" s="1">
        <v>-9.1488610999999997E-2</v>
      </c>
      <c r="AE585" s="1">
        <v>-5.66385401885376E-3</v>
      </c>
      <c r="AF585" s="1">
        <v>1</v>
      </c>
      <c r="AG585" s="1">
        <v>1</v>
      </c>
      <c r="AH585" s="1">
        <v>11</v>
      </c>
      <c r="AI585" s="1">
        <v>2</v>
      </c>
      <c r="AJ585" s="1">
        <v>2</v>
      </c>
      <c r="AK585" s="1">
        <v>51</v>
      </c>
    </row>
    <row r="586" spans="1:37" x14ac:dyDescent="0.2">
      <c r="A586" t="s">
        <v>586</v>
      </c>
      <c r="B586" t="s">
        <v>5233</v>
      </c>
      <c r="C586" t="s">
        <v>5234</v>
      </c>
      <c r="D586" t="s">
        <v>6459</v>
      </c>
      <c r="E586" t="s">
        <v>6462</v>
      </c>
      <c r="F586" s="35" t="s">
        <v>6463</v>
      </c>
      <c r="G586" s="1" t="s">
        <v>5105</v>
      </c>
      <c r="H586" s="1" t="s">
        <v>5105</v>
      </c>
      <c r="I586" s="3">
        <v>1</v>
      </c>
      <c r="J586" s="1">
        <v>0</v>
      </c>
      <c r="K586" s="1">
        <v>0</v>
      </c>
      <c r="L586" s="3">
        <v>1</v>
      </c>
      <c r="M586" s="6">
        <v>18249.900000000001</v>
      </c>
      <c r="N586" s="13">
        <v>18249.900000000001</v>
      </c>
      <c r="O586" s="3">
        <v>44</v>
      </c>
      <c r="P586" s="1">
        <v>0.7</v>
      </c>
      <c r="Q586" s="1">
        <v>0.7</v>
      </c>
      <c r="R586" s="3">
        <v>1</v>
      </c>
      <c r="S586" s="1">
        <v>0</v>
      </c>
      <c r="T586" s="1">
        <v>10</v>
      </c>
      <c r="U586" s="1">
        <v>0</v>
      </c>
      <c r="V586" s="1">
        <v>0</v>
      </c>
      <c r="W586" s="1">
        <v>0</v>
      </c>
      <c r="X586" s="1">
        <v>0</v>
      </c>
      <c r="Y586" s="1">
        <v>30</v>
      </c>
      <c r="Z586" s="1">
        <v>0</v>
      </c>
      <c r="AA586" s="1">
        <v>0</v>
      </c>
      <c r="AB586" s="1">
        <v>60</v>
      </c>
      <c r="AC586" s="3">
        <v>11</v>
      </c>
      <c r="AD586" s="1">
        <v>-9.1488610999999997E-2</v>
      </c>
      <c r="AE586" s="1">
        <v>-5.6638540188537496E-3</v>
      </c>
      <c r="AF586" s="1">
        <v>1</v>
      </c>
      <c r="AG586" s="1">
        <v>1</v>
      </c>
      <c r="AH586" s="1">
        <v>11</v>
      </c>
      <c r="AI586" s="1">
        <v>2</v>
      </c>
      <c r="AJ586" s="1">
        <v>2</v>
      </c>
      <c r="AK586" s="1">
        <v>51</v>
      </c>
    </row>
    <row r="587" spans="1:37" x14ac:dyDescent="0.2">
      <c r="A587" t="s">
        <v>587</v>
      </c>
      <c r="B587" t="s">
        <v>5233</v>
      </c>
      <c r="C587" t="s">
        <v>5234</v>
      </c>
      <c r="D587" t="s">
        <v>6459</v>
      </c>
      <c r="E587" t="s">
        <v>6464</v>
      </c>
      <c r="F587" s="35" t="s">
        <v>6465</v>
      </c>
      <c r="G587" s="1" t="s">
        <v>5105</v>
      </c>
      <c r="H587" s="1" t="s">
        <v>5105</v>
      </c>
      <c r="I587" s="3">
        <v>1</v>
      </c>
      <c r="J587" s="1">
        <v>0</v>
      </c>
      <c r="K587" s="1">
        <v>0</v>
      </c>
      <c r="L587" s="3">
        <v>1</v>
      </c>
      <c r="M587" s="6">
        <v>20000</v>
      </c>
      <c r="N587" s="13">
        <v>20000</v>
      </c>
      <c r="O587" s="3">
        <v>44</v>
      </c>
      <c r="P587" s="1">
        <v>0.7</v>
      </c>
      <c r="Q587" s="1">
        <v>0.7</v>
      </c>
      <c r="R587" s="3">
        <v>1</v>
      </c>
      <c r="S587" s="1">
        <v>0</v>
      </c>
      <c r="T587" s="1">
        <v>10</v>
      </c>
      <c r="U587" s="1">
        <v>0</v>
      </c>
      <c r="V587" s="1">
        <v>0</v>
      </c>
      <c r="W587" s="1">
        <v>0</v>
      </c>
      <c r="X587" s="1">
        <v>0</v>
      </c>
      <c r="Y587" s="1">
        <v>30</v>
      </c>
      <c r="Z587" s="1">
        <v>0</v>
      </c>
      <c r="AA587" s="1">
        <v>0</v>
      </c>
      <c r="AB587" s="1">
        <v>60</v>
      </c>
      <c r="AC587" s="3">
        <v>11</v>
      </c>
      <c r="AD587" s="1">
        <v>-9.1488610999999997E-2</v>
      </c>
      <c r="AE587" s="1">
        <v>-5.6638540188537799E-3</v>
      </c>
      <c r="AF587" s="1">
        <v>1</v>
      </c>
      <c r="AG587" s="1">
        <v>1</v>
      </c>
      <c r="AH587" s="1">
        <v>11</v>
      </c>
      <c r="AI587" s="1">
        <v>2</v>
      </c>
      <c r="AJ587" s="1">
        <v>2</v>
      </c>
      <c r="AK587" s="1">
        <v>51</v>
      </c>
    </row>
    <row r="588" spans="1:37" x14ac:dyDescent="0.2">
      <c r="A588" t="s">
        <v>588</v>
      </c>
      <c r="B588" t="s">
        <v>5233</v>
      </c>
      <c r="C588" t="s">
        <v>5234</v>
      </c>
      <c r="D588" t="s">
        <v>6459</v>
      </c>
      <c r="E588" t="s">
        <v>6466</v>
      </c>
      <c r="F588" s="35" t="s">
        <v>6467</v>
      </c>
      <c r="G588" s="1" t="s">
        <v>5105</v>
      </c>
      <c r="H588" s="1" t="s">
        <v>5105</v>
      </c>
      <c r="I588" s="3">
        <v>1</v>
      </c>
      <c r="J588" s="1">
        <v>0</v>
      </c>
      <c r="K588" s="1">
        <v>0</v>
      </c>
      <c r="L588" s="3">
        <v>1</v>
      </c>
      <c r="M588" s="6">
        <v>14500.1</v>
      </c>
      <c r="N588" s="13">
        <v>14500.1</v>
      </c>
      <c r="O588" s="3">
        <v>44</v>
      </c>
      <c r="P588" s="1">
        <v>1</v>
      </c>
      <c r="Q588" s="1">
        <v>1</v>
      </c>
      <c r="R588" s="3">
        <v>47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40</v>
      </c>
      <c r="Z588" s="1">
        <v>20</v>
      </c>
      <c r="AA588" s="1">
        <v>0</v>
      </c>
      <c r="AB588" s="1">
        <v>40</v>
      </c>
      <c r="AC588" s="3">
        <v>1</v>
      </c>
      <c r="AD588" s="1">
        <v>-8.1829096000000004E-2</v>
      </c>
      <c r="AE588" s="1">
        <v>-3.9993445091456602E-2</v>
      </c>
      <c r="AF588" s="1">
        <v>1</v>
      </c>
      <c r="AG588" s="1">
        <v>1</v>
      </c>
      <c r="AH588" s="15">
        <v>1</v>
      </c>
      <c r="AI588" s="1">
        <v>5</v>
      </c>
      <c r="AJ588" s="1">
        <v>5</v>
      </c>
      <c r="AK588" s="1">
        <v>51</v>
      </c>
    </row>
    <row r="589" spans="1:37" x14ac:dyDescent="0.2">
      <c r="A589" t="s">
        <v>589</v>
      </c>
      <c r="B589" t="s">
        <v>5233</v>
      </c>
      <c r="C589" t="s">
        <v>5234</v>
      </c>
      <c r="D589" t="s">
        <v>6459</v>
      </c>
      <c r="E589" t="s">
        <v>6468</v>
      </c>
      <c r="F589" s="35" t="s">
        <v>6469</v>
      </c>
      <c r="G589" s="1" t="s">
        <v>5104</v>
      </c>
      <c r="H589" s="1" t="s">
        <v>5104</v>
      </c>
      <c r="I589" s="3">
        <v>1</v>
      </c>
      <c r="J589" s="1">
        <v>1</v>
      </c>
      <c r="K589" s="1">
        <v>1</v>
      </c>
      <c r="L589" s="3">
        <v>1</v>
      </c>
      <c r="M589" s="6">
        <v>70000.3</v>
      </c>
      <c r="N589" s="13">
        <v>70000.3</v>
      </c>
      <c r="O589" s="3">
        <v>44</v>
      </c>
      <c r="P589" s="1">
        <v>1</v>
      </c>
      <c r="Q589" s="1">
        <v>1</v>
      </c>
      <c r="R589" s="3">
        <v>47</v>
      </c>
      <c r="S589" s="1">
        <v>0</v>
      </c>
      <c r="T589" s="1">
        <v>10</v>
      </c>
      <c r="U589" s="1">
        <v>0</v>
      </c>
      <c r="V589" s="1">
        <v>0</v>
      </c>
      <c r="W589" s="1">
        <v>0</v>
      </c>
      <c r="X589" s="1">
        <v>0</v>
      </c>
      <c r="Y589" s="1">
        <v>30</v>
      </c>
      <c r="Z589" s="1">
        <v>0</v>
      </c>
      <c r="AA589" s="1">
        <v>0</v>
      </c>
      <c r="AB589" s="1">
        <v>60</v>
      </c>
      <c r="AC589" s="3">
        <v>11</v>
      </c>
      <c r="AD589" s="1">
        <v>-9.1488610999999997E-2</v>
      </c>
      <c r="AE589" s="1">
        <v>-5.6638540188537903E-3</v>
      </c>
      <c r="AF589" s="1">
        <v>1</v>
      </c>
      <c r="AG589" s="1">
        <v>1</v>
      </c>
      <c r="AH589" s="1">
        <v>11</v>
      </c>
      <c r="AI589" s="1">
        <v>2</v>
      </c>
      <c r="AJ589" s="1">
        <v>2</v>
      </c>
      <c r="AK589" s="1">
        <v>51</v>
      </c>
    </row>
    <row r="590" spans="1:37" x14ac:dyDescent="0.2">
      <c r="A590" t="s">
        <v>590</v>
      </c>
      <c r="B590" t="s">
        <v>5233</v>
      </c>
      <c r="C590" t="s">
        <v>5234</v>
      </c>
      <c r="D590" t="s">
        <v>6459</v>
      </c>
      <c r="E590" t="s">
        <v>6470</v>
      </c>
      <c r="F590" s="35" t="s">
        <v>6471</v>
      </c>
      <c r="G590" s="1" t="s">
        <v>5105</v>
      </c>
      <c r="H590" s="1" t="s">
        <v>5105</v>
      </c>
      <c r="I590" s="3">
        <v>1</v>
      </c>
      <c r="J590" s="1">
        <v>0</v>
      </c>
      <c r="K590" s="1">
        <v>0</v>
      </c>
      <c r="L590" s="3">
        <v>1</v>
      </c>
      <c r="M590" s="6">
        <v>12699.9</v>
      </c>
      <c r="N590" s="13">
        <v>12699.9</v>
      </c>
      <c r="O590" s="3">
        <v>44</v>
      </c>
      <c r="P590" s="1">
        <v>1</v>
      </c>
      <c r="Q590" s="1">
        <v>1</v>
      </c>
      <c r="R590" s="3">
        <v>47</v>
      </c>
      <c r="S590" s="1">
        <v>0</v>
      </c>
      <c r="T590" s="1">
        <v>10</v>
      </c>
      <c r="U590" s="1">
        <v>0</v>
      </c>
      <c r="V590" s="1">
        <v>0</v>
      </c>
      <c r="W590" s="1">
        <v>0</v>
      </c>
      <c r="X590" s="1">
        <v>0</v>
      </c>
      <c r="Y590" s="1">
        <v>30</v>
      </c>
      <c r="Z590" s="1">
        <v>0</v>
      </c>
      <c r="AA590" s="1">
        <v>0</v>
      </c>
      <c r="AB590" s="1">
        <v>60</v>
      </c>
      <c r="AC590" s="3">
        <v>11</v>
      </c>
      <c r="AD590" s="1">
        <v>-9.1488610999999997E-2</v>
      </c>
      <c r="AE590" s="1">
        <v>-5.6638540188537903E-3</v>
      </c>
      <c r="AF590" s="1">
        <v>1</v>
      </c>
      <c r="AG590" s="1">
        <v>1</v>
      </c>
      <c r="AH590" s="1">
        <v>11</v>
      </c>
      <c r="AI590" s="1">
        <v>2</v>
      </c>
      <c r="AJ590" s="1">
        <v>2</v>
      </c>
      <c r="AK590" s="1">
        <v>51</v>
      </c>
    </row>
    <row r="591" spans="1:37" x14ac:dyDescent="0.2">
      <c r="A591" t="s">
        <v>591</v>
      </c>
      <c r="B591" t="s">
        <v>5233</v>
      </c>
      <c r="C591" t="s">
        <v>5234</v>
      </c>
      <c r="D591" t="s">
        <v>6459</v>
      </c>
      <c r="E591" t="s">
        <v>6472</v>
      </c>
      <c r="F591" s="35" t="s">
        <v>6473</v>
      </c>
      <c r="G591" s="1" t="s">
        <v>5105</v>
      </c>
      <c r="H591" s="1" t="s">
        <v>5105</v>
      </c>
      <c r="I591" s="3">
        <v>1</v>
      </c>
      <c r="J591" s="1">
        <v>1</v>
      </c>
      <c r="K591" s="1">
        <v>1</v>
      </c>
      <c r="L591" s="3">
        <v>1</v>
      </c>
      <c r="M591" s="6">
        <v>12000</v>
      </c>
      <c r="N591" s="13">
        <v>12000</v>
      </c>
      <c r="O591" s="3">
        <v>44</v>
      </c>
      <c r="P591" s="1">
        <v>1</v>
      </c>
      <c r="Q591" s="1">
        <v>1</v>
      </c>
      <c r="R591" s="3">
        <v>47</v>
      </c>
      <c r="S591" s="1">
        <v>0</v>
      </c>
      <c r="T591" s="1">
        <v>10</v>
      </c>
      <c r="U591" s="1">
        <v>0</v>
      </c>
      <c r="V591" s="1">
        <v>0</v>
      </c>
      <c r="W591" s="1">
        <v>0</v>
      </c>
      <c r="X591" s="1">
        <v>0</v>
      </c>
      <c r="Y591" s="1">
        <v>30</v>
      </c>
      <c r="Z591" s="1">
        <v>0</v>
      </c>
      <c r="AA591" s="1">
        <v>0</v>
      </c>
      <c r="AB591" s="1">
        <v>60</v>
      </c>
      <c r="AC591" s="3">
        <v>11</v>
      </c>
      <c r="AD591" s="1">
        <v>-9.1488610999999997E-2</v>
      </c>
      <c r="AE591" s="1">
        <v>-5.6638540188537903E-3</v>
      </c>
      <c r="AF591" s="1">
        <v>1</v>
      </c>
      <c r="AG591" s="1">
        <v>1</v>
      </c>
      <c r="AH591" s="1">
        <v>11</v>
      </c>
      <c r="AI591" s="1">
        <v>3</v>
      </c>
      <c r="AJ591" s="1">
        <v>3</v>
      </c>
      <c r="AK591" s="1">
        <v>51</v>
      </c>
    </row>
    <row r="592" spans="1:37" x14ac:dyDescent="0.2">
      <c r="A592" t="s">
        <v>592</v>
      </c>
      <c r="B592" t="s">
        <v>5233</v>
      </c>
      <c r="C592" t="s">
        <v>5234</v>
      </c>
      <c r="D592" t="s">
        <v>6459</v>
      </c>
      <c r="E592" t="s">
        <v>6474</v>
      </c>
      <c r="F592" s="35" t="s">
        <v>6475</v>
      </c>
      <c r="G592" s="1" t="s">
        <v>5106</v>
      </c>
      <c r="H592" s="1" t="s">
        <v>5106</v>
      </c>
      <c r="I592" s="3">
        <v>1</v>
      </c>
      <c r="J592" s="1">
        <v>1</v>
      </c>
      <c r="K592" s="1">
        <v>1</v>
      </c>
      <c r="L592" s="3">
        <v>1</v>
      </c>
      <c r="M592" s="6">
        <v>20400</v>
      </c>
      <c r="N592" s="13">
        <v>20400</v>
      </c>
      <c r="O592" s="3">
        <v>44</v>
      </c>
      <c r="P592" s="1">
        <v>1</v>
      </c>
      <c r="Q592" s="1">
        <v>1</v>
      </c>
      <c r="R592" s="3">
        <v>47</v>
      </c>
      <c r="S592" s="1">
        <v>0</v>
      </c>
      <c r="T592" s="1">
        <v>10</v>
      </c>
      <c r="U592" s="1">
        <v>0</v>
      </c>
      <c r="V592" s="1">
        <v>0</v>
      </c>
      <c r="W592" s="1">
        <v>0</v>
      </c>
      <c r="X592" s="1">
        <v>0</v>
      </c>
      <c r="Y592" s="1">
        <v>30</v>
      </c>
      <c r="Z592" s="1">
        <v>0</v>
      </c>
      <c r="AA592" s="1">
        <v>0</v>
      </c>
      <c r="AB592" s="1">
        <v>60</v>
      </c>
      <c r="AC592" s="3">
        <v>11</v>
      </c>
      <c r="AD592" s="1">
        <v>-9.1488610999999997E-2</v>
      </c>
      <c r="AE592" s="1">
        <v>-5.6638540188537903E-3</v>
      </c>
      <c r="AF592" s="1">
        <v>1</v>
      </c>
      <c r="AG592" s="1">
        <v>1</v>
      </c>
      <c r="AH592" s="1">
        <v>11</v>
      </c>
      <c r="AI592" s="1">
        <v>3</v>
      </c>
      <c r="AJ592" s="1">
        <v>3</v>
      </c>
      <c r="AK592" s="1">
        <v>51</v>
      </c>
    </row>
    <row r="593" spans="1:37" x14ac:dyDescent="0.2">
      <c r="A593" t="s">
        <v>593</v>
      </c>
      <c r="B593" t="s">
        <v>5233</v>
      </c>
      <c r="C593" t="s">
        <v>5234</v>
      </c>
      <c r="D593" t="s">
        <v>6459</v>
      </c>
      <c r="E593" t="s">
        <v>6180</v>
      </c>
      <c r="F593" s="35" t="s">
        <v>6476</v>
      </c>
      <c r="G593" s="1" t="s">
        <v>5105</v>
      </c>
      <c r="H593" s="1" t="s">
        <v>5105</v>
      </c>
      <c r="I593" s="3">
        <v>1</v>
      </c>
      <c r="J593" s="1">
        <v>0</v>
      </c>
      <c r="K593" s="1">
        <v>0</v>
      </c>
      <c r="L593" s="3">
        <v>1</v>
      </c>
      <c r="M593" s="6">
        <v>13899.8</v>
      </c>
      <c r="N593" s="13">
        <v>13899.8</v>
      </c>
      <c r="O593" s="3">
        <v>44</v>
      </c>
      <c r="P593" s="1" t="s">
        <v>2</v>
      </c>
      <c r="Q593" s="1">
        <v>1.4417</v>
      </c>
      <c r="R593" s="3" t="s">
        <v>14989</v>
      </c>
      <c r="S593" s="1">
        <v>0</v>
      </c>
      <c r="T593" s="1">
        <v>10</v>
      </c>
      <c r="U593" s="1">
        <v>0</v>
      </c>
      <c r="V593" s="1">
        <v>0</v>
      </c>
      <c r="W593" s="1">
        <v>0</v>
      </c>
      <c r="X593" s="1">
        <v>0</v>
      </c>
      <c r="Y593" s="1">
        <v>30</v>
      </c>
      <c r="Z593" s="1">
        <v>0</v>
      </c>
      <c r="AA593" s="1">
        <v>0</v>
      </c>
      <c r="AB593" s="1">
        <v>60</v>
      </c>
      <c r="AC593" s="3">
        <v>11</v>
      </c>
      <c r="AD593" s="1">
        <v>-9.1488610999999997E-2</v>
      </c>
      <c r="AE593" s="1">
        <v>-5.6638540188537903E-3</v>
      </c>
      <c r="AF593" s="1">
        <v>1</v>
      </c>
      <c r="AG593" s="1">
        <v>1</v>
      </c>
      <c r="AH593" s="1">
        <v>11</v>
      </c>
      <c r="AI593" s="1">
        <v>4</v>
      </c>
      <c r="AJ593" s="1">
        <v>4</v>
      </c>
      <c r="AK593" s="1">
        <v>51</v>
      </c>
    </row>
    <row r="594" spans="1:37" x14ac:dyDescent="0.2">
      <c r="A594" t="s">
        <v>594</v>
      </c>
      <c r="B594" t="s">
        <v>5233</v>
      </c>
      <c r="C594" t="s">
        <v>5234</v>
      </c>
      <c r="D594" t="s">
        <v>6459</v>
      </c>
      <c r="E594" t="s">
        <v>6477</v>
      </c>
      <c r="F594" s="35" t="s">
        <v>6478</v>
      </c>
      <c r="G594" s="1" t="s">
        <v>5105</v>
      </c>
      <c r="H594" s="1" t="s">
        <v>5105</v>
      </c>
      <c r="I594" s="3">
        <v>1</v>
      </c>
      <c r="J594" s="1">
        <v>0</v>
      </c>
      <c r="K594" s="1">
        <v>0</v>
      </c>
      <c r="L594" s="3">
        <v>1</v>
      </c>
      <c r="M594" s="6">
        <v>20000</v>
      </c>
      <c r="N594" s="13">
        <v>20000</v>
      </c>
      <c r="O594" s="3">
        <v>44</v>
      </c>
      <c r="P594" s="1">
        <v>1</v>
      </c>
      <c r="Q594" s="1">
        <v>1</v>
      </c>
      <c r="R594" s="3">
        <v>47</v>
      </c>
      <c r="S594" s="1">
        <v>0</v>
      </c>
      <c r="T594" s="1">
        <v>10</v>
      </c>
      <c r="U594" s="1">
        <v>0</v>
      </c>
      <c r="V594" s="1">
        <v>0</v>
      </c>
      <c r="W594" s="1">
        <v>0</v>
      </c>
      <c r="X594" s="1">
        <v>0</v>
      </c>
      <c r="Y594" s="1">
        <v>30</v>
      </c>
      <c r="Z594" s="1">
        <v>0</v>
      </c>
      <c r="AA594" s="1">
        <v>0</v>
      </c>
      <c r="AB594" s="1">
        <v>60</v>
      </c>
      <c r="AC594" s="3">
        <v>11</v>
      </c>
      <c r="AD594" s="1">
        <v>-9.1488610999999997E-2</v>
      </c>
      <c r="AE594" s="1">
        <v>-5.6638540188538103E-3</v>
      </c>
      <c r="AF594" s="1">
        <v>1</v>
      </c>
      <c r="AG594" s="1">
        <v>1</v>
      </c>
      <c r="AH594" s="1">
        <v>11</v>
      </c>
      <c r="AI594" s="1">
        <v>2</v>
      </c>
      <c r="AJ594" s="1">
        <v>2</v>
      </c>
      <c r="AK594" s="1">
        <v>51</v>
      </c>
    </row>
    <row r="595" spans="1:37" x14ac:dyDescent="0.2">
      <c r="A595" t="s">
        <v>595</v>
      </c>
      <c r="B595" t="s">
        <v>5233</v>
      </c>
      <c r="C595" t="s">
        <v>5234</v>
      </c>
      <c r="D595" t="s">
        <v>6459</v>
      </c>
      <c r="E595" t="s">
        <v>6479</v>
      </c>
      <c r="F595" s="35" t="s">
        <v>6480</v>
      </c>
      <c r="G595" s="1" t="s">
        <v>5105</v>
      </c>
      <c r="H595" s="1" t="s">
        <v>5105</v>
      </c>
      <c r="I595" s="3">
        <v>1</v>
      </c>
      <c r="J595" s="1">
        <v>0</v>
      </c>
      <c r="K595" s="1">
        <v>0</v>
      </c>
      <c r="L595" s="3">
        <v>1</v>
      </c>
      <c r="M595" s="6">
        <v>12000</v>
      </c>
      <c r="N595" s="13">
        <v>12000</v>
      </c>
      <c r="O595" s="3">
        <v>44</v>
      </c>
      <c r="P595" s="1">
        <v>1</v>
      </c>
      <c r="Q595" s="1">
        <v>1</v>
      </c>
      <c r="R595" s="3">
        <v>47</v>
      </c>
      <c r="S595" s="1">
        <v>0</v>
      </c>
      <c r="T595" s="1">
        <v>10</v>
      </c>
      <c r="U595" s="1">
        <v>0</v>
      </c>
      <c r="V595" s="1">
        <v>0</v>
      </c>
      <c r="W595" s="1">
        <v>0</v>
      </c>
      <c r="X595" s="1">
        <v>0</v>
      </c>
      <c r="Y595" s="1">
        <v>30</v>
      </c>
      <c r="Z595" s="1">
        <v>0</v>
      </c>
      <c r="AA595" s="1">
        <v>0</v>
      </c>
      <c r="AB595" s="1">
        <v>60</v>
      </c>
      <c r="AC595" s="3">
        <v>11</v>
      </c>
      <c r="AD595" s="1">
        <v>-9.1488610999999997E-2</v>
      </c>
      <c r="AE595" s="1">
        <v>-5.6638540188537999E-3</v>
      </c>
      <c r="AF595" s="1">
        <v>1</v>
      </c>
      <c r="AG595" s="1">
        <v>1</v>
      </c>
      <c r="AH595" s="1">
        <v>11</v>
      </c>
      <c r="AI595" s="1">
        <v>4</v>
      </c>
      <c r="AJ595" s="1">
        <v>4</v>
      </c>
      <c r="AK595" s="1">
        <v>51</v>
      </c>
    </row>
    <row r="596" spans="1:37" x14ac:dyDescent="0.2">
      <c r="A596" t="s">
        <v>596</v>
      </c>
      <c r="B596" t="s">
        <v>5233</v>
      </c>
      <c r="C596" t="s">
        <v>5234</v>
      </c>
      <c r="D596" t="s">
        <v>6459</v>
      </c>
      <c r="E596" t="s">
        <v>6481</v>
      </c>
      <c r="F596" s="35" t="s">
        <v>6482</v>
      </c>
      <c r="G596" s="1" t="s">
        <v>5105</v>
      </c>
      <c r="H596" s="1" t="s">
        <v>5105</v>
      </c>
      <c r="I596" s="3">
        <v>1</v>
      </c>
      <c r="J596" s="1">
        <v>0</v>
      </c>
      <c r="K596" s="1">
        <v>0</v>
      </c>
      <c r="L596" s="3">
        <v>1</v>
      </c>
      <c r="M596" s="6">
        <v>72500.3</v>
      </c>
      <c r="N596" s="13">
        <v>72500.3</v>
      </c>
      <c r="O596" s="3">
        <v>44</v>
      </c>
      <c r="P596" s="1">
        <v>1</v>
      </c>
      <c r="Q596" s="1">
        <v>1</v>
      </c>
      <c r="R596" s="3">
        <v>47</v>
      </c>
      <c r="S596" s="1">
        <v>0</v>
      </c>
      <c r="T596" s="1">
        <v>10</v>
      </c>
      <c r="U596" s="1">
        <v>0</v>
      </c>
      <c r="V596" s="1">
        <v>0</v>
      </c>
      <c r="W596" s="1">
        <v>0</v>
      </c>
      <c r="X596" s="1">
        <v>0</v>
      </c>
      <c r="Y596" s="1">
        <v>30</v>
      </c>
      <c r="Z596" s="1">
        <v>0</v>
      </c>
      <c r="AA596" s="1">
        <v>0</v>
      </c>
      <c r="AB596" s="1">
        <v>60</v>
      </c>
      <c r="AC596" s="3">
        <v>11</v>
      </c>
      <c r="AD596" s="1">
        <v>-9.1488610999999997E-2</v>
      </c>
      <c r="AE596" s="1">
        <v>-5.6638540188537999E-3</v>
      </c>
      <c r="AF596" s="1">
        <v>1</v>
      </c>
      <c r="AG596" s="1">
        <v>1</v>
      </c>
      <c r="AH596" s="1">
        <v>11</v>
      </c>
      <c r="AI596" s="1">
        <v>6</v>
      </c>
      <c r="AJ596" s="1">
        <v>6</v>
      </c>
      <c r="AK596" s="1">
        <v>51</v>
      </c>
    </row>
    <row r="597" spans="1:37" x14ac:dyDescent="0.2">
      <c r="A597" t="s">
        <v>597</v>
      </c>
      <c r="B597" t="s">
        <v>5233</v>
      </c>
      <c r="C597" t="s">
        <v>5234</v>
      </c>
      <c r="D597" t="s">
        <v>6459</v>
      </c>
      <c r="E597" t="s">
        <v>6483</v>
      </c>
      <c r="F597" s="35" t="s">
        <v>6484</v>
      </c>
      <c r="G597" s="1" t="s">
        <v>5104</v>
      </c>
      <c r="H597" s="1" t="s">
        <v>5104</v>
      </c>
      <c r="I597" s="3">
        <v>1</v>
      </c>
      <c r="J597" s="1">
        <v>1</v>
      </c>
      <c r="K597" s="1">
        <v>1</v>
      </c>
      <c r="L597" s="3">
        <v>1</v>
      </c>
      <c r="M597" s="6">
        <v>56000.3</v>
      </c>
      <c r="N597" s="13">
        <v>56000.3</v>
      </c>
      <c r="O597" s="3">
        <v>44</v>
      </c>
      <c r="P597" s="1">
        <v>1</v>
      </c>
      <c r="Q597" s="1">
        <v>1</v>
      </c>
      <c r="R597" s="3">
        <v>1</v>
      </c>
      <c r="S597" s="1">
        <v>0</v>
      </c>
      <c r="T597" s="1">
        <v>10</v>
      </c>
      <c r="U597" s="1">
        <v>0</v>
      </c>
      <c r="V597" s="1">
        <v>0</v>
      </c>
      <c r="W597" s="1">
        <v>0</v>
      </c>
      <c r="X597" s="1">
        <v>0</v>
      </c>
      <c r="Y597" s="1">
        <v>30</v>
      </c>
      <c r="Z597" s="1">
        <v>0</v>
      </c>
      <c r="AA597" s="1">
        <v>0</v>
      </c>
      <c r="AB597" s="1">
        <v>60</v>
      </c>
      <c r="AC597" s="3">
        <v>11</v>
      </c>
      <c r="AD597" s="1">
        <v>-9.1488610999999997E-2</v>
      </c>
      <c r="AE597" s="1">
        <v>-5.6638540188537903E-3</v>
      </c>
      <c r="AF597" s="1">
        <v>1</v>
      </c>
      <c r="AG597" s="1">
        <v>1</v>
      </c>
      <c r="AH597" s="1">
        <v>11</v>
      </c>
      <c r="AI597" s="1">
        <v>3</v>
      </c>
      <c r="AJ597" s="1">
        <v>3</v>
      </c>
      <c r="AK597" s="1">
        <v>51</v>
      </c>
    </row>
    <row r="598" spans="1:37" x14ac:dyDescent="0.2">
      <c r="A598" t="s">
        <v>598</v>
      </c>
      <c r="B598" t="s">
        <v>5233</v>
      </c>
      <c r="C598" t="s">
        <v>5234</v>
      </c>
      <c r="D598" t="s">
        <v>6459</v>
      </c>
      <c r="E598" t="s">
        <v>6485</v>
      </c>
      <c r="F598" s="35" t="s">
        <v>6486</v>
      </c>
      <c r="G598" s="1" t="s">
        <v>5105</v>
      </c>
      <c r="H598" s="1" t="s">
        <v>5105</v>
      </c>
      <c r="I598" s="3">
        <v>1</v>
      </c>
      <c r="J598" s="1">
        <v>0</v>
      </c>
      <c r="K598" s="1">
        <v>0</v>
      </c>
      <c r="L598" s="3">
        <v>1</v>
      </c>
      <c r="M598" s="6">
        <v>17000</v>
      </c>
      <c r="N598" s="13">
        <v>17000</v>
      </c>
      <c r="O598" s="3">
        <v>44</v>
      </c>
      <c r="P598" s="1">
        <v>1</v>
      </c>
      <c r="Q598" s="1">
        <v>1</v>
      </c>
      <c r="R598" s="3">
        <v>47</v>
      </c>
      <c r="S598" s="1">
        <v>0</v>
      </c>
      <c r="T598" s="1">
        <v>10</v>
      </c>
      <c r="U598" s="1">
        <v>0</v>
      </c>
      <c r="V598" s="1">
        <v>0</v>
      </c>
      <c r="W598" s="1">
        <v>0</v>
      </c>
      <c r="X598" s="1">
        <v>0</v>
      </c>
      <c r="Y598" s="1">
        <v>30</v>
      </c>
      <c r="Z598" s="1">
        <v>0</v>
      </c>
      <c r="AA598" s="1">
        <v>0</v>
      </c>
      <c r="AB598" s="1">
        <v>60</v>
      </c>
      <c r="AC598" s="3">
        <v>11</v>
      </c>
      <c r="AD598" s="1">
        <v>-9.1488610999999997E-2</v>
      </c>
      <c r="AE598" s="1">
        <v>-5.6638540188537903E-3</v>
      </c>
      <c r="AF598" s="1">
        <v>1</v>
      </c>
      <c r="AG598" s="1">
        <v>1</v>
      </c>
      <c r="AH598" s="1">
        <v>11</v>
      </c>
      <c r="AI598" s="1">
        <v>2</v>
      </c>
      <c r="AJ598" s="1">
        <v>2</v>
      </c>
      <c r="AK598" s="1">
        <v>51</v>
      </c>
    </row>
    <row r="599" spans="1:37" x14ac:dyDescent="0.2">
      <c r="A599" t="s">
        <v>599</v>
      </c>
      <c r="B599" t="s">
        <v>5233</v>
      </c>
      <c r="C599" t="s">
        <v>5234</v>
      </c>
      <c r="D599" t="s">
        <v>6459</v>
      </c>
      <c r="E599" t="s">
        <v>6487</v>
      </c>
      <c r="F599" s="35" t="s">
        <v>6488</v>
      </c>
      <c r="G599" s="1" t="s">
        <v>5105</v>
      </c>
      <c r="H599" s="1" t="s">
        <v>5105</v>
      </c>
      <c r="I599" s="3">
        <v>1</v>
      </c>
      <c r="J599" s="1">
        <v>0</v>
      </c>
      <c r="K599" s="1">
        <v>0</v>
      </c>
      <c r="L599" s="3">
        <v>1</v>
      </c>
      <c r="M599" s="6">
        <v>17500.099999999999</v>
      </c>
      <c r="N599" s="13">
        <v>17500.099999999999</v>
      </c>
      <c r="O599" s="3">
        <v>44</v>
      </c>
      <c r="P599" s="1">
        <v>1</v>
      </c>
      <c r="Q599" s="1">
        <v>1</v>
      </c>
      <c r="R599" s="3">
        <v>47</v>
      </c>
      <c r="S599" s="1">
        <v>0</v>
      </c>
      <c r="T599" s="1">
        <v>10</v>
      </c>
      <c r="U599" s="1">
        <v>0</v>
      </c>
      <c r="V599" s="1">
        <v>0</v>
      </c>
      <c r="W599" s="1">
        <v>0</v>
      </c>
      <c r="X599" s="1">
        <v>0</v>
      </c>
      <c r="Y599" s="1">
        <v>30</v>
      </c>
      <c r="Z599" s="1">
        <v>0</v>
      </c>
      <c r="AA599" s="1">
        <v>0</v>
      </c>
      <c r="AB599" s="1">
        <v>60</v>
      </c>
      <c r="AC599" s="3">
        <v>11</v>
      </c>
      <c r="AD599" s="1">
        <v>-9.1488610999999997E-2</v>
      </c>
      <c r="AE599" s="1">
        <v>-5.6638540188537903E-3</v>
      </c>
      <c r="AF599" s="1">
        <v>1</v>
      </c>
      <c r="AG599" s="1">
        <v>1</v>
      </c>
      <c r="AH599" s="1">
        <v>11</v>
      </c>
      <c r="AI599" s="1">
        <v>2</v>
      </c>
      <c r="AJ599" s="1">
        <v>2</v>
      </c>
      <c r="AK599" s="1">
        <v>51</v>
      </c>
    </row>
    <row r="600" spans="1:37" x14ac:dyDescent="0.2">
      <c r="A600" t="s">
        <v>600</v>
      </c>
      <c r="B600" t="s">
        <v>6489</v>
      </c>
      <c r="C600" t="s">
        <v>6490</v>
      </c>
      <c r="D600" t="s">
        <v>6491</v>
      </c>
      <c r="E600" t="s">
        <v>6492</v>
      </c>
      <c r="F600" s="35" t="s">
        <v>6493</v>
      </c>
      <c r="G600" s="1" t="s">
        <v>5105</v>
      </c>
      <c r="H600" s="1" t="s">
        <v>5105</v>
      </c>
      <c r="I600" s="3">
        <v>1</v>
      </c>
      <c r="J600" s="1">
        <v>0</v>
      </c>
      <c r="K600" s="1">
        <v>0</v>
      </c>
      <c r="L600" s="3">
        <v>1</v>
      </c>
      <c r="M600" s="6">
        <v>2949986.3</v>
      </c>
      <c r="N600" s="13">
        <v>2949986.3</v>
      </c>
      <c r="O600" s="3">
        <v>44</v>
      </c>
      <c r="P600" s="1">
        <v>1</v>
      </c>
      <c r="Q600" s="1">
        <v>1</v>
      </c>
      <c r="R600" s="3">
        <v>47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100</v>
      </c>
      <c r="AC600" s="3">
        <v>11</v>
      </c>
      <c r="AD600" s="1">
        <v>-9.0224465000000004E-2</v>
      </c>
      <c r="AE600" s="1">
        <v>7.4363546281954004E-2</v>
      </c>
      <c r="AF600" s="1">
        <v>1</v>
      </c>
      <c r="AG600" s="1">
        <v>1</v>
      </c>
      <c r="AH600" s="1">
        <v>11</v>
      </c>
      <c r="AI600" s="1">
        <v>3</v>
      </c>
      <c r="AJ600" s="1">
        <v>3</v>
      </c>
      <c r="AK600" s="1">
        <v>51</v>
      </c>
    </row>
    <row r="601" spans="1:37" x14ac:dyDescent="0.2">
      <c r="A601" t="s">
        <v>601</v>
      </c>
      <c r="B601" t="s">
        <v>5228</v>
      </c>
      <c r="C601" t="s">
        <v>6109</v>
      </c>
      <c r="D601" t="s">
        <v>6494</v>
      </c>
      <c r="E601" t="s">
        <v>6495</v>
      </c>
      <c r="F601" s="35" t="s">
        <v>6496</v>
      </c>
      <c r="G601" s="1" t="s">
        <v>5104</v>
      </c>
      <c r="H601" s="1" t="s">
        <v>5104</v>
      </c>
      <c r="I601" s="3">
        <v>1</v>
      </c>
      <c r="J601" s="1">
        <v>0</v>
      </c>
      <c r="K601" s="1">
        <v>0</v>
      </c>
      <c r="L601" s="3">
        <v>1</v>
      </c>
      <c r="M601" s="6">
        <v>25</v>
      </c>
      <c r="N601" s="13">
        <v>25</v>
      </c>
      <c r="O601" s="3">
        <v>44</v>
      </c>
      <c r="P601" s="1">
        <v>2.37</v>
      </c>
      <c r="Q601" s="1">
        <v>2.37</v>
      </c>
      <c r="R601" s="3">
        <v>47</v>
      </c>
      <c r="S601" s="1">
        <v>20</v>
      </c>
      <c r="T601" s="1">
        <v>0</v>
      </c>
      <c r="U601" s="1">
        <v>10</v>
      </c>
      <c r="V601" s="1">
        <v>0</v>
      </c>
      <c r="W601" s="1">
        <v>0</v>
      </c>
      <c r="X601" s="1">
        <v>0</v>
      </c>
      <c r="Y601" s="1">
        <v>20</v>
      </c>
      <c r="Z601" s="1">
        <v>20</v>
      </c>
      <c r="AA601" s="1">
        <v>10</v>
      </c>
      <c r="AB601" s="1">
        <v>20</v>
      </c>
      <c r="AC601" s="3">
        <v>11</v>
      </c>
      <c r="AD601" s="1">
        <v>-1.7292241E-2</v>
      </c>
      <c r="AE601" s="1">
        <v>-3.5166329067376899E-2</v>
      </c>
      <c r="AF601" s="1">
        <v>3</v>
      </c>
      <c r="AG601" s="1">
        <v>3</v>
      </c>
      <c r="AH601" s="1">
        <v>11</v>
      </c>
      <c r="AI601" s="1">
        <v>3</v>
      </c>
      <c r="AJ601" s="1">
        <v>3</v>
      </c>
      <c r="AK601" s="1">
        <v>51</v>
      </c>
    </row>
    <row r="602" spans="1:37" x14ac:dyDescent="0.2">
      <c r="A602" t="s">
        <v>602</v>
      </c>
      <c r="B602" t="s">
        <v>5228</v>
      </c>
      <c r="C602" t="s">
        <v>6109</v>
      </c>
      <c r="D602" t="s">
        <v>6494</v>
      </c>
      <c r="E602" t="s">
        <v>6497</v>
      </c>
      <c r="F602" s="35" t="s">
        <v>6498</v>
      </c>
      <c r="G602" s="1" t="s">
        <v>5104</v>
      </c>
      <c r="H602" s="1" t="s">
        <v>5104</v>
      </c>
      <c r="I602" s="3">
        <v>1</v>
      </c>
      <c r="J602" s="1">
        <v>0</v>
      </c>
      <c r="K602" s="1">
        <v>0</v>
      </c>
      <c r="L602" s="3">
        <v>1</v>
      </c>
      <c r="M602" s="6">
        <v>13</v>
      </c>
      <c r="N602" s="13">
        <v>13</v>
      </c>
      <c r="O602" s="3">
        <v>44</v>
      </c>
      <c r="P602" s="1">
        <v>4.45</v>
      </c>
      <c r="Q602" s="1">
        <v>4.45</v>
      </c>
      <c r="R602" s="3">
        <v>47</v>
      </c>
      <c r="S602" s="1">
        <v>20</v>
      </c>
      <c r="T602" s="1">
        <v>0</v>
      </c>
      <c r="U602" s="1">
        <v>10</v>
      </c>
      <c r="V602" s="1">
        <v>0</v>
      </c>
      <c r="W602" s="1">
        <v>0</v>
      </c>
      <c r="X602" s="1">
        <v>0</v>
      </c>
      <c r="Y602" s="1">
        <v>20</v>
      </c>
      <c r="Z602" s="1">
        <v>20</v>
      </c>
      <c r="AA602" s="1">
        <v>10</v>
      </c>
      <c r="AB602" s="1">
        <v>20</v>
      </c>
      <c r="AC602" s="3">
        <v>11</v>
      </c>
      <c r="AD602" s="1">
        <v>-1.7292241E-2</v>
      </c>
      <c r="AE602" s="1">
        <v>-3.5166329067376899E-2</v>
      </c>
      <c r="AF602" s="1">
        <v>3</v>
      </c>
      <c r="AG602" s="1">
        <v>3</v>
      </c>
      <c r="AH602" s="1">
        <v>11</v>
      </c>
      <c r="AI602" s="1">
        <v>2</v>
      </c>
      <c r="AJ602" s="1">
        <v>2</v>
      </c>
      <c r="AK602" s="1">
        <v>51</v>
      </c>
    </row>
    <row r="603" spans="1:37" x14ac:dyDescent="0.2">
      <c r="A603" t="s">
        <v>603</v>
      </c>
      <c r="B603" t="s">
        <v>5228</v>
      </c>
      <c r="C603" t="s">
        <v>6109</v>
      </c>
      <c r="D603" t="s">
        <v>6494</v>
      </c>
      <c r="E603" t="s">
        <v>6264</v>
      </c>
      <c r="F603" s="35" t="s">
        <v>6499</v>
      </c>
      <c r="G603" s="1" t="s">
        <v>5104</v>
      </c>
      <c r="H603" s="1" t="s">
        <v>5104</v>
      </c>
      <c r="I603" s="3">
        <v>1</v>
      </c>
      <c r="J603" s="1">
        <v>0</v>
      </c>
      <c r="K603" s="1">
        <v>0</v>
      </c>
      <c r="L603" s="3">
        <v>1</v>
      </c>
      <c r="M603" s="6">
        <v>7</v>
      </c>
      <c r="N603" s="13">
        <v>7</v>
      </c>
      <c r="O603" s="3">
        <v>44</v>
      </c>
      <c r="P603" s="1">
        <v>3.4975000000000001</v>
      </c>
      <c r="Q603" s="1">
        <v>3.4975000000000001</v>
      </c>
      <c r="R603" s="3">
        <v>47</v>
      </c>
      <c r="S603" s="1">
        <v>20</v>
      </c>
      <c r="T603" s="1">
        <v>0</v>
      </c>
      <c r="U603" s="1">
        <v>10</v>
      </c>
      <c r="V603" s="1">
        <v>0</v>
      </c>
      <c r="W603" s="1">
        <v>0</v>
      </c>
      <c r="X603" s="1">
        <v>0</v>
      </c>
      <c r="Y603" s="1">
        <v>20</v>
      </c>
      <c r="Z603" s="1">
        <v>20</v>
      </c>
      <c r="AA603" s="1">
        <v>10</v>
      </c>
      <c r="AB603" s="1">
        <v>20</v>
      </c>
      <c r="AC603" s="3">
        <v>11</v>
      </c>
      <c r="AD603" s="1">
        <v>-1.7292241E-2</v>
      </c>
      <c r="AE603" s="1">
        <v>-3.5166329067376899E-2</v>
      </c>
      <c r="AF603" s="1">
        <v>3</v>
      </c>
      <c r="AG603" s="1">
        <v>3</v>
      </c>
      <c r="AH603" s="1">
        <v>11</v>
      </c>
      <c r="AI603" s="1">
        <v>3</v>
      </c>
      <c r="AJ603" s="1">
        <v>3</v>
      </c>
      <c r="AK603" s="1">
        <v>51</v>
      </c>
    </row>
    <row r="604" spans="1:37" x14ac:dyDescent="0.2">
      <c r="A604" t="s">
        <v>604</v>
      </c>
      <c r="B604" t="s">
        <v>5228</v>
      </c>
      <c r="C604" t="s">
        <v>6109</v>
      </c>
      <c r="D604" t="s">
        <v>6494</v>
      </c>
      <c r="E604" t="s">
        <v>6500</v>
      </c>
      <c r="F604" s="35" t="s">
        <v>6501</v>
      </c>
      <c r="G604" s="1" t="s">
        <v>5104</v>
      </c>
      <c r="H604" s="1" t="s">
        <v>5104</v>
      </c>
      <c r="I604" s="3">
        <v>1</v>
      </c>
      <c r="J604" s="1">
        <v>0</v>
      </c>
      <c r="K604" s="1">
        <v>0</v>
      </c>
      <c r="L604" s="3">
        <v>1</v>
      </c>
      <c r="M604" s="6">
        <v>24</v>
      </c>
      <c r="N604" s="13">
        <v>24</v>
      </c>
      <c r="O604" s="3">
        <v>44</v>
      </c>
      <c r="P604" s="1">
        <v>3.97</v>
      </c>
      <c r="Q604" s="1">
        <v>3.97</v>
      </c>
      <c r="R604" s="3">
        <v>47</v>
      </c>
      <c r="S604" s="1">
        <v>20</v>
      </c>
      <c r="T604" s="1">
        <v>0</v>
      </c>
      <c r="U604" s="1">
        <v>10</v>
      </c>
      <c r="V604" s="1">
        <v>0</v>
      </c>
      <c r="W604" s="1">
        <v>0</v>
      </c>
      <c r="X604" s="1">
        <v>0</v>
      </c>
      <c r="Y604" s="1">
        <v>20</v>
      </c>
      <c r="Z604" s="1">
        <v>20</v>
      </c>
      <c r="AA604" s="1">
        <v>10</v>
      </c>
      <c r="AB604" s="1">
        <v>20</v>
      </c>
      <c r="AC604" s="3">
        <v>11</v>
      </c>
      <c r="AD604" s="1">
        <v>-1.7292241E-2</v>
      </c>
      <c r="AE604" s="1">
        <v>-3.5166329067376899E-2</v>
      </c>
      <c r="AF604" s="1">
        <v>3</v>
      </c>
      <c r="AG604" s="1">
        <v>3</v>
      </c>
      <c r="AH604" s="1">
        <v>11</v>
      </c>
      <c r="AI604" s="1">
        <v>2</v>
      </c>
      <c r="AJ604" s="1">
        <v>2</v>
      </c>
      <c r="AK604" s="1">
        <v>51</v>
      </c>
    </row>
    <row r="605" spans="1:37" x14ac:dyDescent="0.2">
      <c r="A605" t="s">
        <v>605</v>
      </c>
      <c r="B605" t="s">
        <v>5412</v>
      </c>
      <c r="C605" t="s">
        <v>5413</v>
      </c>
      <c r="D605" t="s">
        <v>6502</v>
      </c>
      <c r="E605" t="s">
        <v>5573</v>
      </c>
      <c r="F605" s="35" t="s">
        <v>6503</v>
      </c>
      <c r="G605" s="1" t="s">
        <v>5105</v>
      </c>
      <c r="H605" s="1" t="s">
        <v>5105</v>
      </c>
      <c r="I605" s="3">
        <v>1</v>
      </c>
      <c r="J605" s="1">
        <v>0</v>
      </c>
      <c r="K605" s="1">
        <v>0</v>
      </c>
      <c r="L605" s="3">
        <v>1</v>
      </c>
      <c r="M605" s="6">
        <v>8023.4</v>
      </c>
      <c r="N605" s="13">
        <v>8023.4</v>
      </c>
      <c r="O605" s="3">
        <v>44</v>
      </c>
      <c r="P605" s="1">
        <v>1</v>
      </c>
      <c r="Q605" s="1">
        <v>1</v>
      </c>
      <c r="R605" s="3">
        <v>47</v>
      </c>
      <c r="S605" s="1">
        <v>20</v>
      </c>
      <c r="T605" s="1">
        <v>0</v>
      </c>
      <c r="U605" s="1">
        <v>0</v>
      </c>
      <c r="V605" s="1">
        <v>0</v>
      </c>
      <c r="W605" s="1">
        <v>10</v>
      </c>
      <c r="X605" s="1">
        <v>0</v>
      </c>
      <c r="Y605" s="1">
        <v>70</v>
      </c>
      <c r="Z605" s="1">
        <v>0</v>
      </c>
      <c r="AA605" s="1">
        <v>0</v>
      </c>
      <c r="AB605" s="1">
        <v>0</v>
      </c>
      <c r="AC605" s="3">
        <v>11</v>
      </c>
      <c r="AD605" s="1">
        <v>5.1475089999999998E-3</v>
      </c>
      <c r="AE605" s="1">
        <v>-9.88699436932199E-2</v>
      </c>
      <c r="AF605" s="1">
        <v>3</v>
      </c>
      <c r="AG605" s="1">
        <v>3</v>
      </c>
      <c r="AH605" s="1">
        <v>11</v>
      </c>
      <c r="AI605" s="1">
        <v>2</v>
      </c>
      <c r="AJ605" s="1">
        <v>2</v>
      </c>
      <c r="AK605" s="1">
        <v>51</v>
      </c>
    </row>
    <row r="606" spans="1:37" x14ac:dyDescent="0.2">
      <c r="A606" t="s">
        <v>606</v>
      </c>
      <c r="B606" t="s">
        <v>5412</v>
      </c>
      <c r="C606" t="s">
        <v>5413</v>
      </c>
      <c r="D606" t="s">
        <v>6502</v>
      </c>
      <c r="E606" t="s">
        <v>6504</v>
      </c>
      <c r="F606" s="35" t="s">
        <v>6505</v>
      </c>
      <c r="G606" s="1" t="s">
        <v>5105</v>
      </c>
      <c r="H606" s="1" t="s">
        <v>5105</v>
      </c>
      <c r="I606" s="3">
        <v>1</v>
      </c>
      <c r="J606" s="1">
        <v>0</v>
      </c>
      <c r="K606" s="1">
        <v>0</v>
      </c>
      <c r="L606" s="3">
        <v>1</v>
      </c>
      <c r="M606" s="6">
        <v>7643.4</v>
      </c>
      <c r="N606" s="13">
        <v>7643.4</v>
      </c>
      <c r="O606" s="3">
        <v>44</v>
      </c>
      <c r="P606" s="1">
        <v>1.0075000000000001</v>
      </c>
      <c r="Q606" s="1">
        <v>1.0075000000000001</v>
      </c>
      <c r="R606" s="3">
        <v>47</v>
      </c>
      <c r="S606" s="1">
        <v>10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40</v>
      </c>
      <c r="Z606" s="1">
        <v>0</v>
      </c>
      <c r="AA606" s="1">
        <v>50</v>
      </c>
      <c r="AB606" s="1">
        <v>0</v>
      </c>
      <c r="AC606" s="3">
        <v>11</v>
      </c>
      <c r="AD606" s="1">
        <v>-2.8166567999999999E-2</v>
      </c>
      <c r="AE606" s="1">
        <v>-9.3451703124402499E-2</v>
      </c>
      <c r="AF606" s="1">
        <v>3</v>
      </c>
      <c r="AG606" s="1">
        <v>3</v>
      </c>
      <c r="AH606" s="1">
        <v>11</v>
      </c>
      <c r="AI606" s="1">
        <v>6</v>
      </c>
      <c r="AJ606" s="1">
        <v>6</v>
      </c>
      <c r="AK606" s="1">
        <v>51</v>
      </c>
    </row>
    <row r="607" spans="1:37" x14ac:dyDescent="0.2">
      <c r="A607" t="s">
        <v>607</v>
      </c>
      <c r="B607" t="s">
        <v>5412</v>
      </c>
      <c r="C607" t="s">
        <v>5413</v>
      </c>
      <c r="D607" t="s">
        <v>6502</v>
      </c>
      <c r="E607" t="s">
        <v>6506</v>
      </c>
      <c r="F607" s="35" t="s">
        <v>6507</v>
      </c>
      <c r="G607" s="1" t="s">
        <v>5105</v>
      </c>
      <c r="H607" s="1" t="s">
        <v>5105</v>
      </c>
      <c r="I607" s="3">
        <v>1</v>
      </c>
      <c r="J607" s="1">
        <v>0</v>
      </c>
      <c r="K607" s="1">
        <v>0</v>
      </c>
      <c r="L607" s="3">
        <v>1</v>
      </c>
      <c r="M607" s="6">
        <v>9475.6</v>
      </c>
      <c r="N607" s="13">
        <v>9475.6</v>
      </c>
      <c r="O607" s="3">
        <v>44</v>
      </c>
      <c r="P607" s="1">
        <v>1</v>
      </c>
      <c r="Q607" s="1">
        <v>1</v>
      </c>
      <c r="R607" s="3">
        <v>47</v>
      </c>
      <c r="S607" s="1">
        <v>20</v>
      </c>
      <c r="T607" s="1">
        <v>0</v>
      </c>
      <c r="U607" s="1">
        <v>0</v>
      </c>
      <c r="V607" s="1">
        <v>0</v>
      </c>
      <c r="W607" s="1">
        <v>10</v>
      </c>
      <c r="X607" s="1">
        <v>0</v>
      </c>
      <c r="Y607" s="1">
        <v>70</v>
      </c>
      <c r="Z607" s="1">
        <v>0</v>
      </c>
      <c r="AA607" s="1">
        <v>0</v>
      </c>
      <c r="AB607" s="1">
        <v>0</v>
      </c>
      <c r="AC607" s="3">
        <v>11</v>
      </c>
      <c r="AD607" s="1">
        <v>5.1475089999999998E-3</v>
      </c>
      <c r="AE607" s="1">
        <v>-9.88699436932199E-2</v>
      </c>
      <c r="AF607" s="1">
        <v>3</v>
      </c>
      <c r="AG607" s="1">
        <v>3</v>
      </c>
      <c r="AH607" s="1">
        <v>11</v>
      </c>
      <c r="AI607" s="1">
        <v>2</v>
      </c>
      <c r="AJ607" s="1">
        <v>2</v>
      </c>
      <c r="AK607" s="1">
        <v>51</v>
      </c>
    </row>
    <row r="608" spans="1:37" x14ac:dyDescent="0.2">
      <c r="A608" t="s">
        <v>608</v>
      </c>
      <c r="B608" t="s">
        <v>5412</v>
      </c>
      <c r="C608" t="s">
        <v>5413</v>
      </c>
      <c r="D608" t="s">
        <v>6502</v>
      </c>
      <c r="E608" t="s">
        <v>6508</v>
      </c>
      <c r="F608" s="35" t="s">
        <v>6509</v>
      </c>
      <c r="G608" s="1" t="s">
        <v>5105</v>
      </c>
      <c r="H608" s="1" t="s">
        <v>5105</v>
      </c>
      <c r="I608" s="3">
        <v>1</v>
      </c>
      <c r="J608" s="1">
        <v>0</v>
      </c>
      <c r="K608" s="1">
        <v>0</v>
      </c>
      <c r="L608" s="3">
        <v>1</v>
      </c>
      <c r="M608" s="6">
        <v>7383</v>
      </c>
      <c r="N608" s="13">
        <v>7383</v>
      </c>
      <c r="O608" s="3">
        <v>44</v>
      </c>
      <c r="P608" s="1">
        <v>1.0075000000000001</v>
      </c>
      <c r="Q608" s="1">
        <v>1.0075000000000001</v>
      </c>
      <c r="R608" s="3">
        <v>47</v>
      </c>
      <c r="S608" s="1">
        <v>20</v>
      </c>
      <c r="T608" s="1">
        <v>0</v>
      </c>
      <c r="U608" s="1">
        <v>0</v>
      </c>
      <c r="V608" s="1">
        <v>0</v>
      </c>
      <c r="W608" s="1">
        <v>10</v>
      </c>
      <c r="X608" s="1">
        <v>0</v>
      </c>
      <c r="Y608" s="1">
        <v>70</v>
      </c>
      <c r="Z608" s="1">
        <v>0</v>
      </c>
      <c r="AA608" s="1">
        <v>0</v>
      </c>
      <c r="AB608" s="1">
        <v>0</v>
      </c>
      <c r="AC608" s="3">
        <v>11</v>
      </c>
      <c r="AD608" s="1">
        <v>5.1475089999999998E-3</v>
      </c>
      <c r="AE608" s="1">
        <v>-9.88699436932199E-2</v>
      </c>
      <c r="AF608" s="1">
        <v>3</v>
      </c>
      <c r="AG608" s="1">
        <v>3</v>
      </c>
      <c r="AH608" s="1">
        <v>11</v>
      </c>
      <c r="AI608" s="1">
        <v>1</v>
      </c>
      <c r="AJ608" s="1">
        <v>1</v>
      </c>
      <c r="AK608" s="1">
        <v>51</v>
      </c>
    </row>
    <row r="609" spans="1:37" x14ac:dyDescent="0.2">
      <c r="A609" t="s">
        <v>609</v>
      </c>
      <c r="B609" t="s">
        <v>5412</v>
      </c>
      <c r="C609" t="s">
        <v>5413</v>
      </c>
      <c r="D609" t="s">
        <v>6502</v>
      </c>
      <c r="E609" t="s">
        <v>6510</v>
      </c>
      <c r="F609" s="35" t="s">
        <v>6511</v>
      </c>
      <c r="G609" s="1" t="s">
        <v>5105</v>
      </c>
      <c r="H609" s="1" t="s">
        <v>5105</v>
      </c>
      <c r="I609" s="3">
        <v>1</v>
      </c>
      <c r="J609" s="1">
        <v>0</v>
      </c>
      <c r="K609" s="1">
        <v>0</v>
      </c>
      <c r="L609" s="3">
        <v>1</v>
      </c>
      <c r="M609" s="6">
        <v>7275</v>
      </c>
      <c r="N609" s="13">
        <v>7275</v>
      </c>
      <c r="O609" s="3">
        <v>44</v>
      </c>
      <c r="P609" s="1">
        <v>1</v>
      </c>
      <c r="Q609" s="1">
        <v>1</v>
      </c>
      <c r="R609" s="3">
        <v>1</v>
      </c>
      <c r="S609" s="1">
        <v>10</v>
      </c>
      <c r="T609" s="1">
        <v>0</v>
      </c>
      <c r="U609" s="1">
        <v>0</v>
      </c>
      <c r="V609" s="1">
        <v>0</v>
      </c>
      <c r="W609" s="1">
        <v>10</v>
      </c>
      <c r="X609" s="1">
        <v>0</v>
      </c>
      <c r="Y609" s="1">
        <v>60</v>
      </c>
      <c r="Z609" s="1">
        <v>0</v>
      </c>
      <c r="AA609" s="1">
        <v>20</v>
      </c>
      <c r="AB609" s="1">
        <v>0</v>
      </c>
      <c r="AC609" s="3">
        <v>1</v>
      </c>
      <c r="AD609" s="1">
        <v>-2.5051773999999999E-2</v>
      </c>
      <c r="AE609" s="1">
        <v>-0.10447063037799301</v>
      </c>
      <c r="AF609" s="1">
        <v>1</v>
      </c>
      <c r="AG609" s="1">
        <v>1</v>
      </c>
      <c r="AH609" s="1">
        <v>1</v>
      </c>
      <c r="AI609" s="1">
        <v>6</v>
      </c>
      <c r="AJ609" s="1">
        <v>6</v>
      </c>
      <c r="AK609" s="1">
        <v>51</v>
      </c>
    </row>
    <row r="610" spans="1:37" x14ac:dyDescent="0.2">
      <c r="A610" t="s">
        <v>610</v>
      </c>
      <c r="B610" t="s">
        <v>5412</v>
      </c>
      <c r="C610" t="s">
        <v>5413</v>
      </c>
      <c r="D610" t="s">
        <v>6502</v>
      </c>
      <c r="E610" t="s">
        <v>6512</v>
      </c>
      <c r="F610" s="35" t="s">
        <v>6513</v>
      </c>
      <c r="G610" s="1" t="s">
        <v>5105</v>
      </c>
      <c r="H610" s="1" t="s">
        <v>5105</v>
      </c>
      <c r="I610" s="3">
        <v>1</v>
      </c>
      <c r="J610" s="1">
        <v>0</v>
      </c>
      <c r="K610" s="1">
        <v>0</v>
      </c>
      <c r="L610" s="3">
        <v>1</v>
      </c>
      <c r="M610" s="6">
        <v>8023.4</v>
      </c>
      <c r="N610" s="13">
        <v>8023.4</v>
      </c>
      <c r="O610" s="3">
        <v>44</v>
      </c>
      <c r="P610" s="1">
        <v>1.0049999999999999</v>
      </c>
      <c r="Q610" s="1">
        <v>1.0049999999999999</v>
      </c>
      <c r="R610" s="3">
        <v>47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70</v>
      </c>
      <c r="Z610" s="1">
        <v>0</v>
      </c>
      <c r="AA610" s="1">
        <v>0</v>
      </c>
      <c r="AB610" s="1">
        <v>30</v>
      </c>
      <c r="AC610" s="3">
        <v>11</v>
      </c>
      <c r="AD610" s="1">
        <v>-7.4121984000000002E-2</v>
      </c>
      <c r="AE610" s="1">
        <v>-6.44823953798868E-2</v>
      </c>
      <c r="AF610" s="1">
        <v>3</v>
      </c>
      <c r="AG610" s="1">
        <v>3</v>
      </c>
      <c r="AH610" s="1">
        <v>11</v>
      </c>
      <c r="AI610" s="1">
        <v>1</v>
      </c>
      <c r="AJ610" s="1">
        <v>1</v>
      </c>
      <c r="AK610" s="1">
        <v>51</v>
      </c>
    </row>
    <row r="611" spans="1:37" x14ac:dyDescent="0.2">
      <c r="A611" t="s">
        <v>611</v>
      </c>
      <c r="B611" t="s">
        <v>5412</v>
      </c>
      <c r="C611" t="s">
        <v>5413</v>
      </c>
      <c r="D611" t="s">
        <v>6502</v>
      </c>
      <c r="E611" t="s">
        <v>5743</v>
      </c>
      <c r="F611" s="35" t="s">
        <v>6514</v>
      </c>
      <c r="G611" s="1" t="s">
        <v>5105</v>
      </c>
      <c r="H611" s="1" t="s">
        <v>5105</v>
      </c>
      <c r="I611" s="3">
        <v>1</v>
      </c>
      <c r="J611" s="1">
        <v>0</v>
      </c>
      <c r="K611" s="1">
        <v>0</v>
      </c>
      <c r="L611" s="3">
        <v>1</v>
      </c>
      <c r="M611" s="6">
        <v>8135.4</v>
      </c>
      <c r="N611" s="13">
        <v>8135.4</v>
      </c>
      <c r="O611" s="3">
        <v>44</v>
      </c>
      <c r="P611" s="1">
        <v>1.0049999999999999</v>
      </c>
      <c r="Q611" s="1">
        <v>1.0049999999999999</v>
      </c>
      <c r="R611" s="3">
        <v>47</v>
      </c>
      <c r="S611" s="1">
        <v>20</v>
      </c>
      <c r="T611" s="1">
        <v>0</v>
      </c>
      <c r="U611" s="1">
        <v>0</v>
      </c>
      <c r="V611" s="1">
        <v>0</v>
      </c>
      <c r="W611" s="1">
        <v>10</v>
      </c>
      <c r="X611" s="1">
        <v>0</v>
      </c>
      <c r="Y611" s="1">
        <v>70</v>
      </c>
      <c r="Z611" s="1">
        <v>0</v>
      </c>
      <c r="AA611" s="1">
        <v>0</v>
      </c>
      <c r="AB611" s="1">
        <v>0</v>
      </c>
      <c r="AC611" s="3">
        <v>11</v>
      </c>
      <c r="AD611" s="1">
        <v>5.1475089999999998E-3</v>
      </c>
      <c r="AE611" s="1">
        <v>-9.88699436932199E-2</v>
      </c>
      <c r="AF611" s="1">
        <v>3</v>
      </c>
      <c r="AG611" s="1">
        <v>3</v>
      </c>
      <c r="AH611" s="1">
        <v>11</v>
      </c>
      <c r="AI611" s="1">
        <v>3</v>
      </c>
      <c r="AJ611" s="1">
        <v>3</v>
      </c>
      <c r="AK611" s="1">
        <v>51</v>
      </c>
    </row>
    <row r="612" spans="1:37" x14ac:dyDescent="0.2">
      <c r="A612" t="s">
        <v>612</v>
      </c>
      <c r="B612" t="s">
        <v>5412</v>
      </c>
      <c r="C612" t="s">
        <v>5413</v>
      </c>
      <c r="D612" t="s">
        <v>6515</v>
      </c>
      <c r="E612" t="s">
        <v>6516</v>
      </c>
      <c r="F612" s="35" t="s">
        <v>6517</v>
      </c>
      <c r="G612" s="1" t="s">
        <v>5105</v>
      </c>
      <c r="H612" s="1" t="s">
        <v>5105</v>
      </c>
      <c r="I612" s="3">
        <v>1</v>
      </c>
      <c r="J612" s="1">
        <v>0</v>
      </c>
      <c r="K612" s="1">
        <v>0</v>
      </c>
      <c r="L612" s="3">
        <v>1</v>
      </c>
      <c r="M612" s="6">
        <v>3550</v>
      </c>
      <c r="N612" s="13">
        <v>3550</v>
      </c>
      <c r="O612" s="3">
        <v>44</v>
      </c>
      <c r="P612" s="1">
        <v>1.0049999999999999</v>
      </c>
      <c r="Q612" s="1">
        <v>1.0049999999999999</v>
      </c>
      <c r="R612" s="3">
        <v>47</v>
      </c>
      <c r="S612" s="1">
        <v>20</v>
      </c>
      <c r="T612" s="1">
        <v>0</v>
      </c>
      <c r="U612" s="1">
        <v>0</v>
      </c>
      <c r="V612" s="1">
        <v>0</v>
      </c>
      <c r="W612" s="1">
        <v>10</v>
      </c>
      <c r="X612" s="1">
        <v>0</v>
      </c>
      <c r="Y612" s="1">
        <v>50</v>
      </c>
      <c r="Z612" s="1">
        <v>0</v>
      </c>
      <c r="AA612" s="1">
        <v>10</v>
      </c>
      <c r="AB612" s="1">
        <v>10</v>
      </c>
      <c r="AC612" s="3">
        <v>11</v>
      </c>
      <c r="AD612" s="1">
        <v>-1.5380889E-2</v>
      </c>
      <c r="AE612" s="1">
        <v>-7.6031593699054004E-2</v>
      </c>
      <c r="AF612" s="1">
        <v>3</v>
      </c>
      <c r="AG612" s="1">
        <v>3</v>
      </c>
      <c r="AH612" s="1">
        <v>11</v>
      </c>
      <c r="AI612" s="1">
        <v>2</v>
      </c>
      <c r="AJ612" s="1">
        <v>2</v>
      </c>
      <c r="AK612" s="1">
        <v>51</v>
      </c>
    </row>
    <row r="613" spans="1:37" x14ac:dyDescent="0.2">
      <c r="A613" t="s">
        <v>613</v>
      </c>
      <c r="B613" t="s">
        <v>5412</v>
      </c>
      <c r="C613" t="s">
        <v>5413</v>
      </c>
      <c r="D613" t="s">
        <v>6515</v>
      </c>
      <c r="E613" t="s">
        <v>6518</v>
      </c>
      <c r="F613" s="35" t="s">
        <v>14952</v>
      </c>
      <c r="G613" s="1" t="s">
        <v>5105</v>
      </c>
      <c r="H613" s="1" t="s">
        <v>5105</v>
      </c>
      <c r="I613" s="3">
        <v>1</v>
      </c>
      <c r="J613" s="1">
        <v>0</v>
      </c>
      <c r="K613" s="1">
        <v>0</v>
      </c>
      <c r="L613" s="3">
        <v>1</v>
      </c>
      <c r="M613" s="6">
        <v>4100</v>
      </c>
      <c r="N613" s="13">
        <v>4100</v>
      </c>
      <c r="O613" s="3">
        <v>44</v>
      </c>
      <c r="P613" s="1">
        <v>1.01</v>
      </c>
      <c r="Q613" s="1">
        <v>1.01</v>
      </c>
      <c r="R613" s="3">
        <v>47</v>
      </c>
      <c r="S613" s="1">
        <v>20</v>
      </c>
      <c r="T613" s="1">
        <v>0</v>
      </c>
      <c r="U613" s="1">
        <v>0</v>
      </c>
      <c r="V613" s="1">
        <v>0</v>
      </c>
      <c r="W613" s="1">
        <v>10</v>
      </c>
      <c r="X613" s="1">
        <v>0</v>
      </c>
      <c r="Y613" s="1">
        <v>50</v>
      </c>
      <c r="Z613" s="1">
        <v>0</v>
      </c>
      <c r="AA613" s="1">
        <v>10</v>
      </c>
      <c r="AB613" s="1">
        <v>10</v>
      </c>
      <c r="AC613" s="3">
        <v>11</v>
      </c>
      <c r="AD613" s="1">
        <v>-1.5380889E-2</v>
      </c>
      <c r="AE613" s="1">
        <v>-7.6031593699054004E-2</v>
      </c>
      <c r="AF613" s="1">
        <v>3</v>
      </c>
      <c r="AG613" s="1">
        <v>3</v>
      </c>
      <c r="AH613" s="1">
        <v>11</v>
      </c>
      <c r="AI613" s="1">
        <v>7</v>
      </c>
      <c r="AJ613" s="1">
        <v>7</v>
      </c>
      <c r="AK613" s="1">
        <v>51</v>
      </c>
    </row>
    <row r="614" spans="1:37" x14ac:dyDescent="0.2">
      <c r="A614" t="s">
        <v>614</v>
      </c>
      <c r="B614" t="s">
        <v>5412</v>
      </c>
      <c r="C614" t="s">
        <v>5413</v>
      </c>
      <c r="D614" t="s">
        <v>6515</v>
      </c>
      <c r="E614" t="s">
        <v>6519</v>
      </c>
      <c r="F614" s="35" t="s">
        <v>6520</v>
      </c>
      <c r="G614" s="1" t="s">
        <v>5105</v>
      </c>
      <c r="H614" s="1" t="s">
        <v>5105</v>
      </c>
      <c r="I614" s="3">
        <v>1</v>
      </c>
      <c r="J614" s="1">
        <v>0</v>
      </c>
      <c r="K614" s="1">
        <v>0</v>
      </c>
      <c r="L614" s="3">
        <v>1</v>
      </c>
      <c r="M614" s="6">
        <v>3485</v>
      </c>
      <c r="N614" s="13">
        <v>3485</v>
      </c>
      <c r="O614" s="3">
        <v>44</v>
      </c>
      <c r="P614" s="1">
        <v>1.0049999999999999</v>
      </c>
      <c r="Q614" s="1">
        <v>1.0049999999999999</v>
      </c>
      <c r="R614" s="3">
        <v>47</v>
      </c>
      <c r="S614" s="1">
        <v>20</v>
      </c>
      <c r="T614" s="1">
        <v>0</v>
      </c>
      <c r="U614" s="1">
        <v>0</v>
      </c>
      <c r="V614" s="1">
        <v>0</v>
      </c>
      <c r="W614" s="1">
        <v>10</v>
      </c>
      <c r="X614" s="1">
        <v>0</v>
      </c>
      <c r="Y614" s="1">
        <v>50</v>
      </c>
      <c r="Z614" s="1">
        <v>0</v>
      </c>
      <c r="AA614" s="1">
        <v>10</v>
      </c>
      <c r="AB614" s="1">
        <v>10</v>
      </c>
      <c r="AC614" s="3">
        <v>11</v>
      </c>
      <c r="AD614" s="1">
        <v>-1.5380889E-2</v>
      </c>
      <c r="AE614" s="1">
        <v>-7.6031593699054004E-2</v>
      </c>
      <c r="AF614" s="1">
        <v>3</v>
      </c>
      <c r="AG614" s="1">
        <v>3</v>
      </c>
      <c r="AH614" s="1">
        <v>11</v>
      </c>
      <c r="AI614" s="1">
        <v>1</v>
      </c>
      <c r="AJ614" s="1">
        <v>1</v>
      </c>
      <c r="AK614" s="1">
        <v>51</v>
      </c>
    </row>
    <row r="615" spans="1:37" x14ac:dyDescent="0.2">
      <c r="A615" t="s">
        <v>615</v>
      </c>
      <c r="B615" t="s">
        <v>5412</v>
      </c>
      <c r="C615" t="s">
        <v>5413</v>
      </c>
      <c r="D615" t="s">
        <v>6515</v>
      </c>
      <c r="E615" t="s">
        <v>6521</v>
      </c>
      <c r="F615" s="35" t="s">
        <v>14951</v>
      </c>
      <c r="G615" s="1" t="s">
        <v>5105</v>
      </c>
      <c r="H615" s="1" t="s">
        <v>5105</v>
      </c>
      <c r="I615" s="3">
        <v>1</v>
      </c>
      <c r="J615" s="1">
        <v>0</v>
      </c>
      <c r="K615" s="1">
        <v>0</v>
      </c>
      <c r="L615" s="3">
        <v>1</v>
      </c>
      <c r="M615" s="6">
        <v>4050</v>
      </c>
      <c r="N615" s="13">
        <v>4050</v>
      </c>
      <c r="O615" s="3">
        <v>44</v>
      </c>
      <c r="P615" s="1" t="s">
        <v>2</v>
      </c>
      <c r="Q615" s="1">
        <v>1.1234</v>
      </c>
      <c r="R615" s="3" t="s">
        <v>14989</v>
      </c>
      <c r="S615" s="1">
        <v>20</v>
      </c>
      <c r="T615" s="1">
        <v>0</v>
      </c>
      <c r="U615" s="1">
        <v>0</v>
      </c>
      <c r="V615" s="1">
        <v>0</v>
      </c>
      <c r="W615" s="1">
        <v>10</v>
      </c>
      <c r="X615" s="1">
        <v>0</v>
      </c>
      <c r="Y615" s="1">
        <v>50</v>
      </c>
      <c r="Z615" s="1">
        <v>0</v>
      </c>
      <c r="AA615" s="1">
        <v>10</v>
      </c>
      <c r="AB615" s="1">
        <v>10</v>
      </c>
      <c r="AC615" s="3">
        <v>11</v>
      </c>
      <c r="AD615" s="1">
        <v>-1.5380889E-2</v>
      </c>
      <c r="AE615" s="1">
        <v>-7.6031593699054004E-2</v>
      </c>
      <c r="AF615" s="1">
        <v>3</v>
      </c>
      <c r="AG615" s="1">
        <v>3</v>
      </c>
      <c r="AH615" s="1">
        <v>11</v>
      </c>
      <c r="AI615" s="1">
        <v>2</v>
      </c>
      <c r="AJ615" s="1">
        <v>2</v>
      </c>
      <c r="AK615" s="1">
        <v>51</v>
      </c>
    </row>
    <row r="616" spans="1:37" x14ac:dyDescent="0.2">
      <c r="A616" t="s">
        <v>616</v>
      </c>
      <c r="B616" t="s">
        <v>5412</v>
      </c>
      <c r="C616" t="s">
        <v>5413</v>
      </c>
      <c r="D616" t="s">
        <v>6515</v>
      </c>
      <c r="E616" t="s">
        <v>6522</v>
      </c>
      <c r="F616" s="35" t="s">
        <v>6523</v>
      </c>
      <c r="G616" s="1" t="s">
        <v>5105</v>
      </c>
      <c r="H616" s="1" t="s">
        <v>5105</v>
      </c>
      <c r="I616" s="3">
        <v>1</v>
      </c>
      <c r="J616" s="1">
        <v>0</v>
      </c>
      <c r="K616" s="1">
        <v>0</v>
      </c>
      <c r="L616" s="3">
        <v>1</v>
      </c>
      <c r="M616" s="6">
        <v>4175</v>
      </c>
      <c r="N616" s="13">
        <v>4175</v>
      </c>
      <c r="O616" s="3">
        <v>44</v>
      </c>
      <c r="P616" s="1">
        <v>1.0049999999999999</v>
      </c>
      <c r="Q616" s="1">
        <v>1.0049999999999999</v>
      </c>
      <c r="R616" s="3">
        <v>47</v>
      </c>
      <c r="S616" s="1">
        <v>30</v>
      </c>
      <c r="T616" s="1">
        <v>0</v>
      </c>
      <c r="U616" s="1">
        <v>0</v>
      </c>
      <c r="V616" s="1">
        <v>0</v>
      </c>
      <c r="W616" s="1">
        <v>10</v>
      </c>
      <c r="X616" s="1">
        <v>0</v>
      </c>
      <c r="Y616" s="1">
        <v>50</v>
      </c>
      <c r="Z616" s="1">
        <v>0</v>
      </c>
      <c r="AA616" s="1">
        <v>0</v>
      </c>
      <c r="AB616" s="1">
        <v>10</v>
      </c>
      <c r="AC616" s="3">
        <v>11</v>
      </c>
      <c r="AD616" s="1">
        <v>8.0022119999999999E-3</v>
      </c>
      <c r="AE616" s="1">
        <v>-6.8952493805911994E-2</v>
      </c>
      <c r="AF616" s="1">
        <v>3</v>
      </c>
      <c r="AG616" s="1">
        <v>3</v>
      </c>
      <c r="AH616" s="1">
        <v>11</v>
      </c>
      <c r="AI616" s="1">
        <v>1</v>
      </c>
      <c r="AJ616" s="1">
        <v>1</v>
      </c>
      <c r="AK616" s="1">
        <v>51</v>
      </c>
    </row>
    <row r="617" spans="1:37" x14ac:dyDescent="0.2">
      <c r="A617" t="s">
        <v>617</v>
      </c>
      <c r="B617" t="s">
        <v>5412</v>
      </c>
      <c r="C617" t="s">
        <v>5413</v>
      </c>
      <c r="D617" t="s">
        <v>6515</v>
      </c>
      <c r="E617" t="s">
        <v>6524</v>
      </c>
      <c r="F617" s="35" t="s">
        <v>6525</v>
      </c>
      <c r="G617" s="1" t="s">
        <v>5105</v>
      </c>
      <c r="H617" s="1" t="s">
        <v>5105</v>
      </c>
      <c r="I617" s="3">
        <v>1</v>
      </c>
      <c r="J617" s="1">
        <v>0</v>
      </c>
      <c r="K617" s="1">
        <v>0</v>
      </c>
      <c r="L617" s="3">
        <v>1</v>
      </c>
      <c r="M617" s="6">
        <v>3075</v>
      </c>
      <c r="N617" s="13">
        <v>3075</v>
      </c>
      <c r="O617" s="3">
        <v>44</v>
      </c>
      <c r="P617" s="1">
        <v>1.0125</v>
      </c>
      <c r="Q617" s="1">
        <v>1.0125</v>
      </c>
      <c r="R617" s="3">
        <v>47</v>
      </c>
      <c r="S617" s="1">
        <v>20</v>
      </c>
      <c r="T617" s="1">
        <v>0</v>
      </c>
      <c r="U617" s="1">
        <v>0</v>
      </c>
      <c r="V617" s="1">
        <v>0</v>
      </c>
      <c r="W617" s="1">
        <v>10</v>
      </c>
      <c r="X617" s="1">
        <v>0</v>
      </c>
      <c r="Y617" s="1">
        <v>50</v>
      </c>
      <c r="Z617" s="1">
        <v>0</v>
      </c>
      <c r="AA617" s="1">
        <v>10</v>
      </c>
      <c r="AB617" s="1">
        <v>10</v>
      </c>
      <c r="AC617" s="3">
        <v>11</v>
      </c>
      <c r="AD617" s="1">
        <v>-1.5380889E-2</v>
      </c>
      <c r="AE617" s="1">
        <v>-7.6031593699054004E-2</v>
      </c>
      <c r="AF617" s="1">
        <v>3</v>
      </c>
      <c r="AG617" s="1">
        <v>3</v>
      </c>
      <c r="AH617" s="1">
        <v>11</v>
      </c>
      <c r="AI617" s="1">
        <v>4</v>
      </c>
      <c r="AJ617" s="1">
        <v>4</v>
      </c>
      <c r="AK617" s="1">
        <v>51</v>
      </c>
    </row>
    <row r="618" spans="1:37" x14ac:dyDescent="0.2">
      <c r="A618" t="s">
        <v>618</v>
      </c>
      <c r="B618" t="s">
        <v>5412</v>
      </c>
      <c r="C618" t="s">
        <v>5413</v>
      </c>
      <c r="D618" t="s">
        <v>6515</v>
      </c>
      <c r="E618" t="s">
        <v>6526</v>
      </c>
      <c r="F618" s="35" t="s">
        <v>6527</v>
      </c>
      <c r="G618" s="1" t="s">
        <v>5105</v>
      </c>
      <c r="H618" s="1" t="s">
        <v>5105</v>
      </c>
      <c r="I618" s="3">
        <v>1</v>
      </c>
      <c r="J618" s="1">
        <v>0</v>
      </c>
      <c r="K618" s="1">
        <v>0</v>
      </c>
      <c r="L618" s="3">
        <v>1</v>
      </c>
      <c r="M618" s="6">
        <v>2500</v>
      </c>
      <c r="N618" s="13">
        <v>2500</v>
      </c>
      <c r="O618" s="3">
        <v>44</v>
      </c>
      <c r="P618" s="1">
        <v>1.01</v>
      </c>
      <c r="Q618" s="1">
        <v>1.01</v>
      </c>
      <c r="R618" s="3">
        <v>47</v>
      </c>
      <c r="S618" s="1">
        <v>20</v>
      </c>
      <c r="T618" s="1">
        <v>0</v>
      </c>
      <c r="U618" s="1">
        <v>0</v>
      </c>
      <c r="V618" s="1">
        <v>0</v>
      </c>
      <c r="W618" s="1">
        <v>10</v>
      </c>
      <c r="X618" s="1">
        <v>0</v>
      </c>
      <c r="Y618" s="1">
        <v>50</v>
      </c>
      <c r="Z618" s="1">
        <v>0</v>
      </c>
      <c r="AA618" s="1">
        <v>10</v>
      </c>
      <c r="AB618" s="1">
        <v>10</v>
      </c>
      <c r="AC618" s="3">
        <v>11</v>
      </c>
      <c r="AD618" s="1">
        <v>-1.5380889E-2</v>
      </c>
      <c r="AE618" s="1">
        <v>-7.6031593699054004E-2</v>
      </c>
      <c r="AF618" s="1">
        <v>3</v>
      </c>
      <c r="AG618" s="1">
        <v>3</v>
      </c>
      <c r="AH618" s="1">
        <v>11</v>
      </c>
      <c r="AI618" s="1">
        <v>1</v>
      </c>
      <c r="AJ618" s="1">
        <v>1</v>
      </c>
      <c r="AK618" s="1">
        <v>51</v>
      </c>
    </row>
    <row r="619" spans="1:37" x14ac:dyDescent="0.2">
      <c r="A619" t="s">
        <v>619</v>
      </c>
      <c r="B619" t="s">
        <v>5412</v>
      </c>
      <c r="C619" t="s">
        <v>5413</v>
      </c>
      <c r="D619" t="s">
        <v>6515</v>
      </c>
      <c r="E619" t="s">
        <v>6528</v>
      </c>
      <c r="F619" s="35" t="s">
        <v>6529</v>
      </c>
      <c r="G619" s="1" t="s">
        <v>5105</v>
      </c>
      <c r="H619" s="1" t="s">
        <v>5105</v>
      </c>
      <c r="I619" s="3">
        <v>1</v>
      </c>
      <c r="J619" s="1">
        <v>0</v>
      </c>
      <c r="K619" s="1">
        <v>0</v>
      </c>
      <c r="L619" s="3">
        <v>1</v>
      </c>
      <c r="M619" s="6">
        <v>3918.3</v>
      </c>
      <c r="N619" s="13">
        <v>3918.3</v>
      </c>
      <c r="O619" s="3">
        <v>44</v>
      </c>
      <c r="P619" s="1">
        <v>1.01</v>
      </c>
      <c r="Q619" s="1">
        <v>1.01</v>
      </c>
      <c r="R619" s="3">
        <v>47</v>
      </c>
      <c r="S619" s="1">
        <v>20</v>
      </c>
      <c r="T619" s="1">
        <v>0</v>
      </c>
      <c r="U619" s="1">
        <v>0</v>
      </c>
      <c r="V619" s="1">
        <v>0</v>
      </c>
      <c r="W619" s="1">
        <v>10</v>
      </c>
      <c r="X619" s="1">
        <v>0</v>
      </c>
      <c r="Y619" s="1">
        <v>50</v>
      </c>
      <c r="Z619" s="1">
        <v>0</v>
      </c>
      <c r="AA619" s="1">
        <v>10</v>
      </c>
      <c r="AB619" s="1">
        <v>10</v>
      </c>
      <c r="AC619" s="3">
        <v>11</v>
      </c>
      <c r="AD619" s="1">
        <v>-1.5380889E-2</v>
      </c>
      <c r="AE619" s="1">
        <v>-7.6031593699054004E-2</v>
      </c>
      <c r="AF619" s="1">
        <v>3</v>
      </c>
      <c r="AG619" s="1">
        <v>3</v>
      </c>
      <c r="AH619" s="1">
        <v>11</v>
      </c>
      <c r="AI619" s="1">
        <v>2</v>
      </c>
      <c r="AJ619" s="1">
        <v>2</v>
      </c>
      <c r="AK619" s="1">
        <v>51</v>
      </c>
    </row>
    <row r="620" spans="1:37" x14ac:dyDescent="0.2">
      <c r="A620" t="s">
        <v>620</v>
      </c>
      <c r="B620" t="s">
        <v>5412</v>
      </c>
      <c r="C620" t="s">
        <v>5413</v>
      </c>
      <c r="D620" t="s">
        <v>6515</v>
      </c>
      <c r="E620" t="s">
        <v>6530</v>
      </c>
      <c r="F620" s="35" t="s">
        <v>6531</v>
      </c>
      <c r="G620" s="1" t="s">
        <v>5105</v>
      </c>
      <c r="H620" s="1" t="s">
        <v>5105</v>
      </c>
      <c r="I620" s="3">
        <v>1</v>
      </c>
      <c r="J620" s="1">
        <v>0</v>
      </c>
      <c r="K620" s="1">
        <v>0</v>
      </c>
      <c r="L620" s="3">
        <v>1</v>
      </c>
      <c r="M620" s="6">
        <v>6875</v>
      </c>
      <c r="N620" s="13">
        <v>6875</v>
      </c>
      <c r="O620" s="3">
        <v>44</v>
      </c>
      <c r="P620" s="1">
        <v>1</v>
      </c>
      <c r="Q620" s="1">
        <v>1</v>
      </c>
      <c r="R620" s="3">
        <v>1</v>
      </c>
      <c r="S620" s="1">
        <v>20</v>
      </c>
      <c r="T620" s="1">
        <v>0</v>
      </c>
      <c r="U620" s="1">
        <v>0</v>
      </c>
      <c r="V620" s="1">
        <v>0</v>
      </c>
      <c r="W620" s="1">
        <v>10</v>
      </c>
      <c r="X620" s="1">
        <v>0</v>
      </c>
      <c r="Y620" s="1">
        <v>50</v>
      </c>
      <c r="Z620" s="1">
        <v>0</v>
      </c>
      <c r="AA620" s="1">
        <v>10</v>
      </c>
      <c r="AB620" s="1">
        <v>10</v>
      </c>
      <c r="AC620" s="3">
        <v>11</v>
      </c>
      <c r="AD620" s="1">
        <v>-1.5380889E-2</v>
      </c>
      <c r="AE620" s="1">
        <v>-7.6031593699054004E-2</v>
      </c>
      <c r="AF620" s="1">
        <v>3</v>
      </c>
      <c r="AG620" s="1">
        <v>3</v>
      </c>
      <c r="AH620" s="1">
        <v>11</v>
      </c>
      <c r="AI620" s="1">
        <v>2</v>
      </c>
      <c r="AJ620" s="1">
        <v>2</v>
      </c>
      <c r="AK620" s="1">
        <v>51</v>
      </c>
    </row>
    <row r="621" spans="1:37" x14ac:dyDescent="0.2">
      <c r="A621" t="s">
        <v>621</v>
      </c>
      <c r="B621" t="s">
        <v>5412</v>
      </c>
      <c r="C621" t="s">
        <v>5413</v>
      </c>
      <c r="D621" t="s">
        <v>6515</v>
      </c>
      <c r="E621" t="s">
        <v>6532</v>
      </c>
      <c r="F621" s="35" t="s">
        <v>14950</v>
      </c>
      <c r="G621" s="1" t="s">
        <v>5105</v>
      </c>
      <c r="H621" s="1" t="s">
        <v>5105</v>
      </c>
      <c r="I621" s="3">
        <v>1</v>
      </c>
      <c r="J621" s="1">
        <v>0</v>
      </c>
      <c r="K621" s="1">
        <v>0</v>
      </c>
      <c r="L621" s="3">
        <v>1</v>
      </c>
      <c r="M621" s="6">
        <v>3950</v>
      </c>
      <c r="N621" s="13">
        <v>3950</v>
      </c>
      <c r="O621" s="3">
        <v>44</v>
      </c>
      <c r="P621" s="1" t="s">
        <v>2</v>
      </c>
      <c r="Q621" s="1">
        <v>1.1653</v>
      </c>
      <c r="R621" s="3" t="s">
        <v>14989</v>
      </c>
      <c r="S621" s="1">
        <v>20</v>
      </c>
      <c r="T621" s="1">
        <v>0</v>
      </c>
      <c r="U621" s="1">
        <v>0</v>
      </c>
      <c r="V621" s="1">
        <v>0</v>
      </c>
      <c r="W621" s="1">
        <v>10</v>
      </c>
      <c r="X621" s="1">
        <v>0</v>
      </c>
      <c r="Y621" s="1">
        <v>50</v>
      </c>
      <c r="Z621" s="1">
        <v>0</v>
      </c>
      <c r="AA621" s="1">
        <v>10</v>
      </c>
      <c r="AB621" s="1">
        <v>10</v>
      </c>
      <c r="AC621" s="3">
        <v>11</v>
      </c>
      <c r="AD621" s="1">
        <v>-1.5380889E-2</v>
      </c>
      <c r="AE621" s="1">
        <v>-7.6031593699054004E-2</v>
      </c>
      <c r="AF621" s="1">
        <v>3</v>
      </c>
      <c r="AG621" s="1">
        <v>3</v>
      </c>
      <c r="AH621" s="1">
        <v>11</v>
      </c>
      <c r="AI621" s="1">
        <v>7</v>
      </c>
      <c r="AJ621" s="1">
        <v>7</v>
      </c>
      <c r="AK621" s="1">
        <v>51</v>
      </c>
    </row>
    <row r="622" spans="1:37" x14ac:dyDescent="0.2">
      <c r="A622" t="s">
        <v>622</v>
      </c>
      <c r="B622" t="s">
        <v>5412</v>
      </c>
      <c r="C622" t="s">
        <v>5413</v>
      </c>
      <c r="D622" t="s">
        <v>6515</v>
      </c>
      <c r="E622" t="s">
        <v>6533</v>
      </c>
      <c r="F622" s="35" t="s">
        <v>6534</v>
      </c>
      <c r="G622" s="1" t="s">
        <v>5105</v>
      </c>
      <c r="H622" s="1" t="s">
        <v>5105</v>
      </c>
      <c r="I622" s="3">
        <v>1</v>
      </c>
      <c r="J622" s="1">
        <v>0</v>
      </c>
      <c r="K622" s="1">
        <v>0</v>
      </c>
      <c r="L622" s="3">
        <v>1</v>
      </c>
      <c r="M622" s="6">
        <v>5000</v>
      </c>
      <c r="N622" s="13">
        <v>5000</v>
      </c>
      <c r="O622" s="3">
        <v>44</v>
      </c>
      <c r="P622" s="1">
        <v>1</v>
      </c>
      <c r="Q622" s="1">
        <v>1</v>
      </c>
      <c r="R622" s="3">
        <v>47</v>
      </c>
      <c r="S622" s="1">
        <v>0</v>
      </c>
      <c r="T622" s="1">
        <v>0</v>
      </c>
      <c r="U622" s="1">
        <v>0</v>
      </c>
      <c r="V622" s="1">
        <v>0</v>
      </c>
      <c r="W622" s="1">
        <v>10</v>
      </c>
      <c r="X622" s="1">
        <v>0</v>
      </c>
      <c r="Y622" s="1">
        <v>50</v>
      </c>
      <c r="Z622" s="1">
        <v>0</v>
      </c>
      <c r="AA622" s="1">
        <v>30</v>
      </c>
      <c r="AB622" s="1">
        <v>10</v>
      </c>
      <c r="AC622" s="3">
        <v>11</v>
      </c>
      <c r="AD622" s="1">
        <v>-5.9030818999999998E-2</v>
      </c>
      <c r="AE622" s="1">
        <v>-9.1206572085475904E-2</v>
      </c>
      <c r="AF622" s="1">
        <v>3</v>
      </c>
      <c r="AG622" s="1">
        <v>3</v>
      </c>
      <c r="AH622" s="1">
        <v>11</v>
      </c>
      <c r="AI622" s="1">
        <v>7</v>
      </c>
      <c r="AJ622" s="1">
        <v>7</v>
      </c>
      <c r="AK622" s="1">
        <v>51</v>
      </c>
    </row>
    <row r="623" spans="1:37" x14ac:dyDescent="0.2">
      <c r="A623" t="s">
        <v>623</v>
      </c>
      <c r="B623" t="s">
        <v>5412</v>
      </c>
      <c r="C623" t="s">
        <v>5413</v>
      </c>
      <c r="D623" t="s">
        <v>6515</v>
      </c>
      <c r="E623" t="s">
        <v>6535</v>
      </c>
      <c r="F623" s="35" t="s">
        <v>6536</v>
      </c>
      <c r="G623" s="1" t="s">
        <v>5105</v>
      </c>
      <c r="H623" s="1" t="s">
        <v>5105</v>
      </c>
      <c r="I623" s="3">
        <v>1</v>
      </c>
      <c r="J623" s="1">
        <v>0</v>
      </c>
      <c r="K623" s="1">
        <v>0</v>
      </c>
      <c r="L623" s="3">
        <v>1</v>
      </c>
      <c r="M623" s="6">
        <v>4208.3</v>
      </c>
      <c r="N623" s="13">
        <v>4208.3</v>
      </c>
      <c r="O623" s="3">
        <v>44</v>
      </c>
      <c r="P623" s="1">
        <v>1</v>
      </c>
      <c r="Q623" s="1">
        <v>1</v>
      </c>
      <c r="R623" s="3">
        <v>47</v>
      </c>
      <c r="S623" s="1">
        <v>20</v>
      </c>
      <c r="T623" s="1">
        <v>0</v>
      </c>
      <c r="U623" s="1">
        <v>0</v>
      </c>
      <c r="V623" s="1">
        <v>0</v>
      </c>
      <c r="W623" s="1">
        <v>10</v>
      </c>
      <c r="X623" s="1">
        <v>0</v>
      </c>
      <c r="Y623" s="1">
        <v>50</v>
      </c>
      <c r="Z623" s="1">
        <v>0</v>
      </c>
      <c r="AA623" s="1">
        <v>10</v>
      </c>
      <c r="AB623" s="1">
        <v>10</v>
      </c>
      <c r="AC623" s="3">
        <v>11</v>
      </c>
      <c r="AD623" s="1">
        <v>-1.5380889E-2</v>
      </c>
      <c r="AE623" s="1">
        <v>-7.6031593699054004E-2</v>
      </c>
      <c r="AF623" s="1">
        <v>3</v>
      </c>
      <c r="AG623" s="1">
        <v>3</v>
      </c>
      <c r="AH623" s="1">
        <v>11</v>
      </c>
      <c r="AI623" s="1">
        <v>4</v>
      </c>
      <c r="AJ623" s="1">
        <v>4</v>
      </c>
      <c r="AK623" s="1">
        <v>51</v>
      </c>
    </row>
    <row r="624" spans="1:37" x14ac:dyDescent="0.2">
      <c r="A624" t="s">
        <v>624</v>
      </c>
      <c r="B624" t="s">
        <v>5412</v>
      </c>
      <c r="C624" t="s">
        <v>5413</v>
      </c>
      <c r="D624" t="s">
        <v>6515</v>
      </c>
      <c r="E624" t="s">
        <v>6537</v>
      </c>
      <c r="F624" s="35" t="s">
        <v>14949</v>
      </c>
      <c r="G624" s="1" t="s">
        <v>5105</v>
      </c>
      <c r="H624" s="1" t="s">
        <v>5105</v>
      </c>
      <c r="I624" s="3">
        <v>1</v>
      </c>
      <c r="J624" s="1">
        <v>0</v>
      </c>
      <c r="K624" s="1">
        <v>0</v>
      </c>
      <c r="L624" s="3">
        <v>1</v>
      </c>
      <c r="M624" s="6">
        <v>5480</v>
      </c>
      <c r="N624" s="13">
        <v>5480</v>
      </c>
      <c r="O624" s="3">
        <v>44</v>
      </c>
      <c r="P624" s="1">
        <v>1.01</v>
      </c>
      <c r="Q624" s="1">
        <v>1.01</v>
      </c>
      <c r="R624" s="3">
        <v>47</v>
      </c>
      <c r="S624" s="1">
        <v>20</v>
      </c>
      <c r="T624" s="1">
        <v>0</v>
      </c>
      <c r="U624" s="1">
        <v>0</v>
      </c>
      <c r="V624" s="1">
        <v>0</v>
      </c>
      <c r="W624" s="1">
        <v>10</v>
      </c>
      <c r="X624" s="1">
        <v>0</v>
      </c>
      <c r="Y624" s="1">
        <v>50</v>
      </c>
      <c r="Z624" s="1">
        <v>0</v>
      </c>
      <c r="AA624" s="1">
        <v>10</v>
      </c>
      <c r="AB624" s="1">
        <v>10</v>
      </c>
      <c r="AC624" s="3">
        <v>11</v>
      </c>
      <c r="AD624" s="1">
        <v>-1.5380889E-2</v>
      </c>
      <c r="AE624" s="1">
        <v>-7.6031593699054004E-2</v>
      </c>
      <c r="AF624" s="1">
        <v>3</v>
      </c>
      <c r="AG624" s="1">
        <v>3</v>
      </c>
      <c r="AH624" s="1">
        <v>11</v>
      </c>
      <c r="AI624" s="1">
        <v>5</v>
      </c>
      <c r="AJ624" s="1">
        <v>5</v>
      </c>
      <c r="AK624" s="1">
        <v>51</v>
      </c>
    </row>
    <row r="625" spans="1:37" x14ac:dyDescent="0.2">
      <c r="A625" t="s">
        <v>625</v>
      </c>
      <c r="B625" t="s">
        <v>5412</v>
      </c>
      <c r="C625" t="s">
        <v>5413</v>
      </c>
      <c r="D625" t="s">
        <v>6515</v>
      </c>
      <c r="E625" t="s">
        <v>6538</v>
      </c>
      <c r="F625" s="35" t="s">
        <v>6539</v>
      </c>
      <c r="G625" s="1" t="s">
        <v>5105</v>
      </c>
      <c r="H625" s="1" t="s">
        <v>5105</v>
      </c>
      <c r="I625" s="3">
        <v>1</v>
      </c>
      <c r="J625" s="1">
        <v>0</v>
      </c>
      <c r="K625" s="1">
        <v>0</v>
      </c>
      <c r="L625" s="3">
        <v>1</v>
      </c>
      <c r="M625" s="6">
        <v>5803.3</v>
      </c>
      <c r="N625" s="13">
        <v>5803.3</v>
      </c>
      <c r="O625" s="3">
        <v>44</v>
      </c>
      <c r="P625" s="1">
        <v>1</v>
      </c>
      <c r="Q625" s="1">
        <v>1</v>
      </c>
      <c r="R625" s="3">
        <v>47</v>
      </c>
      <c r="S625" s="1">
        <v>20</v>
      </c>
      <c r="T625" s="1">
        <v>0</v>
      </c>
      <c r="U625" s="1">
        <v>0</v>
      </c>
      <c r="V625" s="1">
        <v>0</v>
      </c>
      <c r="W625" s="1">
        <v>10</v>
      </c>
      <c r="X625" s="1">
        <v>0</v>
      </c>
      <c r="Y625" s="1">
        <v>50</v>
      </c>
      <c r="Z625" s="1">
        <v>0</v>
      </c>
      <c r="AA625" s="1">
        <v>10</v>
      </c>
      <c r="AB625" s="1">
        <v>10</v>
      </c>
      <c r="AC625" s="3">
        <v>11</v>
      </c>
      <c r="AD625" s="1">
        <v>-1.5380889E-2</v>
      </c>
      <c r="AE625" s="1">
        <v>-7.6031593699054004E-2</v>
      </c>
      <c r="AF625" s="1">
        <v>3</v>
      </c>
      <c r="AG625" s="1">
        <v>3</v>
      </c>
      <c r="AH625" s="1">
        <v>11</v>
      </c>
      <c r="AI625" s="1">
        <v>4</v>
      </c>
      <c r="AJ625" s="1">
        <v>4</v>
      </c>
      <c r="AK625" s="1">
        <v>51</v>
      </c>
    </row>
    <row r="626" spans="1:37" x14ac:dyDescent="0.2">
      <c r="A626" t="s">
        <v>626</v>
      </c>
      <c r="B626" t="s">
        <v>5412</v>
      </c>
      <c r="C626" t="s">
        <v>5413</v>
      </c>
      <c r="D626" t="s">
        <v>6515</v>
      </c>
      <c r="E626" t="s">
        <v>6540</v>
      </c>
      <c r="F626" s="35" t="s">
        <v>6541</v>
      </c>
      <c r="G626" s="1" t="s">
        <v>5105</v>
      </c>
      <c r="H626" s="1" t="s">
        <v>5105</v>
      </c>
      <c r="I626" s="3">
        <v>1</v>
      </c>
      <c r="J626" s="1">
        <v>0</v>
      </c>
      <c r="K626" s="1">
        <v>0</v>
      </c>
      <c r="L626" s="3">
        <v>1</v>
      </c>
      <c r="M626" s="6">
        <v>2775</v>
      </c>
      <c r="N626" s="13">
        <v>2775</v>
      </c>
      <c r="O626" s="3">
        <v>44</v>
      </c>
      <c r="P626" s="1">
        <v>1.02</v>
      </c>
      <c r="Q626" s="1">
        <v>1.02</v>
      </c>
      <c r="R626" s="3">
        <v>47</v>
      </c>
      <c r="S626" s="1">
        <v>20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30</v>
      </c>
      <c r="Z626" s="1">
        <v>0</v>
      </c>
      <c r="AA626" s="1">
        <v>20</v>
      </c>
      <c r="AB626" s="1">
        <v>30</v>
      </c>
      <c r="AC626" s="3">
        <v>11</v>
      </c>
      <c r="AD626" s="1">
        <v>-4.0771811999999998E-2</v>
      </c>
      <c r="AE626" s="1">
        <v>-3.2323261574519799E-2</v>
      </c>
      <c r="AF626" s="1">
        <v>3</v>
      </c>
      <c r="AG626" s="1">
        <v>3</v>
      </c>
      <c r="AH626" s="1">
        <v>11</v>
      </c>
      <c r="AI626" s="1">
        <v>3</v>
      </c>
      <c r="AJ626" s="1">
        <v>3</v>
      </c>
      <c r="AK626" s="1">
        <v>51</v>
      </c>
    </row>
    <row r="627" spans="1:37" x14ac:dyDescent="0.2">
      <c r="A627" t="s">
        <v>627</v>
      </c>
      <c r="B627" t="s">
        <v>5412</v>
      </c>
      <c r="C627" t="s">
        <v>5413</v>
      </c>
      <c r="D627" t="s">
        <v>6515</v>
      </c>
      <c r="E627" t="s">
        <v>6542</v>
      </c>
      <c r="F627" s="35" t="s">
        <v>6543</v>
      </c>
      <c r="G627" s="1" t="s">
        <v>5105</v>
      </c>
      <c r="H627" s="1" t="s">
        <v>5105</v>
      </c>
      <c r="I627" s="3">
        <v>1</v>
      </c>
      <c r="J627" s="1">
        <v>0</v>
      </c>
      <c r="K627" s="1">
        <v>0</v>
      </c>
      <c r="L627" s="3">
        <v>1</v>
      </c>
      <c r="M627" s="6">
        <v>4550</v>
      </c>
      <c r="N627" s="13">
        <v>4550</v>
      </c>
      <c r="O627" s="3">
        <v>44</v>
      </c>
      <c r="P627" s="1" t="s">
        <v>2</v>
      </c>
      <c r="Q627" s="1">
        <v>1.1383000000000001</v>
      </c>
      <c r="R627" s="3" t="s">
        <v>14989</v>
      </c>
      <c r="S627" s="1">
        <v>40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50</v>
      </c>
      <c r="Z627" s="1">
        <v>0</v>
      </c>
      <c r="AA627" s="1">
        <v>0</v>
      </c>
      <c r="AB627" s="1">
        <v>10</v>
      </c>
      <c r="AC627" s="3">
        <v>11</v>
      </c>
      <c r="AD627" s="1">
        <v>2.2195566E-2</v>
      </c>
      <c r="AE627" s="1">
        <v>-6.1955426797468301E-2</v>
      </c>
      <c r="AF627" s="1">
        <v>3</v>
      </c>
      <c r="AG627" s="1">
        <v>3</v>
      </c>
      <c r="AH627" s="1">
        <v>11</v>
      </c>
      <c r="AI627" s="1">
        <v>2</v>
      </c>
      <c r="AJ627" s="1">
        <v>2</v>
      </c>
      <c r="AK627" s="1">
        <v>51</v>
      </c>
    </row>
    <row r="628" spans="1:37" x14ac:dyDescent="0.2">
      <c r="A628" t="s">
        <v>628</v>
      </c>
      <c r="B628" t="s">
        <v>5412</v>
      </c>
      <c r="C628" t="s">
        <v>5413</v>
      </c>
      <c r="D628" t="s">
        <v>6515</v>
      </c>
      <c r="E628" t="s">
        <v>5809</v>
      </c>
      <c r="F628" s="35" t="s">
        <v>6544</v>
      </c>
      <c r="G628" s="1" t="s">
        <v>5105</v>
      </c>
      <c r="H628" s="1" t="s">
        <v>5105</v>
      </c>
      <c r="I628" s="3">
        <v>1</v>
      </c>
      <c r="J628" s="1">
        <v>0</v>
      </c>
      <c r="K628" s="1">
        <v>0</v>
      </c>
      <c r="L628" s="3">
        <v>1</v>
      </c>
      <c r="M628" s="6">
        <v>3375</v>
      </c>
      <c r="N628" s="13">
        <v>3375</v>
      </c>
      <c r="O628" s="3">
        <v>44</v>
      </c>
      <c r="P628" s="1">
        <v>1.0125</v>
      </c>
      <c r="Q628" s="1">
        <v>1.0125</v>
      </c>
      <c r="R628" s="3">
        <v>47</v>
      </c>
      <c r="S628" s="1">
        <v>20</v>
      </c>
      <c r="T628" s="1">
        <v>0</v>
      </c>
      <c r="U628" s="1">
        <v>0</v>
      </c>
      <c r="V628" s="1">
        <v>0</v>
      </c>
      <c r="W628" s="1">
        <v>10</v>
      </c>
      <c r="X628" s="1">
        <v>0</v>
      </c>
      <c r="Y628" s="1">
        <v>50</v>
      </c>
      <c r="Z628" s="1">
        <v>0</v>
      </c>
      <c r="AA628" s="1">
        <v>10</v>
      </c>
      <c r="AB628" s="1">
        <v>10</v>
      </c>
      <c r="AC628" s="3">
        <v>11</v>
      </c>
      <c r="AD628" s="1">
        <v>-1.5380889E-2</v>
      </c>
      <c r="AE628" s="1">
        <v>-7.6031593699054004E-2</v>
      </c>
      <c r="AF628" s="1">
        <v>3</v>
      </c>
      <c r="AG628" s="1">
        <v>3</v>
      </c>
      <c r="AH628" s="1">
        <v>11</v>
      </c>
      <c r="AI628" s="1">
        <v>4</v>
      </c>
      <c r="AJ628" s="1">
        <v>4</v>
      </c>
      <c r="AK628" s="1">
        <v>51</v>
      </c>
    </row>
    <row r="629" spans="1:37" x14ac:dyDescent="0.2">
      <c r="A629" t="s">
        <v>629</v>
      </c>
      <c r="B629" t="s">
        <v>5181</v>
      </c>
      <c r="C629" t="s">
        <v>5824</v>
      </c>
      <c r="D629" t="s">
        <v>6545</v>
      </c>
      <c r="E629" t="s">
        <v>6546</v>
      </c>
      <c r="F629" s="35" t="s">
        <v>6547</v>
      </c>
      <c r="G629" s="1" t="s">
        <v>5104</v>
      </c>
      <c r="H629" s="1" t="s">
        <v>5104</v>
      </c>
      <c r="I629" s="3">
        <v>1</v>
      </c>
      <c r="J629" s="1">
        <v>1</v>
      </c>
      <c r="K629" s="1">
        <v>1</v>
      </c>
      <c r="L629" s="3">
        <v>1</v>
      </c>
      <c r="M629" s="6">
        <v>5240</v>
      </c>
      <c r="N629" s="13">
        <v>5240</v>
      </c>
      <c r="O629" s="3">
        <v>44</v>
      </c>
      <c r="P629" s="1">
        <v>3.5449999999999999</v>
      </c>
      <c r="Q629" s="1">
        <v>3.5449999999999999</v>
      </c>
      <c r="R629" s="3">
        <v>47</v>
      </c>
      <c r="S629" s="1">
        <v>50</v>
      </c>
      <c r="T629" s="1">
        <v>0</v>
      </c>
      <c r="U629" s="1">
        <v>0</v>
      </c>
      <c r="V629" s="1">
        <v>0</v>
      </c>
      <c r="W629" s="1">
        <v>40</v>
      </c>
      <c r="X629" s="1">
        <v>10</v>
      </c>
      <c r="Y629" s="1">
        <v>0</v>
      </c>
      <c r="Z629" s="1">
        <v>0</v>
      </c>
      <c r="AA629" s="1">
        <v>0</v>
      </c>
      <c r="AB629" s="1">
        <v>0</v>
      </c>
      <c r="AC629" s="3">
        <v>11</v>
      </c>
      <c r="AD629" s="1">
        <v>8.0163261E-2</v>
      </c>
      <c r="AE629" s="1">
        <v>8.81025617170033E-3</v>
      </c>
      <c r="AF629" s="1">
        <v>1</v>
      </c>
      <c r="AG629" s="1">
        <v>1</v>
      </c>
      <c r="AH629" s="1">
        <v>11</v>
      </c>
      <c r="AI629" s="1">
        <v>14</v>
      </c>
      <c r="AJ629" s="1">
        <v>14</v>
      </c>
      <c r="AK629" s="1">
        <v>51</v>
      </c>
    </row>
    <row r="630" spans="1:37" x14ac:dyDescent="0.2">
      <c r="A630" t="s">
        <v>630</v>
      </c>
      <c r="B630" t="s">
        <v>5123</v>
      </c>
      <c r="C630" t="s">
        <v>5131</v>
      </c>
      <c r="D630" t="s">
        <v>6548</v>
      </c>
      <c r="E630" t="s">
        <v>6549</v>
      </c>
      <c r="F630" s="35" t="s">
        <v>6550</v>
      </c>
      <c r="G630" s="1" t="s">
        <v>5104</v>
      </c>
      <c r="H630" s="1" t="s">
        <v>5104</v>
      </c>
      <c r="I630" s="3">
        <v>1</v>
      </c>
      <c r="J630" s="1">
        <v>0</v>
      </c>
      <c r="K630" s="1">
        <v>0</v>
      </c>
      <c r="L630" s="3">
        <v>1</v>
      </c>
      <c r="M630" s="6">
        <v>37</v>
      </c>
      <c r="N630" s="13">
        <v>37</v>
      </c>
      <c r="O630" s="3">
        <v>44</v>
      </c>
      <c r="P630" s="1" t="s">
        <v>2</v>
      </c>
      <c r="Q630" s="1">
        <v>2.3948</v>
      </c>
      <c r="R630" s="3" t="s">
        <v>14989</v>
      </c>
      <c r="S630" s="1">
        <v>29</v>
      </c>
      <c r="T630" s="1">
        <v>0</v>
      </c>
      <c r="U630" s="1">
        <v>0</v>
      </c>
      <c r="V630" s="1">
        <v>0</v>
      </c>
      <c r="W630" s="1">
        <v>14</v>
      </c>
      <c r="X630" s="1">
        <v>0</v>
      </c>
      <c r="Y630" s="1">
        <v>20</v>
      </c>
      <c r="Z630" s="1">
        <v>0</v>
      </c>
      <c r="AA630" s="1">
        <v>17</v>
      </c>
      <c r="AB630" s="1">
        <v>20</v>
      </c>
      <c r="AC630" s="3">
        <v>44</v>
      </c>
      <c r="AD630" s="1">
        <v>-9.5254399999999996E-3</v>
      </c>
      <c r="AE630" s="1">
        <v>-2.58806996681956E-2</v>
      </c>
      <c r="AF630" s="1">
        <v>3</v>
      </c>
      <c r="AG630" s="1">
        <v>3</v>
      </c>
      <c r="AH630" s="1">
        <v>1</v>
      </c>
      <c r="AI630" s="1">
        <v>1</v>
      </c>
      <c r="AJ630" s="1">
        <v>1</v>
      </c>
      <c r="AK630" s="11">
        <v>1</v>
      </c>
    </row>
    <row r="631" spans="1:37" x14ac:dyDescent="0.2">
      <c r="A631" t="s">
        <v>631</v>
      </c>
      <c r="B631" t="s">
        <v>5123</v>
      </c>
      <c r="C631" t="s">
        <v>5131</v>
      </c>
      <c r="D631" t="s">
        <v>6548</v>
      </c>
      <c r="E631" t="s">
        <v>6551</v>
      </c>
      <c r="F631" s="35" t="s">
        <v>6552</v>
      </c>
      <c r="G631" s="1" t="s">
        <v>5104</v>
      </c>
      <c r="H631" s="1" t="s">
        <v>5104</v>
      </c>
      <c r="I631" s="3">
        <v>1</v>
      </c>
      <c r="J631" s="1">
        <v>0</v>
      </c>
      <c r="K631" s="1">
        <v>0</v>
      </c>
      <c r="L631" s="3">
        <v>1</v>
      </c>
      <c r="M631" s="6">
        <v>91.1</v>
      </c>
      <c r="N631" s="13">
        <v>91.1</v>
      </c>
      <c r="O631" s="3">
        <v>44</v>
      </c>
      <c r="P631" s="1">
        <v>4.585</v>
      </c>
      <c r="Q631" s="1">
        <v>4.585</v>
      </c>
      <c r="R631" s="3">
        <v>47</v>
      </c>
      <c r="S631" s="1">
        <v>20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20</v>
      </c>
      <c r="Z631" s="1">
        <v>0</v>
      </c>
      <c r="AA631" s="1">
        <v>20</v>
      </c>
      <c r="AB631" s="1">
        <v>40</v>
      </c>
      <c r="AC631" s="3">
        <v>11</v>
      </c>
      <c r="AD631" s="1">
        <v>-4.6720485999999999E-2</v>
      </c>
      <c r="AE631" s="1">
        <v>-7.7927399428685401E-3</v>
      </c>
      <c r="AF631" s="1">
        <v>1</v>
      </c>
      <c r="AG631" s="1">
        <v>1</v>
      </c>
      <c r="AH631" s="1">
        <v>11</v>
      </c>
      <c r="AI631" s="1">
        <v>4</v>
      </c>
      <c r="AJ631" s="1">
        <v>4</v>
      </c>
      <c r="AK631" s="1">
        <v>51</v>
      </c>
    </row>
    <row r="632" spans="1:37" x14ac:dyDescent="0.2">
      <c r="A632" t="s">
        <v>632</v>
      </c>
      <c r="B632" t="s">
        <v>5123</v>
      </c>
      <c r="C632" t="s">
        <v>5131</v>
      </c>
      <c r="D632" t="s">
        <v>6548</v>
      </c>
      <c r="E632" t="s">
        <v>6553</v>
      </c>
      <c r="F632" s="35" t="s">
        <v>6554</v>
      </c>
      <c r="G632" s="1" t="s">
        <v>5104</v>
      </c>
      <c r="H632" s="1" t="s">
        <v>5104</v>
      </c>
      <c r="I632" s="3">
        <v>1</v>
      </c>
      <c r="J632" s="1">
        <v>0</v>
      </c>
      <c r="K632" s="1">
        <v>0</v>
      </c>
      <c r="L632" s="3">
        <v>1</v>
      </c>
      <c r="M632" s="6">
        <v>130</v>
      </c>
      <c r="N632" s="13">
        <v>130</v>
      </c>
      <c r="O632" s="3">
        <v>44</v>
      </c>
      <c r="P632" s="1">
        <v>4.585</v>
      </c>
      <c r="Q632" s="1">
        <v>4.585</v>
      </c>
      <c r="R632" s="3">
        <v>47</v>
      </c>
      <c r="S632" s="1">
        <v>20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20</v>
      </c>
      <c r="Z632" s="1">
        <v>0</v>
      </c>
      <c r="AA632" s="1">
        <v>20</v>
      </c>
      <c r="AB632" s="1">
        <v>40</v>
      </c>
      <c r="AC632" s="3">
        <v>11</v>
      </c>
      <c r="AD632" s="1">
        <v>-4.6720485999999999E-2</v>
      </c>
      <c r="AE632" s="1">
        <v>-7.7927399428685401E-3</v>
      </c>
      <c r="AF632" s="1">
        <v>1</v>
      </c>
      <c r="AG632" s="1">
        <v>1</v>
      </c>
      <c r="AH632" s="1">
        <v>11</v>
      </c>
      <c r="AI632" s="1">
        <v>3</v>
      </c>
      <c r="AJ632" s="1">
        <v>3</v>
      </c>
      <c r="AK632" s="1">
        <v>51</v>
      </c>
    </row>
    <row r="633" spans="1:37" x14ac:dyDescent="0.2">
      <c r="A633" t="s">
        <v>633</v>
      </c>
      <c r="B633" t="s">
        <v>5123</v>
      </c>
      <c r="C633" t="s">
        <v>5131</v>
      </c>
      <c r="D633" t="s">
        <v>6548</v>
      </c>
      <c r="E633" t="s">
        <v>6555</v>
      </c>
      <c r="F633" s="35" t="s">
        <v>14948</v>
      </c>
      <c r="G633" s="1" t="s">
        <v>5104</v>
      </c>
      <c r="H633" s="1" t="s">
        <v>5104</v>
      </c>
      <c r="I633" s="3">
        <v>1</v>
      </c>
      <c r="J633" s="1">
        <v>0</v>
      </c>
      <c r="K633" s="1">
        <v>0</v>
      </c>
      <c r="L633" s="3">
        <v>1</v>
      </c>
      <c r="M633" s="6">
        <v>92</v>
      </c>
      <c r="N633" s="13">
        <v>92</v>
      </c>
      <c r="O633" s="3">
        <v>44</v>
      </c>
      <c r="P633" s="1">
        <v>4.585</v>
      </c>
      <c r="Q633" s="1">
        <v>4.585</v>
      </c>
      <c r="R633" s="3">
        <v>47</v>
      </c>
      <c r="S633" s="1">
        <v>20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20</v>
      </c>
      <c r="Z633" s="1">
        <v>0</v>
      </c>
      <c r="AA633" s="1">
        <v>20</v>
      </c>
      <c r="AB633" s="1">
        <v>40</v>
      </c>
      <c r="AC633" s="3">
        <v>11</v>
      </c>
      <c r="AD633" s="1">
        <v>-4.6720485999999999E-2</v>
      </c>
      <c r="AE633" s="1">
        <v>-7.7927399428685401E-3</v>
      </c>
      <c r="AF633" s="1">
        <v>1</v>
      </c>
      <c r="AG633" s="1">
        <v>1</v>
      </c>
      <c r="AH633" s="1">
        <v>11</v>
      </c>
      <c r="AI633" s="1">
        <v>5</v>
      </c>
      <c r="AJ633" s="1">
        <v>5</v>
      </c>
      <c r="AK633" s="1">
        <v>51</v>
      </c>
    </row>
    <row r="634" spans="1:37" x14ac:dyDescent="0.2">
      <c r="A634" t="s">
        <v>634</v>
      </c>
      <c r="B634" t="s">
        <v>5123</v>
      </c>
      <c r="C634" t="s">
        <v>5131</v>
      </c>
      <c r="D634" t="s">
        <v>6548</v>
      </c>
      <c r="E634" t="s">
        <v>6556</v>
      </c>
      <c r="F634" s="35" t="s">
        <v>6557</v>
      </c>
      <c r="G634" s="1" t="s">
        <v>5104</v>
      </c>
      <c r="H634" s="1" t="s">
        <v>5104</v>
      </c>
      <c r="I634" s="3">
        <v>1</v>
      </c>
      <c r="J634" s="1">
        <v>0</v>
      </c>
      <c r="K634" s="1">
        <v>0</v>
      </c>
      <c r="L634" s="3">
        <v>1</v>
      </c>
      <c r="M634" s="6">
        <v>96.4</v>
      </c>
      <c r="N634" s="13">
        <v>96.4</v>
      </c>
      <c r="O634" s="3">
        <v>44</v>
      </c>
      <c r="P634" s="1">
        <v>4.4775</v>
      </c>
      <c r="Q634" s="1">
        <v>4.4775</v>
      </c>
      <c r="R634" s="3">
        <v>47</v>
      </c>
      <c r="S634" s="1">
        <v>20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20</v>
      </c>
      <c r="Z634" s="1">
        <v>0</v>
      </c>
      <c r="AA634" s="1">
        <v>20</v>
      </c>
      <c r="AB634" s="1">
        <v>40</v>
      </c>
      <c r="AC634" s="3">
        <v>11</v>
      </c>
      <c r="AD634" s="1">
        <v>-4.6720485999999999E-2</v>
      </c>
      <c r="AE634" s="1">
        <v>-7.7927399428685401E-3</v>
      </c>
      <c r="AF634" s="1">
        <v>1</v>
      </c>
      <c r="AG634" s="1">
        <v>1</v>
      </c>
      <c r="AH634" s="1">
        <v>11</v>
      </c>
      <c r="AI634" s="1">
        <v>3</v>
      </c>
      <c r="AJ634" s="1">
        <v>3</v>
      </c>
      <c r="AK634" s="1">
        <v>51</v>
      </c>
    </row>
    <row r="635" spans="1:37" x14ac:dyDescent="0.2">
      <c r="A635" t="s">
        <v>635</v>
      </c>
      <c r="B635" t="s">
        <v>5233</v>
      </c>
      <c r="C635" t="s">
        <v>5376</v>
      </c>
      <c r="D635" t="s">
        <v>6558</v>
      </c>
      <c r="E635" t="s">
        <v>6559</v>
      </c>
      <c r="F635" s="35" t="s">
        <v>6560</v>
      </c>
      <c r="G635" s="1" t="s">
        <v>5106</v>
      </c>
      <c r="H635" s="1" t="s">
        <v>5106</v>
      </c>
      <c r="I635" s="3">
        <v>1</v>
      </c>
      <c r="J635" s="1">
        <v>1</v>
      </c>
      <c r="K635" s="1">
        <v>1</v>
      </c>
      <c r="L635" s="3">
        <v>1</v>
      </c>
      <c r="M635" s="6">
        <v>125000</v>
      </c>
      <c r="N635" s="13">
        <v>125000</v>
      </c>
      <c r="O635" s="3">
        <v>44</v>
      </c>
      <c r="P635" s="1">
        <v>1</v>
      </c>
      <c r="Q635" s="1">
        <v>1</v>
      </c>
      <c r="R635" s="3">
        <v>47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100</v>
      </c>
      <c r="AC635" s="3">
        <v>11</v>
      </c>
      <c r="AD635" s="1">
        <v>-9.0224465000000004E-2</v>
      </c>
      <c r="AE635" s="1">
        <v>7.4363546281954004E-2</v>
      </c>
      <c r="AF635" s="1">
        <v>1</v>
      </c>
      <c r="AG635" s="1">
        <v>1</v>
      </c>
      <c r="AH635" s="1">
        <v>11</v>
      </c>
      <c r="AI635" s="1">
        <v>3</v>
      </c>
      <c r="AJ635" s="1">
        <v>3</v>
      </c>
      <c r="AK635" s="1">
        <v>51</v>
      </c>
    </row>
    <row r="636" spans="1:37" x14ac:dyDescent="0.2">
      <c r="A636" t="s">
        <v>636</v>
      </c>
      <c r="B636" t="s">
        <v>5233</v>
      </c>
      <c r="C636" t="s">
        <v>5376</v>
      </c>
      <c r="D636" t="s">
        <v>6558</v>
      </c>
      <c r="E636" t="s">
        <v>6405</v>
      </c>
      <c r="F636" s="35" t="s">
        <v>6561</v>
      </c>
      <c r="G636" s="1" t="s">
        <v>5106</v>
      </c>
      <c r="H636" s="1" t="s">
        <v>5106</v>
      </c>
      <c r="I636" s="3">
        <v>1</v>
      </c>
      <c r="J636" s="1">
        <v>0</v>
      </c>
      <c r="K636" s="1">
        <v>0</v>
      </c>
      <c r="L636" s="3">
        <v>1</v>
      </c>
      <c r="M636" s="6">
        <v>131250</v>
      </c>
      <c r="N636" s="13">
        <v>131250</v>
      </c>
      <c r="O636" s="3">
        <v>44</v>
      </c>
      <c r="P636" s="1">
        <v>1</v>
      </c>
      <c r="Q636" s="1">
        <v>1</v>
      </c>
      <c r="R636" s="3">
        <v>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100</v>
      </c>
      <c r="AC636" s="3">
        <v>1</v>
      </c>
      <c r="AD636" s="1">
        <v>-9.0224465000000004E-2</v>
      </c>
      <c r="AE636" s="1">
        <v>7.4363546281954004E-2</v>
      </c>
      <c r="AF636" s="1">
        <v>1</v>
      </c>
      <c r="AG636" s="1">
        <v>1</v>
      </c>
      <c r="AH636" s="15">
        <v>1</v>
      </c>
      <c r="AI636" s="1">
        <v>4</v>
      </c>
      <c r="AJ636" s="1">
        <v>4</v>
      </c>
      <c r="AK636" s="1">
        <v>51</v>
      </c>
    </row>
    <row r="637" spans="1:37" x14ac:dyDescent="0.2">
      <c r="A637" t="s">
        <v>637</v>
      </c>
      <c r="B637" t="s">
        <v>5233</v>
      </c>
      <c r="C637" t="s">
        <v>5376</v>
      </c>
      <c r="D637" t="s">
        <v>6558</v>
      </c>
      <c r="E637" t="s">
        <v>6562</v>
      </c>
      <c r="F637" s="35" t="s">
        <v>6563</v>
      </c>
      <c r="G637" s="1" t="s">
        <v>5106</v>
      </c>
      <c r="H637" s="1" t="s">
        <v>5106</v>
      </c>
      <c r="I637" s="3">
        <v>1</v>
      </c>
      <c r="J637" s="1">
        <v>1</v>
      </c>
      <c r="K637" s="1">
        <v>1</v>
      </c>
      <c r="L637" s="3">
        <v>42</v>
      </c>
      <c r="M637" s="6">
        <v>131250</v>
      </c>
      <c r="N637" s="13">
        <v>131250</v>
      </c>
      <c r="O637" s="3">
        <v>44</v>
      </c>
      <c r="P637" s="1">
        <v>1.0625</v>
      </c>
      <c r="Q637" s="1">
        <v>1.0625</v>
      </c>
      <c r="R637" s="3">
        <v>47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100</v>
      </c>
      <c r="AC637" s="3">
        <v>11</v>
      </c>
      <c r="AD637" s="1">
        <v>-9.0224465000000004E-2</v>
      </c>
      <c r="AE637" s="1">
        <v>7.4363546281954004E-2</v>
      </c>
      <c r="AF637" s="1">
        <v>1</v>
      </c>
      <c r="AG637" s="1">
        <v>1</v>
      </c>
      <c r="AH637" s="1">
        <v>11</v>
      </c>
      <c r="AI637" s="1">
        <v>6</v>
      </c>
      <c r="AJ637" s="1">
        <v>6</v>
      </c>
      <c r="AK637" s="1">
        <v>51</v>
      </c>
    </row>
    <row r="638" spans="1:37" x14ac:dyDescent="0.2">
      <c r="A638" t="s">
        <v>638</v>
      </c>
      <c r="B638" t="s">
        <v>5233</v>
      </c>
      <c r="C638" t="s">
        <v>5376</v>
      </c>
      <c r="D638" t="s">
        <v>6558</v>
      </c>
      <c r="E638" t="s">
        <v>6564</v>
      </c>
      <c r="F638" s="35" t="s">
        <v>6565</v>
      </c>
      <c r="G638" s="1" t="s">
        <v>5107</v>
      </c>
      <c r="H638" s="1" t="s">
        <v>5107</v>
      </c>
      <c r="I638" s="3">
        <v>1</v>
      </c>
      <c r="J638" s="1">
        <v>1</v>
      </c>
      <c r="K638" s="1">
        <v>1</v>
      </c>
      <c r="L638" s="3">
        <v>42</v>
      </c>
      <c r="M638" s="6">
        <v>53000</v>
      </c>
      <c r="N638" s="13">
        <v>53000</v>
      </c>
      <c r="O638" s="3">
        <v>44</v>
      </c>
      <c r="P638" s="1">
        <v>1</v>
      </c>
      <c r="Q638" s="1">
        <v>1</v>
      </c>
      <c r="R638" s="3">
        <v>47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100</v>
      </c>
      <c r="AC638" s="3">
        <v>11</v>
      </c>
      <c r="AD638" s="1">
        <v>-9.0224465000000004E-2</v>
      </c>
      <c r="AE638" s="1">
        <v>7.4363546281954004E-2</v>
      </c>
      <c r="AF638" s="1">
        <v>1</v>
      </c>
      <c r="AG638" s="1">
        <v>1</v>
      </c>
      <c r="AH638" s="1">
        <v>11</v>
      </c>
      <c r="AI638" s="1">
        <v>7</v>
      </c>
      <c r="AJ638" s="1">
        <v>7</v>
      </c>
      <c r="AK638" s="1">
        <v>51</v>
      </c>
    </row>
    <row r="639" spans="1:37" x14ac:dyDescent="0.2">
      <c r="A639" t="s">
        <v>639</v>
      </c>
      <c r="B639" t="s">
        <v>6290</v>
      </c>
      <c r="C639" t="s">
        <v>6291</v>
      </c>
      <c r="D639" t="s">
        <v>6566</v>
      </c>
      <c r="E639" t="s">
        <v>6567</v>
      </c>
      <c r="F639" s="35" t="s">
        <v>6568</v>
      </c>
      <c r="G639" s="1" t="s">
        <v>5104</v>
      </c>
      <c r="H639" s="1" t="s">
        <v>5104</v>
      </c>
      <c r="I639" s="3">
        <v>1</v>
      </c>
      <c r="J639" s="1">
        <v>0</v>
      </c>
      <c r="K639" s="1">
        <v>0</v>
      </c>
      <c r="L639" s="3">
        <v>1</v>
      </c>
      <c r="M639" s="6">
        <v>10</v>
      </c>
      <c r="N639" s="13">
        <v>10</v>
      </c>
      <c r="O639" s="3">
        <v>44</v>
      </c>
      <c r="P639" s="1" t="s">
        <v>2</v>
      </c>
      <c r="Q639" s="1">
        <v>3.6585000000000001</v>
      </c>
      <c r="R639" s="3" t="s">
        <v>14989</v>
      </c>
      <c r="S639" s="1">
        <v>50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30</v>
      </c>
      <c r="Z639" s="1">
        <v>20</v>
      </c>
      <c r="AA639" s="1">
        <v>0</v>
      </c>
      <c r="AB639" s="1">
        <v>0</v>
      </c>
      <c r="AC639" s="3">
        <v>11</v>
      </c>
      <c r="AD639" s="1">
        <v>5.4224735000000003E-2</v>
      </c>
      <c r="AE639" s="1">
        <v>-5.5548079118329902E-2</v>
      </c>
      <c r="AF639" s="1">
        <v>2</v>
      </c>
      <c r="AG639" s="1">
        <v>2</v>
      </c>
      <c r="AH639" s="1">
        <v>11</v>
      </c>
      <c r="AI639" s="1">
        <v>2</v>
      </c>
      <c r="AJ639" s="1">
        <v>2</v>
      </c>
      <c r="AK639" s="1">
        <v>51</v>
      </c>
    </row>
    <row r="640" spans="1:37" x14ac:dyDescent="0.2">
      <c r="A640" t="s">
        <v>640</v>
      </c>
      <c r="B640" t="s">
        <v>5168</v>
      </c>
      <c r="C640" t="s">
        <v>5847</v>
      </c>
      <c r="D640" t="s">
        <v>6569</v>
      </c>
      <c r="E640" t="s">
        <v>6570</v>
      </c>
      <c r="F640" s="35" t="s">
        <v>6571</v>
      </c>
      <c r="G640" s="1" t="s">
        <v>5104</v>
      </c>
      <c r="H640" s="1" t="s">
        <v>5104</v>
      </c>
      <c r="I640" s="3">
        <v>1</v>
      </c>
      <c r="J640" s="1">
        <v>0</v>
      </c>
      <c r="K640" s="1">
        <v>0</v>
      </c>
      <c r="L640" s="3">
        <v>1</v>
      </c>
      <c r="M640" s="6">
        <v>25.7</v>
      </c>
      <c r="N640" s="13">
        <v>25.7</v>
      </c>
      <c r="O640" s="3">
        <v>44</v>
      </c>
      <c r="P640" s="1">
        <v>1.05</v>
      </c>
      <c r="Q640" s="1">
        <v>1.05</v>
      </c>
      <c r="R640" s="14">
        <v>1</v>
      </c>
      <c r="S640" s="1">
        <v>100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3">
        <v>11</v>
      </c>
      <c r="AD640" s="1">
        <v>9.9855619000000007E-2</v>
      </c>
      <c r="AE640" s="1">
        <v>2.2143426940417502E-2</v>
      </c>
      <c r="AF640" s="1">
        <v>4</v>
      </c>
      <c r="AG640" s="2">
        <v>4</v>
      </c>
      <c r="AH640" s="1">
        <v>11</v>
      </c>
      <c r="AI640" s="1">
        <v>4</v>
      </c>
      <c r="AJ640" s="1">
        <v>4</v>
      </c>
      <c r="AK640" s="1">
        <v>51</v>
      </c>
    </row>
    <row r="641" spans="1:37" x14ac:dyDescent="0.2">
      <c r="A641" t="s">
        <v>641</v>
      </c>
      <c r="B641" t="s">
        <v>5168</v>
      </c>
      <c r="C641" t="s">
        <v>5847</v>
      </c>
      <c r="D641" t="s">
        <v>6569</v>
      </c>
      <c r="E641" t="s">
        <v>5773</v>
      </c>
      <c r="F641" s="35" t="s">
        <v>6572</v>
      </c>
      <c r="G641" s="1" t="s">
        <v>5104</v>
      </c>
      <c r="H641" s="1" t="s">
        <v>5104</v>
      </c>
      <c r="I641" s="3">
        <v>1</v>
      </c>
      <c r="J641" s="1">
        <v>0</v>
      </c>
      <c r="K641" s="1">
        <v>0</v>
      </c>
      <c r="L641" s="3">
        <v>1</v>
      </c>
      <c r="M641" s="6">
        <v>16.100000000000001</v>
      </c>
      <c r="N641" s="13">
        <v>16.100000000000001</v>
      </c>
      <c r="O641" s="3">
        <v>44</v>
      </c>
      <c r="P641" s="1">
        <v>1</v>
      </c>
      <c r="Q641" s="1">
        <v>1</v>
      </c>
      <c r="R641" s="14">
        <v>1</v>
      </c>
      <c r="S641" s="1">
        <v>100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3">
        <v>11</v>
      </c>
      <c r="AD641" s="1">
        <v>9.9855619000000007E-2</v>
      </c>
      <c r="AE641" s="1">
        <v>2.2143426940417502E-2</v>
      </c>
      <c r="AF641" s="1">
        <v>4</v>
      </c>
      <c r="AG641" s="2">
        <v>4</v>
      </c>
      <c r="AH641" s="1">
        <v>11</v>
      </c>
      <c r="AI641" s="1">
        <v>3</v>
      </c>
      <c r="AJ641" s="1">
        <v>3</v>
      </c>
      <c r="AK641" s="1">
        <v>51</v>
      </c>
    </row>
    <row r="642" spans="1:37" x14ac:dyDescent="0.2">
      <c r="A642" t="s">
        <v>642</v>
      </c>
      <c r="B642" t="s">
        <v>5168</v>
      </c>
      <c r="C642" t="s">
        <v>5847</v>
      </c>
      <c r="D642" t="s">
        <v>6569</v>
      </c>
      <c r="E642" t="s">
        <v>6573</v>
      </c>
      <c r="F642" s="35" t="s">
        <v>6574</v>
      </c>
      <c r="G642" s="1" t="s">
        <v>5104</v>
      </c>
      <c r="H642" s="1" t="s">
        <v>5104</v>
      </c>
      <c r="I642" s="3">
        <v>1</v>
      </c>
      <c r="J642" s="1">
        <v>0</v>
      </c>
      <c r="K642" s="1">
        <v>0</v>
      </c>
      <c r="L642" s="3">
        <v>1</v>
      </c>
      <c r="M642" s="6">
        <v>19</v>
      </c>
      <c r="N642" s="13">
        <v>19</v>
      </c>
      <c r="O642" s="3">
        <v>44</v>
      </c>
      <c r="P642" s="1">
        <v>1.05</v>
      </c>
      <c r="Q642" s="1">
        <v>1.05</v>
      </c>
      <c r="R642" s="14">
        <v>1</v>
      </c>
      <c r="S642" s="1">
        <v>100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3">
        <v>11</v>
      </c>
      <c r="AD642" s="1">
        <v>9.9855619000000007E-2</v>
      </c>
      <c r="AE642" s="1">
        <v>2.2143426940417502E-2</v>
      </c>
      <c r="AF642" s="1">
        <v>4</v>
      </c>
      <c r="AG642" s="2">
        <v>4</v>
      </c>
      <c r="AH642" s="1">
        <v>11</v>
      </c>
      <c r="AI642" s="1">
        <v>2</v>
      </c>
      <c r="AJ642" s="1">
        <v>2</v>
      </c>
      <c r="AK642" s="1">
        <v>51</v>
      </c>
    </row>
    <row r="643" spans="1:37" x14ac:dyDescent="0.2">
      <c r="A643" t="s">
        <v>643</v>
      </c>
      <c r="B643" t="s">
        <v>5168</v>
      </c>
      <c r="C643" t="s">
        <v>5847</v>
      </c>
      <c r="D643" t="s">
        <v>6569</v>
      </c>
      <c r="E643" t="s">
        <v>6575</v>
      </c>
      <c r="F643" s="35" t="s">
        <v>6576</v>
      </c>
      <c r="G643" s="1" t="s">
        <v>5104</v>
      </c>
      <c r="H643" s="1" t="s">
        <v>5104</v>
      </c>
      <c r="I643" s="3">
        <v>1</v>
      </c>
      <c r="J643" s="1">
        <v>0</v>
      </c>
      <c r="K643" s="1">
        <v>0</v>
      </c>
      <c r="L643" s="3">
        <v>1</v>
      </c>
      <c r="M643" s="6">
        <v>15</v>
      </c>
      <c r="N643" s="13">
        <v>15</v>
      </c>
      <c r="O643" s="3">
        <v>44</v>
      </c>
      <c r="P643" s="1">
        <v>1</v>
      </c>
      <c r="Q643" s="1">
        <v>1</v>
      </c>
      <c r="R643" s="3">
        <v>47</v>
      </c>
      <c r="S643" s="1">
        <v>100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3">
        <v>11</v>
      </c>
      <c r="AD643" s="1">
        <v>9.9855619000000007E-2</v>
      </c>
      <c r="AE643" s="1">
        <v>2.2143426940417502E-2</v>
      </c>
      <c r="AF643" s="1">
        <v>4</v>
      </c>
      <c r="AG643" s="2">
        <v>4</v>
      </c>
      <c r="AH643" s="1">
        <v>11</v>
      </c>
      <c r="AI643" s="1">
        <v>5</v>
      </c>
      <c r="AJ643" s="1">
        <v>5</v>
      </c>
      <c r="AK643" s="1">
        <v>51</v>
      </c>
    </row>
    <row r="644" spans="1:37" x14ac:dyDescent="0.2">
      <c r="A644" t="s">
        <v>644</v>
      </c>
      <c r="B644" t="s">
        <v>5168</v>
      </c>
      <c r="C644" t="s">
        <v>5847</v>
      </c>
      <c r="D644" t="s">
        <v>6569</v>
      </c>
      <c r="E644" t="s">
        <v>6577</v>
      </c>
      <c r="F644" s="35" t="s">
        <v>6578</v>
      </c>
      <c r="G644" s="1" t="s">
        <v>5104</v>
      </c>
      <c r="H644" s="1" t="s">
        <v>5104</v>
      </c>
      <c r="I644" s="3">
        <v>1</v>
      </c>
      <c r="J644" s="1">
        <v>0</v>
      </c>
      <c r="K644" s="1">
        <v>0</v>
      </c>
      <c r="L644" s="3">
        <v>1</v>
      </c>
      <c r="M644" s="6">
        <v>19.899999999999999</v>
      </c>
      <c r="N644" s="13">
        <v>19.899999999999999</v>
      </c>
      <c r="O644" s="3">
        <v>44</v>
      </c>
      <c r="P644" s="1">
        <v>1.05</v>
      </c>
      <c r="Q644" s="1">
        <v>1.05</v>
      </c>
      <c r="R644" s="14">
        <v>1</v>
      </c>
      <c r="S644" s="1">
        <v>100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3">
        <v>11</v>
      </c>
      <c r="AD644" s="1">
        <v>9.9855619000000007E-2</v>
      </c>
      <c r="AE644" s="1">
        <v>2.2143426940417502E-2</v>
      </c>
      <c r="AF644" s="1">
        <v>4</v>
      </c>
      <c r="AG644" s="2">
        <v>4</v>
      </c>
      <c r="AH644" s="1">
        <v>11</v>
      </c>
      <c r="AI644" s="1">
        <v>5</v>
      </c>
      <c r="AJ644" s="1">
        <v>5</v>
      </c>
      <c r="AK644" s="1">
        <v>51</v>
      </c>
    </row>
    <row r="645" spans="1:37" x14ac:dyDescent="0.2">
      <c r="A645" t="s">
        <v>645</v>
      </c>
      <c r="B645" t="s">
        <v>5168</v>
      </c>
      <c r="C645" t="s">
        <v>5847</v>
      </c>
      <c r="D645" t="s">
        <v>6569</v>
      </c>
      <c r="E645" t="s">
        <v>6579</v>
      </c>
      <c r="F645" s="35" t="s">
        <v>6580</v>
      </c>
      <c r="G645" s="1" t="s">
        <v>5104</v>
      </c>
      <c r="H645" s="1" t="s">
        <v>5104</v>
      </c>
      <c r="I645" s="3">
        <v>1</v>
      </c>
      <c r="J645" s="1">
        <v>0</v>
      </c>
      <c r="K645" s="1">
        <v>0</v>
      </c>
      <c r="L645" s="3">
        <v>1</v>
      </c>
      <c r="M645" s="6">
        <v>10</v>
      </c>
      <c r="N645" s="13">
        <v>10</v>
      </c>
      <c r="O645" s="3">
        <v>44</v>
      </c>
      <c r="P645" s="1">
        <v>1.05</v>
      </c>
      <c r="Q645" s="1">
        <v>1.05</v>
      </c>
      <c r="R645" s="14">
        <v>1</v>
      </c>
      <c r="S645" s="1">
        <v>100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3">
        <v>11</v>
      </c>
      <c r="AD645" s="1">
        <v>9.9855619000000007E-2</v>
      </c>
      <c r="AE645" s="1">
        <v>2.2143426940417502E-2</v>
      </c>
      <c r="AF645" s="1">
        <v>4</v>
      </c>
      <c r="AG645" s="2">
        <v>4</v>
      </c>
      <c r="AH645" s="1">
        <v>11</v>
      </c>
      <c r="AI645" s="1">
        <v>2</v>
      </c>
      <c r="AJ645" s="1">
        <v>2</v>
      </c>
      <c r="AK645" s="1">
        <v>51</v>
      </c>
    </row>
    <row r="646" spans="1:37" x14ac:dyDescent="0.2">
      <c r="A646" t="s">
        <v>646</v>
      </c>
      <c r="B646" t="s">
        <v>5168</v>
      </c>
      <c r="C646" t="s">
        <v>5847</v>
      </c>
      <c r="D646" t="s">
        <v>6569</v>
      </c>
      <c r="E646" t="s">
        <v>6581</v>
      </c>
      <c r="F646" s="35" t="s">
        <v>6582</v>
      </c>
      <c r="G646" s="1" t="s">
        <v>5104</v>
      </c>
      <c r="H646" s="1" t="s">
        <v>5104</v>
      </c>
      <c r="I646" s="3">
        <v>1</v>
      </c>
      <c r="J646" s="1">
        <v>0</v>
      </c>
      <c r="K646" s="1">
        <v>0</v>
      </c>
      <c r="L646" s="3">
        <v>1</v>
      </c>
      <c r="M646" s="6">
        <v>10.199999999999999</v>
      </c>
      <c r="N646" s="13">
        <v>10.199999999999999</v>
      </c>
      <c r="O646" s="3">
        <v>44</v>
      </c>
      <c r="P646" s="1">
        <v>1.05</v>
      </c>
      <c r="Q646" s="1">
        <v>1.05</v>
      </c>
      <c r="R646" s="14">
        <v>1</v>
      </c>
      <c r="S646" s="1">
        <v>100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3">
        <v>11</v>
      </c>
      <c r="AD646" s="1">
        <v>9.9855619000000007E-2</v>
      </c>
      <c r="AE646" s="1">
        <v>2.2143426940417502E-2</v>
      </c>
      <c r="AF646" s="1">
        <v>4</v>
      </c>
      <c r="AG646" s="2">
        <v>4</v>
      </c>
      <c r="AH646" s="1">
        <v>11</v>
      </c>
      <c r="AI646" s="1">
        <v>1</v>
      </c>
      <c r="AJ646" s="1">
        <v>1</v>
      </c>
      <c r="AK646" s="1">
        <v>51</v>
      </c>
    </row>
    <row r="647" spans="1:37" x14ac:dyDescent="0.2">
      <c r="A647" t="s">
        <v>647</v>
      </c>
      <c r="B647" t="s">
        <v>5168</v>
      </c>
      <c r="C647" t="s">
        <v>5847</v>
      </c>
      <c r="D647" t="s">
        <v>6569</v>
      </c>
      <c r="E647" t="s">
        <v>6583</v>
      </c>
      <c r="F647" s="35" t="s">
        <v>6584</v>
      </c>
      <c r="G647" s="1" t="s">
        <v>5104</v>
      </c>
      <c r="H647" s="1" t="s">
        <v>5104</v>
      </c>
      <c r="I647" s="3">
        <v>1</v>
      </c>
      <c r="J647" s="1">
        <v>0</v>
      </c>
      <c r="K647" s="1">
        <v>0</v>
      </c>
      <c r="L647" s="3">
        <v>1</v>
      </c>
      <c r="M647" s="6">
        <v>16.899999999999999</v>
      </c>
      <c r="N647" s="13">
        <v>16.899999999999999</v>
      </c>
      <c r="O647" s="3">
        <v>44</v>
      </c>
      <c r="P647" s="1">
        <v>1.05</v>
      </c>
      <c r="Q647" s="1">
        <v>1.05</v>
      </c>
      <c r="R647" s="14">
        <v>1</v>
      </c>
      <c r="S647" s="1">
        <v>100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3">
        <v>11</v>
      </c>
      <c r="AD647" s="1">
        <v>9.9855619000000007E-2</v>
      </c>
      <c r="AE647" s="1">
        <v>2.2143426940417502E-2</v>
      </c>
      <c r="AF647" s="1">
        <v>4</v>
      </c>
      <c r="AG647" s="2">
        <v>4</v>
      </c>
      <c r="AH647" s="1">
        <v>11</v>
      </c>
      <c r="AI647" s="1">
        <v>8</v>
      </c>
      <c r="AJ647" s="1">
        <v>8</v>
      </c>
      <c r="AK647" s="1">
        <v>51</v>
      </c>
    </row>
    <row r="648" spans="1:37" x14ac:dyDescent="0.2">
      <c r="A648" t="s">
        <v>648</v>
      </c>
      <c r="B648" t="s">
        <v>5168</v>
      </c>
      <c r="C648" t="s">
        <v>5847</v>
      </c>
      <c r="D648" t="s">
        <v>6569</v>
      </c>
      <c r="E648" t="s">
        <v>6585</v>
      </c>
      <c r="F648" s="35" t="s">
        <v>6586</v>
      </c>
      <c r="G648" s="1" t="s">
        <v>5104</v>
      </c>
      <c r="H648" s="1" t="s">
        <v>5104</v>
      </c>
      <c r="I648" s="3">
        <v>1</v>
      </c>
      <c r="J648" s="1">
        <v>0</v>
      </c>
      <c r="K648" s="1">
        <v>0</v>
      </c>
      <c r="L648" s="3">
        <v>1</v>
      </c>
      <c r="M648" s="6">
        <v>14.3</v>
      </c>
      <c r="N648" s="13">
        <v>14.3</v>
      </c>
      <c r="O648" s="3">
        <v>44</v>
      </c>
      <c r="P648" s="1">
        <v>1.05</v>
      </c>
      <c r="Q648" s="1">
        <v>1.05</v>
      </c>
      <c r="R648" s="14">
        <v>1</v>
      </c>
      <c r="S648" s="1">
        <v>100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3">
        <v>44</v>
      </c>
      <c r="AD648" s="1">
        <v>9.9855619000000007E-2</v>
      </c>
      <c r="AE648" s="1">
        <v>2.2143426940417502E-2</v>
      </c>
      <c r="AF648" s="1">
        <v>4</v>
      </c>
      <c r="AG648" s="2">
        <v>4</v>
      </c>
      <c r="AH648" s="15">
        <v>1</v>
      </c>
      <c r="AI648" s="1">
        <v>4</v>
      </c>
      <c r="AJ648" s="1">
        <v>4</v>
      </c>
      <c r="AK648" s="1">
        <v>51</v>
      </c>
    </row>
    <row r="649" spans="1:37" x14ac:dyDescent="0.2">
      <c r="A649" t="s">
        <v>649</v>
      </c>
      <c r="B649" t="s">
        <v>5168</v>
      </c>
      <c r="C649" t="s">
        <v>5847</v>
      </c>
      <c r="D649" t="s">
        <v>6569</v>
      </c>
      <c r="E649" t="s">
        <v>6587</v>
      </c>
      <c r="F649" s="35" t="s">
        <v>6588</v>
      </c>
      <c r="G649" s="1" t="s">
        <v>5104</v>
      </c>
      <c r="H649" s="1" t="s">
        <v>5104</v>
      </c>
      <c r="I649" s="3">
        <v>1</v>
      </c>
      <c r="J649" s="1">
        <v>0</v>
      </c>
      <c r="K649" s="1">
        <v>0</v>
      </c>
      <c r="L649" s="3">
        <v>1</v>
      </c>
      <c r="M649" s="6">
        <v>20</v>
      </c>
      <c r="N649" s="13">
        <v>20</v>
      </c>
      <c r="O649" s="3">
        <v>44</v>
      </c>
      <c r="P649" s="1">
        <v>1</v>
      </c>
      <c r="Q649" s="1">
        <v>1</v>
      </c>
      <c r="R649" s="14">
        <v>1</v>
      </c>
      <c r="S649" s="1">
        <v>100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3">
        <v>11</v>
      </c>
      <c r="AD649" s="1">
        <v>9.9855619000000007E-2</v>
      </c>
      <c r="AE649" s="1">
        <v>2.2143426940417502E-2</v>
      </c>
      <c r="AF649" s="1">
        <v>4</v>
      </c>
      <c r="AG649" s="2">
        <v>4</v>
      </c>
      <c r="AH649" s="1">
        <v>11</v>
      </c>
      <c r="AI649" s="1">
        <v>1</v>
      </c>
      <c r="AJ649" s="1">
        <v>1</v>
      </c>
      <c r="AK649" s="1">
        <v>51</v>
      </c>
    </row>
    <row r="650" spans="1:37" x14ac:dyDescent="0.2">
      <c r="A650" t="s">
        <v>650</v>
      </c>
      <c r="B650" t="s">
        <v>5168</v>
      </c>
      <c r="C650" t="s">
        <v>5847</v>
      </c>
      <c r="D650" t="s">
        <v>6569</v>
      </c>
      <c r="E650" t="s">
        <v>5397</v>
      </c>
      <c r="F650" s="35" t="s">
        <v>6589</v>
      </c>
      <c r="G650" s="1" t="s">
        <v>5104</v>
      </c>
      <c r="H650" s="1" t="s">
        <v>5104</v>
      </c>
      <c r="I650" s="3">
        <v>1</v>
      </c>
      <c r="J650" s="1">
        <v>0</v>
      </c>
      <c r="K650" s="1">
        <v>0</v>
      </c>
      <c r="L650" s="3">
        <v>1</v>
      </c>
      <c r="M650" s="6">
        <v>14.8</v>
      </c>
      <c r="N650" s="13">
        <v>14.8</v>
      </c>
      <c r="O650" s="3">
        <v>44</v>
      </c>
      <c r="P650" s="1">
        <v>1</v>
      </c>
      <c r="Q650" s="1">
        <v>1</v>
      </c>
      <c r="R650" s="3">
        <v>47</v>
      </c>
      <c r="S650" s="1">
        <v>100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3">
        <v>11</v>
      </c>
      <c r="AD650" s="1">
        <v>9.9855619000000007E-2</v>
      </c>
      <c r="AE650" s="1">
        <v>2.2143426940417502E-2</v>
      </c>
      <c r="AF650" s="1">
        <v>4</v>
      </c>
      <c r="AG650" s="2">
        <v>4</v>
      </c>
      <c r="AH650" s="1">
        <v>11</v>
      </c>
      <c r="AI650" s="1">
        <v>3</v>
      </c>
      <c r="AJ650" s="1">
        <v>3</v>
      </c>
      <c r="AK650" s="1">
        <v>51</v>
      </c>
    </row>
    <row r="651" spans="1:37" x14ac:dyDescent="0.2">
      <c r="A651" t="s">
        <v>651</v>
      </c>
      <c r="B651" t="s">
        <v>5168</v>
      </c>
      <c r="C651" t="s">
        <v>5847</v>
      </c>
      <c r="D651" t="s">
        <v>6569</v>
      </c>
      <c r="E651" t="s">
        <v>6590</v>
      </c>
      <c r="F651" s="35" t="s">
        <v>6591</v>
      </c>
      <c r="G651" s="1" t="s">
        <v>5104</v>
      </c>
      <c r="H651" s="1" t="s">
        <v>5104</v>
      </c>
      <c r="I651" s="3">
        <v>1</v>
      </c>
      <c r="J651" s="1">
        <v>0</v>
      </c>
      <c r="K651" s="1">
        <v>0</v>
      </c>
      <c r="L651" s="3">
        <v>1</v>
      </c>
      <c r="M651" s="6">
        <v>19.8</v>
      </c>
      <c r="N651" s="13">
        <v>19.8</v>
      </c>
      <c r="O651" s="3">
        <v>44</v>
      </c>
      <c r="P651" s="1">
        <v>1</v>
      </c>
      <c r="Q651" s="1">
        <v>1</v>
      </c>
      <c r="R651" s="14">
        <v>1</v>
      </c>
      <c r="S651" s="1">
        <v>100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3">
        <v>11</v>
      </c>
      <c r="AD651" s="1">
        <v>9.9855619000000007E-2</v>
      </c>
      <c r="AE651" s="1">
        <v>2.2143426940417502E-2</v>
      </c>
      <c r="AF651" s="1">
        <v>4</v>
      </c>
      <c r="AG651" s="2">
        <v>4</v>
      </c>
      <c r="AH651" s="1">
        <v>11</v>
      </c>
      <c r="AI651" s="1">
        <v>4</v>
      </c>
      <c r="AJ651" s="1">
        <v>4</v>
      </c>
      <c r="AK651" s="1">
        <v>51</v>
      </c>
    </row>
    <row r="652" spans="1:37" x14ac:dyDescent="0.2">
      <c r="A652" t="s">
        <v>652</v>
      </c>
      <c r="B652" t="s">
        <v>5168</v>
      </c>
      <c r="C652" t="s">
        <v>5847</v>
      </c>
      <c r="D652" t="s">
        <v>6569</v>
      </c>
      <c r="E652" t="s">
        <v>6592</v>
      </c>
      <c r="F652" s="35" t="s">
        <v>6593</v>
      </c>
      <c r="G652" s="1" t="s">
        <v>5104</v>
      </c>
      <c r="H652" s="1" t="s">
        <v>5104</v>
      </c>
      <c r="I652" s="3">
        <v>1</v>
      </c>
      <c r="J652" s="1">
        <v>0</v>
      </c>
      <c r="K652" s="1">
        <v>0</v>
      </c>
      <c r="L652" s="3">
        <v>1</v>
      </c>
      <c r="M652" s="6">
        <v>17.100000000000001</v>
      </c>
      <c r="N652" s="13">
        <v>17.100000000000001</v>
      </c>
      <c r="O652" s="3">
        <v>44</v>
      </c>
      <c r="P652" s="1">
        <v>0.99</v>
      </c>
      <c r="Q652" s="1">
        <v>0.99</v>
      </c>
      <c r="R652" s="3">
        <v>47</v>
      </c>
      <c r="S652" s="1">
        <v>100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3">
        <v>11</v>
      </c>
      <c r="AD652" s="1">
        <v>9.9855619000000007E-2</v>
      </c>
      <c r="AE652" s="1">
        <v>2.2143426940417401E-2</v>
      </c>
      <c r="AF652" s="1">
        <v>4</v>
      </c>
      <c r="AG652" s="2">
        <v>4</v>
      </c>
      <c r="AH652" s="1">
        <v>11</v>
      </c>
      <c r="AI652" s="1">
        <v>8</v>
      </c>
      <c r="AJ652" s="1">
        <v>8</v>
      </c>
      <c r="AK652" s="1">
        <v>51</v>
      </c>
    </row>
    <row r="653" spans="1:37" x14ac:dyDescent="0.2">
      <c r="A653" t="s">
        <v>653</v>
      </c>
      <c r="B653" t="s">
        <v>5168</v>
      </c>
      <c r="C653" t="s">
        <v>5847</v>
      </c>
      <c r="D653" t="s">
        <v>6569</v>
      </c>
      <c r="E653" t="s">
        <v>6594</v>
      </c>
      <c r="F653" s="35" t="s">
        <v>6595</v>
      </c>
      <c r="G653" s="1" t="s">
        <v>5104</v>
      </c>
      <c r="H653" s="1" t="s">
        <v>5104</v>
      </c>
      <c r="I653" s="3">
        <v>1</v>
      </c>
      <c r="J653" s="1">
        <v>0</v>
      </c>
      <c r="K653" s="1">
        <v>0</v>
      </c>
      <c r="L653" s="3">
        <v>1</v>
      </c>
      <c r="M653" s="6">
        <v>11.3</v>
      </c>
      <c r="N653" s="13">
        <v>11.3</v>
      </c>
      <c r="O653" s="3">
        <v>44</v>
      </c>
      <c r="P653" s="1">
        <v>1</v>
      </c>
      <c r="Q653" s="1">
        <v>1</v>
      </c>
      <c r="R653" s="3">
        <v>47</v>
      </c>
      <c r="S653" s="1">
        <v>100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3">
        <v>11</v>
      </c>
      <c r="AD653" s="1">
        <v>9.9855619000000007E-2</v>
      </c>
      <c r="AE653" s="1">
        <v>2.2143426940417401E-2</v>
      </c>
      <c r="AF653" s="1">
        <v>4</v>
      </c>
      <c r="AG653" s="2">
        <v>4</v>
      </c>
      <c r="AH653" s="1">
        <v>11</v>
      </c>
      <c r="AI653" s="1">
        <v>9</v>
      </c>
      <c r="AJ653" s="1">
        <v>9</v>
      </c>
      <c r="AK653" s="1">
        <v>51</v>
      </c>
    </row>
    <row r="654" spans="1:37" x14ac:dyDescent="0.2">
      <c r="A654" t="s">
        <v>654</v>
      </c>
      <c r="B654" t="s">
        <v>5168</v>
      </c>
      <c r="C654" t="s">
        <v>5847</v>
      </c>
      <c r="D654" t="s">
        <v>6569</v>
      </c>
      <c r="E654" t="s">
        <v>5212</v>
      </c>
      <c r="F654" s="35" t="s">
        <v>6596</v>
      </c>
      <c r="G654" s="1" t="s">
        <v>5104</v>
      </c>
      <c r="H654" s="1" t="s">
        <v>5104</v>
      </c>
      <c r="I654" s="3">
        <v>1</v>
      </c>
      <c r="J654" s="1">
        <v>0</v>
      </c>
      <c r="K654" s="1">
        <v>0</v>
      </c>
      <c r="L654" s="3">
        <v>1</v>
      </c>
      <c r="M654" s="6">
        <v>16.5</v>
      </c>
      <c r="N654" s="13">
        <v>16.5</v>
      </c>
      <c r="O654" s="3">
        <v>44</v>
      </c>
      <c r="P654" s="1">
        <v>0.99</v>
      </c>
      <c r="Q654" s="1">
        <v>0.99</v>
      </c>
      <c r="R654" s="3">
        <v>47</v>
      </c>
      <c r="S654" s="1">
        <v>100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3">
        <v>11</v>
      </c>
      <c r="AD654" s="1">
        <v>9.9855619000000007E-2</v>
      </c>
      <c r="AE654" s="1">
        <v>2.2143426940417502E-2</v>
      </c>
      <c r="AF654" s="1">
        <v>4</v>
      </c>
      <c r="AG654" s="2">
        <v>4</v>
      </c>
      <c r="AH654" s="1">
        <v>11</v>
      </c>
      <c r="AI654" s="1">
        <v>2</v>
      </c>
      <c r="AJ654" s="1">
        <v>2</v>
      </c>
      <c r="AK654" s="1">
        <v>51</v>
      </c>
    </row>
    <row r="655" spans="1:37" x14ac:dyDescent="0.2">
      <c r="A655" t="s">
        <v>655</v>
      </c>
      <c r="B655" t="s">
        <v>5168</v>
      </c>
      <c r="C655" t="s">
        <v>5847</v>
      </c>
      <c r="D655" t="s">
        <v>6569</v>
      </c>
      <c r="E655" t="s">
        <v>6597</v>
      </c>
      <c r="F655" s="35" t="s">
        <v>6598</v>
      </c>
      <c r="G655" s="1" t="s">
        <v>5104</v>
      </c>
      <c r="H655" s="1" t="s">
        <v>5104</v>
      </c>
      <c r="I655" s="3">
        <v>1</v>
      </c>
      <c r="J655" s="1">
        <v>0</v>
      </c>
      <c r="K655" s="1">
        <v>0</v>
      </c>
      <c r="L655" s="3">
        <v>1</v>
      </c>
      <c r="M655" s="6">
        <v>12.3</v>
      </c>
      <c r="N655" s="13">
        <v>12.3</v>
      </c>
      <c r="O655" s="3">
        <v>44</v>
      </c>
      <c r="P655" s="1">
        <v>1.05</v>
      </c>
      <c r="Q655" s="1">
        <v>1.244</v>
      </c>
      <c r="R655" s="3">
        <v>1</v>
      </c>
      <c r="S655" s="1">
        <v>100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3">
        <v>11</v>
      </c>
      <c r="AD655" s="1">
        <v>9.9855619000000007E-2</v>
      </c>
      <c r="AE655" s="1">
        <v>2.2143426940417502E-2</v>
      </c>
      <c r="AF655" s="1">
        <v>4</v>
      </c>
      <c r="AG655" s="2">
        <v>4</v>
      </c>
      <c r="AH655" s="1">
        <v>11</v>
      </c>
      <c r="AI655" s="1">
        <v>1</v>
      </c>
      <c r="AJ655" s="1">
        <v>1</v>
      </c>
      <c r="AK655" s="1">
        <v>51</v>
      </c>
    </row>
    <row r="656" spans="1:37" x14ac:dyDescent="0.2">
      <c r="A656" t="s">
        <v>656</v>
      </c>
      <c r="B656" t="s">
        <v>5168</v>
      </c>
      <c r="C656" t="s">
        <v>5847</v>
      </c>
      <c r="D656" t="s">
        <v>6569</v>
      </c>
      <c r="E656" t="s">
        <v>6599</v>
      </c>
      <c r="F656" s="35" t="s">
        <v>15082</v>
      </c>
      <c r="G656" s="1" t="s">
        <v>5104</v>
      </c>
      <c r="H656" s="1" t="s">
        <v>5104</v>
      </c>
      <c r="I656" s="3">
        <v>1</v>
      </c>
      <c r="J656" s="1">
        <v>0</v>
      </c>
      <c r="K656" s="1">
        <v>0</v>
      </c>
      <c r="L656" s="3">
        <v>1</v>
      </c>
      <c r="M656" s="6">
        <v>7.1</v>
      </c>
      <c r="N656" s="13">
        <v>7.1</v>
      </c>
      <c r="O656" s="3">
        <v>44</v>
      </c>
      <c r="P656" s="1">
        <v>1.05</v>
      </c>
      <c r="Q656" s="1">
        <v>1.1855</v>
      </c>
      <c r="R656" s="3">
        <v>1</v>
      </c>
      <c r="S656" s="1">
        <v>100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3">
        <v>11</v>
      </c>
      <c r="AD656" s="1">
        <v>9.9855619000000007E-2</v>
      </c>
      <c r="AE656" s="1">
        <v>2.2143426940417401E-2</v>
      </c>
      <c r="AF656" s="1">
        <v>4</v>
      </c>
      <c r="AG656" s="2">
        <v>4</v>
      </c>
      <c r="AH656" s="1">
        <v>11</v>
      </c>
      <c r="AI656" s="1">
        <v>4</v>
      </c>
      <c r="AJ656" s="1">
        <v>4</v>
      </c>
      <c r="AK656" s="1">
        <v>51</v>
      </c>
    </row>
    <row r="657" spans="1:37" x14ac:dyDescent="0.2">
      <c r="A657" t="s">
        <v>657</v>
      </c>
      <c r="B657" t="s">
        <v>5123</v>
      </c>
      <c r="C657" t="s">
        <v>6600</v>
      </c>
      <c r="D657" t="s">
        <v>6601</v>
      </c>
      <c r="E657" t="s">
        <v>6602</v>
      </c>
      <c r="F657" s="35" t="s">
        <v>6603</v>
      </c>
      <c r="G657" s="1" t="s">
        <v>5104</v>
      </c>
      <c r="H657" s="1" t="s">
        <v>5104</v>
      </c>
      <c r="I657" s="3">
        <v>1</v>
      </c>
      <c r="J657" s="1">
        <v>1</v>
      </c>
      <c r="K657" s="1">
        <v>1</v>
      </c>
      <c r="L657" s="3">
        <v>1</v>
      </c>
      <c r="M657" s="6">
        <v>30.3</v>
      </c>
      <c r="N657" s="13">
        <v>30.3</v>
      </c>
      <c r="O657" s="3">
        <v>44</v>
      </c>
      <c r="P657" s="1">
        <v>4</v>
      </c>
      <c r="Q657" s="1">
        <v>4</v>
      </c>
      <c r="R657" s="3">
        <v>1</v>
      </c>
      <c r="S657" s="1">
        <v>10</v>
      </c>
      <c r="T657" s="1">
        <v>10</v>
      </c>
      <c r="U657" s="1">
        <v>0</v>
      </c>
      <c r="V657" s="1">
        <v>0</v>
      </c>
      <c r="W657" s="1">
        <v>10</v>
      </c>
      <c r="X657" s="1">
        <v>0</v>
      </c>
      <c r="Y657" s="1">
        <v>20</v>
      </c>
      <c r="Z657" s="1">
        <v>0</v>
      </c>
      <c r="AA657" s="1">
        <v>30</v>
      </c>
      <c r="AB657" s="1">
        <v>20</v>
      </c>
      <c r="AC657" s="3">
        <v>11</v>
      </c>
      <c r="AD657" s="1">
        <v>-4.5061773999999999E-2</v>
      </c>
      <c r="AE657" s="1">
        <v>-4.04458577739421E-2</v>
      </c>
      <c r="AF657" s="1">
        <v>3</v>
      </c>
      <c r="AG657" s="1">
        <v>3</v>
      </c>
      <c r="AH657" s="1">
        <v>11</v>
      </c>
      <c r="AI657" s="1">
        <v>1</v>
      </c>
      <c r="AJ657" s="1">
        <v>1</v>
      </c>
      <c r="AK657" s="1">
        <v>51</v>
      </c>
    </row>
    <row r="658" spans="1:37" x14ac:dyDescent="0.2">
      <c r="A658" t="s">
        <v>658</v>
      </c>
      <c r="B658" t="s">
        <v>5123</v>
      </c>
      <c r="C658" t="s">
        <v>6604</v>
      </c>
      <c r="D658" t="s">
        <v>6605</v>
      </c>
      <c r="E658" t="s">
        <v>6606</v>
      </c>
      <c r="F658" s="35" t="s">
        <v>6607</v>
      </c>
      <c r="G658" s="1" t="s">
        <v>5104</v>
      </c>
      <c r="H658" s="1" t="s">
        <v>5104</v>
      </c>
      <c r="I658" s="3">
        <v>1</v>
      </c>
      <c r="J658" s="1">
        <v>0</v>
      </c>
      <c r="K658" s="1">
        <v>0</v>
      </c>
      <c r="L658" s="3">
        <v>1</v>
      </c>
      <c r="M658" s="6">
        <v>23</v>
      </c>
      <c r="N658" s="13">
        <v>23</v>
      </c>
      <c r="O658" s="3">
        <v>44</v>
      </c>
      <c r="P658" s="1">
        <v>2.91</v>
      </c>
      <c r="Q658" s="1">
        <v>2.91</v>
      </c>
      <c r="R658" s="3">
        <v>47</v>
      </c>
      <c r="S658" s="1">
        <v>10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80</v>
      </c>
      <c r="AB658" s="1">
        <v>10</v>
      </c>
      <c r="AC658" s="3">
        <v>11</v>
      </c>
      <c r="AD658" s="1">
        <v>-2.4462036E-2</v>
      </c>
      <c r="AE658" s="1">
        <v>-1.40453122166036E-2</v>
      </c>
      <c r="AF658" s="1">
        <v>1</v>
      </c>
      <c r="AG658" s="1">
        <v>1</v>
      </c>
      <c r="AH658" s="1">
        <v>11</v>
      </c>
      <c r="AI658" s="1">
        <v>1</v>
      </c>
      <c r="AJ658" s="1">
        <v>1</v>
      </c>
      <c r="AK658" s="1">
        <v>51</v>
      </c>
    </row>
    <row r="659" spans="1:37" x14ac:dyDescent="0.2">
      <c r="A659" t="s">
        <v>659</v>
      </c>
      <c r="B659" t="s">
        <v>5123</v>
      </c>
      <c r="C659" t="s">
        <v>6604</v>
      </c>
      <c r="D659" t="s">
        <v>6605</v>
      </c>
      <c r="E659" t="s">
        <v>6608</v>
      </c>
      <c r="F659" s="35" t="s">
        <v>6609</v>
      </c>
      <c r="G659" s="1" t="s">
        <v>5104</v>
      </c>
      <c r="H659" s="1" t="s">
        <v>5104</v>
      </c>
      <c r="I659" s="3">
        <v>1</v>
      </c>
      <c r="J659" s="1">
        <v>0</v>
      </c>
      <c r="K659" s="1">
        <v>0</v>
      </c>
      <c r="L659" s="3">
        <v>1</v>
      </c>
      <c r="M659" s="6">
        <f>(13+27)/2</f>
        <v>20</v>
      </c>
      <c r="N659" s="1">
        <f>(13+27)/2</f>
        <v>20</v>
      </c>
      <c r="O659" s="3">
        <v>1</v>
      </c>
      <c r="P659" s="1" t="s">
        <v>2</v>
      </c>
      <c r="Q659" s="1">
        <v>3.3868999999999998</v>
      </c>
      <c r="R659" s="3" t="s">
        <v>14989</v>
      </c>
      <c r="S659" s="1">
        <v>10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80</v>
      </c>
      <c r="AB659" s="1">
        <v>10</v>
      </c>
      <c r="AC659" s="3">
        <v>11</v>
      </c>
      <c r="AD659" s="1">
        <v>-2.4462036E-2</v>
      </c>
      <c r="AE659" s="1">
        <v>-1.40453122166036E-2</v>
      </c>
      <c r="AF659" s="1">
        <v>1</v>
      </c>
      <c r="AG659" s="1">
        <v>1</v>
      </c>
      <c r="AH659" s="1">
        <v>11</v>
      </c>
      <c r="AI659" s="1">
        <v>1</v>
      </c>
      <c r="AJ659" s="1">
        <v>1</v>
      </c>
      <c r="AK659" s="1">
        <v>51</v>
      </c>
    </row>
    <row r="660" spans="1:37" x14ac:dyDescent="0.2">
      <c r="A660" t="s">
        <v>660</v>
      </c>
      <c r="B660" t="s">
        <v>5123</v>
      </c>
      <c r="C660" t="s">
        <v>6604</v>
      </c>
      <c r="D660" t="s">
        <v>6605</v>
      </c>
      <c r="E660" t="s">
        <v>6610</v>
      </c>
      <c r="F660" s="35" t="s">
        <v>6611</v>
      </c>
      <c r="G660" s="1" t="s">
        <v>5104</v>
      </c>
      <c r="H660" s="1" t="s">
        <v>5104</v>
      </c>
      <c r="I660" s="3">
        <v>1</v>
      </c>
      <c r="J660" s="1">
        <v>0</v>
      </c>
      <c r="K660" s="1">
        <v>0</v>
      </c>
      <c r="L660" s="3">
        <v>1</v>
      </c>
      <c r="M660" s="6">
        <v>26.4</v>
      </c>
      <c r="N660" s="13">
        <v>26.4</v>
      </c>
      <c r="O660" s="3">
        <v>44</v>
      </c>
      <c r="P660" s="1">
        <v>3.68</v>
      </c>
      <c r="Q660" s="1">
        <v>3.68</v>
      </c>
      <c r="R660" s="3">
        <v>47</v>
      </c>
      <c r="S660" s="1">
        <v>10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80</v>
      </c>
      <c r="AB660" s="1">
        <v>10</v>
      </c>
      <c r="AC660" s="3">
        <v>11</v>
      </c>
      <c r="AD660" s="1">
        <v>-2.4462036E-2</v>
      </c>
      <c r="AE660" s="1">
        <v>-1.40453122166036E-2</v>
      </c>
      <c r="AF660" s="1">
        <v>1</v>
      </c>
      <c r="AG660" s="1">
        <v>1</v>
      </c>
      <c r="AH660" s="1">
        <v>11</v>
      </c>
      <c r="AI660" s="1">
        <v>1</v>
      </c>
      <c r="AJ660" s="1">
        <v>1</v>
      </c>
      <c r="AK660" s="1">
        <v>51</v>
      </c>
    </row>
    <row r="661" spans="1:37" x14ac:dyDescent="0.2">
      <c r="A661" t="s">
        <v>661</v>
      </c>
      <c r="B661" t="s">
        <v>5123</v>
      </c>
      <c r="C661" t="s">
        <v>6604</v>
      </c>
      <c r="D661" t="s">
        <v>6605</v>
      </c>
      <c r="E661" t="s">
        <v>6612</v>
      </c>
      <c r="F661" s="35" t="s">
        <v>6613</v>
      </c>
      <c r="G661" s="1" t="s">
        <v>5104</v>
      </c>
      <c r="H661" s="1" t="s">
        <v>5104</v>
      </c>
      <c r="I661" s="3">
        <v>1</v>
      </c>
      <c r="J661" s="1">
        <v>0</v>
      </c>
      <c r="K661" s="1">
        <v>0</v>
      </c>
      <c r="L661" s="3">
        <v>1</v>
      </c>
      <c r="M661" s="6">
        <v>22</v>
      </c>
      <c r="N661" s="13">
        <v>22</v>
      </c>
      <c r="O661" s="3">
        <v>44</v>
      </c>
      <c r="P661" s="1">
        <v>4</v>
      </c>
      <c r="Q661" s="1">
        <v>4</v>
      </c>
      <c r="R661" s="3">
        <v>47</v>
      </c>
      <c r="S661" s="1">
        <v>10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80</v>
      </c>
      <c r="AB661" s="1">
        <v>10</v>
      </c>
      <c r="AC661" s="3">
        <v>11</v>
      </c>
      <c r="AD661" s="1">
        <v>-2.4462036E-2</v>
      </c>
      <c r="AE661" s="1">
        <v>-1.40453122166036E-2</v>
      </c>
      <c r="AF661" s="1">
        <v>1</v>
      </c>
      <c r="AG661" s="1">
        <v>1</v>
      </c>
      <c r="AH661" s="1">
        <v>11</v>
      </c>
      <c r="AI661" s="1">
        <v>3</v>
      </c>
      <c r="AJ661" s="1">
        <v>3</v>
      </c>
      <c r="AK661" s="1">
        <v>51</v>
      </c>
    </row>
    <row r="662" spans="1:37" x14ac:dyDescent="0.2">
      <c r="A662" t="s">
        <v>662</v>
      </c>
      <c r="B662" t="s">
        <v>5123</v>
      </c>
      <c r="C662" t="s">
        <v>6604</v>
      </c>
      <c r="D662" t="s">
        <v>6605</v>
      </c>
      <c r="E662" t="s">
        <v>6614</v>
      </c>
      <c r="F662" s="35" t="s">
        <v>6615</v>
      </c>
      <c r="G662" s="1" t="s">
        <v>5104</v>
      </c>
      <c r="H662" s="1" t="s">
        <v>5104</v>
      </c>
      <c r="I662" s="3">
        <v>1</v>
      </c>
      <c r="J662" s="1">
        <v>0</v>
      </c>
      <c r="K662" s="1">
        <v>0</v>
      </c>
      <c r="L662" s="3">
        <v>1</v>
      </c>
      <c r="M662" s="6">
        <v>19</v>
      </c>
      <c r="N662" s="13">
        <v>19</v>
      </c>
      <c r="O662" s="3">
        <v>44</v>
      </c>
      <c r="P662" s="1">
        <v>3.645</v>
      </c>
      <c r="Q662" s="1">
        <v>3.645</v>
      </c>
      <c r="R662" s="3">
        <v>47</v>
      </c>
      <c r="S662" s="1">
        <v>20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70</v>
      </c>
      <c r="AB662" s="1">
        <v>10</v>
      </c>
      <c r="AC662" s="3">
        <v>11</v>
      </c>
      <c r="AD662" s="1">
        <v>-6.0405110000000001E-3</v>
      </c>
      <c r="AE662" s="1">
        <v>-1.0359624614418E-2</v>
      </c>
      <c r="AF662" s="1">
        <v>1</v>
      </c>
      <c r="AG662" s="1">
        <v>1</v>
      </c>
      <c r="AH662" s="1">
        <v>11</v>
      </c>
      <c r="AI662" s="1">
        <v>2</v>
      </c>
      <c r="AJ662" s="1">
        <v>2</v>
      </c>
      <c r="AK662" s="1">
        <v>51</v>
      </c>
    </row>
    <row r="663" spans="1:37" x14ac:dyDescent="0.2">
      <c r="A663" t="s">
        <v>663</v>
      </c>
      <c r="B663" t="s">
        <v>5123</v>
      </c>
      <c r="C663" t="s">
        <v>6604</v>
      </c>
      <c r="D663" t="s">
        <v>6605</v>
      </c>
      <c r="E663" t="s">
        <v>6616</v>
      </c>
      <c r="F663" s="35" t="s">
        <v>6617</v>
      </c>
      <c r="G663" s="1" t="s">
        <v>5104</v>
      </c>
      <c r="H663" s="1" t="s">
        <v>5104</v>
      </c>
      <c r="I663" s="3">
        <v>1</v>
      </c>
      <c r="J663" s="1">
        <v>0</v>
      </c>
      <c r="K663" s="1">
        <v>0</v>
      </c>
      <c r="L663" s="3">
        <v>1</v>
      </c>
      <c r="M663" s="6">
        <v>18.7</v>
      </c>
      <c r="N663" s="13">
        <v>18.7</v>
      </c>
      <c r="O663" s="3">
        <v>44</v>
      </c>
      <c r="P663" s="1">
        <v>3.3374999999999999</v>
      </c>
      <c r="Q663" s="1">
        <v>3.3374999999999999</v>
      </c>
      <c r="R663" s="3">
        <v>47</v>
      </c>
      <c r="S663" s="1">
        <v>10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80</v>
      </c>
      <c r="AB663" s="1">
        <v>10</v>
      </c>
      <c r="AC663" s="3">
        <v>11</v>
      </c>
      <c r="AD663" s="1">
        <v>-2.4462036E-2</v>
      </c>
      <c r="AE663" s="1">
        <v>-1.40453122166035E-2</v>
      </c>
      <c r="AF663" s="1">
        <v>1</v>
      </c>
      <c r="AG663" s="1">
        <v>1</v>
      </c>
      <c r="AH663" s="1">
        <v>11</v>
      </c>
      <c r="AI663" s="1">
        <v>2</v>
      </c>
      <c r="AJ663" s="1">
        <v>2</v>
      </c>
      <c r="AK663" s="1">
        <v>51</v>
      </c>
    </row>
    <row r="664" spans="1:37" x14ac:dyDescent="0.2">
      <c r="A664" t="s">
        <v>664</v>
      </c>
      <c r="B664" t="s">
        <v>5123</v>
      </c>
      <c r="C664" t="s">
        <v>6604</v>
      </c>
      <c r="D664" t="s">
        <v>6605</v>
      </c>
      <c r="E664" t="s">
        <v>6618</v>
      </c>
      <c r="F664" s="35" t="s">
        <v>6619</v>
      </c>
      <c r="G664" s="1" t="s">
        <v>5104</v>
      </c>
      <c r="H664" s="1" t="s">
        <v>5104</v>
      </c>
      <c r="I664" s="3">
        <v>1</v>
      </c>
      <c r="J664" s="1">
        <v>0</v>
      </c>
      <c r="K664" s="1">
        <v>0</v>
      </c>
      <c r="L664" s="3">
        <v>1</v>
      </c>
      <c r="M664" s="6">
        <v>19.5</v>
      </c>
      <c r="N664" s="13">
        <v>19.5</v>
      </c>
      <c r="O664" s="3">
        <v>44</v>
      </c>
      <c r="P664" s="1">
        <v>5.28</v>
      </c>
      <c r="Q664" s="1">
        <v>5.28</v>
      </c>
      <c r="R664" s="3">
        <v>47</v>
      </c>
      <c r="S664" s="1">
        <v>10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80</v>
      </c>
      <c r="AB664" s="1">
        <v>10</v>
      </c>
      <c r="AC664" s="3">
        <v>11</v>
      </c>
      <c r="AD664" s="1">
        <v>-2.4462036E-2</v>
      </c>
      <c r="AE664" s="1">
        <v>-1.40453122166035E-2</v>
      </c>
      <c r="AF664" s="1">
        <v>1</v>
      </c>
      <c r="AG664" s="1">
        <v>1</v>
      </c>
      <c r="AH664" s="1">
        <v>11</v>
      </c>
      <c r="AI664" s="1">
        <v>3</v>
      </c>
      <c r="AJ664" s="1">
        <v>3</v>
      </c>
      <c r="AK664" s="1">
        <v>51</v>
      </c>
    </row>
    <row r="665" spans="1:37" x14ac:dyDescent="0.2">
      <c r="A665" t="s">
        <v>665</v>
      </c>
      <c r="B665" t="s">
        <v>5123</v>
      </c>
      <c r="C665" t="s">
        <v>6604</v>
      </c>
      <c r="D665" t="s">
        <v>6605</v>
      </c>
      <c r="E665" t="s">
        <v>6620</v>
      </c>
      <c r="F665" s="35" t="s">
        <v>6621</v>
      </c>
      <c r="G665" s="1" t="s">
        <v>5104</v>
      </c>
      <c r="H665" s="1" t="s">
        <v>5104</v>
      </c>
      <c r="I665" s="3">
        <v>1</v>
      </c>
      <c r="J665" s="1">
        <v>0</v>
      </c>
      <c r="K665" s="1">
        <v>0</v>
      </c>
      <c r="L665" s="3">
        <v>1</v>
      </c>
      <c r="M665" s="6">
        <v>23</v>
      </c>
      <c r="N665" s="13">
        <v>23</v>
      </c>
      <c r="O665" s="3">
        <v>44</v>
      </c>
      <c r="P665" s="1" t="s">
        <v>2</v>
      </c>
      <c r="Q665" s="1">
        <v>3.4276</v>
      </c>
      <c r="R665" s="3" t="s">
        <v>14989</v>
      </c>
      <c r="S665" s="1">
        <v>10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80</v>
      </c>
      <c r="AB665" s="1">
        <v>10</v>
      </c>
      <c r="AC665" s="3">
        <v>11</v>
      </c>
      <c r="AD665" s="1">
        <v>-2.4462036E-2</v>
      </c>
      <c r="AE665" s="1">
        <v>-1.40453122166035E-2</v>
      </c>
      <c r="AF665" s="1">
        <v>1</v>
      </c>
      <c r="AG665" s="1">
        <v>1</v>
      </c>
      <c r="AH665" s="1">
        <v>11</v>
      </c>
      <c r="AI665" s="1">
        <v>3</v>
      </c>
      <c r="AJ665" s="1">
        <v>3</v>
      </c>
      <c r="AK665" s="1">
        <v>51</v>
      </c>
    </row>
    <row r="666" spans="1:37" x14ac:dyDescent="0.2">
      <c r="A666" t="s">
        <v>666</v>
      </c>
      <c r="B666" t="s">
        <v>5123</v>
      </c>
      <c r="C666" t="s">
        <v>6604</v>
      </c>
      <c r="D666" t="s">
        <v>6605</v>
      </c>
      <c r="E666" t="s">
        <v>6362</v>
      </c>
      <c r="F666" s="35" t="s">
        <v>6622</v>
      </c>
      <c r="G666" s="1" t="s">
        <v>5104</v>
      </c>
      <c r="H666" s="1" t="s">
        <v>5104</v>
      </c>
      <c r="I666" s="3">
        <v>1</v>
      </c>
      <c r="J666" s="1">
        <v>0</v>
      </c>
      <c r="K666" s="1">
        <v>0</v>
      </c>
      <c r="L666" s="3">
        <v>1</v>
      </c>
      <c r="M666" s="6">
        <v>32</v>
      </c>
      <c r="N666" s="13">
        <v>32</v>
      </c>
      <c r="O666" s="3">
        <v>44</v>
      </c>
      <c r="P666" s="1">
        <v>5.23</v>
      </c>
      <c r="Q666" s="1">
        <v>5.23</v>
      </c>
      <c r="R666" s="3">
        <v>47</v>
      </c>
      <c r="S666" s="1">
        <v>10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80</v>
      </c>
      <c r="AB666" s="1">
        <v>10</v>
      </c>
      <c r="AC666" s="3">
        <v>11</v>
      </c>
      <c r="AD666" s="1">
        <v>-2.4462036E-2</v>
      </c>
      <c r="AE666" s="1">
        <v>-1.40453122166035E-2</v>
      </c>
      <c r="AF666" s="1">
        <v>1</v>
      </c>
      <c r="AG666" s="1">
        <v>1</v>
      </c>
      <c r="AH666" s="1">
        <v>11</v>
      </c>
      <c r="AI666" s="1">
        <v>2</v>
      </c>
      <c r="AJ666" s="1">
        <v>2</v>
      </c>
      <c r="AK666" s="1">
        <v>51</v>
      </c>
    </row>
    <row r="667" spans="1:37" x14ac:dyDescent="0.2">
      <c r="A667" t="s">
        <v>667</v>
      </c>
      <c r="B667" t="s">
        <v>5123</v>
      </c>
      <c r="C667" t="s">
        <v>6604</v>
      </c>
      <c r="D667" t="s">
        <v>6605</v>
      </c>
      <c r="E667" t="s">
        <v>6623</v>
      </c>
      <c r="F667" s="35" t="s">
        <v>6624</v>
      </c>
      <c r="G667" s="1" t="s">
        <v>5104</v>
      </c>
      <c r="H667" s="1" t="s">
        <v>5104</v>
      </c>
      <c r="I667" s="3">
        <v>1</v>
      </c>
      <c r="J667" s="1">
        <v>0</v>
      </c>
      <c r="K667" s="1">
        <v>0</v>
      </c>
      <c r="L667" s="3">
        <v>1</v>
      </c>
      <c r="M667" s="6">
        <v>16.5</v>
      </c>
      <c r="N667" s="13">
        <v>16.5</v>
      </c>
      <c r="O667" s="3">
        <v>44</v>
      </c>
      <c r="P667" s="1">
        <v>5.2725</v>
      </c>
      <c r="Q667" s="1">
        <v>5.2725</v>
      </c>
      <c r="R667" s="3">
        <v>47</v>
      </c>
      <c r="S667" s="1">
        <v>10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80</v>
      </c>
      <c r="AB667" s="1">
        <v>10</v>
      </c>
      <c r="AC667" s="3">
        <v>11</v>
      </c>
      <c r="AD667" s="1">
        <v>-2.4462036E-2</v>
      </c>
      <c r="AE667" s="1">
        <v>-1.40453122166035E-2</v>
      </c>
      <c r="AF667" s="1">
        <v>1</v>
      </c>
      <c r="AG667" s="1">
        <v>1</v>
      </c>
      <c r="AH667" s="1">
        <v>11</v>
      </c>
      <c r="AI667" s="1">
        <v>3</v>
      </c>
      <c r="AJ667" s="1">
        <v>3</v>
      </c>
      <c r="AK667" s="1">
        <v>51</v>
      </c>
    </row>
    <row r="668" spans="1:37" x14ac:dyDescent="0.2">
      <c r="A668" t="s">
        <v>668</v>
      </c>
      <c r="B668" t="s">
        <v>5123</v>
      </c>
      <c r="C668" t="s">
        <v>6604</v>
      </c>
      <c r="D668" t="s">
        <v>6605</v>
      </c>
      <c r="E668" t="s">
        <v>6625</v>
      </c>
      <c r="F668" s="35" t="s">
        <v>6626</v>
      </c>
      <c r="G668" s="1" t="s">
        <v>5104</v>
      </c>
      <c r="H668" s="1" t="s">
        <v>5104</v>
      </c>
      <c r="I668" s="3">
        <v>1</v>
      </c>
      <c r="J668" s="1">
        <v>0</v>
      </c>
      <c r="K668" s="1">
        <v>0</v>
      </c>
      <c r="L668" s="3">
        <v>1</v>
      </c>
      <c r="M668" s="6">
        <v>23</v>
      </c>
      <c r="N668" s="13">
        <v>23</v>
      </c>
      <c r="O668" s="3">
        <v>44</v>
      </c>
      <c r="P668" s="1" t="s">
        <v>2</v>
      </c>
      <c r="Q668" s="1">
        <v>4.1479999999999997</v>
      </c>
      <c r="R668" s="3" t="s">
        <v>14989</v>
      </c>
      <c r="S668" s="1">
        <v>10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80</v>
      </c>
      <c r="AB668" s="1">
        <v>10</v>
      </c>
      <c r="AC668" s="3">
        <v>11</v>
      </c>
      <c r="AD668" s="1">
        <v>-2.4462036E-2</v>
      </c>
      <c r="AE668" s="1">
        <v>-1.40453122166035E-2</v>
      </c>
      <c r="AF668" s="1">
        <v>1</v>
      </c>
      <c r="AG668" s="1">
        <v>1</v>
      </c>
      <c r="AH668" s="1">
        <v>11</v>
      </c>
      <c r="AI668" s="1">
        <v>1</v>
      </c>
      <c r="AJ668" s="1">
        <v>1</v>
      </c>
      <c r="AK668" s="1">
        <v>51</v>
      </c>
    </row>
    <row r="669" spans="1:37" x14ac:dyDescent="0.2">
      <c r="A669" t="s">
        <v>669</v>
      </c>
      <c r="B669" t="s">
        <v>5123</v>
      </c>
      <c r="C669" t="s">
        <v>6604</v>
      </c>
      <c r="D669" t="s">
        <v>6605</v>
      </c>
      <c r="E669" t="s">
        <v>5498</v>
      </c>
      <c r="F669" s="35" t="s">
        <v>6627</v>
      </c>
      <c r="G669" s="1" t="s">
        <v>5104</v>
      </c>
      <c r="H669" s="1" t="s">
        <v>5104</v>
      </c>
      <c r="I669" s="3">
        <v>1</v>
      </c>
      <c r="J669" s="1">
        <v>0</v>
      </c>
      <c r="K669" s="1">
        <v>0</v>
      </c>
      <c r="L669" s="3">
        <v>1</v>
      </c>
      <c r="M669" s="6">
        <v>15.8</v>
      </c>
      <c r="N669" s="13">
        <v>15.8</v>
      </c>
      <c r="O669" s="3">
        <v>44</v>
      </c>
      <c r="P669" s="1">
        <v>3.5150000000000001</v>
      </c>
      <c r="Q669" s="1">
        <v>3.5150000000000001</v>
      </c>
      <c r="R669" s="3">
        <v>47</v>
      </c>
      <c r="S669" s="1">
        <v>10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80</v>
      </c>
      <c r="AB669" s="1">
        <v>10</v>
      </c>
      <c r="AC669" s="3">
        <v>11</v>
      </c>
      <c r="AD669" s="1">
        <v>-2.4462036E-2</v>
      </c>
      <c r="AE669" s="1">
        <v>-1.40453122166036E-2</v>
      </c>
      <c r="AF669" s="1">
        <v>1</v>
      </c>
      <c r="AG669" s="1">
        <v>1</v>
      </c>
      <c r="AH669" s="1">
        <v>11</v>
      </c>
      <c r="AI669" s="1">
        <v>3</v>
      </c>
      <c r="AJ669" s="1">
        <v>3</v>
      </c>
      <c r="AK669" s="1">
        <v>51</v>
      </c>
    </row>
    <row r="670" spans="1:37" x14ac:dyDescent="0.2">
      <c r="A670" t="s">
        <v>670</v>
      </c>
      <c r="B670" t="s">
        <v>5123</v>
      </c>
      <c r="C670" t="s">
        <v>6604</v>
      </c>
      <c r="D670" t="s">
        <v>6605</v>
      </c>
      <c r="E670" t="s">
        <v>6628</v>
      </c>
      <c r="F670" s="35" t="s">
        <v>6629</v>
      </c>
      <c r="G670" s="1" t="s">
        <v>5104</v>
      </c>
      <c r="H670" s="1" t="s">
        <v>5104</v>
      </c>
      <c r="I670" s="3">
        <v>1</v>
      </c>
      <c r="J670" s="1">
        <v>1</v>
      </c>
      <c r="K670" s="1">
        <v>1</v>
      </c>
      <c r="L670" s="3">
        <v>1</v>
      </c>
      <c r="M670" s="6">
        <v>16.899999999999999</v>
      </c>
      <c r="N670" s="13">
        <v>16.899999999999999</v>
      </c>
      <c r="O670" s="3">
        <v>44</v>
      </c>
      <c r="P670" s="1">
        <v>3.4725000000000001</v>
      </c>
      <c r="Q670" s="1">
        <v>3.4725000000000001</v>
      </c>
      <c r="R670" s="3">
        <v>47</v>
      </c>
      <c r="S670" s="1">
        <v>10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80</v>
      </c>
      <c r="AB670" s="1">
        <v>10</v>
      </c>
      <c r="AC670" s="3">
        <v>11</v>
      </c>
      <c r="AD670" s="1">
        <v>-2.4462036E-2</v>
      </c>
      <c r="AE670" s="1">
        <v>-1.40453122166035E-2</v>
      </c>
      <c r="AF670" s="1">
        <v>1</v>
      </c>
      <c r="AG670" s="1">
        <v>1</v>
      </c>
      <c r="AH670" s="1">
        <v>11</v>
      </c>
      <c r="AI670" s="1">
        <v>2</v>
      </c>
      <c r="AJ670" s="1">
        <v>2</v>
      </c>
      <c r="AK670" s="1">
        <v>51</v>
      </c>
    </row>
    <row r="671" spans="1:37" x14ac:dyDescent="0.2">
      <c r="A671" t="s">
        <v>671</v>
      </c>
      <c r="B671" t="s">
        <v>5123</v>
      </c>
      <c r="C671" t="s">
        <v>6604</v>
      </c>
      <c r="D671" t="s">
        <v>6605</v>
      </c>
      <c r="E671" t="s">
        <v>6630</v>
      </c>
      <c r="F671" s="35" t="s">
        <v>6631</v>
      </c>
      <c r="G671" s="1" t="s">
        <v>5104</v>
      </c>
      <c r="H671" s="1" t="s">
        <v>5104</v>
      </c>
      <c r="I671" s="3">
        <v>1</v>
      </c>
      <c r="J671" s="1">
        <v>0</v>
      </c>
      <c r="K671" s="1">
        <v>0</v>
      </c>
      <c r="L671" s="3">
        <v>1</v>
      </c>
      <c r="M671" s="6">
        <v>17</v>
      </c>
      <c r="N671" s="13">
        <v>17</v>
      </c>
      <c r="O671" s="3">
        <v>44</v>
      </c>
      <c r="P671" s="1">
        <v>2</v>
      </c>
      <c r="Q671" s="1">
        <v>2</v>
      </c>
      <c r="R671" s="3">
        <v>1</v>
      </c>
      <c r="S671" s="1">
        <v>10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80</v>
      </c>
      <c r="AB671" s="1">
        <v>10</v>
      </c>
      <c r="AC671" s="3">
        <v>11</v>
      </c>
      <c r="AD671" s="1">
        <v>-2.4462036E-2</v>
      </c>
      <c r="AE671" s="1">
        <v>-1.40453122166035E-2</v>
      </c>
      <c r="AF671" s="1">
        <v>1</v>
      </c>
      <c r="AG671" s="1">
        <v>1</v>
      </c>
      <c r="AH671" s="1">
        <v>11</v>
      </c>
      <c r="AI671" s="1">
        <v>1</v>
      </c>
      <c r="AJ671" s="1">
        <v>1</v>
      </c>
      <c r="AK671" s="1">
        <v>51</v>
      </c>
    </row>
    <row r="672" spans="1:37" x14ac:dyDescent="0.2">
      <c r="A672" t="s">
        <v>672</v>
      </c>
      <c r="B672" t="s">
        <v>5123</v>
      </c>
      <c r="C672" t="s">
        <v>6604</v>
      </c>
      <c r="D672" t="s">
        <v>6605</v>
      </c>
      <c r="E672" t="s">
        <v>6632</v>
      </c>
      <c r="F672" s="35" t="s">
        <v>6633</v>
      </c>
      <c r="G672" s="1" t="s">
        <v>5104</v>
      </c>
      <c r="H672" s="1" t="s">
        <v>5104</v>
      </c>
      <c r="I672" s="3">
        <v>1</v>
      </c>
      <c r="J672" s="1">
        <v>0</v>
      </c>
      <c r="K672" s="1">
        <v>0</v>
      </c>
      <c r="L672" s="3">
        <v>1</v>
      </c>
      <c r="M672" s="6">
        <f>(24+28)/2</f>
        <v>26</v>
      </c>
      <c r="N672" s="13">
        <v>26</v>
      </c>
      <c r="O672" s="3">
        <v>1</v>
      </c>
      <c r="P672" s="1">
        <v>3.68</v>
      </c>
      <c r="Q672" s="1">
        <v>3.68</v>
      </c>
      <c r="R672" s="3">
        <v>47</v>
      </c>
      <c r="S672" s="1">
        <v>20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70</v>
      </c>
      <c r="AB672" s="1">
        <v>10</v>
      </c>
      <c r="AC672" s="3">
        <v>11</v>
      </c>
      <c r="AD672" s="1">
        <v>-6.0405110000000001E-3</v>
      </c>
      <c r="AE672" s="1">
        <v>-1.0359624614418E-2</v>
      </c>
      <c r="AF672" s="1">
        <v>1</v>
      </c>
      <c r="AG672" s="1">
        <v>1</v>
      </c>
      <c r="AH672" s="1">
        <v>11</v>
      </c>
      <c r="AI672" s="1">
        <v>2</v>
      </c>
      <c r="AJ672" s="1">
        <v>2</v>
      </c>
      <c r="AK672" s="1">
        <v>51</v>
      </c>
    </row>
    <row r="673" spans="1:37" x14ac:dyDescent="0.2">
      <c r="A673" t="s">
        <v>673</v>
      </c>
      <c r="B673" t="s">
        <v>5123</v>
      </c>
      <c r="C673" t="s">
        <v>6604</v>
      </c>
      <c r="D673" t="s">
        <v>6605</v>
      </c>
      <c r="E673" t="s">
        <v>6634</v>
      </c>
      <c r="F673" s="35" t="s">
        <v>6635</v>
      </c>
      <c r="G673" s="1" t="s">
        <v>5104</v>
      </c>
      <c r="H673" s="1" t="s">
        <v>5104</v>
      </c>
      <c r="I673" s="3">
        <v>1</v>
      </c>
      <c r="J673" s="1">
        <v>0</v>
      </c>
      <c r="K673" s="1">
        <v>0</v>
      </c>
      <c r="L673" s="3">
        <v>1</v>
      </c>
      <c r="M673" s="6">
        <v>16.399999999999999</v>
      </c>
      <c r="N673" s="13">
        <v>16.399999999999999</v>
      </c>
      <c r="O673" s="3">
        <v>44</v>
      </c>
      <c r="P673" s="1">
        <v>3.5</v>
      </c>
      <c r="Q673" s="1">
        <v>3.5</v>
      </c>
      <c r="R673" s="3">
        <v>47</v>
      </c>
      <c r="S673" s="1">
        <v>10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80</v>
      </c>
      <c r="AB673" s="1">
        <v>10</v>
      </c>
      <c r="AC673" s="3">
        <v>11</v>
      </c>
      <c r="AD673" s="1">
        <v>-2.4462036E-2</v>
      </c>
      <c r="AE673" s="1">
        <v>-1.40453122166035E-2</v>
      </c>
      <c r="AF673" s="1">
        <v>1</v>
      </c>
      <c r="AG673" s="1">
        <v>1</v>
      </c>
      <c r="AH673" s="1">
        <v>11</v>
      </c>
      <c r="AI673" s="1">
        <v>2</v>
      </c>
      <c r="AJ673" s="1">
        <v>2</v>
      </c>
      <c r="AK673" s="1">
        <v>51</v>
      </c>
    </row>
    <row r="674" spans="1:37" x14ac:dyDescent="0.2">
      <c r="A674" t="s">
        <v>674</v>
      </c>
      <c r="B674" t="s">
        <v>5123</v>
      </c>
      <c r="C674" t="s">
        <v>6636</v>
      </c>
      <c r="D674" t="s">
        <v>6637</v>
      </c>
      <c r="E674" t="s">
        <v>5218</v>
      </c>
      <c r="F674" s="35" t="s">
        <v>6638</v>
      </c>
      <c r="G674" s="1" t="s">
        <v>5104</v>
      </c>
      <c r="H674" s="1" t="s">
        <v>5104</v>
      </c>
      <c r="I674" s="3">
        <v>1</v>
      </c>
      <c r="J674" s="1">
        <v>0</v>
      </c>
      <c r="K674" s="1">
        <v>0</v>
      </c>
      <c r="L674" s="3">
        <v>1</v>
      </c>
      <c r="M674" s="6">
        <v>1300</v>
      </c>
      <c r="N674" s="13">
        <v>1300</v>
      </c>
      <c r="O674" s="3">
        <v>44</v>
      </c>
      <c r="P674" s="1" t="s">
        <v>2</v>
      </c>
      <c r="Q674" s="1">
        <v>1.2141</v>
      </c>
      <c r="R674" s="3" t="s">
        <v>14989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40</v>
      </c>
      <c r="Z674" s="1">
        <v>0</v>
      </c>
      <c r="AA674" s="1">
        <v>60</v>
      </c>
      <c r="AB674" s="1">
        <v>0</v>
      </c>
      <c r="AC674" s="3">
        <v>11</v>
      </c>
      <c r="AD674" s="1">
        <v>-4.6753599E-2</v>
      </c>
      <c r="AE674" s="1">
        <v>-9.9562245732125798E-2</v>
      </c>
      <c r="AF674" s="1">
        <v>3</v>
      </c>
      <c r="AG674" s="1">
        <v>3</v>
      </c>
      <c r="AH674" s="1">
        <v>11</v>
      </c>
      <c r="AI674" s="1">
        <v>3</v>
      </c>
      <c r="AJ674" s="1">
        <v>3</v>
      </c>
      <c r="AK674" s="1">
        <v>51</v>
      </c>
    </row>
    <row r="675" spans="1:37" x14ac:dyDescent="0.2">
      <c r="A675" t="s">
        <v>675</v>
      </c>
      <c r="B675" t="s">
        <v>6113</v>
      </c>
      <c r="C675" t="s">
        <v>6114</v>
      </c>
      <c r="D675" t="s">
        <v>6639</v>
      </c>
      <c r="E675" t="s">
        <v>6640</v>
      </c>
      <c r="F675" s="35" t="s">
        <v>6641</v>
      </c>
      <c r="G675" s="1" t="s">
        <v>5105</v>
      </c>
      <c r="H675" s="1" t="s">
        <v>5105</v>
      </c>
      <c r="I675" s="3">
        <v>1</v>
      </c>
      <c r="J675" s="1">
        <v>1</v>
      </c>
      <c r="K675" s="1">
        <v>1</v>
      </c>
      <c r="L675" s="3">
        <v>1</v>
      </c>
      <c r="M675" s="6">
        <v>1030</v>
      </c>
      <c r="N675" s="13">
        <v>1030</v>
      </c>
      <c r="O675" s="3">
        <v>44</v>
      </c>
      <c r="P675" s="1">
        <v>1.5</v>
      </c>
      <c r="Q675" s="1">
        <v>1.5</v>
      </c>
      <c r="R675" s="3">
        <v>1</v>
      </c>
      <c r="S675" s="1">
        <v>50</v>
      </c>
      <c r="T675" s="1">
        <v>10</v>
      </c>
      <c r="U675" s="1">
        <v>10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30</v>
      </c>
      <c r="AC675" s="3">
        <v>11</v>
      </c>
      <c r="AD675" s="1">
        <v>3.4525984000000003E-2</v>
      </c>
      <c r="AE675" s="1">
        <v>4.5689025315944501E-2</v>
      </c>
      <c r="AF675" s="1">
        <v>1</v>
      </c>
      <c r="AG675" s="1">
        <v>1</v>
      </c>
      <c r="AH675" s="1">
        <v>11</v>
      </c>
      <c r="AI675" s="1">
        <v>11</v>
      </c>
      <c r="AJ675" s="1">
        <v>11</v>
      </c>
      <c r="AK675" s="1">
        <v>51</v>
      </c>
    </row>
    <row r="676" spans="1:37" x14ac:dyDescent="0.2">
      <c r="A676" t="s">
        <v>676</v>
      </c>
      <c r="B676" t="s">
        <v>6113</v>
      </c>
      <c r="C676" t="s">
        <v>6114</v>
      </c>
      <c r="D676" t="s">
        <v>6639</v>
      </c>
      <c r="E676" t="s">
        <v>6642</v>
      </c>
      <c r="F676" s="35" t="s">
        <v>6643</v>
      </c>
      <c r="G676" s="1" t="s">
        <v>5104</v>
      </c>
      <c r="H676" s="1" t="s">
        <v>5104</v>
      </c>
      <c r="I676" s="3">
        <v>1</v>
      </c>
      <c r="J676" s="1">
        <v>1</v>
      </c>
      <c r="K676" s="1">
        <v>1</v>
      </c>
      <c r="L676" s="3">
        <v>1</v>
      </c>
      <c r="M676" s="6">
        <v>4540</v>
      </c>
      <c r="N676" s="13">
        <v>4540</v>
      </c>
      <c r="O676" s="3">
        <v>44</v>
      </c>
      <c r="P676" s="1">
        <v>1.635</v>
      </c>
      <c r="Q676" s="1">
        <v>1.635</v>
      </c>
      <c r="R676" s="3">
        <v>47</v>
      </c>
      <c r="S676" s="1">
        <v>50</v>
      </c>
      <c r="T676" s="1">
        <v>10</v>
      </c>
      <c r="U676" s="1">
        <v>10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30</v>
      </c>
      <c r="AC676" s="3">
        <v>11</v>
      </c>
      <c r="AD676" s="1">
        <v>3.4525984000000003E-2</v>
      </c>
      <c r="AE676" s="1">
        <v>4.5689025315944501E-2</v>
      </c>
      <c r="AF676" s="1">
        <v>1</v>
      </c>
      <c r="AG676" s="1">
        <v>1</v>
      </c>
      <c r="AH676" s="1">
        <v>11</v>
      </c>
      <c r="AI676" s="1">
        <v>12</v>
      </c>
      <c r="AJ676" s="1">
        <v>12</v>
      </c>
      <c r="AK676" s="1">
        <v>51</v>
      </c>
    </row>
    <row r="677" spans="1:37" x14ac:dyDescent="0.2">
      <c r="A677" t="s">
        <v>677</v>
      </c>
      <c r="B677" t="s">
        <v>5168</v>
      </c>
      <c r="C677" t="s">
        <v>5605</v>
      </c>
      <c r="D677" t="s">
        <v>6644</v>
      </c>
      <c r="E677" t="s">
        <v>6645</v>
      </c>
      <c r="F677" s="35" t="s">
        <v>6646</v>
      </c>
      <c r="G677" s="1" t="s">
        <v>5104</v>
      </c>
      <c r="H677" s="1" t="s">
        <v>5104</v>
      </c>
      <c r="I677" s="3">
        <v>1</v>
      </c>
      <c r="J677" s="1">
        <v>0</v>
      </c>
      <c r="K677" s="1">
        <v>0</v>
      </c>
      <c r="L677" s="3">
        <v>1</v>
      </c>
      <c r="M677" s="6">
        <v>9</v>
      </c>
      <c r="N677" s="13">
        <v>9</v>
      </c>
      <c r="O677" s="3">
        <v>44</v>
      </c>
      <c r="P677" s="1">
        <v>1.5049999999999999</v>
      </c>
      <c r="Q677" s="1">
        <v>1.5049999999999999</v>
      </c>
      <c r="R677" s="3">
        <v>47</v>
      </c>
      <c r="S677" s="1">
        <v>100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3">
        <v>11</v>
      </c>
      <c r="AD677" s="1">
        <v>9.9855619000000007E-2</v>
      </c>
      <c r="AE677" s="1">
        <v>2.2143426940417401E-2</v>
      </c>
      <c r="AF677" s="1">
        <v>4</v>
      </c>
      <c r="AG677" s="2">
        <v>4</v>
      </c>
      <c r="AH677" s="1">
        <v>11</v>
      </c>
      <c r="AI677" s="1">
        <v>6</v>
      </c>
      <c r="AJ677" s="1">
        <v>6</v>
      </c>
      <c r="AK677" s="1">
        <v>51</v>
      </c>
    </row>
    <row r="678" spans="1:37" x14ac:dyDescent="0.2">
      <c r="A678" t="s">
        <v>678</v>
      </c>
      <c r="B678" t="s">
        <v>5168</v>
      </c>
      <c r="C678" t="s">
        <v>5605</v>
      </c>
      <c r="D678" t="s">
        <v>6644</v>
      </c>
      <c r="E678" t="s">
        <v>6647</v>
      </c>
      <c r="F678" s="35" t="s">
        <v>6648</v>
      </c>
      <c r="G678" s="1" t="s">
        <v>5104</v>
      </c>
      <c r="H678" s="1" t="s">
        <v>5104</v>
      </c>
      <c r="I678" s="3">
        <v>1</v>
      </c>
      <c r="J678" s="1">
        <v>0</v>
      </c>
      <c r="K678" s="1">
        <v>0</v>
      </c>
      <c r="L678" s="3">
        <v>1</v>
      </c>
      <c r="M678" s="6">
        <v>14.5</v>
      </c>
      <c r="N678" s="13">
        <v>14.5</v>
      </c>
      <c r="O678" s="3">
        <v>44</v>
      </c>
      <c r="P678" s="1">
        <v>1.5575000000000001</v>
      </c>
      <c r="Q678" s="1">
        <v>1.5575000000000001</v>
      </c>
      <c r="R678" s="3">
        <v>47</v>
      </c>
      <c r="S678" s="1">
        <v>100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3">
        <v>11</v>
      </c>
      <c r="AD678" s="1">
        <v>9.9855619000000007E-2</v>
      </c>
      <c r="AE678" s="1">
        <v>2.2143426940417401E-2</v>
      </c>
      <c r="AF678" s="1">
        <v>4</v>
      </c>
      <c r="AG678" s="2">
        <v>4</v>
      </c>
      <c r="AH678" s="1">
        <v>11</v>
      </c>
      <c r="AI678" s="1">
        <v>9</v>
      </c>
      <c r="AJ678" s="1">
        <v>9</v>
      </c>
      <c r="AK678" s="1">
        <v>51</v>
      </c>
    </row>
    <row r="679" spans="1:37" x14ac:dyDescent="0.2">
      <c r="A679" t="s">
        <v>679</v>
      </c>
      <c r="B679" t="s">
        <v>5168</v>
      </c>
      <c r="C679" t="s">
        <v>5605</v>
      </c>
      <c r="D679" t="s">
        <v>6644</v>
      </c>
      <c r="E679" t="s">
        <v>6649</v>
      </c>
      <c r="F679" s="35" t="s">
        <v>6650</v>
      </c>
      <c r="G679" s="1" t="s">
        <v>5104</v>
      </c>
      <c r="H679" s="1" t="s">
        <v>5104</v>
      </c>
      <c r="I679" s="3">
        <v>1</v>
      </c>
      <c r="J679" s="1">
        <v>0</v>
      </c>
      <c r="K679" s="1">
        <v>0</v>
      </c>
      <c r="L679" s="3">
        <v>1</v>
      </c>
      <c r="M679" s="6">
        <v>8.8000000000000007</v>
      </c>
      <c r="N679" s="13">
        <v>8.8000000000000007</v>
      </c>
      <c r="O679" s="3">
        <v>44</v>
      </c>
      <c r="P679" s="1">
        <v>1.2849999999999999</v>
      </c>
      <c r="Q679" s="1">
        <v>1.2849999999999999</v>
      </c>
      <c r="R679" s="3">
        <v>47</v>
      </c>
      <c r="S679" s="1">
        <v>100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3">
        <v>11</v>
      </c>
      <c r="AD679" s="1">
        <v>9.9855619000000007E-2</v>
      </c>
      <c r="AE679" s="1">
        <v>2.2143426940417401E-2</v>
      </c>
      <c r="AF679" s="1">
        <v>4</v>
      </c>
      <c r="AG679" s="2">
        <v>4</v>
      </c>
      <c r="AH679" s="1">
        <v>11</v>
      </c>
      <c r="AI679" s="1">
        <v>13</v>
      </c>
      <c r="AJ679" s="1">
        <v>13</v>
      </c>
      <c r="AK679" s="1">
        <v>51</v>
      </c>
    </row>
    <row r="680" spans="1:37" x14ac:dyDescent="0.2">
      <c r="A680" t="s">
        <v>680</v>
      </c>
      <c r="B680" t="s">
        <v>5168</v>
      </c>
      <c r="C680" t="s">
        <v>5605</v>
      </c>
      <c r="D680" t="s">
        <v>6644</v>
      </c>
      <c r="E680" t="s">
        <v>6651</v>
      </c>
      <c r="F680" s="35" t="s">
        <v>6652</v>
      </c>
      <c r="G680" s="1" t="s">
        <v>5104</v>
      </c>
      <c r="H680" s="1" t="s">
        <v>5104</v>
      </c>
      <c r="I680" s="3">
        <v>1</v>
      </c>
      <c r="J680" s="1">
        <v>0</v>
      </c>
      <c r="K680" s="1">
        <v>0</v>
      </c>
      <c r="L680" s="3">
        <v>1</v>
      </c>
      <c r="M680" s="6">
        <v>11.9</v>
      </c>
      <c r="N680" s="13">
        <v>11.9</v>
      </c>
      <c r="O680" s="3">
        <v>44</v>
      </c>
      <c r="P680" s="1">
        <v>1.7050000000000001</v>
      </c>
      <c r="Q680" s="1">
        <v>1.7050000000000001</v>
      </c>
      <c r="R680" s="3">
        <v>47</v>
      </c>
      <c r="S680" s="1">
        <v>100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3">
        <v>11</v>
      </c>
      <c r="AD680" s="1">
        <v>9.9855619000000007E-2</v>
      </c>
      <c r="AE680" s="1">
        <v>2.2143426940417401E-2</v>
      </c>
      <c r="AF680" s="1">
        <v>4</v>
      </c>
      <c r="AG680" s="2">
        <v>4</v>
      </c>
      <c r="AH680" s="1">
        <v>11</v>
      </c>
      <c r="AI680" s="1">
        <v>3</v>
      </c>
      <c r="AJ680" s="1">
        <v>3</v>
      </c>
      <c r="AK680" s="1">
        <v>51</v>
      </c>
    </row>
    <row r="681" spans="1:37" x14ac:dyDescent="0.2">
      <c r="A681" t="s">
        <v>681</v>
      </c>
      <c r="B681" t="s">
        <v>5168</v>
      </c>
      <c r="C681" t="s">
        <v>5605</v>
      </c>
      <c r="D681" t="s">
        <v>6644</v>
      </c>
      <c r="E681" t="s">
        <v>6653</v>
      </c>
      <c r="F681" s="35" t="s">
        <v>6654</v>
      </c>
      <c r="G681" s="1" t="s">
        <v>5104</v>
      </c>
      <c r="H681" s="1" t="s">
        <v>5104</v>
      </c>
      <c r="I681" s="3">
        <v>1</v>
      </c>
      <c r="J681" s="1">
        <v>0</v>
      </c>
      <c r="K681" s="1">
        <v>0</v>
      </c>
      <c r="L681" s="3">
        <v>1</v>
      </c>
      <c r="M681" s="6">
        <v>8.8000000000000007</v>
      </c>
      <c r="N681" s="13">
        <v>8.8000000000000007</v>
      </c>
      <c r="O681" s="3">
        <v>44</v>
      </c>
      <c r="P681" s="1">
        <v>1.5</v>
      </c>
      <c r="Q681" s="1">
        <v>1.5</v>
      </c>
      <c r="R681" s="3">
        <v>47</v>
      </c>
      <c r="S681" s="1">
        <v>100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3">
        <v>11</v>
      </c>
      <c r="AD681" s="1">
        <v>9.9855619000000007E-2</v>
      </c>
      <c r="AE681" s="1">
        <v>2.2143426940417401E-2</v>
      </c>
      <c r="AF681" s="1">
        <v>4</v>
      </c>
      <c r="AG681" s="2">
        <v>4</v>
      </c>
      <c r="AH681" s="1">
        <v>11</v>
      </c>
      <c r="AI681" s="1">
        <v>7</v>
      </c>
      <c r="AJ681" s="1">
        <v>7</v>
      </c>
      <c r="AK681" s="1">
        <v>51</v>
      </c>
    </row>
    <row r="682" spans="1:37" x14ac:dyDescent="0.2">
      <c r="A682" t="s">
        <v>682</v>
      </c>
      <c r="B682" t="s">
        <v>5168</v>
      </c>
      <c r="C682" t="s">
        <v>5605</v>
      </c>
      <c r="D682" t="s">
        <v>6644</v>
      </c>
      <c r="E682" t="s">
        <v>6655</v>
      </c>
      <c r="F682" s="35" t="s">
        <v>6656</v>
      </c>
      <c r="G682" s="1" t="s">
        <v>5104</v>
      </c>
      <c r="H682" s="1" t="s">
        <v>5104</v>
      </c>
      <c r="I682" s="3">
        <v>1</v>
      </c>
      <c r="J682" s="1">
        <v>0</v>
      </c>
      <c r="K682" s="1">
        <v>0</v>
      </c>
      <c r="L682" s="3">
        <v>1</v>
      </c>
      <c r="M682" s="6">
        <v>5.0999999999999996</v>
      </c>
      <c r="N682" s="13">
        <v>5.0999999999999996</v>
      </c>
      <c r="O682" s="3">
        <v>44</v>
      </c>
      <c r="P682" s="1">
        <v>2</v>
      </c>
      <c r="Q682" s="1">
        <v>2</v>
      </c>
      <c r="R682" s="3">
        <v>47</v>
      </c>
      <c r="S682" s="1">
        <v>100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3">
        <v>11</v>
      </c>
      <c r="AD682" s="1">
        <v>9.9855619000000007E-2</v>
      </c>
      <c r="AE682" s="1">
        <v>2.2143426940417401E-2</v>
      </c>
      <c r="AF682" s="1">
        <v>4</v>
      </c>
      <c r="AG682" s="2">
        <v>4</v>
      </c>
      <c r="AH682" s="1">
        <v>11</v>
      </c>
      <c r="AI682" s="1">
        <v>4</v>
      </c>
      <c r="AJ682" s="1">
        <v>4</v>
      </c>
      <c r="AK682" s="1">
        <v>51</v>
      </c>
    </row>
    <row r="683" spans="1:37" x14ac:dyDescent="0.2">
      <c r="A683" t="s">
        <v>683</v>
      </c>
      <c r="B683" t="s">
        <v>5168</v>
      </c>
      <c r="C683" t="s">
        <v>5605</v>
      </c>
      <c r="D683" t="s">
        <v>6644</v>
      </c>
      <c r="E683" t="s">
        <v>6657</v>
      </c>
      <c r="F683" s="35" t="s">
        <v>6658</v>
      </c>
      <c r="G683" s="1" t="s">
        <v>5104</v>
      </c>
      <c r="H683" s="1" t="s">
        <v>5104</v>
      </c>
      <c r="I683" s="3">
        <v>1</v>
      </c>
      <c r="J683" s="1">
        <v>0</v>
      </c>
      <c r="K683" s="1">
        <v>1</v>
      </c>
      <c r="L683" s="3">
        <v>1</v>
      </c>
      <c r="M683" s="6">
        <v>8.5</v>
      </c>
      <c r="N683" s="13">
        <v>8.5</v>
      </c>
      <c r="O683" s="3">
        <v>44</v>
      </c>
      <c r="P683" s="1">
        <v>0.98</v>
      </c>
      <c r="Q683" s="1">
        <v>0.98</v>
      </c>
      <c r="R683" s="3">
        <v>47</v>
      </c>
      <c r="S683" s="1">
        <v>100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3">
        <v>11</v>
      </c>
      <c r="AD683" s="1">
        <v>9.9855619000000007E-2</v>
      </c>
      <c r="AE683" s="1">
        <v>2.2143426940417401E-2</v>
      </c>
      <c r="AF683" s="1">
        <v>4</v>
      </c>
      <c r="AG683" s="2">
        <v>4</v>
      </c>
      <c r="AH683" s="1">
        <v>11</v>
      </c>
      <c r="AI683" s="1">
        <v>4</v>
      </c>
      <c r="AJ683" s="1">
        <v>4</v>
      </c>
      <c r="AK683" s="1">
        <v>51</v>
      </c>
    </row>
    <row r="684" spans="1:37" x14ac:dyDescent="0.2">
      <c r="A684" t="s">
        <v>684</v>
      </c>
      <c r="B684" t="s">
        <v>5412</v>
      </c>
      <c r="C684" t="s">
        <v>5417</v>
      </c>
      <c r="D684" t="s">
        <v>6659</v>
      </c>
      <c r="E684" t="s">
        <v>6660</v>
      </c>
      <c r="F684" s="35" t="s">
        <v>6661</v>
      </c>
      <c r="G684" s="1" t="s">
        <v>5104</v>
      </c>
      <c r="H684" s="1" t="s">
        <v>5104</v>
      </c>
      <c r="I684" s="3">
        <v>1</v>
      </c>
      <c r="J684" s="1">
        <v>0</v>
      </c>
      <c r="K684" s="1">
        <v>0</v>
      </c>
      <c r="L684" s="3">
        <v>1</v>
      </c>
      <c r="M684" s="6">
        <v>375</v>
      </c>
      <c r="N684" s="13">
        <v>375</v>
      </c>
      <c r="O684" s="3">
        <v>44</v>
      </c>
      <c r="P684" s="1">
        <v>2.2549999999999999</v>
      </c>
      <c r="Q684" s="1">
        <v>2.2549999999999999</v>
      </c>
      <c r="R684" s="3">
        <v>47</v>
      </c>
      <c r="S684" s="1">
        <v>10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50</v>
      </c>
      <c r="Z684" s="1">
        <v>0</v>
      </c>
      <c r="AA684" s="1">
        <v>0</v>
      </c>
      <c r="AB684" s="1">
        <v>40</v>
      </c>
      <c r="AC684" s="3">
        <v>11</v>
      </c>
      <c r="AD684" s="1">
        <v>-6.3834452E-2</v>
      </c>
      <c r="AE684" s="1">
        <v>-3.9087795380901499E-2</v>
      </c>
      <c r="AF684" s="1">
        <v>3</v>
      </c>
      <c r="AG684" s="1">
        <v>3</v>
      </c>
      <c r="AH684" s="1">
        <v>11</v>
      </c>
      <c r="AI684" s="1">
        <v>2</v>
      </c>
      <c r="AJ684" s="1">
        <v>2</v>
      </c>
      <c r="AK684" s="1">
        <v>51</v>
      </c>
    </row>
    <row r="685" spans="1:37" x14ac:dyDescent="0.2">
      <c r="A685" t="s">
        <v>685</v>
      </c>
      <c r="B685" t="s">
        <v>5412</v>
      </c>
      <c r="C685" t="s">
        <v>5417</v>
      </c>
      <c r="D685" t="s">
        <v>6659</v>
      </c>
      <c r="E685" t="s">
        <v>5397</v>
      </c>
      <c r="F685" s="35" t="s">
        <v>6662</v>
      </c>
      <c r="G685" s="1" t="s">
        <v>5104</v>
      </c>
      <c r="H685" s="1" t="s">
        <v>5104</v>
      </c>
      <c r="I685" s="3">
        <v>1</v>
      </c>
      <c r="J685" s="1">
        <v>0</v>
      </c>
      <c r="K685" s="1">
        <v>0</v>
      </c>
      <c r="L685" s="3">
        <v>1</v>
      </c>
      <c r="M685" s="6">
        <v>450</v>
      </c>
      <c r="N685" s="13">
        <v>450</v>
      </c>
      <c r="O685" s="3">
        <v>44</v>
      </c>
      <c r="P685" s="1">
        <v>2.2574999999999998</v>
      </c>
      <c r="Q685" s="1">
        <v>2.2574999999999998</v>
      </c>
      <c r="R685" s="3">
        <v>47</v>
      </c>
      <c r="S685" s="1">
        <v>20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30</v>
      </c>
      <c r="Z685" s="1">
        <v>20</v>
      </c>
      <c r="AA685" s="1">
        <v>0</v>
      </c>
      <c r="AB685" s="1">
        <v>30</v>
      </c>
      <c r="AC685" s="3">
        <v>11</v>
      </c>
      <c r="AD685" s="1">
        <v>-3.2936765999999999E-2</v>
      </c>
      <c r="AE685" s="1">
        <v>-3.2486923428009198E-2</v>
      </c>
      <c r="AF685" s="1">
        <v>3</v>
      </c>
      <c r="AG685" s="1">
        <v>3</v>
      </c>
      <c r="AH685" s="1">
        <v>11</v>
      </c>
      <c r="AI685" s="1">
        <v>3</v>
      </c>
      <c r="AJ685" s="1">
        <v>3</v>
      </c>
      <c r="AK685" s="1">
        <v>51</v>
      </c>
    </row>
    <row r="686" spans="1:37" x14ac:dyDescent="0.2">
      <c r="A686" t="s">
        <v>686</v>
      </c>
      <c r="B686" t="s">
        <v>5412</v>
      </c>
      <c r="C686" t="s">
        <v>5417</v>
      </c>
      <c r="D686" t="s">
        <v>6659</v>
      </c>
      <c r="E686" t="s">
        <v>5921</v>
      </c>
      <c r="F686" s="35" t="s">
        <v>6663</v>
      </c>
      <c r="G686" s="1" t="s">
        <v>5104</v>
      </c>
      <c r="H686" s="1" t="s">
        <v>5104</v>
      </c>
      <c r="I686" s="3">
        <v>1</v>
      </c>
      <c r="J686" s="1">
        <v>0</v>
      </c>
      <c r="K686" s="1">
        <v>0</v>
      </c>
      <c r="L686" s="3">
        <v>1</v>
      </c>
      <c r="M686" s="6">
        <v>181</v>
      </c>
      <c r="N686" s="13">
        <v>181</v>
      </c>
      <c r="O686" s="3">
        <v>44</v>
      </c>
      <c r="P686" s="1">
        <v>2.09</v>
      </c>
      <c r="Q686" s="1">
        <v>2.09</v>
      </c>
      <c r="R686" s="3">
        <v>47</v>
      </c>
      <c r="S686" s="1">
        <v>20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30</v>
      </c>
      <c r="Z686" s="1">
        <v>20</v>
      </c>
      <c r="AA686" s="1">
        <v>0</v>
      </c>
      <c r="AB686" s="1">
        <v>30</v>
      </c>
      <c r="AC686" s="3">
        <v>11</v>
      </c>
      <c r="AD686" s="1">
        <v>-3.2936765999999999E-2</v>
      </c>
      <c r="AE686" s="1">
        <v>-3.2486923428009198E-2</v>
      </c>
      <c r="AF686" s="1">
        <v>3</v>
      </c>
      <c r="AG686" s="1">
        <v>3</v>
      </c>
      <c r="AH686" s="1">
        <v>11</v>
      </c>
      <c r="AI686" s="1">
        <v>1</v>
      </c>
      <c r="AJ686" s="1">
        <v>1</v>
      </c>
      <c r="AK686" s="1">
        <v>51</v>
      </c>
    </row>
    <row r="687" spans="1:37" x14ac:dyDescent="0.2">
      <c r="A687" t="s">
        <v>687</v>
      </c>
      <c r="B687" t="s">
        <v>5412</v>
      </c>
      <c r="C687" t="s">
        <v>5417</v>
      </c>
      <c r="D687" t="s">
        <v>6659</v>
      </c>
      <c r="E687" t="s">
        <v>6664</v>
      </c>
      <c r="F687" s="35" t="s">
        <v>6665</v>
      </c>
      <c r="G687" s="1" t="s">
        <v>5104</v>
      </c>
      <c r="H687" s="1" t="s">
        <v>5104</v>
      </c>
      <c r="I687" s="3">
        <v>1</v>
      </c>
      <c r="J687" s="1">
        <v>0</v>
      </c>
      <c r="K687" s="1">
        <v>0</v>
      </c>
      <c r="L687" s="3">
        <v>1</v>
      </c>
      <c r="M687" s="6">
        <v>199.9</v>
      </c>
      <c r="N687" s="13">
        <v>199.9</v>
      </c>
      <c r="O687" s="3">
        <v>44</v>
      </c>
      <c r="P687" s="1" t="s">
        <v>2</v>
      </c>
      <c r="Q687" s="1">
        <v>1.7463</v>
      </c>
      <c r="R687" s="3" t="s">
        <v>14989</v>
      </c>
      <c r="S687" s="1">
        <v>10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50</v>
      </c>
      <c r="Z687" s="1">
        <v>0</v>
      </c>
      <c r="AA687" s="1">
        <v>0</v>
      </c>
      <c r="AB687" s="1">
        <v>40</v>
      </c>
      <c r="AC687" s="3">
        <v>11</v>
      </c>
      <c r="AD687" s="1">
        <v>-6.3834452E-2</v>
      </c>
      <c r="AE687" s="1">
        <v>-3.9087795380901499E-2</v>
      </c>
      <c r="AF687" s="1">
        <v>3</v>
      </c>
      <c r="AG687" s="1">
        <v>3</v>
      </c>
      <c r="AH687" s="1">
        <v>11</v>
      </c>
      <c r="AI687" s="1">
        <v>1</v>
      </c>
      <c r="AJ687" s="1">
        <v>1</v>
      </c>
      <c r="AK687" s="1">
        <v>51</v>
      </c>
    </row>
    <row r="688" spans="1:37" x14ac:dyDescent="0.2">
      <c r="A688" t="s">
        <v>688</v>
      </c>
      <c r="B688" t="s">
        <v>5412</v>
      </c>
      <c r="C688" t="s">
        <v>5417</v>
      </c>
      <c r="D688" t="s">
        <v>6659</v>
      </c>
      <c r="E688" t="s">
        <v>6666</v>
      </c>
      <c r="F688" s="35" t="s">
        <v>6667</v>
      </c>
      <c r="G688" s="1" t="s">
        <v>5104</v>
      </c>
      <c r="H688" s="1" t="s">
        <v>5104</v>
      </c>
      <c r="I688" s="3">
        <v>1</v>
      </c>
      <c r="J688" s="1">
        <v>0</v>
      </c>
      <c r="K688" s="1">
        <v>0</v>
      </c>
      <c r="L688" s="3">
        <v>1</v>
      </c>
      <c r="M688" s="6">
        <v>285.5</v>
      </c>
      <c r="N688" s="13">
        <v>285.5</v>
      </c>
      <c r="O688" s="3">
        <v>44</v>
      </c>
      <c r="P688" s="1">
        <v>2.2549999999999999</v>
      </c>
      <c r="Q688" s="1">
        <v>2.2549999999999999</v>
      </c>
      <c r="R688" s="3">
        <v>47</v>
      </c>
      <c r="S688" s="1">
        <v>10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50</v>
      </c>
      <c r="Z688" s="1">
        <v>0</v>
      </c>
      <c r="AA688" s="1">
        <v>0</v>
      </c>
      <c r="AB688" s="1">
        <v>40</v>
      </c>
      <c r="AC688" s="3">
        <v>11</v>
      </c>
      <c r="AD688" s="1">
        <v>-6.3834452E-2</v>
      </c>
      <c r="AE688" s="1">
        <v>-3.9087795380901499E-2</v>
      </c>
      <c r="AF688" s="1">
        <v>3</v>
      </c>
      <c r="AG688" s="1">
        <v>3</v>
      </c>
      <c r="AH688" s="1">
        <v>11</v>
      </c>
      <c r="AI688" s="1">
        <v>1</v>
      </c>
      <c r="AJ688" s="1">
        <v>1</v>
      </c>
      <c r="AK688" s="1">
        <v>51</v>
      </c>
    </row>
    <row r="689" spans="1:37" x14ac:dyDescent="0.2">
      <c r="A689" t="s">
        <v>689</v>
      </c>
      <c r="B689" t="s">
        <v>5168</v>
      </c>
      <c r="C689" t="s">
        <v>5847</v>
      </c>
      <c r="D689" t="s">
        <v>6668</v>
      </c>
      <c r="E689" t="s">
        <v>6669</v>
      </c>
      <c r="F689" s="35" t="s">
        <v>6670</v>
      </c>
      <c r="G689" s="1" t="s">
        <v>5104</v>
      </c>
      <c r="H689" s="1" t="s">
        <v>5104</v>
      </c>
      <c r="I689" s="3">
        <v>1</v>
      </c>
      <c r="J689" s="1">
        <v>0</v>
      </c>
      <c r="K689" s="1">
        <v>0</v>
      </c>
      <c r="L689" s="3">
        <v>1</v>
      </c>
      <c r="M689" s="6">
        <v>114.6</v>
      </c>
      <c r="N689" s="13">
        <v>114.6</v>
      </c>
      <c r="O689" s="3">
        <v>44</v>
      </c>
      <c r="P689" s="1">
        <v>2</v>
      </c>
      <c r="Q689" s="1">
        <v>1</v>
      </c>
      <c r="R689" s="14">
        <v>1</v>
      </c>
      <c r="S689" s="1">
        <v>100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3">
        <v>11</v>
      </c>
      <c r="AD689" s="1">
        <v>9.9855619000000007E-2</v>
      </c>
      <c r="AE689" s="1">
        <v>2.2143426940417401E-2</v>
      </c>
      <c r="AF689" s="1">
        <v>4</v>
      </c>
      <c r="AG689" s="2">
        <v>4</v>
      </c>
      <c r="AH689" s="1">
        <v>11</v>
      </c>
      <c r="AI689" s="1">
        <v>5</v>
      </c>
      <c r="AJ689" s="1">
        <v>5</v>
      </c>
      <c r="AK689" s="1">
        <v>51</v>
      </c>
    </row>
    <row r="690" spans="1:37" x14ac:dyDescent="0.2">
      <c r="A690" t="s">
        <v>690</v>
      </c>
      <c r="B690" t="s">
        <v>5168</v>
      </c>
      <c r="C690" t="s">
        <v>5847</v>
      </c>
      <c r="D690" t="s">
        <v>6668</v>
      </c>
      <c r="E690" t="s">
        <v>5743</v>
      </c>
      <c r="F690" s="35" t="s">
        <v>6671</v>
      </c>
      <c r="G690" s="1" t="s">
        <v>5104</v>
      </c>
      <c r="H690" s="1" t="s">
        <v>5104</v>
      </c>
      <c r="I690" s="3">
        <v>1</v>
      </c>
      <c r="J690" s="1">
        <v>0</v>
      </c>
      <c r="K690" s="1">
        <v>0</v>
      </c>
      <c r="L690" s="3">
        <v>1</v>
      </c>
      <c r="M690" s="6">
        <v>163.5</v>
      </c>
      <c r="N690" s="13">
        <v>163.5</v>
      </c>
      <c r="O690" s="3">
        <v>44</v>
      </c>
      <c r="P690" s="1">
        <v>1</v>
      </c>
      <c r="Q690" s="1">
        <v>1.0410999999999999</v>
      </c>
      <c r="R690" s="14">
        <v>1</v>
      </c>
      <c r="S690" s="1">
        <v>100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3">
        <v>11</v>
      </c>
      <c r="AD690" s="1">
        <v>9.9855619000000007E-2</v>
      </c>
      <c r="AE690" s="1">
        <v>2.2143426940417401E-2</v>
      </c>
      <c r="AF690" s="1">
        <v>4</v>
      </c>
      <c r="AG690" s="2">
        <v>4</v>
      </c>
      <c r="AH690" s="1">
        <v>11</v>
      </c>
      <c r="AI690" s="1">
        <v>2</v>
      </c>
      <c r="AJ690" s="1">
        <v>2</v>
      </c>
      <c r="AK690" s="1">
        <v>51</v>
      </c>
    </row>
    <row r="691" spans="1:37" ht="17" x14ac:dyDescent="0.2">
      <c r="A691" t="s">
        <v>691</v>
      </c>
      <c r="B691" t="s">
        <v>5123</v>
      </c>
      <c r="C691" t="s">
        <v>5131</v>
      </c>
      <c r="D691" t="s">
        <v>6672</v>
      </c>
      <c r="E691" t="s">
        <v>6673</v>
      </c>
      <c r="F691" s="35" t="s">
        <v>14939</v>
      </c>
      <c r="G691" s="1" t="s">
        <v>5106</v>
      </c>
      <c r="H691" s="1" t="s">
        <v>5106</v>
      </c>
      <c r="I691" s="3">
        <v>1</v>
      </c>
      <c r="J691" s="1">
        <v>0</v>
      </c>
      <c r="K691" s="1">
        <v>0</v>
      </c>
      <c r="L691" s="3">
        <v>1</v>
      </c>
      <c r="M691" s="6">
        <v>28.2</v>
      </c>
      <c r="N691" s="13">
        <v>28.2</v>
      </c>
      <c r="O691" s="3">
        <v>44</v>
      </c>
      <c r="P691" s="1" t="s">
        <v>2</v>
      </c>
      <c r="Q691" s="1">
        <v>4.1523000000000003</v>
      </c>
      <c r="R691" s="3" t="s">
        <v>14989</v>
      </c>
      <c r="S691" s="1">
        <v>30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70</v>
      </c>
      <c r="AC691" s="3">
        <v>11</v>
      </c>
      <c r="AD691" s="1">
        <v>-3.0616434000000001E-2</v>
      </c>
      <c r="AE691" s="1">
        <v>7.0063239236415997E-2</v>
      </c>
      <c r="AF691" s="1">
        <v>1</v>
      </c>
      <c r="AG691" s="1">
        <v>1</v>
      </c>
      <c r="AH691" s="1">
        <v>11</v>
      </c>
      <c r="AI691" s="1" t="s">
        <v>2</v>
      </c>
      <c r="AJ691" s="1">
        <v>2</v>
      </c>
      <c r="AK691" s="11" t="s">
        <v>14989</v>
      </c>
    </row>
    <row r="692" spans="1:37" x14ac:dyDescent="0.2">
      <c r="A692" t="s">
        <v>692</v>
      </c>
      <c r="B692" t="s">
        <v>5123</v>
      </c>
      <c r="C692" t="s">
        <v>5131</v>
      </c>
      <c r="D692" t="s">
        <v>6672</v>
      </c>
      <c r="E692" t="s">
        <v>6674</v>
      </c>
      <c r="F692" s="35" t="s">
        <v>6675</v>
      </c>
      <c r="G692" s="1" t="s">
        <v>5104</v>
      </c>
      <c r="H692" s="1" t="s">
        <v>5104</v>
      </c>
      <c r="I692" s="3">
        <v>1</v>
      </c>
      <c r="J692" s="1">
        <v>1</v>
      </c>
      <c r="K692" s="1">
        <v>1</v>
      </c>
      <c r="L692" s="3">
        <v>1</v>
      </c>
      <c r="M692" s="6">
        <v>73.3</v>
      </c>
      <c r="N692" s="13">
        <v>73.3</v>
      </c>
      <c r="O692" s="3">
        <v>44</v>
      </c>
      <c r="P692" s="1">
        <v>4.37</v>
      </c>
      <c r="Q692" s="1">
        <v>4.37</v>
      </c>
      <c r="R692" s="3">
        <v>47</v>
      </c>
      <c r="S692" s="1">
        <v>30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70</v>
      </c>
      <c r="AC692" s="3">
        <v>11</v>
      </c>
      <c r="AD692" s="1">
        <v>-3.0616434000000001E-2</v>
      </c>
      <c r="AE692" s="1">
        <v>7.0063239236415997E-2</v>
      </c>
      <c r="AF692" s="1">
        <v>1</v>
      </c>
      <c r="AG692" s="1">
        <v>1</v>
      </c>
      <c r="AH692" s="1">
        <v>11</v>
      </c>
      <c r="AI692" s="1">
        <v>3</v>
      </c>
      <c r="AJ692" s="1">
        <v>3</v>
      </c>
      <c r="AK692" s="1">
        <v>51</v>
      </c>
    </row>
    <row r="693" spans="1:37" x14ac:dyDescent="0.2">
      <c r="A693" t="s">
        <v>693</v>
      </c>
      <c r="B693" t="s">
        <v>5123</v>
      </c>
      <c r="C693" t="s">
        <v>5131</v>
      </c>
      <c r="D693" t="s">
        <v>6672</v>
      </c>
      <c r="E693" t="s">
        <v>6676</v>
      </c>
      <c r="F693" s="35" t="s">
        <v>6677</v>
      </c>
      <c r="G693" s="1" t="s">
        <v>5106</v>
      </c>
      <c r="H693" s="1" t="s">
        <v>5106</v>
      </c>
      <c r="I693" s="3">
        <v>1</v>
      </c>
      <c r="J693" s="1">
        <v>0</v>
      </c>
      <c r="K693" s="1">
        <v>0</v>
      </c>
      <c r="L693" s="3">
        <v>1</v>
      </c>
      <c r="M693" s="6">
        <v>50.8</v>
      </c>
      <c r="N693" s="13">
        <v>50.8</v>
      </c>
      <c r="O693" s="3">
        <v>44</v>
      </c>
      <c r="P693" s="1" t="s">
        <v>2</v>
      </c>
      <c r="Q693" s="1">
        <v>4.2013999999999996</v>
      </c>
      <c r="R693" s="3" t="s">
        <v>14989</v>
      </c>
      <c r="S693" s="1">
        <v>30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70</v>
      </c>
      <c r="AC693" s="3">
        <v>11</v>
      </c>
      <c r="AD693" s="1">
        <v>-3.0616434000000001E-2</v>
      </c>
      <c r="AE693" s="1">
        <v>7.0063239236415997E-2</v>
      </c>
      <c r="AF693" s="1">
        <v>1</v>
      </c>
      <c r="AG693" s="1">
        <v>1</v>
      </c>
      <c r="AH693" s="1">
        <v>11</v>
      </c>
      <c r="AI693" s="1">
        <v>3</v>
      </c>
      <c r="AJ693" s="1">
        <v>3</v>
      </c>
      <c r="AK693" s="1">
        <v>51</v>
      </c>
    </row>
    <row r="694" spans="1:37" x14ac:dyDescent="0.2">
      <c r="A694" t="s">
        <v>694</v>
      </c>
      <c r="B694" t="s">
        <v>5123</v>
      </c>
      <c r="C694" t="s">
        <v>5131</v>
      </c>
      <c r="D694" t="s">
        <v>6678</v>
      </c>
      <c r="E694" t="s">
        <v>6679</v>
      </c>
      <c r="F694" s="35" t="s">
        <v>6680</v>
      </c>
      <c r="G694" s="1" t="s">
        <v>5104</v>
      </c>
      <c r="H694" s="1" t="s">
        <v>5104</v>
      </c>
      <c r="I694" s="3">
        <v>1</v>
      </c>
      <c r="J694" s="1">
        <v>0</v>
      </c>
      <c r="K694" s="1">
        <v>0</v>
      </c>
      <c r="L694" s="3">
        <v>1</v>
      </c>
      <c r="M694" s="6">
        <v>37.5</v>
      </c>
      <c r="N694" s="13">
        <v>37.5</v>
      </c>
      <c r="O694" s="3">
        <v>44</v>
      </c>
      <c r="P694" s="1" t="s">
        <v>2</v>
      </c>
      <c r="Q694" s="1">
        <v>3.5539000000000001</v>
      </c>
      <c r="R694" s="3" t="s">
        <v>14989</v>
      </c>
      <c r="S694" s="1">
        <v>20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10</v>
      </c>
      <c r="Z694" s="1">
        <v>0</v>
      </c>
      <c r="AA694" s="1">
        <v>40</v>
      </c>
      <c r="AB694" s="1">
        <v>30</v>
      </c>
      <c r="AC694" s="3">
        <v>11</v>
      </c>
      <c r="AD694" s="1">
        <v>-3.6722113000000001E-2</v>
      </c>
      <c r="AE694" s="1">
        <v>-5.4924045430873496E-3</v>
      </c>
      <c r="AF694" s="1">
        <v>1</v>
      </c>
      <c r="AG694" s="1">
        <v>1</v>
      </c>
      <c r="AH694" s="1">
        <v>11</v>
      </c>
      <c r="AI694" s="1">
        <v>2</v>
      </c>
      <c r="AJ694" s="1">
        <v>2</v>
      </c>
      <c r="AK694" s="1">
        <v>51</v>
      </c>
    </row>
    <row r="695" spans="1:37" x14ac:dyDescent="0.2">
      <c r="A695" t="s">
        <v>695</v>
      </c>
      <c r="B695" t="s">
        <v>5123</v>
      </c>
      <c r="C695" t="s">
        <v>5131</v>
      </c>
      <c r="D695" t="s">
        <v>6678</v>
      </c>
      <c r="E695" t="s">
        <v>5419</v>
      </c>
      <c r="F695" s="35" t="s">
        <v>6681</v>
      </c>
      <c r="G695" s="1" t="s">
        <v>5104</v>
      </c>
      <c r="H695" s="1" t="s">
        <v>5104</v>
      </c>
      <c r="I695" s="3">
        <v>1</v>
      </c>
      <c r="J695" s="1">
        <v>0</v>
      </c>
      <c r="K695" s="1">
        <v>0</v>
      </c>
      <c r="L695" s="3">
        <v>1</v>
      </c>
      <c r="M695" s="6">
        <v>50</v>
      </c>
      <c r="N695" s="13">
        <v>50</v>
      </c>
      <c r="O695" s="3">
        <v>44</v>
      </c>
      <c r="P695" s="1">
        <v>0.97</v>
      </c>
      <c r="Q695" s="1">
        <v>0.97</v>
      </c>
      <c r="R695" s="3">
        <v>47</v>
      </c>
      <c r="S695" s="1">
        <v>20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10</v>
      </c>
      <c r="Z695" s="1">
        <v>0</v>
      </c>
      <c r="AA695" s="1">
        <v>40</v>
      </c>
      <c r="AB695" s="1">
        <v>30</v>
      </c>
      <c r="AC695" s="3">
        <v>11</v>
      </c>
      <c r="AD695" s="1">
        <v>-3.6722113000000001E-2</v>
      </c>
      <c r="AE695" s="1">
        <v>-5.4924045430873496E-3</v>
      </c>
      <c r="AF695" s="1">
        <v>1</v>
      </c>
      <c r="AG695" s="1">
        <v>1</v>
      </c>
      <c r="AH695" s="1">
        <v>11</v>
      </c>
      <c r="AI695" s="1">
        <v>3</v>
      </c>
      <c r="AJ695" s="1">
        <v>3</v>
      </c>
      <c r="AK695" s="1">
        <v>51</v>
      </c>
    </row>
    <row r="696" spans="1:37" x14ac:dyDescent="0.2">
      <c r="A696" t="s">
        <v>696</v>
      </c>
      <c r="B696" t="s">
        <v>5123</v>
      </c>
      <c r="C696" t="s">
        <v>5131</v>
      </c>
      <c r="D696" t="s">
        <v>6682</v>
      </c>
      <c r="E696" t="s">
        <v>6683</v>
      </c>
      <c r="F696" s="35" t="s">
        <v>6684</v>
      </c>
      <c r="G696" s="1" t="s">
        <v>5104</v>
      </c>
      <c r="H696" s="1" t="s">
        <v>5104</v>
      </c>
      <c r="I696" s="3">
        <v>1</v>
      </c>
      <c r="J696" s="1">
        <v>0</v>
      </c>
      <c r="K696" s="1">
        <v>0</v>
      </c>
      <c r="L696" s="3">
        <v>1</v>
      </c>
      <c r="M696" s="6">
        <v>19</v>
      </c>
      <c r="N696" s="13">
        <v>19</v>
      </c>
      <c r="O696" s="3">
        <v>44</v>
      </c>
      <c r="P696" s="1" t="s">
        <v>2</v>
      </c>
      <c r="Q696" s="1">
        <v>4.1166999999999998</v>
      </c>
      <c r="R696" s="3" t="s">
        <v>14989</v>
      </c>
      <c r="S696" s="1">
        <v>20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10</v>
      </c>
      <c r="Z696" s="1">
        <v>0</v>
      </c>
      <c r="AA696" s="1">
        <v>40</v>
      </c>
      <c r="AB696" s="1">
        <v>30</v>
      </c>
      <c r="AC696" s="3">
        <v>11</v>
      </c>
      <c r="AD696" s="1">
        <v>-3.6722113000000001E-2</v>
      </c>
      <c r="AE696" s="1">
        <v>-5.4924045430873297E-3</v>
      </c>
      <c r="AF696" s="1">
        <v>1</v>
      </c>
      <c r="AG696" s="1">
        <v>1</v>
      </c>
      <c r="AH696" s="1">
        <v>11</v>
      </c>
      <c r="AI696" s="1">
        <v>1</v>
      </c>
      <c r="AJ696" s="1">
        <v>1</v>
      </c>
      <c r="AK696" s="1">
        <v>51</v>
      </c>
    </row>
    <row r="697" spans="1:37" x14ac:dyDescent="0.2">
      <c r="A697" t="s">
        <v>697</v>
      </c>
      <c r="B697" t="s">
        <v>5168</v>
      </c>
      <c r="C697" t="s">
        <v>6685</v>
      </c>
      <c r="D697" t="s">
        <v>6686</v>
      </c>
      <c r="E697" t="s">
        <v>6687</v>
      </c>
      <c r="F697" s="35" t="s">
        <v>6688</v>
      </c>
      <c r="G697" s="1" t="s">
        <v>5104</v>
      </c>
      <c r="H697" s="1" t="s">
        <v>5104</v>
      </c>
      <c r="I697" s="3">
        <v>1</v>
      </c>
      <c r="J697" s="1">
        <v>0</v>
      </c>
      <c r="K697" s="1">
        <v>0</v>
      </c>
      <c r="L697" s="3">
        <v>1</v>
      </c>
      <c r="M697" s="6">
        <v>3.5</v>
      </c>
      <c r="N697" s="13">
        <v>3.5</v>
      </c>
      <c r="O697" s="3">
        <v>44</v>
      </c>
      <c r="P697" s="1">
        <v>1</v>
      </c>
      <c r="Q697" s="1">
        <v>1</v>
      </c>
      <c r="R697" s="3">
        <v>47</v>
      </c>
      <c r="S697" s="1">
        <v>100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3">
        <v>11</v>
      </c>
      <c r="AD697" s="1">
        <v>9.9855619000000007E-2</v>
      </c>
      <c r="AE697" s="1">
        <v>2.2143426940417502E-2</v>
      </c>
      <c r="AF697" s="1">
        <v>4</v>
      </c>
      <c r="AG697" s="2">
        <v>4</v>
      </c>
      <c r="AH697" s="1">
        <v>11</v>
      </c>
      <c r="AI697" s="1">
        <v>1</v>
      </c>
      <c r="AJ697" s="1">
        <v>1</v>
      </c>
      <c r="AK697" s="1">
        <v>51</v>
      </c>
    </row>
    <row r="698" spans="1:37" x14ac:dyDescent="0.2">
      <c r="A698" t="s">
        <v>698</v>
      </c>
      <c r="B698" t="s">
        <v>5168</v>
      </c>
      <c r="C698" t="s">
        <v>6685</v>
      </c>
      <c r="D698" t="s">
        <v>6686</v>
      </c>
      <c r="E698" t="s">
        <v>6689</v>
      </c>
      <c r="F698" s="35" t="s">
        <v>6690</v>
      </c>
      <c r="G698" s="1" t="s">
        <v>5104</v>
      </c>
      <c r="H698" s="1" t="s">
        <v>5104</v>
      </c>
      <c r="I698" s="3">
        <v>1</v>
      </c>
      <c r="J698" s="1">
        <v>0</v>
      </c>
      <c r="K698" s="1">
        <v>0</v>
      </c>
      <c r="L698" s="3">
        <v>1</v>
      </c>
      <c r="M698" s="6">
        <v>3.3</v>
      </c>
      <c r="N698" s="13">
        <v>3.3</v>
      </c>
      <c r="O698" s="3">
        <v>44</v>
      </c>
      <c r="P698" s="1">
        <v>1</v>
      </c>
      <c r="Q698" s="1">
        <v>1</v>
      </c>
      <c r="R698" s="3">
        <v>1</v>
      </c>
      <c r="S698" s="1">
        <v>100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3">
        <v>11</v>
      </c>
      <c r="AD698" s="1">
        <v>9.9855619000000007E-2</v>
      </c>
      <c r="AE698" s="1">
        <v>2.2143426940417502E-2</v>
      </c>
      <c r="AF698" s="1">
        <v>4</v>
      </c>
      <c r="AG698" s="2">
        <v>4</v>
      </c>
      <c r="AH698" s="1">
        <v>11</v>
      </c>
      <c r="AI698" s="1">
        <v>2</v>
      </c>
      <c r="AJ698" s="1">
        <v>2</v>
      </c>
      <c r="AK698" s="1">
        <v>51</v>
      </c>
    </row>
    <row r="699" spans="1:37" x14ac:dyDescent="0.2">
      <c r="A699" t="s">
        <v>699</v>
      </c>
      <c r="B699" t="s">
        <v>5554</v>
      </c>
      <c r="C699" t="s">
        <v>5555</v>
      </c>
      <c r="D699" t="s">
        <v>6691</v>
      </c>
      <c r="E699" t="s">
        <v>6692</v>
      </c>
      <c r="F699" s="35" t="s">
        <v>6693</v>
      </c>
      <c r="G699" s="1" t="s">
        <v>5105</v>
      </c>
      <c r="H699" s="1" t="s">
        <v>5105</v>
      </c>
      <c r="I699" s="3">
        <v>1</v>
      </c>
      <c r="J699" s="1">
        <v>0</v>
      </c>
      <c r="K699" s="1">
        <v>0</v>
      </c>
      <c r="L699" s="3">
        <v>1</v>
      </c>
      <c r="M699" s="6">
        <v>55</v>
      </c>
      <c r="N699" s="13">
        <v>55</v>
      </c>
      <c r="O699" s="3">
        <v>44</v>
      </c>
      <c r="P699" s="1">
        <v>2.5</v>
      </c>
      <c r="Q699" s="1">
        <v>2.5</v>
      </c>
      <c r="R699" s="3">
        <v>1</v>
      </c>
      <c r="S699" s="1">
        <v>70</v>
      </c>
      <c r="T699" s="1">
        <v>0</v>
      </c>
      <c r="U699" s="1">
        <v>0</v>
      </c>
      <c r="V699" s="1">
        <v>30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3">
        <v>11</v>
      </c>
      <c r="AD699" s="1">
        <v>9.6114020999999994E-2</v>
      </c>
      <c r="AE699" s="1">
        <v>1.9382925860985101E-2</v>
      </c>
      <c r="AF699" s="1">
        <v>1</v>
      </c>
      <c r="AG699" s="1">
        <v>1</v>
      </c>
      <c r="AH699" s="1">
        <v>11</v>
      </c>
      <c r="AI699" s="1">
        <v>5</v>
      </c>
      <c r="AJ699" s="1">
        <v>5</v>
      </c>
      <c r="AK699" s="1">
        <v>51</v>
      </c>
    </row>
    <row r="700" spans="1:37" x14ac:dyDescent="0.2">
      <c r="A700" t="s">
        <v>700</v>
      </c>
      <c r="B700" t="s">
        <v>5554</v>
      </c>
      <c r="C700" t="s">
        <v>5555</v>
      </c>
      <c r="D700" t="s">
        <v>6691</v>
      </c>
      <c r="E700" t="s">
        <v>6694</v>
      </c>
      <c r="F700" s="35" t="s">
        <v>6695</v>
      </c>
      <c r="G700" s="1" t="s">
        <v>5104</v>
      </c>
      <c r="H700" s="1" t="s">
        <v>5104</v>
      </c>
      <c r="I700" s="3">
        <v>1</v>
      </c>
      <c r="J700" s="1">
        <v>0</v>
      </c>
      <c r="K700" s="1">
        <v>0</v>
      </c>
      <c r="L700" s="3">
        <v>1</v>
      </c>
      <c r="M700" s="6">
        <v>34.799999999999997</v>
      </c>
      <c r="N700" s="13">
        <v>34.799999999999997</v>
      </c>
      <c r="O700" s="3">
        <v>44</v>
      </c>
      <c r="P700" s="1" t="s">
        <v>2</v>
      </c>
      <c r="Q700" s="1">
        <v>3.5911</v>
      </c>
      <c r="R700" s="3" t="s">
        <v>14989</v>
      </c>
      <c r="S700" s="1">
        <v>70</v>
      </c>
      <c r="T700" s="1">
        <v>0</v>
      </c>
      <c r="U700" s="1">
        <v>0</v>
      </c>
      <c r="V700" s="1">
        <v>30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3">
        <v>11</v>
      </c>
      <c r="AD700" s="1">
        <v>9.6114020999999994E-2</v>
      </c>
      <c r="AE700" s="1">
        <v>1.9382925860985101E-2</v>
      </c>
      <c r="AF700" s="1">
        <v>1</v>
      </c>
      <c r="AG700" s="1">
        <v>1</v>
      </c>
      <c r="AH700" s="1">
        <v>11</v>
      </c>
      <c r="AI700" s="1">
        <v>2</v>
      </c>
      <c r="AJ700" s="1">
        <v>2</v>
      </c>
      <c r="AK700" s="1">
        <v>51</v>
      </c>
    </row>
    <row r="701" spans="1:37" x14ac:dyDescent="0.2">
      <c r="A701" t="s">
        <v>701</v>
      </c>
      <c r="B701" t="s">
        <v>5554</v>
      </c>
      <c r="C701" t="s">
        <v>5555</v>
      </c>
      <c r="D701" t="s">
        <v>6691</v>
      </c>
      <c r="E701" t="s">
        <v>6696</v>
      </c>
      <c r="F701" s="35" t="s">
        <v>6697</v>
      </c>
      <c r="G701" s="1" t="s">
        <v>5104</v>
      </c>
      <c r="H701" s="1" t="s">
        <v>5104</v>
      </c>
      <c r="I701" s="3">
        <v>1</v>
      </c>
      <c r="J701" s="1">
        <v>0</v>
      </c>
      <c r="K701" s="1">
        <v>0</v>
      </c>
      <c r="L701" s="3">
        <v>1</v>
      </c>
      <c r="M701" s="6" t="s">
        <v>2</v>
      </c>
      <c r="N701" s="13">
        <v>32</v>
      </c>
      <c r="O701" s="3" t="s">
        <v>14989</v>
      </c>
      <c r="P701" s="1" t="s">
        <v>2</v>
      </c>
      <c r="Q701" s="1">
        <v>3.1402999999999999</v>
      </c>
      <c r="R701" s="3" t="s">
        <v>14989</v>
      </c>
      <c r="S701" s="1">
        <v>70</v>
      </c>
      <c r="T701" s="1">
        <v>0</v>
      </c>
      <c r="U701" s="1">
        <v>0</v>
      </c>
      <c r="V701" s="1">
        <v>30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3">
        <v>11</v>
      </c>
      <c r="AD701" s="1">
        <v>9.6114020999999994E-2</v>
      </c>
      <c r="AE701" s="1">
        <v>1.9382925860985101E-2</v>
      </c>
      <c r="AF701" s="1">
        <v>1</v>
      </c>
      <c r="AG701" s="1">
        <v>1</v>
      </c>
      <c r="AH701" s="1">
        <v>11</v>
      </c>
      <c r="AI701" s="1">
        <v>4</v>
      </c>
      <c r="AJ701" s="1">
        <v>4</v>
      </c>
      <c r="AK701" s="1">
        <v>51</v>
      </c>
    </row>
    <row r="702" spans="1:37" x14ac:dyDescent="0.2">
      <c r="A702" t="s">
        <v>702</v>
      </c>
      <c r="B702" t="s">
        <v>5554</v>
      </c>
      <c r="C702" t="s">
        <v>5555</v>
      </c>
      <c r="D702" t="s">
        <v>6691</v>
      </c>
      <c r="E702" t="s">
        <v>6698</v>
      </c>
      <c r="F702" s="35" t="s">
        <v>6699</v>
      </c>
      <c r="G702" s="1" t="s">
        <v>5106</v>
      </c>
      <c r="H702" s="1" t="s">
        <v>5106</v>
      </c>
      <c r="I702" s="3">
        <v>1</v>
      </c>
      <c r="J702" s="1">
        <v>0</v>
      </c>
      <c r="K702" s="1">
        <v>0</v>
      </c>
      <c r="L702" s="3">
        <v>1</v>
      </c>
      <c r="M702" s="6">
        <v>32</v>
      </c>
      <c r="N702" s="13">
        <v>32</v>
      </c>
      <c r="O702" s="3">
        <v>44</v>
      </c>
      <c r="P702" s="1">
        <v>4.2</v>
      </c>
      <c r="Q702" s="1">
        <v>4.2</v>
      </c>
      <c r="R702" s="3">
        <v>1</v>
      </c>
      <c r="S702" s="1">
        <v>70</v>
      </c>
      <c r="T702" s="1">
        <v>0</v>
      </c>
      <c r="U702" s="1">
        <v>0</v>
      </c>
      <c r="V702" s="1">
        <v>30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3">
        <v>11</v>
      </c>
      <c r="AD702" s="1">
        <v>9.6114020999999994E-2</v>
      </c>
      <c r="AE702" s="1">
        <v>1.9382925860985101E-2</v>
      </c>
      <c r="AF702" s="1">
        <v>1</v>
      </c>
      <c r="AG702" s="1">
        <v>1</v>
      </c>
      <c r="AH702" s="1">
        <v>11</v>
      </c>
      <c r="AI702" s="1">
        <v>1</v>
      </c>
      <c r="AJ702" s="1">
        <v>1</v>
      </c>
      <c r="AK702" s="1">
        <v>51</v>
      </c>
    </row>
    <row r="703" spans="1:37" x14ac:dyDescent="0.2">
      <c r="A703" t="s">
        <v>703</v>
      </c>
      <c r="B703" t="s">
        <v>5554</v>
      </c>
      <c r="C703" t="s">
        <v>5555</v>
      </c>
      <c r="D703" t="s">
        <v>6691</v>
      </c>
      <c r="E703" t="s">
        <v>6700</v>
      </c>
      <c r="F703" s="35" t="s">
        <v>6701</v>
      </c>
      <c r="G703" s="1" t="s">
        <v>5104</v>
      </c>
      <c r="H703" s="1" t="s">
        <v>5104</v>
      </c>
      <c r="I703" s="3">
        <v>1</v>
      </c>
      <c r="J703" s="1">
        <v>0</v>
      </c>
      <c r="K703" s="1">
        <v>0</v>
      </c>
      <c r="L703" s="3">
        <v>1</v>
      </c>
      <c r="M703" s="6">
        <v>25.8</v>
      </c>
      <c r="N703" s="13">
        <v>25.8</v>
      </c>
      <c r="O703" s="3">
        <v>44</v>
      </c>
      <c r="P703" s="1" t="s">
        <v>2</v>
      </c>
      <c r="Q703" s="1">
        <v>4.6273999999999997</v>
      </c>
      <c r="R703" s="3" t="s">
        <v>14989</v>
      </c>
      <c r="S703" s="1">
        <v>70</v>
      </c>
      <c r="T703" s="1">
        <v>0</v>
      </c>
      <c r="U703" s="1">
        <v>0</v>
      </c>
      <c r="V703" s="1">
        <v>30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3">
        <v>11</v>
      </c>
      <c r="AD703" s="1">
        <v>9.6114020999999994E-2</v>
      </c>
      <c r="AE703" s="1">
        <v>1.9382925860985001E-2</v>
      </c>
      <c r="AF703" s="1">
        <v>1</v>
      </c>
      <c r="AG703" s="1">
        <v>1</v>
      </c>
      <c r="AH703" s="1">
        <v>11</v>
      </c>
      <c r="AI703" s="1">
        <v>6</v>
      </c>
      <c r="AJ703" s="1">
        <v>6</v>
      </c>
      <c r="AK703" s="1">
        <v>51</v>
      </c>
    </row>
    <row r="704" spans="1:37" x14ac:dyDescent="0.2">
      <c r="A704" t="s">
        <v>704</v>
      </c>
      <c r="B704" t="s">
        <v>5554</v>
      </c>
      <c r="C704" t="s">
        <v>5555</v>
      </c>
      <c r="D704" t="s">
        <v>6691</v>
      </c>
      <c r="E704" t="s">
        <v>6702</v>
      </c>
      <c r="F704" s="35" t="s">
        <v>6703</v>
      </c>
      <c r="G704" s="1" t="s">
        <v>5106</v>
      </c>
      <c r="H704" s="1" t="s">
        <v>5106</v>
      </c>
      <c r="I704" s="3">
        <v>10</v>
      </c>
      <c r="J704" s="1">
        <v>0</v>
      </c>
      <c r="K704" s="1">
        <v>0</v>
      </c>
      <c r="L704" s="3">
        <v>1</v>
      </c>
      <c r="M704" s="6">
        <v>30</v>
      </c>
      <c r="N704" s="13">
        <v>30</v>
      </c>
      <c r="O704" s="3">
        <v>44</v>
      </c>
      <c r="P704" s="1" t="s">
        <v>2</v>
      </c>
      <c r="Q704" s="1">
        <v>4.4131</v>
      </c>
      <c r="R704" s="3" t="s">
        <v>14989</v>
      </c>
      <c r="S704" s="1">
        <v>70</v>
      </c>
      <c r="T704" s="1">
        <v>0</v>
      </c>
      <c r="U704" s="1">
        <v>0</v>
      </c>
      <c r="V704" s="1">
        <v>30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3">
        <v>11</v>
      </c>
      <c r="AD704" s="1">
        <v>9.6114020999999994E-2</v>
      </c>
      <c r="AE704" s="1">
        <v>1.9382925860985001E-2</v>
      </c>
      <c r="AF704" s="1">
        <v>1</v>
      </c>
      <c r="AG704" s="1">
        <v>1</v>
      </c>
      <c r="AH704" s="1">
        <v>11</v>
      </c>
      <c r="AI704" s="1">
        <v>3</v>
      </c>
      <c r="AJ704" s="1">
        <v>3</v>
      </c>
      <c r="AK704" s="1">
        <v>51</v>
      </c>
    </row>
    <row r="705" spans="1:37" x14ac:dyDescent="0.2">
      <c r="A705" t="s">
        <v>705</v>
      </c>
      <c r="B705" t="s">
        <v>5123</v>
      </c>
      <c r="C705" t="s">
        <v>6704</v>
      </c>
      <c r="D705" t="s">
        <v>6705</v>
      </c>
      <c r="E705" t="s">
        <v>6706</v>
      </c>
      <c r="F705" s="35" t="s">
        <v>6707</v>
      </c>
      <c r="G705" s="1" t="s">
        <v>5104</v>
      </c>
      <c r="H705" s="1" t="s">
        <v>5104</v>
      </c>
      <c r="I705" s="3">
        <v>1</v>
      </c>
      <c r="J705" s="1">
        <v>1</v>
      </c>
      <c r="K705" s="1">
        <v>1</v>
      </c>
      <c r="L705" s="3">
        <v>1</v>
      </c>
      <c r="M705" s="6">
        <v>500</v>
      </c>
      <c r="N705" s="13">
        <v>500</v>
      </c>
      <c r="O705" s="3">
        <v>44</v>
      </c>
      <c r="P705" s="1">
        <v>2.125</v>
      </c>
      <c r="Q705" s="1">
        <v>2.125</v>
      </c>
      <c r="R705" s="3">
        <v>47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100</v>
      </c>
      <c r="AC705" s="3">
        <v>11</v>
      </c>
      <c r="AD705" s="1">
        <v>-9.0224465000000004E-2</v>
      </c>
      <c r="AE705" s="1">
        <v>7.4363546281953893E-2</v>
      </c>
      <c r="AF705" s="1">
        <v>1</v>
      </c>
      <c r="AG705" s="1">
        <v>1</v>
      </c>
      <c r="AH705" s="1">
        <v>11</v>
      </c>
      <c r="AI705" s="1">
        <v>2</v>
      </c>
      <c r="AJ705" s="1">
        <v>2</v>
      </c>
      <c r="AK705" s="1">
        <v>51</v>
      </c>
    </row>
    <row r="706" spans="1:37" x14ac:dyDescent="0.2">
      <c r="A706" t="s">
        <v>706</v>
      </c>
      <c r="B706" t="s">
        <v>5123</v>
      </c>
      <c r="C706" t="s">
        <v>6704</v>
      </c>
      <c r="D706" t="s">
        <v>6705</v>
      </c>
      <c r="E706" t="s">
        <v>6708</v>
      </c>
      <c r="F706" s="35" t="s">
        <v>6709</v>
      </c>
      <c r="G706" s="1" t="s">
        <v>5104</v>
      </c>
      <c r="H706" s="1" t="s">
        <v>5104</v>
      </c>
      <c r="I706" s="3">
        <v>1</v>
      </c>
      <c r="J706" s="1">
        <v>1</v>
      </c>
      <c r="K706" s="1">
        <v>1</v>
      </c>
      <c r="L706" s="3">
        <v>1</v>
      </c>
      <c r="M706" s="6">
        <v>417</v>
      </c>
      <c r="N706" s="13">
        <v>417</v>
      </c>
      <c r="O706" s="3">
        <v>44</v>
      </c>
      <c r="P706" s="1">
        <v>1.7775000000000001</v>
      </c>
      <c r="Q706" s="1">
        <v>1.7775000000000001</v>
      </c>
      <c r="R706" s="3">
        <v>47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100</v>
      </c>
      <c r="AC706" s="3">
        <v>11</v>
      </c>
      <c r="AD706" s="1">
        <v>-9.0224465000000004E-2</v>
      </c>
      <c r="AE706" s="1">
        <v>7.4363546281953893E-2</v>
      </c>
      <c r="AF706" s="1">
        <v>1</v>
      </c>
      <c r="AG706" s="1">
        <v>1</v>
      </c>
      <c r="AH706" s="1">
        <v>11</v>
      </c>
      <c r="AI706" s="1">
        <v>3</v>
      </c>
      <c r="AJ706" s="1">
        <v>3</v>
      </c>
      <c r="AK706" s="1">
        <v>51</v>
      </c>
    </row>
    <row r="707" spans="1:37" x14ac:dyDescent="0.2">
      <c r="A707" t="s">
        <v>707</v>
      </c>
      <c r="B707" t="s">
        <v>5123</v>
      </c>
      <c r="C707" t="s">
        <v>5131</v>
      </c>
      <c r="D707" t="s">
        <v>6710</v>
      </c>
      <c r="E707" t="s">
        <v>6711</v>
      </c>
      <c r="F707" s="35" t="s">
        <v>6712</v>
      </c>
      <c r="G707" s="1" t="s">
        <v>5104</v>
      </c>
      <c r="H707" s="1" t="s">
        <v>5104</v>
      </c>
      <c r="I707" s="3">
        <v>1</v>
      </c>
      <c r="J707" s="1">
        <v>0</v>
      </c>
      <c r="K707" s="1">
        <v>0</v>
      </c>
      <c r="L707" s="3">
        <v>1</v>
      </c>
      <c r="M707" s="6">
        <v>169.8</v>
      </c>
      <c r="N707" s="13">
        <v>169.8</v>
      </c>
      <c r="O707" s="3">
        <v>44</v>
      </c>
      <c r="P707" s="1" t="s">
        <v>2</v>
      </c>
      <c r="Q707" s="1">
        <v>3.3620000000000001</v>
      </c>
      <c r="R707" s="3" t="s">
        <v>14989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100</v>
      </c>
      <c r="AC707" s="3">
        <v>11</v>
      </c>
      <c r="AD707" s="1">
        <v>-9.0224465000000004E-2</v>
      </c>
      <c r="AE707" s="1">
        <v>7.4363546281953893E-2</v>
      </c>
      <c r="AF707" s="1">
        <v>1</v>
      </c>
      <c r="AG707" s="1">
        <v>1</v>
      </c>
      <c r="AH707" s="1">
        <v>11</v>
      </c>
      <c r="AI707" s="1">
        <v>2</v>
      </c>
      <c r="AJ707" s="1">
        <v>2</v>
      </c>
      <c r="AK707" s="1">
        <v>51</v>
      </c>
    </row>
    <row r="708" spans="1:37" x14ac:dyDescent="0.2">
      <c r="A708" t="s">
        <v>708</v>
      </c>
      <c r="B708" t="s">
        <v>5123</v>
      </c>
      <c r="C708" t="s">
        <v>5131</v>
      </c>
      <c r="D708" t="s">
        <v>6713</v>
      </c>
      <c r="E708" t="s">
        <v>6714</v>
      </c>
      <c r="F708" s="35" t="s">
        <v>6715</v>
      </c>
      <c r="G708" s="1" t="s">
        <v>5106</v>
      </c>
      <c r="H708" s="1" t="s">
        <v>5106</v>
      </c>
      <c r="I708" s="3">
        <v>1</v>
      </c>
      <c r="J708" s="1">
        <v>0</v>
      </c>
      <c r="K708" s="1">
        <v>0</v>
      </c>
      <c r="L708" s="3">
        <v>1</v>
      </c>
      <c r="M708" s="6">
        <v>93.5</v>
      </c>
      <c r="N708" s="13">
        <v>93.5</v>
      </c>
      <c r="O708" s="3">
        <v>44</v>
      </c>
      <c r="P708" s="1">
        <v>5.83</v>
      </c>
      <c r="Q708" s="1">
        <v>5.83</v>
      </c>
      <c r="R708" s="3">
        <v>47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30</v>
      </c>
      <c r="AB708" s="1">
        <v>70</v>
      </c>
      <c r="AC708" s="3">
        <v>11</v>
      </c>
      <c r="AD708" s="1">
        <v>-9.6594105999999999E-2</v>
      </c>
      <c r="AE708" s="1">
        <v>4.7863827424769703E-2</v>
      </c>
      <c r="AF708" s="1">
        <v>1</v>
      </c>
      <c r="AG708" s="1">
        <v>1</v>
      </c>
      <c r="AH708" s="1">
        <v>11</v>
      </c>
      <c r="AI708" s="1">
        <v>1</v>
      </c>
      <c r="AJ708" s="1">
        <v>1</v>
      </c>
      <c r="AK708" s="1">
        <v>51</v>
      </c>
    </row>
    <row r="709" spans="1:37" x14ac:dyDescent="0.2">
      <c r="A709" t="s">
        <v>709</v>
      </c>
      <c r="B709" t="s">
        <v>5123</v>
      </c>
      <c r="C709" t="s">
        <v>5131</v>
      </c>
      <c r="D709" t="s">
        <v>6713</v>
      </c>
      <c r="E709" t="s">
        <v>6716</v>
      </c>
      <c r="F709" s="35" t="s">
        <v>6717</v>
      </c>
      <c r="G709" s="1" t="s">
        <v>5106</v>
      </c>
      <c r="H709" s="1" t="s">
        <v>5106</v>
      </c>
      <c r="I709" s="3">
        <v>1</v>
      </c>
      <c r="J709" s="1">
        <v>1</v>
      </c>
      <c r="K709" s="1">
        <v>1</v>
      </c>
      <c r="L709" s="3">
        <v>1</v>
      </c>
      <c r="M709" s="6">
        <v>54</v>
      </c>
      <c r="N709" s="13">
        <v>54</v>
      </c>
      <c r="O709" s="3">
        <v>44</v>
      </c>
      <c r="P709" s="1">
        <v>3.2324999999999999</v>
      </c>
      <c r="Q709" s="1">
        <v>3.2324999999999999</v>
      </c>
      <c r="R709" s="3">
        <v>47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30</v>
      </c>
      <c r="AB709" s="1">
        <v>70</v>
      </c>
      <c r="AC709" s="3">
        <v>11</v>
      </c>
      <c r="AD709" s="1">
        <v>-9.6594105999999999E-2</v>
      </c>
      <c r="AE709" s="1">
        <v>4.7863827424769703E-2</v>
      </c>
      <c r="AF709" s="1">
        <v>1</v>
      </c>
      <c r="AG709" s="1">
        <v>1</v>
      </c>
      <c r="AH709" s="1">
        <v>11</v>
      </c>
      <c r="AI709" s="1">
        <v>1</v>
      </c>
      <c r="AJ709" s="1">
        <v>1</v>
      </c>
      <c r="AK709" s="1">
        <v>51</v>
      </c>
    </row>
    <row r="710" spans="1:37" x14ac:dyDescent="0.2">
      <c r="A710" t="s">
        <v>710</v>
      </c>
      <c r="B710" t="s">
        <v>5123</v>
      </c>
      <c r="C710" t="s">
        <v>5131</v>
      </c>
      <c r="D710" t="s">
        <v>6713</v>
      </c>
      <c r="E710" t="s">
        <v>6718</v>
      </c>
      <c r="F710" s="35" t="s">
        <v>6719</v>
      </c>
      <c r="G710" s="1" t="s">
        <v>5104</v>
      </c>
      <c r="H710" s="1" t="s">
        <v>5104</v>
      </c>
      <c r="I710" s="3">
        <v>1</v>
      </c>
      <c r="J710" s="1">
        <v>0</v>
      </c>
      <c r="K710" s="1">
        <v>0</v>
      </c>
      <c r="L710" s="3">
        <v>1</v>
      </c>
      <c r="M710" s="6">
        <v>93.5</v>
      </c>
      <c r="N710" s="13">
        <v>93.5</v>
      </c>
      <c r="O710" s="3">
        <v>44</v>
      </c>
      <c r="P710" s="1">
        <v>1.94</v>
      </c>
      <c r="Q710" s="1">
        <v>1.94</v>
      </c>
      <c r="R710" s="3">
        <v>47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30</v>
      </c>
      <c r="AB710" s="1">
        <v>70</v>
      </c>
      <c r="AC710" s="3">
        <v>11</v>
      </c>
      <c r="AD710" s="1">
        <v>-9.6594105999999999E-2</v>
      </c>
      <c r="AE710" s="1">
        <v>4.7863827424769703E-2</v>
      </c>
      <c r="AF710" s="1">
        <v>1</v>
      </c>
      <c r="AG710" s="1">
        <v>1</v>
      </c>
      <c r="AH710" s="1">
        <v>11</v>
      </c>
      <c r="AI710" s="1">
        <v>1</v>
      </c>
      <c r="AJ710" s="1">
        <v>1</v>
      </c>
      <c r="AK710" s="1">
        <v>51</v>
      </c>
    </row>
    <row r="711" spans="1:37" x14ac:dyDescent="0.2">
      <c r="A711" t="s">
        <v>711</v>
      </c>
      <c r="B711" t="s">
        <v>5168</v>
      </c>
      <c r="C711" t="s">
        <v>5481</v>
      </c>
      <c r="D711" t="s">
        <v>6720</v>
      </c>
      <c r="E711" t="s">
        <v>6721</v>
      </c>
      <c r="F711" s="35" t="s">
        <v>6722</v>
      </c>
      <c r="G711" s="1" t="s">
        <v>5104</v>
      </c>
      <c r="H711" s="1" t="s">
        <v>5104</v>
      </c>
      <c r="I711" s="3">
        <v>1</v>
      </c>
      <c r="J711" s="1">
        <v>0</v>
      </c>
      <c r="K711" s="1">
        <v>0</v>
      </c>
      <c r="L711" s="3">
        <v>1</v>
      </c>
      <c r="M711" s="6">
        <v>19.899999999999999</v>
      </c>
      <c r="N711" s="13">
        <v>19.899999999999999</v>
      </c>
      <c r="O711" s="3">
        <v>44</v>
      </c>
      <c r="P711" s="1">
        <v>1</v>
      </c>
      <c r="Q711" s="1">
        <v>1</v>
      </c>
      <c r="R711" s="3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100</v>
      </c>
      <c r="Z711" s="1">
        <v>0</v>
      </c>
      <c r="AA711" s="1">
        <v>0</v>
      </c>
      <c r="AB711" s="1">
        <v>0</v>
      </c>
      <c r="AC711" s="3">
        <v>11</v>
      </c>
      <c r="AD711" s="1">
        <v>-3.0872732999999999E-2</v>
      </c>
      <c r="AE711" s="1">
        <v>-0.113818620885238</v>
      </c>
      <c r="AF711" s="1">
        <v>3</v>
      </c>
      <c r="AG711" s="1">
        <v>3</v>
      </c>
      <c r="AH711" s="1">
        <v>11</v>
      </c>
      <c r="AI711" s="1">
        <v>4</v>
      </c>
      <c r="AJ711" s="1">
        <v>4</v>
      </c>
      <c r="AK711" s="1">
        <v>51</v>
      </c>
    </row>
    <row r="712" spans="1:37" x14ac:dyDescent="0.2">
      <c r="A712" t="s">
        <v>712</v>
      </c>
      <c r="B712" t="s">
        <v>5168</v>
      </c>
      <c r="C712" t="s">
        <v>5481</v>
      </c>
      <c r="D712" t="s">
        <v>6720</v>
      </c>
      <c r="E712" t="s">
        <v>6723</v>
      </c>
      <c r="F712" s="35" t="s">
        <v>6724</v>
      </c>
      <c r="G712" s="1" t="s">
        <v>5104</v>
      </c>
      <c r="H712" s="1" t="s">
        <v>5104</v>
      </c>
      <c r="I712" s="3">
        <v>1</v>
      </c>
      <c r="J712" s="1">
        <v>0</v>
      </c>
      <c r="K712" s="1">
        <v>0</v>
      </c>
      <c r="L712" s="3">
        <v>1</v>
      </c>
      <c r="M712" s="6">
        <v>35</v>
      </c>
      <c r="N712" s="13">
        <v>35</v>
      </c>
      <c r="O712" s="3">
        <v>44</v>
      </c>
      <c r="P712" s="1" t="s">
        <v>2</v>
      </c>
      <c r="Q712" s="1">
        <v>1.4334</v>
      </c>
      <c r="R712" s="3" t="s">
        <v>14989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100</v>
      </c>
      <c r="Z712" s="1">
        <v>0</v>
      </c>
      <c r="AA712" s="1">
        <v>0</v>
      </c>
      <c r="AB712" s="1">
        <v>0</v>
      </c>
      <c r="AC712" s="3">
        <v>11</v>
      </c>
      <c r="AD712" s="1">
        <v>-3.0872732999999999E-2</v>
      </c>
      <c r="AE712" s="1">
        <v>-0.113818620885238</v>
      </c>
      <c r="AF712" s="1">
        <v>3</v>
      </c>
      <c r="AG712" s="1">
        <v>3</v>
      </c>
      <c r="AH712" s="1">
        <v>11</v>
      </c>
      <c r="AI712" s="1">
        <v>1</v>
      </c>
      <c r="AJ712" s="1">
        <v>1</v>
      </c>
      <c r="AK712" s="1">
        <v>51</v>
      </c>
    </row>
    <row r="713" spans="1:37" x14ac:dyDescent="0.2">
      <c r="A713" t="s">
        <v>713</v>
      </c>
      <c r="B713" t="s">
        <v>5168</v>
      </c>
      <c r="C713" t="s">
        <v>5481</v>
      </c>
      <c r="D713" t="s">
        <v>6720</v>
      </c>
      <c r="E713" t="s">
        <v>6725</v>
      </c>
      <c r="F713" s="35" t="s">
        <v>6726</v>
      </c>
      <c r="G713" s="1" t="s">
        <v>5104</v>
      </c>
      <c r="H713" s="1" t="s">
        <v>5104</v>
      </c>
      <c r="I713" s="3">
        <v>1</v>
      </c>
      <c r="J713" s="1">
        <v>0</v>
      </c>
      <c r="K713" s="1">
        <v>0</v>
      </c>
      <c r="L713" s="3">
        <v>1</v>
      </c>
      <c r="M713" s="6">
        <v>25.5</v>
      </c>
      <c r="N713" s="13">
        <v>25.5</v>
      </c>
      <c r="O713" s="3">
        <v>44</v>
      </c>
      <c r="P713" s="1">
        <v>0.99</v>
      </c>
      <c r="Q713" s="1">
        <v>0.99</v>
      </c>
      <c r="R713" s="3">
        <v>47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100</v>
      </c>
      <c r="Z713" s="1">
        <v>0</v>
      </c>
      <c r="AA713" s="1">
        <v>0</v>
      </c>
      <c r="AB713" s="1">
        <v>0</v>
      </c>
      <c r="AC713" s="3">
        <v>11</v>
      </c>
      <c r="AD713" s="1">
        <v>-3.0872732999999999E-2</v>
      </c>
      <c r="AE713" s="1">
        <v>-0.113818620885238</v>
      </c>
      <c r="AF713" s="1">
        <v>3</v>
      </c>
      <c r="AG713" s="1">
        <v>3</v>
      </c>
      <c r="AH713" s="1">
        <v>11</v>
      </c>
      <c r="AI713" s="1">
        <v>3</v>
      </c>
      <c r="AJ713" s="1">
        <v>3</v>
      </c>
      <c r="AK713" s="1">
        <v>51</v>
      </c>
    </row>
    <row r="714" spans="1:37" x14ac:dyDescent="0.2">
      <c r="A714" t="s">
        <v>714</v>
      </c>
      <c r="B714" t="s">
        <v>5168</v>
      </c>
      <c r="C714" t="s">
        <v>5481</v>
      </c>
      <c r="D714" t="s">
        <v>6720</v>
      </c>
      <c r="E714" t="s">
        <v>6727</v>
      </c>
      <c r="F714" s="35" t="s">
        <v>6728</v>
      </c>
      <c r="G714" s="1" t="s">
        <v>5104</v>
      </c>
      <c r="H714" s="1" t="s">
        <v>5104</v>
      </c>
      <c r="I714" s="3">
        <v>1</v>
      </c>
      <c r="J714" s="1">
        <v>0</v>
      </c>
      <c r="K714" s="1">
        <v>0</v>
      </c>
      <c r="L714" s="3">
        <v>1</v>
      </c>
      <c r="M714" s="6">
        <v>13.7</v>
      </c>
      <c r="N714" s="13">
        <v>13.7</v>
      </c>
      <c r="O714" s="3">
        <v>44</v>
      </c>
      <c r="P714" s="1">
        <v>0.98</v>
      </c>
      <c r="Q714" s="1">
        <v>0.98</v>
      </c>
      <c r="R714" s="3">
        <v>47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100</v>
      </c>
      <c r="Z714" s="1">
        <v>0</v>
      </c>
      <c r="AA714" s="1">
        <v>0</v>
      </c>
      <c r="AB714" s="1">
        <v>0</v>
      </c>
      <c r="AC714" s="3">
        <v>11</v>
      </c>
      <c r="AD714" s="1">
        <v>-3.0872732999999999E-2</v>
      </c>
      <c r="AE714" s="1">
        <v>-0.113818620885238</v>
      </c>
      <c r="AF714" s="1">
        <v>3</v>
      </c>
      <c r="AG714" s="1">
        <v>3</v>
      </c>
      <c r="AH714" s="1">
        <v>11</v>
      </c>
      <c r="AI714" s="1">
        <v>2</v>
      </c>
      <c r="AJ714" s="1">
        <v>2</v>
      </c>
      <c r="AK714" s="1">
        <v>51</v>
      </c>
    </row>
    <row r="715" spans="1:37" x14ac:dyDescent="0.2">
      <c r="A715" t="s">
        <v>715</v>
      </c>
      <c r="B715" t="s">
        <v>5168</v>
      </c>
      <c r="C715" t="s">
        <v>5481</v>
      </c>
      <c r="D715" t="s">
        <v>6720</v>
      </c>
      <c r="E715" t="s">
        <v>6729</v>
      </c>
      <c r="F715" s="35" t="s">
        <v>6730</v>
      </c>
      <c r="G715" s="1" t="s">
        <v>5104</v>
      </c>
      <c r="H715" s="1" t="s">
        <v>5104</v>
      </c>
      <c r="I715" s="3">
        <v>1</v>
      </c>
      <c r="J715" s="1">
        <v>0</v>
      </c>
      <c r="K715" s="1">
        <v>0</v>
      </c>
      <c r="L715" s="3">
        <v>1</v>
      </c>
      <c r="M715" s="6">
        <v>23.1</v>
      </c>
      <c r="N715" s="13">
        <v>23.1</v>
      </c>
      <c r="O715" s="3">
        <v>44</v>
      </c>
      <c r="P715" s="1">
        <v>0.99</v>
      </c>
      <c r="Q715" s="1">
        <v>0.99</v>
      </c>
      <c r="R715" s="3">
        <v>47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100</v>
      </c>
      <c r="Z715" s="1">
        <v>0</v>
      </c>
      <c r="AA715" s="1">
        <v>0</v>
      </c>
      <c r="AB715" s="1">
        <v>0</v>
      </c>
      <c r="AC715" s="3">
        <v>11</v>
      </c>
      <c r="AD715" s="1">
        <v>-3.0872732999999999E-2</v>
      </c>
      <c r="AE715" s="1">
        <v>-0.113818620885238</v>
      </c>
      <c r="AF715" s="1">
        <v>3</v>
      </c>
      <c r="AG715" s="1">
        <v>3</v>
      </c>
      <c r="AH715" s="1">
        <v>11</v>
      </c>
      <c r="AI715" s="1">
        <v>1</v>
      </c>
      <c r="AJ715" s="1">
        <v>1</v>
      </c>
      <c r="AK715" s="1">
        <v>51</v>
      </c>
    </row>
    <row r="716" spans="1:37" x14ac:dyDescent="0.2">
      <c r="A716" t="s">
        <v>716</v>
      </c>
      <c r="B716" t="s">
        <v>5123</v>
      </c>
      <c r="C716" t="s">
        <v>5124</v>
      </c>
      <c r="D716" t="s">
        <v>6731</v>
      </c>
      <c r="E716" t="s">
        <v>6732</v>
      </c>
      <c r="F716" s="35" t="s">
        <v>6733</v>
      </c>
      <c r="G716" s="1" t="s">
        <v>5104</v>
      </c>
      <c r="H716" s="1" t="s">
        <v>5104</v>
      </c>
      <c r="I716" s="3">
        <v>1</v>
      </c>
      <c r="J716" s="1">
        <v>0</v>
      </c>
      <c r="K716" s="1">
        <v>0</v>
      </c>
      <c r="L716" s="3">
        <v>1</v>
      </c>
      <c r="M716" s="6">
        <v>77.8</v>
      </c>
      <c r="N716" s="13">
        <v>77.8</v>
      </c>
      <c r="O716" s="3">
        <v>44</v>
      </c>
      <c r="P716" s="1" t="s">
        <v>2</v>
      </c>
      <c r="Q716" s="1">
        <v>2.0977999999999999</v>
      </c>
      <c r="R716" s="3" t="s">
        <v>14989</v>
      </c>
      <c r="S716" s="1">
        <v>10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10</v>
      </c>
      <c r="Z716" s="1">
        <v>0</v>
      </c>
      <c r="AA716" s="1">
        <v>20</v>
      </c>
      <c r="AB716" s="1">
        <v>60</v>
      </c>
      <c r="AC716" s="3">
        <v>11</v>
      </c>
      <c r="AD716" s="1">
        <v>-7.4080504000000005E-2</v>
      </c>
      <c r="AE716" s="1">
        <v>2.3214266687841999E-2</v>
      </c>
      <c r="AF716" s="1">
        <v>3</v>
      </c>
      <c r="AG716" s="1">
        <v>3</v>
      </c>
      <c r="AH716" s="1">
        <v>11</v>
      </c>
      <c r="AI716" s="1">
        <v>2</v>
      </c>
      <c r="AJ716" s="1">
        <v>2</v>
      </c>
      <c r="AK716" s="1">
        <v>51</v>
      </c>
    </row>
    <row r="717" spans="1:37" x14ac:dyDescent="0.2">
      <c r="A717" t="s">
        <v>717</v>
      </c>
      <c r="B717" t="s">
        <v>5168</v>
      </c>
      <c r="C717" t="s">
        <v>5169</v>
      </c>
      <c r="D717" t="s">
        <v>6734</v>
      </c>
      <c r="E717" t="s">
        <v>6735</v>
      </c>
      <c r="F717" s="35" t="s">
        <v>6736</v>
      </c>
      <c r="G717" s="1" t="s">
        <v>5104</v>
      </c>
      <c r="H717" s="1" t="s">
        <v>5104</v>
      </c>
      <c r="I717" s="3">
        <v>1</v>
      </c>
      <c r="J717" s="1">
        <v>0</v>
      </c>
      <c r="K717" s="1">
        <v>0</v>
      </c>
      <c r="L717" s="3">
        <v>1</v>
      </c>
      <c r="M717" s="6">
        <v>16.7</v>
      </c>
      <c r="N717" s="13">
        <v>16.7</v>
      </c>
      <c r="O717" s="3">
        <v>44</v>
      </c>
      <c r="P717" s="1">
        <v>0.98</v>
      </c>
      <c r="Q717" s="1">
        <v>0.98</v>
      </c>
      <c r="R717" s="3">
        <v>47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100</v>
      </c>
      <c r="Z717" s="1">
        <v>0</v>
      </c>
      <c r="AA717" s="1">
        <v>0</v>
      </c>
      <c r="AB717" s="1">
        <v>0</v>
      </c>
      <c r="AC717" s="3">
        <v>11</v>
      </c>
      <c r="AD717" s="1">
        <v>-3.0872732999999999E-2</v>
      </c>
      <c r="AE717" s="1">
        <v>-0.113818620885238</v>
      </c>
      <c r="AF717" s="1">
        <v>3</v>
      </c>
      <c r="AG717" s="1">
        <v>3</v>
      </c>
      <c r="AH717" s="1">
        <v>11</v>
      </c>
      <c r="AI717" s="1">
        <v>3</v>
      </c>
      <c r="AJ717" s="1">
        <v>3</v>
      </c>
      <c r="AK717" s="1">
        <v>51</v>
      </c>
    </row>
    <row r="718" spans="1:37" x14ac:dyDescent="0.2">
      <c r="A718" t="s">
        <v>718</v>
      </c>
      <c r="B718" t="s">
        <v>6290</v>
      </c>
      <c r="C718" t="s">
        <v>6291</v>
      </c>
      <c r="D718" t="s">
        <v>6737</v>
      </c>
      <c r="E718" t="s">
        <v>5583</v>
      </c>
      <c r="F718" s="35" t="s">
        <v>6738</v>
      </c>
      <c r="G718" s="1" t="s">
        <v>5104</v>
      </c>
      <c r="H718" s="1" t="s">
        <v>5104</v>
      </c>
      <c r="I718" s="3">
        <v>1</v>
      </c>
      <c r="J718" s="1">
        <v>0</v>
      </c>
      <c r="K718" s="1">
        <v>0</v>
      </c>
      <c r="L718" s="3">
        <v>1</v>
      </c>
      <c r="M718" s="6">
        <v>946</v>
      </c>
      <c r="N718" s="13">
        <v>946</v>
      </c>
      <c r="O718" s="3">
        <v>44</v>
      </c>
      <c r="P718" s="1">
        <v>3.43</v>
      </c>
      <c r="Q718" s="1">
        <v>3.43</v>
      </c>
      <c r="R718" s="3">
        <v>47</v>
      </c>
      <c r="S718" s="1">
        <v>50</v>
      </c>
      <c r="T718" s="1">
        <v>0</v>
      </c>
      <c r="U718" s="1">
        <v>0</v>
      </c>
      <c r="V718" s="1">
        <v>30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20</v>
      </c>
      <c r="AC718" s="3">
        <v>11</v>
      </c>
      <c r="AD718" s="1">
        <v>4.3176310000000002E-2</v>
      </c>
      <c r="AE718" s="1">
        <v>3.3668580300954203E-2</v>
      </c>
      <c r="AF718" s="1">
        <v>1</v>
      </c>
      <c r="AG718" s="1">
        <v>1</v>
      </c>
      <c r="AH718" s="1">
        <v>11</v>
      </c>
      <c r="AI718" s="1">
        <v>5</v>
      </c>
      <c r="AJ718" s="1">
        <v>5</v>
      </c>
      <c r="AK718" s="1">
        <v>51</v>
      </c>
    </row>
    <row r="719" spans="1:37" x14ac:dyDescent="0.2">
      <c r="A719" t="s">
        <v>719</v>
      </c>
      <c r="B719" t="s">
        <v>5123</v>
      </c>
      <c r="C719" t="s">
        <v>5124</v>
      </c>
      <c r="D719" t="s">
        <v>6739</v>
      </c>
      <c r="E719" t="s">
        <v>5874</v>
      </c>
      <c r="F719" s="35" t="s">
        <v>6740</v>
      </c>
      <c r="G719" s="1" t="s">
        <v>5104</v>
      </c>
      <c r="H719" s="1" t="s">
        <v>5104</v>
      </c>
      <c r="I719" s="3">
        <v>1</v>
      </c>
      <c r="J719" s="1">
        <v>0</v>
      </c>
      <c r="K719" s="1">
        <v>0</v>
      </c>
      <c r="L719" s="3">
        <v>1</v>
      </c>
      <c r="M719" s="6">
        <v>40.5</v>
      </c>
      <c r="N719" s="13">
        <v>40.5</v>
      </c>
      <c r="O719" s="3">
        <v>44</v>
      </c>
      <c r="P719" s="1" t="s">
        <v>2</v>
      </c>
      <c r="Q719" s="1">
        <v>2.0182000000000002</v>
      </c>
      <c r="R719" s="3" t="s">
        <v>14989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100</v>
      </c>
      <c r="AC719" s="3">
        <v>11</v>
      </c>
      <c r="AD719" s="1">
        <v>-9.0224465000000004E-2</v>
      </c>
      <c r="AE719" s="1">
        <v>7.4363546281953893E-2</v>
      </c>
      <c r="AF719" s="1">
        <v>3</v>
      </c>
      <c r="AG719" s="1">
        <v>3</v>
      </c>
      <c r="AH719" s="1">
        <v>11</v>
      </c>
      <c r="AI719" s="1">
        <v>3</v>
      </c>
      <c r="AJ719" s="1">
        <v>3</v>
      </c>
      <c r="AK719" s="1">
        <v>51</v>
      </c>
    </row>
    <row r="720" spans="1:37" x14ac:dyDescent="0.2">
      <c r="A720" t="s">
        <v>720</v>
      </c>
      <c r="B720" t="s">
        <v>5123</v>
      </c>
      <c r="C720" t="s">
        <v>5124</v>
      </c>
      <c r="D720" t="s">
        <v>6739</v>
      </c>
      <c r="E720" t="s">
        <v>6741</v>
      </c>
      <c r="F720" s="35" t="s">
        <v>6742</v>
      </c>
      <c r="G720" s="1" t="s">
        <v>5104</v>
      </c>
      <c r="H720" s="1" t="s">
        <v>5104</v>
      </c>
      <c r="I720" s="3">
        <v>1</v>
      </c>
      <c r="J720" s="1">
        <v>0</v>
      </c>
      <c r="K720" s="1">
        <v>0</v>
      </c>
      <c r="L720" s="3">
        <v>1</v>
      </c>
      <c r="M720" s="6">
        <v>21.5</v>
      </c>
      <c r="N720" s="13">
        <v>21.5</v>
      </c>
      <c r="O720" s="3">
        <v>44</v>
      </c>
      <c r="P720" s="1">
        <v>1.91</v>
      </c>
      <c r="Q720" s="1">
        <v>1.91</v>
      </c>
      <c r="R720" s="3">
        <v>47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100</v>
      </c>
      <c r="AC720" s="3">
        <v>11</v>
      </c>
      <c r="AD720" s="1">
        <v>-9.0224465000000004E-2</v>
      </c>
      <c r="AE720" s="1">
        <v>7.4363546281953893E-2</v>
      </c>
      <c r="AF720" s="1">
        <v>3</v>
      </c>
      <c r="AG720" s="1">
        <v>3</v>
      </c>
      <c r="AH720" s="1">
        <v>11</v>
      </c>
      <c r="AI720" s="1">
        <v>3</v>
      </c>
      <c r="AJ720" s="1">
        <v>3</v>
      </c>
      <c r="AK720" s="1">
        <v>51</v>
      </c>
    </row>
    <row r="721" spans="1:37" x14ac:dyDescent="0.2">
      <c r="A721" t="s">
        <v>721</v>
      </c>
      <c r="B721" t="s">
        <v>5123</v>
      </c>
      <c r="C721" t="s">
        <v>5124</v>
      </c>
      <c r="D721" t="s">
        <v>6739</v>
      </c>
      <c r="E721" t="s">
        <v>6743</v>
      </c>
      <c r="F721" s="35" t="s">
        <v>14994</v>
      </c>
      <c r="G721" s="1" t="s">
        <v>5104</v>
      </c>
      <c r="H721" s="1" t="s">
        <v>5104</v>
      </c>
      <c r="I721" s="3">
        <v>1</v>
      </c>
      <c r="J721" s="1">
        <v>0</v>
      </c>
      <c r="K721" s="1">
        <v>0</v>
      </c>
      <c r="L721" s="3">
        <v>1</v>
      </c>
      <c r="M721" s="6">
        <v>29.1</v>
      </c>
      <c r="N721" s="13">
        <v>29.1</v>
      </c>
      <c r="O721" s="3">
        <v>44</v>
      </c>
      <c r="P721" s="1" t="s">
        <v>2</v>
      </c>
      <c r="Q721" s="1">
        <v>2.6465999999999998</v>
      </c>
      <c r="R721" s="3" t="s">
        <v>14989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100</v>
      </c>
      <c r="AC721" s="3">
        <v>11</v>
      </c>
      <c r="AD721" s="1">
        <v>-9.0224465000000004E-2</v>
      </c>
      <c r="AE721" s="1">
        <v>7.4363546281953893E-2</v>
      </c>
      <c r="AF721" s="1">
        <v>3</v>
      </c>
      <c r="AG721" s="1">
        <v>3</v>
      </c>
      <c r="AH721" s="1">
        <v>11</v>
      </c>
      <c r="AI721" s="1">
        <v>1</v>
      </c>
      <c r="AJ721" s="1">
        <v>1</v>
      </c>
      <c r="AK721" s="1">
        <v>51</v>
      </c>
    </row>
    <row r="722" spans="1:37" x14ac:dyDescent="0.2">
      <c r="A722" t="s">
        <v>722</v>
      </c>
      <c r="B722" t="s">
        <v>5123</v>
      </c>
      <c r="C722" t="s">
        <v>5124</v>
      </c>
      <c r="D722" t="s">
        <v>6739</v>
      </c>
      <c r="E722" t="s">
        <v>5397</v>
      </c>
      <c r="F722" s="35" t="s">
        <v>6744</v>
      </c>
      <c r="G722" s="1" t="s">
        <v>5104</v>
      </c>
      <c r="H722" s="1" t="s">
        <v>5104</v>
      </c>
      <c r="I722" s="3">
        <v>1</v>
      </c>
      <c r="J722" s="1">
        <v>0</v>
      </c>
      <c r="K722" s="1">
        <v>0</v>
      </c>
      <c r="L722" s="3">
        <v>1</v>
      </c>
      <c r="M722" s="6">
        <v>42</v>
      </c>
      <c r="N722" s="13">
        <v>42</v>
      </c>
      <c r="O722" s="3">
        <v>44</v>
      </c>
      <c r="P722" s="1" t="s">
        <v>2</v>
      </c>
      <c r="Q722" s="1">
        <v>2.5935000000000001</v>
      </c>
      <c r="R722" s="3" t="s">
        <v>14989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100</v>
      </c>
      <c r="AC722" s="3">
        <v>11</v>
      </c>
      <c r="AD722" s="1">
        <v>-9.0224465000000004E-2</v>
      </c>
      <c r="AE722" s="1">
        <v>7.4363546281953893E-2</v>
      </c>
      <c r="AF722" s="1">
        <v>3</v>
      </c>
      <c r="AG722" s="1">
        <v>3</v>
      </c>
      <c r="AH722" s="1">
        <v>11</v>
      </c>
      <c r="AI722" s="1">
        <v>2</v>
      </c>
      <c r="AJ722" s="1">
        <v>2</v>
      </c>
      <c r="AK722" s="1">
        <v>51</v>
      </c>
    </row>
    <row r="723" spans="1:37" x14ac:dyDescent="0.2">
      <c r="A723" t="s">
        <v>723</v>
      </c>
      <c r="B723" t="s">
        <v>5123</v>
      </c>
      <c r="C723" t="s">
        <v>5124</v>
      </c>
      <c r="D723" t="s">
        <v>6739</v>
      </c>
      <c r="E723" t="s">
        <v>6745</v>
      </c>
      <c r="F723" s="35" t="s">
        <v>6746</v>
      </c>
      <c r="G723" s="1" t="s">
        <v>5104</v>
      </c>
      <c r="H723" s="1" t="s">
        <v>5104</v>
      </c>
      <c r="I723" s="3">
        <v>1</v>
      </c>
      <c r="J723" s="1">
        <v>0</v>
      </c>
      <c r="K723" s="1">
        <v>0</v>
      </c>
      <c r="L723" s="3">
        <v>1</v>
      </c>
      <c r="M723" s="6">
        <v>16.399999999999999</v>
      </c>
      <c r="N723" s="13">
        <v>16.399999999999999</v>
      </c>
      <c r="O723" s="3">
        <v>44</v>
      </c>
      <c r="P723" s="1" t="s">
        <v>2</v>
      </c>
      <c r="Q723" s="1">
        <v>3.9617</v>
      </c>
      <c r="R723" s="3" t="s">
        <v>14989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100</v>
      </c>
      <c r="AC723" s="3">
        <v>11</v>
      </c>
      <c r="AD723" s="1">
        <v>-9.0224465000000004E-2</v>
      </c>
      <c r="AE723" s="1">
        <v>7.4363546281953893E-2</v>
      </c>
      <c r="AF723" s="1">
        <v>3</v>
      </c>
      <c r="AG723" s="1">
        <v>3</v>
      </c>
      <c r="AH723" s="1">
        <v>11</v>
      </c>
      <c r="AI723" s="1">
        <v>1</v>
      </c>
      <c r="AJ723" s="1">
        <v>1</v>
      </c>
      <c r="AK723" s="1">
        <v>51</v>
      </c>
    </row>
    <row r="724" spans="1:37" x14ac:dyDescent="0.2">
      <c r="A724" t="s">
        <v>724</v>
      </c>
      <c r="B724" t="s">
        <v>5123</v>
      </c>
      <c r="C724" t="s">
        <v>5124</v>
      </c>
      <c r="D724" t="s">
        <v>6739</v>
      </c>
      <c r="E724" t="s">
        <v>5534</v>
      </c>
      <c r="F724" s="35" t="s">
        <v>6747</v>
      </c>
      <c r="G724" s="1" t="s">
        <v>5104</v>
      </c>
      <c r="H724" s="1" t="s">
        <v>5104</v>
      </c>
      <c r="I724" s="3">
        <v>1</v>
      </c>
      <c r="J724" s="1">
        <v>0</v>
      </c>
      <c r="K724" s="1">
        <v>0</v>
      </c>
      <c r="L724" s="3">
        <v>1</v>
      </c>
      <c r="M724" s="6">
        <v>21.5</v>
      </c>
      <c r="N724" s="13">
        <v>21.5</v>
      </c>
      <c r="O724" s="3">
        <v>44</v>
      </c>
      <c r="P724" s="1">
        <v>2.17</v>
      </c>
      <c r="Q724" s="1">
        <v>2.17</v>
      </c>
      <c r="R724" s="3">
        <v>47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100</v>
      </c>
      <c r="AC724" s="3">
        <v>11</v>
      </c>
      <c r="AD724" s="1">
        <v>-9.0224465000000004E-2</v>
      </c>
      <c r="AE724" s="1">
        <v>7.4363546281953893E-2</v>
      </c>
      <c r="AF724" s="1">
        <v>3</v>
      </c>
      <c r="AG724" s="1">
        <v>3</v>
      </c>
      <c r="AH724" s="1">
        <v>11</v>
      </c>
      <c r="AI724" s="1">
        <v>3</v>
      </c>
      <c r="AJ724" s="1">
        <v>3</v>
      </c>
      <c r="AK724" s="1">
        <v>51</v>
      </c>
    </row>
    <row r="725" spans="1:37" x14ac:dyDescent="0.2">
      <c r="A725" t="s">
        <v>725</v>
      </c>
      <c r="B725" t="s">
        <v>5412</v>
      </c>
      <c r="C725" t="s">
        <v>6123</v>
      </c>
      <c r="D725" t="s">
        <v>6748</v>
      </c>
      <c r="E725" t="s">
        <v>6060</v>
      </c>
      <c r="F725" s="35" t="s">
        <v>6749</v>
      </c>
      <c r="G725" s="1" t="s">
        <v>5105</v>
      </c>
      <c r="H725" s="1" t="s">
        <v>5105</v>
      </c>
      <c r="I725" s="3">
        <v>1</v>
      </c>
      <c r="J725" s="1">
        <v>0</v>
      </c>
      <c r="K725" s="1">
        <v>0</v>
      </c>
      <c r="L725" s="3">
        <v>1</v>
      </c>
      <c r="M725" s="6">
        <v>2900</v>
      </c>
      <c r="N725" s="13">
        <v>2900</v>
      </c>
      <c r="O725" s="3">
        <v>44</v>
      </c>
      <c r="P725" s="1">
        <v>1.0049999999999999</v>
      </c>
      <c r="Q725" s="1">
        <v>1.0049999999999999</v>
      </c>
      <c r="R725" s="3">
        <v>47</v>
      </c>
      <c r="S725" s="1">
        <v>10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40</v>
      </c>
      <c r="Z725" s="1">
        <v>0</v>
      </c>
      <c r="AA725" s="1">
        <v>20</v>
      </c>
      <c r="AB725" s="1">
        <v>30</v>
      </c>
      <c r="AC725" s="3">
        <v>11</v>
      </c>
      <c r="AD725" s="1">
        <v>-6.1021122999999997E-2</v>
      </c>
      <c r="AE725" s="1">
        <v>-4.8098573840936097E-2</v>
      </c>
      <c r="AF725" s="1">
        <v>3</v>
      </c>
      <c r="AG725" s="1">
        <v>3</v>
      </c>
      <c r="AH725" s="1">
        <v>11</v>
      </c>
      <c r="AI725" s="1">
        <v>2</v>
      </c>
      <c r="AJ725" s="1">
        <v>2</v>
      </c>
      <c r="AK725" s="1">
        <v>51</v>
      </c>
    </row>
    <row r="726" spans="1:37" x14ac:dyDescent="0.2">
      <c r="A726" t="s">
        <v>726</v>
      </c>
      <c r="B726" t="s">
        <v>5412</v>
      </c>
      <c r="C726" t="s">
        <v>6123</v>
      </c>
      <c r="D726" t="s">
        <v>6748</v>
      </c>
      <c r="E726" t="s">
        <v>6750</v>
      </c>
      <c r="F726" s="35" t="s">
        <v>6751</v>
      </c>
      <c r="G726" s="1" t="s">
        <v>5105</v>
      </c>
      <c r="H726" s="1" t="s">
        <v>5105</v>
      </c>
      <c r="I726" s="3">
        <v>1</v>
      </c>
      <c r="J726" s="1">
        <v>0</v>
      </c>
      <c r="K726" s="1">
        <v>0</v>
      </c>
      <c r="L726" s="3">
        <v>1</v>
      </c>
      <c r="M726" s="6">
        <v>3174</v>
      </c>
      <c r="N726" s="13">
        <v>3174</v>
      </c>
      <c r="O726" s="3">
        <v>44</v>
      </c>
      <c r="P726" s="1">
        <v>1</v>
      </c>
      <c r="Q726" s="1">
        <v>1</v>
      </c>
      <c r="R726" s="3">
        <v>47</v>
      </c>
      <c r="S726" s="1">
        <v>10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70</v>
      </c>
      <c r="Z726" s="1">
        <v>0</v>
      </c>
      <c r="AA726" s="1">
        <v>20</v>
      </c>
      <c r="AB726" s="1">
        <v>0</v>
      </c>
      <c r="AC726" s="3">
        <v>11</v>
      </c>
      <c r="AD726" s="1">
        <v>-2.6341910999999999E-2</v>
      </c>
      <c r="AE726" s="1">
        <v>-0.107062933156346</v>
      </c>
      <c r="AF726" s="1">
        <v>3</v>
      </c>
      <c r="AG726" s="1">
        <v>3</v>
      </c>
      <c r="AH726" s="1">
        <v>11</v>
      </c>
      <c r="AI726" s="1">
        <v>1</v>
      </c>
      <c r="AJ726" s="1">
        <v>1</v>
      </c>
      <c r="AK726" s="1">
        <v>51</v>
      </c>
    </row>
    <row r="727" spans="1:37" x14ac:dyDescent="0.2">
      <c r="A727" t="s">
        <v>727</v>
      </c>
      <c r="B727" t="s">
        <v>5412</v>
      </c>
      <c r="C727" t="s">
        <v>6123</v>
      </c>
      <c r="D727" t="s">
        <v>6748</v>
      </c>
      <c r="E727" t="s">
        <v>6752</v>
      </c>
      <c r="F727" s="35" t="s">
        <v>6753</v>
      </c>
      <c r="G727" s="1" t="s">
        <v>5105</v>
      </c>
      <c r="H727" s="1" t="s">
        <v>5105</v>
      </c>
      <c r="I727" s="3">
        <v>1</v>
      </c>
      <c r="J727" s="1">
        <v>0</v>
      </c>
      <c r="K727" s="1">
        <v>0</v>
      </c>
      <c r="L727" s="3">
        <v>1</v>
      </c>
      <c r="M727" s="6">
        <v>3000</v>
      </c>
      <c r="N727" s="13">
        <v>3000</v>
      </c>
      <c r="O727" s="3">
        <v>44</v>
      </c>
      <c r="P727" s="1">
        <v>1</v>
      </c>
      <c r="Q727" s="1">
        <v>1</v>
      </c>
      <c r="R727" s="3">
        <v>47</v>
      </c>
      <c r="S727" s="1">
        <v>10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40</v>
      </c>
      <c r="Z727" s="1">
        <v>0</v>
      </c>
      <c r="AA727" s="1">
        <v>20</v>
      </c>
      <c r="AB727" s="1">
        <v>30</v>
      </c>
      <c r="AC727" s="3">
        <v>11</v>
      </c>
      <c r="AD727" s="1">
        <v>-6.1021122999999997E-2</v>
      </c>
      <c r="AE727" s="1">
        <v>-4.8098573840936097E-2</v>
      </c>
      <c r="AF727" s="1">
        <v>3</v>
      </c>
      <c r="AG727" s="1">
        <v>3</v>
      </c>
      <c r="AH727" s="1">
        <v>11</v>
      </c>
      <c r="AI727" s="1">
        <v>1</v>
      </c>
      <c r="AJ727" s="1">
        <v>1</v>
      </c>
      <c r="AK727" s="1">
        <v>51</v>
      </c>
    </row>
    <row r="728" spans="1:37" x14ac:dyDescent="0.2">
      <c r="A728" t="s">
        <v>728</v>
      </c>
      <c r="B728" t="s">
        <v>5412</v>
      </c>
      <c r="C728" t="s">
        <v>6123</v>
      </c>
      <c r="D728" t="s">
        <v>6748</v>
      </c>
      <c r="E728" t="s">
        <v>6754</v>
      </c>
      <c r="F728" s="35" t="s">
        <v>14995</v>
      </c>
      <c r="G728" s="1" t="s">
        <v>5105</v>
      </c>
      <c r="H728" s="1" t="s">
        <v>5105</v>
      </c>
      <c r="I728" s="3">
        <v>1</v>
      </c>
      <c r="J728" s="1">
        <v>0</v>
      </c>
      <c r="K728" s="1">
        <v>0</v>
      </c>
      <c r="L728" s="3">
        <v>1</v>
      </c>
      <c r="M728" s="6">
        <v>2784.7</v>
      </c>
      <c r="N728" s="13">
        <v>2784.7</v>
      </c>
      <c r="O728" s="3">
        <v>44</v>
      </c>
      <c r="P728" s="1">
        <v>1</v>
      </c>
      <c r="Q728" s="1">
        <v>1</v>
      </c>
      <c r="R728" s="3">
        <v>47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30</v>
      </c>
      <c r="Z728" s="1">
        <v>0</v>
      </c>
      <c r="AA728" s="1">
        <v>50</v>
      </c>
      <c r="AB728" s="1">
        <v>20</v>
      </c>
      <c r="AC728" s="3">
        <v>11</v>
      </c>
      <c r="AD728" s="1">
        <v>-7.1201408999999993E-2</v>
      </c>
      <c r="AE728" s="1">
        <v>-5.9297869619119203E-2</v>
      </c>
      <c r="AF728" s="1">
        <v>3</v>
      </c>
      <c r="AG728" s="1">
        <v>3</v>
      </c>
      <c r="AH728" s="1">
        <v>11</v>
      </c>
      <c r="AI728" s="1">
        <v>1</v>
      </c>
      <c r="AJ728" s="1">
        <v>1</v>
      </c>
      <c r="AK728" s="1">
        <v>51</v>
      </c>
    </row>
    <row r="729" spans="1:37" x14ac:dyDescent="0.2">
      <c r="A729" t="s">
        <v>729</v>
      </c>
      <c r="B729" t="s">
        <v>5123</v>
      </c>
      <c r="C729" t="s">
        <v>5124</v>
      </c>
      <c r="D729" t="s">
        <v>6755</v>
      </c>
      <c r="E729" t="s">
        <v>6756</v>
      </c>
      <c r="F729" s="35" t="s">
        <v>6757</v>
      </c>
      <c r="G729" s="1" t="s">
        <v>5104</v>
      </c>
      <c r="H729" s="1" t="s">
        <v>5104</v>
      </c>
      <c r="I729" s="3">
        <v>1</v>
      </c>
      <c r="J729" s="1">
        <v>0</v>
      </c>
      <c r="K729" s="1">
        <v>0</v>
      </c>
      <c r="L729" s="3">
        <v>1</v>
      </c>
      <c r="M729" s="6">
        <v>105.2</v>
      </c>
      <c r="N729" s="13">
        <v>105.2</v>
      </c>
      <c r="O729" s="3">
        <v>44</v>
      </c>
      <c r="P729" s="1">
        <v>2.68</v>
      </c>
      <c r="Q729" s="1">
        <v>2.68</v>
      </c>
      <c r="R729" s="3">
        <v>47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100</v>
      </c>
      <c r="AC729" s="3">
        <v>11</v>
      </c>
      <c r="AD729" s="1">
        <v>-9.0224465000000004E-2</v>
      </c>
      <c r="AE729" s="1">
        <v>7.4363546281953893E-2</v>
      </c>
      <c r="AF729" s="1">
        <v>3</v>
      </c>
      <c r="AG729" s="1">
        <v>3</v>
      </c>
      <c r="AH729" s="1">
        <v>11</v>
      </c>
      <c r="AI729" s="1">
        <v>2</v>
      </c>
      <c r="AJ729" s="1">
        <v>2</v>
      </c>
      <c r="AK729" s="1">
        <v>51</v>
      </c>
    </row>
    <row r="730" spans="1:37" x14ac:dyDescent="0.2">
      <c r="A730" t="s">
        <v>730</v>
      </c>
      <c r="B730" t="s">
        <v>5123</v>
      </c>
      <c r="C730" t="s">
        <v>5124</v>
      </c>
      <c r="D730" t="s">
        <v>6755</v>
      </c>
      <c r="E730" t="s">
        <v>6758</v>
      </c>
      <c r="F730" s="35" t="s">
        <v>6759</v>
      </c>
      <c r="G730" s="1" t="s">
        <v>5104</v>
      </c>
      <c r="H730" s="1" t="s">
        <v>5104</v>
      </c>
      <c r="I730" s="3">
        <v>1</v>
      </c>
      <c r="J730" s="1">
        <v>0</v>
      </c>
      <c r="K730" s="1">
        <v>0</v>
      </c>
      <c r="L730" s="3">
        <v>1</v>
      </c>
      <c r="M730" s="6">
        <v>47.2</v>
      </c>
      <c r="N730" s="13">
        <v>47.2</v>
      </c>
      <c r="O730" s="3">
        <v>44</v>
      </c>
      <c r="P730" s="1">
        <v>2.15</v>
      </c>
      <c r="Q730" s="1">
        <v>2.15</v>
      </c>
      <c r="R730" s="3">
        <v>47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100</v>
      </c>
      <c r="AC730" s="3">
        <v>11</v>
      </c>
      <c r="AD730" s="1">
        <v>-9.0224465000000004E-2</v>
      </c>
      <c r="AE730" s="1">
        <v>7.4363546281953893E-2</v>
      </c>
      <c r="AF730" s="1">
        <v>3</v>
      </c>
      <c r="AG730" s="1">
        <v>3</v>
      </c>
      <c r="AH730" s="1">
        <v>11</v>
      </c>
      <c r="AI730" s="1">
        <v>3</v>
      </c>
      <c r="AJ730" s="1">
        <v>3</v>
      </c>
      <c r="AK730" s="1">
        <v>51</v>
      </c>
    </row>
    <row r="731" spans="1:37" x14ac:dyDescent="0.2">
      <c r="A731" t="s">
        <v>731</v>
      </c>
      <c r="B731" t="s">
        <v>5123</v>
      </c>
      <c r="C731" t="s">
        <v>5124</v>
      </c>
      <c r="D731" t="s">
        <v>6755</v>
      </c>
      <c r="E731" t="s">
        <v>6760</v>
      </c>
      <c r="F731" s="35" t="s">
        <v>6761</v>
      </c>
      <c r="G731" s="1" t="s">
        <v>5104</v>
      </c>
      <c r="H731" s="1" t="s">
        <v>5104</v>
      </c>
      <c r="I731" s="3">
        <v>1</v>
      </c>
      <c r="J731" s="1">
        <v>0</v>
      </c>
      <c r="K731" s="1">
        <v>0</v>
      </c>
      <c r="L731" s="3">
        <v>1</v>
      </c>
      <c r="M731" s="6">
        <v>45.6</v>
      </c>
      <c r="N731" s="13">
        <v>45.6</v>
      </c>
      <c r="O731" s="3">
        <v>44</v>
      </c>
      <c r="P731" s="1">
        <v>1.0525</v>
      </c>
      <c r="Q731" s="1">
        <v>1.0525</v>
      </c>
      <c r="R731" s="3">
        <v>47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100</v>
      </c>
      <c r="AC731" s="3">
        <v>11</v>
      </c>
      <c r="AD731" s="1">
        <v>-9.0224465000000004E-2</v>
      </c>
      <c r="AE731" s="1">
        <v>7.4363546281953893E-2</v>
      </c>
      <c r="AF731" s="1">
        <v>3</v>
      </c>
      <c r="AG731" s="1">
        <v>3</v>
      </c>
      <c r="AH731" s="1">
        <v>11</v>
      </c>
      <c r="AI731" s="1">
        <v>2</v>
      </c>
      <c r="AJ731" s="1">
        <v>2</v>
      </c>
      <c r="AK731" s="1">
        <v>51</v>
      </c>
    </row>
    <row r="732" spans="1:37" x14ac:dyDescent="0.2">
      <c r="A732" t="s">
        <v>732</v>
      </c>
      <c r="B732" t="s">
        <v>5412</v>
      </c>
      <c r="C732" t="s">
        <v>5413</v>
      </c>
      <c r="D732" t="s">
        <v>6762</v>
      </c>
      <c r="E732" t="s">
        <v>6763</v>
      </c>
      <c r="F732" s="35" t="s">
        <v>6764</v>
      </c>
      <c r="G732" s="1" t="s">
        <v>5105</v>
      </c>
      <c r="H732" s="1" t="s">
        <v>5105</v>
      </c>
      <c r="I732" s="3">
        <v>1</v>
      </c>
      <c r="J732" s="1">
        <v>0</v>
      </c>
      <c r="K732" s="1">
        <v>0</v>
      </c>
      <c r="L732" s="3">
        <v>1</v>
      </c>
      <c r="M732" s="6">
        <v>3975</v>
      </c>
      <c r="N732" s="13">
        <v>3975</v>
      </c>
      <c r="O732" s="3">
        <v>44</v>
      </c>
      <c r="P732" s="1">
        <v>1</v>
      </c>
      <c r="Q732" s="1">
        <v>1</v>
      </c>
      <c r="R732" s="3">
        <v>47</v>
      </c>
      <c r="S732" s="1">
        <v>20</v>
      </c>
      <c r="T732" s="1">
        <v>0</v>
      </c>
      <c r="U732" s="1">
        <v>0</v>
      </c>
      <c r="V732" s="1">
        <v>0</v>
      </c>
      <c r="W732" s="1">
        <v>20</v>
      </c>
      <c r="X732" s="1">
        <v>0</v>
      </c>
      <c r="Y732" s="1">
        <v>40</v>
      </c>
      <c r="Z732" s="1">
        <v>0</v>
      </c>
      <c r="AA732" s="1">
        <v>0</v>
      </c>
      <c r="AB732" s="1">
        <v>20</v>
      </c>
      <c r="AC732" s="3">
        <v>11</v>
      </c>
      <c r="AD732" s="1">
        <v>-2.1617609999999999E-2</v>
      </c>
      <c r="AE732" s="1">
        <v>-5.3095751723908402E-2</v>
      </c>
      <c r="AF732" s="1">
        <v>2</v>
      </c>
      <c r="AG732" s="1">
        <v>2</v>
      </c>
      <c r="AH732" s="1">
        <v>11</v>
      </c>
      <c r="AI732" s="1">
        <v>7</v>
      </c>
      <c r="AJ732" s="1">
        <v>7</v>
      </c>
      <c r="AK732" s="1">
        <v>51</v>
      </c>
    </row>
    <row r="733" spans="1:37" x14ac:dyDescent="0.2">
      <c r="A733" t="s">
        <v>733</v>
      </c>
      <c r="B733" t="s">
        <v>5412</v>
      </c>
      <c r="C733" t="s">
        <v>5413</v>
      </c>
      <c r="D733" t="s">
        <v>6762</v>
      </c>
      <c r="E733" t="s">
        <v>6765</v>
      </c>
      <c r="F733" s="35" t="s">
        <v>6766</v>
      </c>
      <c r="G733" s="1" t="s">
        <v>5105</v>
      </c>
      <c r="H733" s="1" t="s">
        <v>5105</v>
      </c>
      <c r="I733" s="3">
        <v>1</v>
      </c>
      <c r="J733" s="1">
        <v>0</v>
      </c>
      <c r="K733" s="1">
        <v>0</v>
      </c>
      <c r="L733" s="3">
        <v>1</v>
      </c>
      <c r="M733" s="6">
        <v>3975</v>
      </c>
      <c r="N733" s="13">
        <v>3975</v>
      </c>
      <c r="O733" s="3">
        <v>44</v>
      </c>
      <c r="P733" s="1">
        <v>1</v>
      </c>
      <c r="Q733" s="1">
        <v>1</v>
      </c>
      <c r="R733" s="3">
        <v>47</v>
      </c>
      <c r="S733" s="1">
        <v>10</v>
      </c>
      <c r="T733" s="1">
        <v>0</v>
      </c>
      <c r="U733" s="1">
        <v>0</v>
      </c>
      <c r="V733" s="1">
        <v>0</v>
      </c>
      <c r="W733" s="1">
        <v>20</v>
      </c>
      <c r="X733" s="1">
        <v>0</v>
      </c>
      <c r="Y733" s="1">
        <v>40</v>
      </c>
      <c r="Z733" s="1">
        <v>0</v>
      </c>
      <c r="AA733" s="1">
        <v>10</v>
      </c>
      <c r="AB733" s="1">
        <v>20</v>
      </c>
      <c r="AC733" s="3">
        <v>11</v>
      </c>
      <c r="AD733" s="1">
        <v>-4.4879573999999998E-2</v>
      </c>
      <c r="AE733" s="1">
        <v>-6.0713533464771E-2</v>
      </c>
      <c r="AF733" s="1">
        <v>2</v>
      </c>
      <c r="AG733" s="1">
        <v>2</v>
      </c>
      <c r="AH733" s="1">
        <v>11</v>
      </c>
      <c r="AI733" s="1">
        <v>6</v>
      </c>
      <c r="AJ733" s="1">
        <v>6</v>
      </c>
      <c r="AK733" s="1">
        <v>51</v>
      </c>
    </row>
    <row r="734" spans="1:37" x14ac:dyDescent="0.2">
      <c r="A734" t="s">
        <v>734</v>
      </c>
      <c r="B734" t="s">
        <v>5412</v>
      </c>
      <c r="C734" t="s">
        <v>5413</v>
      </c>
      <c r="D734" t="s">
        <v>6762</v>
      </c>
      <c r="E734" t="s">
        <v>6767</v>
      </c>
      <c r="F734" s="35" t="s">
        <v>6768</v>
      </c>
      <c r="G734" s="1" t="s">
        <v>5105</v>
      </c>
      <c r="H734" s="1" t="s">
        <v>5105</v>
      </c>
      <c r="I734" s="3">
        <v>1</v>
      </c>
      <c r="J734" s="1">
        <v>0</v>
      </c>
      <c r="K734" s="1">
        <v>0</v>
      </c>
      <c r="L734" s="3">
        <v>1</v>
      </c>
      <c r="M734" s="6">
        <v>3975</v>
      </c>
      <c r="N734" s="13">
        <v>3975</v>
      </c>
      <c r="O734" s="3">
        <v>44</v>
      </c>
      <c r="P734" s="1">
        <v>1</v>
      </c>
      <c r="Q734" s="1">
        <v>1</v>
      </c>
      <c r="R734" s="3">
        <v>47</v>
      </c>
      <c r="S734" s="1">
        <v>10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10</v>
      </c>
      <c r="Z734" s="1">
        <v>0</v>
      </c>
      <c r="AA734" s="1">
        <v>0</v>
      </c>
      <c r="AB734" s="1">
        <v>80</v>
      </c>
      <c r="AC734" s="3">
        <v>11</v>
      </c>
      <c r="AD734" s="1">
        <v>-7.3501302000000004E-2</v>
      </c>
      <c r="AE734" s="1">
        <v>4.4210557639889798E-2</v>
      </c>
      <c r="AF734" s="1">
        <v>2</v>
      </c>
      <c r="AG734" s="1">
        <v>2</v>
      </c>
      <c r="AH734" s="1">
        <v>11</v>
      </c>
      <c r="AI734" s="1">
        <v>1</v>
      </c>
      <c r="AJ734" s="1">
        <v>1</v>
      </c>
      <c r="AK734" s="1">
        <v>51</v>
      </c>
    </row>
    <row r="735" spans="1:37" x14ac:dyDescent="0.2">
      <c r="A735" t="s">
        <v>735</v>
      </c>
      <c r="B735" t="s">
        <v>5412</v>
      </c>
      <c r="C735" t="s">
        <v>5413</v>
      </c>
      <c r="D735" t="s">
        <v>6762</v>
      </c>
      <c r="E735" t="s">
        <v>6238</v>
      </c>
      <c r="F735" s="35" t="s">
        <v>6769</v>
      </c>
      <c r="G735" s="1" t="s">
        <v>5105</v>
      </c>
      <c r="H735" s="1" t="s">
        <v>5105</v>
      </c>
      <c r="I735" s="3">
        <v>1</v>
      </c>
      <c r="J735" s="1">
        <v>0</v>
      </c>
      <c r="K735" s="1">
        <v>0</v>
      </c>
      <c r="L735" s="3">
        <v>1</v>
      </c>
      <c r="M735" s="6">
        <v>3975</v>
      </c>
      <c r="N735" s="13">
        <v>3975</v>
      </c>
      <c r="O735" s="3">
        <v>44</v>
      </c>
      <c r="P735" s="1">
        <v>1</v>
      </c>
      <c r="Q735" s="1">
        <v>1</v>
      </c>
      <c r="R735" s="3">
        <v>47</v>
      </c>
      <c r="S735" s="1">
        <v>20</v>
      </c>
      <c r="T735" s="1">
        <v>0</v>
      </c>
      <c r="U735" s="1">
        <v>0</v>
      </c>
      <c r="V735" s="1">
        <v>0</v>
      </c>
      <c r="W735" s="1">
        <v>20</v>
      </c>
      <c r="X735" s="1">
        <v>0</v>
      </c>
      <c r="Y735" s="1">
        <v>40</v>
      </c>
      <c r="Z735" s="1">
        <v>0</v>
      </c>
      <c r="AA735" s="1">
        <v>0</v>
      </c>
      <c r="AB735" s="1">
        <v>20</v>
      </c>
      <c r="AC735" s="3">
        <v>11</v>
      </c>
      <c r="AD735" s="1">
        <v>-2.1617609999999999E-2</v>
      </c>
      <c r="AE735" s="1">
        <v>-5.3095751723908402E-2</v>
      </c>
      <c r="AF735" s="1">
        <v>2</v>
      </c>
      <c r="AG735" s="1">
        <v>2</v>
      </c>
      <c r="AH735" s="1">
        <v>11</v>
      </c>
      <c r="AI735" s="1">
        <v>11</v>
      </c>
      <c r="AJ735" s="1">
        <v>11</v>
      </c>
      <c r="AK735" s="1">
        <v>51</v>
      </c>
    </row>
    <row r="736" spans="1:37" x14ac:dyDescent="0.2">
      <c r="A736" t="s">
        <v>736</v>
      </c>
      <c r="B736" t="s">
        <v>5412</v>
      </c>
      <c r="C736" t="s">
        <v>5413</v>
      </c>
      <c r="D736" t="s">
        <v>6762</v>
      </c>
      <c r="E736" t="s">
        <v>6770</v>
      </c>
      <c r="F736" s="35" t="s">
        <v>6771</v>
      </c>
      <c r="G736" s="1" t="s">
        <v>5105</v>
      </c>
      <c r="H736" s="1" t="s">
        <v>5105</v>
      </c>
      <c r="I736" s="3">
        <v>1</v>
      </c>
      <c r="J736" s="1">
        <v>0</v>
      </c>
      <c r="K736" s="1">
        <v>0</v>
      </c>
      <c r="L736" s="3">
        <v>1</v>
      </c>
      <c r="M736" s="6">
        <v>3975</v>
      </c>
      <c r="N736" s="13">
        <v>3975</v>
      </c>
      <c r="O736" s="3">
        <v>44</v>
      </c>
      <c r="P736" s="1">
        <v>1</v>
      </c>
      <c r="Q736" s="1">
        <v>1</v>
      </c>
      <c r="R736" s="3">
        <v>47</v>
      </c>
      <c r="S736" s="1">
        <v>20</v>
      </c>
      <c r="T736" s="1">
        <v>0</v>
      </c>
      <c r="U736" s="1">
        <v>0</v>
      </c>
      <c r="V736" s="1">
        <v>0</v>
      </c>
      <c r="W736" s="1">
        <v>20</v>
      </c>
      <c r="X736" s="1">
        <v>0</v>
      </c>
      <c r="Y736" s="1">
        <v>40</v>
      </c>
      <c r="Z736" s="1">
        <v>0</v>
      </c>
      <c r="AA736" s="1">
        <v>0</v>
      </c>
      <c r="AB736" s="1">
        <v>20</v>
      </c>
      <c r="AC736" s="3">
        <v>11</v>
      </c>
      <c r="AD736" s="1">
        <v>-2.1617609999999999E-2</v>
      </c>
      <c r="AE736" s="1">
        <v>-5.3095751723908402E-2</v>
      </c>
      <c r="AF736" s="1">
        <v>2</v>
      </c>
      <c r="AG736" s="1">
        <v>2</v>
      </c>
      <c r="AH736" s="1">
        <v>11</v>
      </c>
      <c r="AI736" s="1">
        <v>7</v>
      </c>
      <c r="AJ736" s="1">
        <v>7</v>
      </c>
      <c r="AK736" s="1">
        <v>51</v>
      </c>
    </row>
    <row r="737" spans="1:37" x14ac:dyDescent="0.2">
      <c r="A737" t="s">
        <v>737</v>
      </c>
      <c r="B737" t="s">
        <v>5412</v>
      </c>
      <c r="C737" t="s">
        <v>5413</v>
      </c>
      <c r="D737" t="s">
        <v>6762</v>
      </c>
      <c r="E737" t="s">
        <v>6772</v>
      </c>
      <c r="F737" s="35" t="s">
        <v>6773</v>
      </c>
      <c r="G737" s="1" t="s">
        <v>5105</v>
      </c>
      <c r="H737" s="1" t="s">
        <v>5105</v>
      </c>
      <c r="I737" s="3">
        <v>1</v>
      </c>
      <c r="J737" s="1">
        <v>0</v>
      </c>
      <c r="K737" s="1">
        <v>0</v>
      </c>
      <c r="L737" s="3">
        <v>1</v>
      </c>
      <c r="M737" s="6">
        <v>4650</v>
      </c>
      <c r="N737" s="13">
        <v>4650</v>
      </c>
      <c r="O737" s="3">
        <v>44</v>
      </c>
      <c r="P737" s="1">
        <v>1</v>
      </c>
      <c r="Q737" s="1">
        <v>1</v>
      </c>
      <c r="R737" s="3">
        <v>47</v>
      </c>
      <c r="S737" s="1">
        <v>20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50</v>
      </c>
      <c r="Z737" s="1">
        <v>0</v>
      </c>
      <c r="AA737" s="1">
        <v>0</v>
      </c>
      <c r="AB737" s="1">
        <v>30</v>
      </c>
      <c r="AC737" s="3">
        <v>11</v>
      </c>
      <c r="AD737" s="1">
        <v>-3.5920529999999999E-2</v>
      </c>
      <c r="AE737" s="1">
        <v>-4.6055678068115898E-2</v>
      </c>
      <c r="AF737" s="1">
        <v>2</v>
      </c>
      <c r="AG737" s="1">
        <v>2</v>
      </c>
      <c r="AH737" s="1">
        <v>11</v>
      </c>
      <c r="AI737" s="1">
        <v>9</v>
      </c>
      <c r="AJ737" s="1">
        <v>9</v>
      </c>
      <c r="AK737" s="1">
        <v>51</v>
      </c>
    </row>
    <row r="738" spans="1:37" x14ac:dyDescent="0.2">
      <c r="A738" t="s">
        <v>738</v>
      </c>
      <c r="B738" t="s">
        <v>5554</v>
      </c>
      <c r="C738" t="s">
        <v>5555</v>
      </c>
      <c r="D738" t="s">
        <v>6774</v>
      </c>
      <c r="E738" t="s">
        <v>6775</v>
      </c>
      <c r="F738" s="35" t="s">
        <v>6776</v>
      </c>
      <c r="G738" s="1" t="s">
        <v>5104</v>
      </c>
      <c r="H738" s="1" t="s">
        <v>5104</v>
      </c>
      <c r="I738" s="3">
        <v>1</v>
      </c>
      <c r="J738" s="1">
        <v>0</v>
      </c>
      <c r="K738" s="1">
        <v>0</v>
      </c>
      <c r="L738" s="3">
        <v>1</v>
      </c>
      <c r="M738" s="6">
        <v>6</v>
      </c>
      <c r="N738" s="13">
        <v>6</v>
      </c>
      <c r="O738" s="3">
        <v>44</v>
      </c>
      <c r="P738" s="1" t="s">
        <v>2</v>
      </c>
      <c r="Q738" s="1">
        <v>4.2233000000000001</v>
      </c>
      <c r="R738" s="3" t="s">
        <v>14989</v>
      </c>
      <c r="S738" s="1">
        <v>70</v>
      </c>
      <c r="T738" s="1">
        <v>0</v>
      </c>
      <c r="U738" s="1">
        <v>0</v>
      </c>
      <c r="V738" s="1">
        <v>0</v>
      </c>
      <c r="W738" s="1">
        <v>0</v>
      </c>
      <c r="X738" s="1">
        <v>30</v>
      </c>
      <c r="Y738" s="1">
        <v>0</v>
      </c>
      <c r="Z738" s="1">
        <v>0</v>
      </c>
      <c r="AA738" s="1">
        <v>0</v>
      </c>
      <c r="AB738" s="1">
        <v>0</v>
      </c>
      <c r="AC738" s="3">
        <v>11</v>
      </c>
      <c r="AD738" s="1">
        <v>9.7103062000000004E-2</v>
      </c>
      <c r="AE738" s="1">
        <v>1.9300440026790201E-2</v>
      </c>
      <c r="AF738" s="1">
        <v>1</v>
      </c>
      <c r="AG738" s="1">
        <v>1</v>
      </c>
      <c r="AH738" s="1">
        <v>11</v>
      </c>
      <c r="AI738" s="1">
        <v>1</v>
      </c>
      <c r="AJ738" s="1">
        <v>1</v>
      </c>
      <c r="AK738" s="1">
        <v>51</v>
      </c>
    </row>
    <row r="739" spans="1:37" x14ac:dyDescent="0.2">
      <c r="A739" t="s">
        <v>739</v>
      </c>
      <c r="B739" t="s">
        <v>5554</v>
      </c>
      <c r="C739" t="s">
        <v>5555</v>
      </c>
      <c r="D739" t="s">
        <v>6774</v>
      </c>
      <c r="E739" t="s">
        <v>6777</v>
      </c>
      <c r="F739" s="35" t="s">
        <v>6778</v>
      </c>
      <c r="G739" s="1" t="s">
        <v>5104</v>
      </c>
      <c r="H739" s="1" t="s">
        <v>5104</v>
      </c>
      <c r="I739" s="3">
        <v>1</v>
      </c>
      <c r="J739" s="1">
        <v>0</v>
      </c>
      <c r="K739" s="1">
        <v>0</v>
      </c>
      <c r="L739" s="3">
        <v>1</v>
      </c>
      <c r="M739" s="6">
        <v>15.2</v>
      </c>
      <c r="N739" s="13">
        <v>15.2</v>
      </c>
      <c r="O739" s="3">
        <v>44</v>
      </c>
      <c r="P739" s="1" t="s">
        <v>2</v>
      </c>
      <c r="Q739" s="1">
        <v>4.6355000000000004</v>
      </c>
      <c r="R739" s="3" t="s">
        <v>14989</v>
      </c>
      <c r="S739" s="1">
        <v>70</v>
      </c>
      <c r="T739" s="1">
        <v>0</v>
      </c>
      <c r="U739" s="1">
        <v>0</v>
      </c>
      <c r="V739" s="1">
        <v>0</v>
      </c>
      <c r="W739" s="1">
        <v>0</v>
      </c>
      <c r="X739" s="1">
        <v>30</v>
      </c>
      <c r="Y739" s="1">
        <v>0</v>
      </c>
      <c r="Z739" s="1">
        <v>0</v>
      </c>
      <c r="AA739" s="1">
        <v>0</v>
      </c>
      <c r="AB739" s="1">
        <v>0</v>
      </c>
      <c r="AC739" s="3">
        <v>11</v>
      </c>
      <c r="AD739" s="1">
        <v>9.7103062000000004E-2</v>
      </c>
      <c r="AE739" s="1">
        <v>1.9300440026790301E-2</v>
      </c>
      <c r="AF739" s="1">
        <v>1</v>
      </c>
      <c r="AG739" s="1">
        <v>1</v>
      </c>
      <c r="AH739" s="1">
        <v>11</v>
      </c>
      <c r="AI739" s="1">
        <v>2</v>
      </c>
      <c r="AJ739" s="1">
        <v>2</v>
      </c>
      <c r="AK739" s="1">
        <v>51</v>
      </c>
    </row>
    <row r="740" spans="1:37" x14ac:dyDescent="0.2">
      <c r="A740" t="s">
        <v>740</v>
      </c>
      <c r="B740" t="s">
        <v>5554</v>
      </c>
      <c r="C740" t="s">
        <v>5555</v>
      </c>
      <c r="D740" t="s">
        <v>6774</v>
      </c>
      <c r="E740" t="s">
        <v>6779</v>
      </c>
      <c r="F740" s="35" t="s">
        <v>6780</v>
      </c>
      <c r="G740" s="1" t="s">
        <v>5104</v>
      </c>
      <c r="H740" s="1" t="s">
        <v>5104</v>
      </c>
      <c r="I740" s="3">
        <v>1</v>
      </c>
      <c r="J740" s="1">
        <v>0</v>
      </c>
      <c r="K740" s="1">
        <v>0</v>
      </c>
      <c r="L740" s="3">
        <v>1</v>
      </c>
      <c r="M740" s="6">
        <v>7.8</v>
      </c>
      <c r="N740" s="13">
        <v>7.8</v>
      </c>
      <c r="O740" s="3">
        <v>44</v>
      </c>
      <c r="P740" s="1" t="s">
        <v>2</v>
      </c>
      <c r="Q740" s="1">
        <v>3.8138000000000001</v>
      </c>
      <c r="R740" s="3" t="s">
        <v>14989</v>
      </c>
      <c r="S740" s="1">
        <v>70</v>
      </c>
      <c r="T740" s="1">
        <v>0</v>
      </c>
      <c r="U740" s="1">
        <v>0</v>
      </c>
      <c r="V740" s="1">
        <v>0</v>
      </c>
      <c r="W740" s="1">
        <v>0</v>
      </c>
      <c r="X740" s="1">
        <v>30</v>
      </c>
      <c r="Y740" s="1">
        <v>0</v>
      </c>
      <c r="Z740" s="1">
        <v>0</v>
      </c>
      <c r="AA740" s="1">
        <v>0</v>
      </c>
      <c r="AB740" s="1">
        <v>0</v>
      </c>
      <c r="AC740" s="3">
        <v>11</v>
      </c>
      <c r="AD740" s="1">
        <v>9.7103062000000004E-2</v>
      </c>
      <c r="AE740" s="1">
        <v>1.9300440026790301E-2</v>
      </c>
      <c r="AF740" s="1">
        <v>1</v>
      </c>
      <c r="AG740" s="1">
        <v>1</v>
      </c>
      <c r="AH740" s="1">
        <v>11</v>
      </c>
      <c r="AI740" s="1">
        <v>1</v>
      </c>
      <c r="AJ740" s="1">
        <v>1</v>
      </c>
      <c r="AK740" s="1">
        <v>51</v>
      </c>
    </row>
    <row r="741" spans="1:37" x14ac:dyDescent="0.2">
      <c r="A741" t="s">
        <v>741</v>
      </c>
      <c r="B741" t="s">
        <v>5554</v>
      </c>
      <c r="C741" t="s">
        <v>5555</v>
      </c>
      <c r="D741" t="s">
        <v>6774</v>
      </c>
      <c r="E741" t="s">
        <v>6781</v>
      </c>
      <c r="F741" s="35" t="s">
        <v>6782</v>
      </c>
      <c r="G741" s="1" t="s">
        <v>5104</v>
      </c>
      <c r="H741" s="1" t="s">
        <v>5104</v>
      </c>
      <c r="I741" s="3">
        <v>1</v>
      </c>
      <c r="J741" s="1">
        <v>0</v>
      </c>
      <c r="K741" s="1">
        <v>0</v>
      </c>
      <c r="L741" s="3">
        <v>1</v>
      </c>
      <c r="M741" s="6">
        <v>11.1</v>
      </c>
      <c r="N741" s="13">
        <v>11.1</v>
      </c>
      <c r="O741" s="3">
        <v>44</v>
      </c>
      <c r="P741" s="1" t="s">
        <v>2</v>
      </c>
      <c r="Q741" s="1">
        <v>3.3454000000000002</v>
      </c>
      <c r="R741" s="3" t="s">
        <v>14989</v>
      </c>
      <c r="S741" s="1">
        <v>70</v>
      </c>
      <c r="T741" s="1">
        <v>0</v>
      </c>
      <c r="U741" s="1">
        <v>0</v>
      </c>
      <c r="V741" s="1">
        <v>0</v>
      </c>
      <c r="W741" s="1">
        <v>0</v>
      </c>
      <c r="X741" s="1">
        <v>30</v>
      </c>
      <c r="Y741" s="1">
        <v>0</v>
      </c>
      <c r="Z741" s="1">
        <v>0</v>
      </c>
      <c r="AA741" s="1">
        <v>0</v>
      </c>
      <c r="AB741" s="1">
        <v>0</v>
      </c>
      <c r="AC741" s="3">
        <v>11</v>
      </c>
      <c r="AD741" s="1">
        <v>9.7103062000000004E-2</v>
      </c>
      <c r="AE741" s="1">
        <v>1.9300440026790301E-2</v>
      </c>
      <c r="AF741" s="1">
        <v>1</v>
      </c>
      <c r="AG741" s="1">
        <v>1</v>
      </c>
      <c r="AH741" s="1">
        <v>11</v>
      </c>
      <c r="AI741" s="1">
        <v>2</v>
      </c>
      <c r="AJ741" s="1">
        <v>2</v>
      </c>
      <c r="AK741" s="1">
        <v>51</v>
      </c>
    </row>
    <row r="742" spans="1:37" x14ac:dyDescent="0.2">
      <c r="A742" t="s">
        <v>742</v>
      </c>
      <c r="B742" t="s">
        <v>5554</v>
      </c>
      <c r="C742" t="s">
        <v>5555</v>
      </c>
      <c r="D742" t="s">
        <v>6774</v>
      </c>
      <c r="E742" t="s">
        <v>6783</v>
      </c>
      <c r="F742" s="35" t="s">
        <v>6784</v>
      </c>
      <c r="G742" s="1" t="s">
        <v>5106</v>
      </c>
      <c r="H742" s="1" t="s">
        <v>5106</v>
      </c>
      <c r="I742" s="3">
        <v>1</v>
      </c>
      <c r="J742" s="1">
        <v>0</v>
      </c>
      <c r="K742" s="1">
        <v>0</v>
      </c>
      <c r="L742" s="3">
        <v>1</v>
      </c>
      <c r="M742" s="6">
        <v>3.5</v>
      </c>
      <c r="N742" s="13">
        <v>3.5</v>
      </c>
      <c r="O742" s="3">
        <v>44</v>
      </c>
      <c r="P742" s="1" t="s">
        <v>2</v>
      </c>
      <c r="Q742" s="1">
        <v>5.2431999999999999</v>
      </c>
      <c r="R742" s="3" t="s">
        <v>14989</v>
      </c>
      <c r="S742" s="1">
        <v>70</v>
      </c>
      <c r="T742" s="1">
        <v>0</v>
      </c>
      <c r="U742" s="1">
        <v>0</v>
      </c>
      <c r="V742" s="1">
        <v>0</v>
      </c>
      <c r="W742" s="1">
        <v>0</v>
      </c>
      <c r="X742" s="1">
        <v>30</v>
      </c>
      <c r="Y742" s="1">
        <v>0</v>
      </c>
      <c r="Z742" s="1">
        <v>0</v>
      </c>
      <c r="AA742" s="1">
        <v>0</v>
      </c>
      <c r="AB742" s="1">
        <v>0</v>
      </c>
      <c r="AC742" s="3">
        <v>11</v>
      </c>
      <c r="AD742" s="1">
        <v>9.7103062000000004E-2</v>
      </c>
      <c r="AE742" s="1">
        <v>1.9300440026790201E-2</v>
      </c>
      <c r="AF742" s="1">
        <v>1</v>
      </c>
      <c r="AG742" s="1">
        <v>1</v>
      </c>
      <c r="AH742" s="1">
        <v>11</v>
      </c>
      <c r="AI742" s="1">
        <v>1</v>
      </c>
      <c r="AJ742" s="1">
        <v>1</v>
      </c>
      <c r="AK742" s="1">
        <v>51</v>
      </c>
    </row>
    <row r="743" spans="1:37" x14ac:dyDescent="0.2">
      <c r="A743" t="s">
        <v>743</v>
      </c>
      <c r="B743" t="s">
        <v>5554</v>
      </c>
      <c r="C743" t="s">
        <v>5555</v>
      </c>
      <c r="D743" t="s">
        <v>6774</v>
      </c>
      <c r="E743" t="s">
        <v>6785</v>
      </c>
      <c r="F743" s="35" t="s">
        <v>6786</v>
      </c>
      <c r="G743" s="1" t="s">
        <v>5104</v>
      </c>
      <c r="H743" s="1" t="s">
        <v>5104</v>
      </c>
      <c r="I743" s="3">
        <v>1</v>
      </c>
      <c r="J743" s="1">
        <v>0</v>
      </c>
      <c r="K743" s="1">
        <v>0</v>
      </c>
      <c r="L743" s="3">
        <v>1</v>
      </c>
      <c r="M743" s="6">
        <v>5.5</v>
      </c>
      <c r="N743" s="13">
        <v>5.5</v>
      </c>
      <c r="O743" s="3">
        <v>44</v>
      </c>
      <c r="P743" s="1" t="s">
        <v>2</v>
      </c>
      <c r="Q743" s="1">
        <v>3.7662</v>
      </c>
      <c r="R743" s="3" t="s">
        <v>14989</v>
      </c>
      <c r="S743" s="1">
        <v>70</v>
      </c>
      <c r="T743" s="1">
        <v>0</v>
      </c>
      <c r="U743" s="1">
        <v>0</v>
      </c>
      <c r="V743" s="1">
        <v>0</v>
      </c>
      <c r="W743" s="1">
        <v>0</v>
      </c>
      <c r="X743" s="1">
        <v>30</v>
      </c>
      <c r="Y743" s="1">
        <v>0</v>
      </c>
      <c r="Z743" s="1">
        <v>0</v>
      </c>
      <c r="AA743" s="1">
        <v>0</v>
      </c>
      <c r="AB743" s="1">
        <v>0</v>
      </c>
      <c r="AC743" s="3">
        <v>11</v>
      </c>
      <c r="AD743" s="1">
        <v>9.7103062000000004E-2</v>
      </c>
      <c r="AE743" s="1">
        <v>1.9300440026790301E-2</v>
      </c>
      <c r="AF743" s="1">
        <v>1</v>
      </c>
      <c r="AG743" s="1">
        <v>1</v>
      </c>
      <c r="AH743" s="1">
        <v>11</v>
      </c>
      <c r="AI743" s="1">
        <v>1</v>
      </c>
      <c r="AJ743" s="1">
        <v>1</v>
      </c>
      <c r="AK743" s="1">
        <v>51</v>
      </c>
    </row>
    <row r="744" spans="1:37" x14ac:dyDescent="0.2">
      <c r="A744" t="s">
        <v>744</v>
      </c>
      <c r="B744" t="s">
        <v>5554</v>
      </c>
      <c r="C744" t="s">
        <v>5555</v>
      </c>
      <c r="D744" t="s">
        <v>6774</v>
      </c>
      <c r="E744" t="s">
        <v>6787</v>
      </c>
      <c r="F744" s="35" t="s">
        <v>6788</v>
      </c>
      <c r="G744" s="1" t="s">
        <v>5104</v>
      </c>
      <c r="H744" s="1" t="s">
        <v>5104</v>
      </c>
      <c r="I744" s="3">
        <v>1</v>
      </c>
      <c r="J744" s="1">
        <v>0</v>
      </c>
      <c r="K744" s="1">
        <v>0</v>
      </c>
      <c r="L744" s="3">
        <v>1</v>
      </c>
      <c r="M744" s="6">
        <v>14.4</v>
      </c>
      <c r="N744" s="13">
        <v>14.4</v>
      </c>
      <c r="O744" s="3">
        <v>44</v>
      </c>
      <c r="P744" s="1" t="s">
        <v>2</v>
      </c>
      <c r="Q744" s="1">
        <v>4.1516000000000002</v>
      </c>
      <c r="R744" s="3" t="s">
        <v>14989</v>
      </c>
      <c r="S744" s="1">
        <v>70</v>
      </c>
      <c r="T744" s="1">
        <v>0</v>
      </c>
      <c r="U744" s="1">
        <v>0</v>
      </c>
      <c r="V744" s="1">
        <v>0</v>
      </c>
      <c r="W744" s="1">
        <v>0</v>
      </c>
      <c r="X744" s="1">
        <v>30</v>
      </c>
      <c r="Y744" s="1">
        <v>0</v>
      </c>
      <c r="Z744" s="1">
        <v>0</v>
      </c>
      <c r="AA744" s="1">
        <v>0</v>
      </c>
      <c r="AB744" s="1">
        <v>0</v>
      </c>
      <c r="AC744" s="3">
        <v>11</v>
      </c>
      <c r="AD744" s="1">
        <v>9.7103062000000004E-2</v>
      </c>
      <c r="AE744" s="1">
        <v>1.9300440026790301E-2</v>
      </c>
      <c r="AF744" s="1">
        <v>1</v>
      </c>
      <c r="AG744" s="1">
        <v>1</v>
      </c>
      <c r="AH744" s="1">
        <v>11</v>
      </c>
      <c r="AI744" s="1">
        <v>1</v>
      </c>
      <c r="AJ744" s="1">
        <v>1</v>
      </c>
      <c r="AK744" s="1">
        <v>51</v>
      </c>
    </row>
    <row r="745" spans="1:37" x14ac:dyDescent="0.2">
      <c r="A745" t="s">
        <v>745</v>
      </c>
      <c r="B745" t="s">
        <v>5554</v>
      </c>
      <c r="C745" t="s">
        <v>5555</v>
      </c>
      <c r="D745" t="s">
        <v>6774</v>
      </c>
      <c r="E745" t="s">
        <v>6789</v>
      </c>
      <c r="F745" s="35" t="s">
        <v>6790</v>
      </c>
      <c r="G745" s="1" t="s">
        <v>5104</v>
      </c>
      <c r="H745" s="1" t="s">
        <v>5104</v>
      </c>
      <c r="I745" s="3">
        <v>1</v>
      </c>
      <c r="J745" s="1">
        <v>0</v>
      </c>
      <c r="K745" s="1">
        <v>0</v>
      </c>
      <c r="L745" s="3">
        <v>1</v>
      </c>
      <c r="M745" s="6">
        <v>4.9000000000000004</v>
      </c>
      <c r="N745" s="13">
        <v>4.9000000000000004</v>
      </c>
      <c r="O745" s="3">
        <v>44</v>
      </c>
      <c r="P745" s="1" t="s">
        <v>2</v>
      </c>
      <c r="Q745" s="1">
        <v>3.7894999999999999</v>
      </c>
      <c r="R745" s="3" t="s">
        <v>14989</v>
      </c>
      <c r="S745" s="1">
        <v>70</v>
      </c>
      <c r="T745" s="1">
        <v>0</v>
      </c>
      <c r="U745" s="1">
        <v>0</v>
      </c>
      <c r="V745" s="1">
        <v>0</v>
      </c>
      <c r="W745" s="1">
        <v>0</v>
      </c>
      <c r="X745" s="1">
        <v>30</v>
      </c>
      <c r="Y745" s="1">
        <v>0</v>
      </c>
      <c r="Z745" s="1">
        <v>0</v>
      </c>
      <c r="AA745" s="1">
        <v>0</v>
      </c>
      <c r="AB745" s="1">
        <v>0</v>
      </c>
      <c r="AC745" s="3">
        <v>11</v>
      </c>
      <c r="AD745" s="1">
        <v>9.7103062000000004E-2</v>
      </c>
      <c r="AE745" s="1">
        <v>1.9300440026790301E-2</v>
      </c>
      <c r="AF745" s="1">
        <v>1</v>
      </c>
      <c r="AG745" s="1">
        <v>1</v>
      </c>
      <c r="AH745" s="1">
        <v>11</v>
      </c>
      <c r="AI745" s="1">
        <v>1</v>
      </c>
      <c r="AJ745" s="1">
        <v>1</v>
      </c>
      <c r="AK745" s="1">
        <v>51</v>
      </c>
    </row>
    <row r="746" spans="1:37" x14ac:dyDescent="0.2">
      <c r="A746" t="s">
        <v>746</v>
      </c>
      <c r="B746" t="s">
        <v>5168</v>
      </c>
      <c r="C746" t="s">
        <v>5481</v>
      </c>
      <c r="D746" t="s">
        <v>6791</v>
      </c>
      <c r="E746" t="s">
        <v>5579</v>
      </c>
      <c r="F746" s="35" t="s">
        <v>6792</v>
      </c>
      <c r="G746" s="1" t="s">
        <v>5104</v>
      </c>
      <c r="H746" s="1" t="s">
        <v>5104</v>
      </c>
      <c r="I746" s="3">
        <v>1</v>
      </c>
      <c r="J746" s="1">
        <v>0</v>
      </c>
      <c r="K746" s="1">
        <v>0</v>
      </c>
      <c r="L746" s="3">
        <v>1</v>
      </c>
      <c r="M746" s="6">
        <v>7.9</v>
      </c>
      <c r="N746" s="13">
        <v>7.9</v>
      </c>
      <c r="O746" s="3">
        <v>44</v>
      </c>
      <c r="P746" s="1">
        <v>0.98</v>
      </c>
      <c r="Q746" s="1">
        <v>0.98</v>
      </c>
      <c r="R746" s="3">
        <v>47</v>
      </c>
      <c r="S746" s="1">
        <v>30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40</v>
      </c>
      <c r="Z746" s="1">
        <v>30</v>
      </c>
      <c r="AA746" s="1">
        <v>0</v>
      </c>
      <c r="AB746" s="1">
        <v>0</v>
      </c>
      <c r="AC746" s="3">
        <v>11</v>
      </c>
      <c r="AD746" s="1">
        <v>2.4747895999999998E-2</v>
      </c>
      <c r="AE746" s="1">
        <v>-7.9481642772197506E-2</v>
      </c>
      <c r="AF746" s="1">
        <v>3</v>
      </c>
      <c r="AG746" s="1">
        <v>3</v>
      </c>
      <c r="AH746" s="1">
        <v>11</v>
      </c>
      <c r="AI746" s="1">
        <v>3</v>
      </c>
      <c r="AJ746" s="1">
        <v>3</v>
      </c>
      <c r="AK746" s="1">
        <v>51</v>
      </c>
    </row>
    <row r="747" spans="1:37" x14ac:dyDescent="0.2">
      <c r="A747" t="s">
        <v>747</v>
      </c>
      <c r="B747" t="s">
        <v>5168</v>
      </c>
      <c r="C747" t="s">
        <v>5481</v>
      </c>
      <c r="D747" t="s">
        <v>6791</v>
      </c>
      <c r="E747" t="s">
        <v>6793</v>
      </c>
      <c r="F747" s="35" t="s">
        <v>6794</v>
      </c>
      <c r="G747" s="1" t="s">
        <v>5104</v>
      </c>
      <c r="H747" s="1" t="s">
        <v>5104</v>
      </c>
      <c r="I747" s="3">
        <v>1</v>
      </c>
      <c r="J747" s="1">
        <v>0</v>
      </c>
      <c r="K747" s="1">
        <v>0</v>
      </c>
      <c r="L747" s="3">
        <v>1</v>
      </c>
      <c r="M747" s="6">
        <v>8.6999999999999993</v>
      </c>
      <c r="N747" s="13">
        <v>8.6999999999999993</v>
      </c>
      <c r="O747" s="3">
        <v>44</v>
      </c>
      <c r="P747" s="1">
        <v>0.98</v>
      </c>
      <c r="Q747" s="1">
        <v>0.98</v>
      </c>
      <c r="R747" s="3">
        <v>47</v>
      </c>
      <c r="S747" s="1">
        <v>30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40</v>
      </c>
      <c r="Z747" s="1">
        <v>30</v>
      </c>
      <c r="AA747" s="1">
        <v>0</v>
      </c>
      <c r="AB747" s="1">
        <v>0</v>
      </c>
      <c r="AC747" s="3">
        <v>11</v>
      </c>
      <c r="AD747" s="1">
        <v>2.4747895999999998E-2</v>
      </c>
      <c r="AE747" s="1">
        <v>-7.9481642772197506E-2</v>
      </c>
      <c r="AF747" s="1">
        <v>3</v>
      </c>
      <c r="AG747" s="1">
        <v>3</v>
      </c>
      <c r="AH747" s="1">
        <v>11</v>
      </c>
      <c r="AI747" s="1">
        <v>4</v>
      </c>
      <c r="AJ747" s="1">
        <v>4</v>
      </c>
      <c r="AK747" s="1">
        <v>51</v>
      </c>
    </row>
    <row r="748" spans="1:37" x14ac:dyDescent="0.2">
      <c r="A748" t="s">
        <v>748</v>
      </c>
      <c r="B748" t="s">
        <v>5168</v>
      </c>
      <c r="C748" t="s">
        <v>5481</v>
      </c>
      <c r="D748" t="s">
        <v>6791</v>
      </c>
      <c r="E748" t="s">
        <v>6795</v>
      </c>
      <c r="F748" s="35" t="s">
        <v>6796</v>
      </c>
      <c r="G748" s="1" t="s">
        <v>5104</v>
      </c>
      <c r="H748" s="1" t="s">
        <v>5104</v>
      </c>
      <c r="I748" s="3">
        <v>1</v>
      </c>
      <c r="J748" s="1">
        <v>0</v>
      </c>
      <c r="K748" s="1">
        <v>0</v>
      </c>
      <c r="L748" s="3">
        <v>1</v>
      </c>
      <c r="M748" s="6">
        <v>10.5</v>
      </c>
      <c r="N748" s="13">
        <v>10.5</v>
      </c>
      <c r="O748" s="3">
        <v>44</v>
      </c>
      <c r="P748" s="1" t="s">
        <v>2</v>
      </c>
      <c r="Q748" s="1">
        <v>1.1779999999999999</v>
      </c>
      <c r="R748" s="3" t="s">
        <v>14989</v>
      </c>
      <c r="S748" s="1">
        <v>30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40</v>
      </c>
      <c r="Z748" s="1">
        <v>30</v>
      </c>
      <c r="AA748" s="1">
        <v>0</v>
      </c>
      <c r="AB748" s="1">
        <v>0</v>
      </c>
      <c r="AC748" s="3">
        <v>11</v>
      </c>
      <c r="AD748" s="1">
        <v>2.4747895999999998E-2</v>
      </c>
      <c r="AE748" s="1">
        <v>-7.9481642772197394E-2</v>
      </c>
      <c r="AF748" s="1">
        <v>3</v>
      </c>
      <c r="AG748" s="1">
        <v>3</v>
      </c>
      <c r="AH748" s="1">
        <v>11</v>
      </c>
      <c r="AI748" s="1">
        <v>1</v>
      </c>
      <c r="AJ748" s="1">
        <v>1</v>
      </c>
      <c r="AK748" s="1">
        <v>51</v>
      </c>
    </row>
    <row r="749" spans="1:37" x14ac:dyDescent="0.2">
      <c r="A749" t="s">
        <v>749</v>
      </c>
      <c r="B749" t="s">
        <v>5168</v>
      </c>
      <c r="C749" t="s">
        <v>5481</v>
      </c>
      <c r="D749" t="s">
        <v>6797</v>
      </c>
      <c r="E749" t="s">
        <v>6798</v>
      </c>
      <c r="F749" s="35" t="s">
        <v>6799</v>
      </c>
      <c r="G749" s="1" t="s">
        <v>5104</v>
      </c>
      <c r="H749" s="1" t="s">
        <v>5104</v>
      </c>
      <c r="I749" s="3">
        <v>1</v>
      </c>
      <c r="J749" s="1">
        <v>0</v>
      </c>
      <c r="K749" s="1">
        <v>0</v>
      </c>
      <c r="L749" s="3">
        <v>1</v>
      </c>
      <c r="M749" s="6">
        <v>16.600000000000001</v>
      </c>
      <c r="N749" s="13">
        <v>16.600000000000001</v>
      </c>
      <c r="O749" s="3">
        <v>44</v>
      </c>
      <c r="P749" s="1">
        <v>0.99250000000000005</v>
      </c>
      <c r="Q749" s="1">
        <v>0.99250000000000005</v>
      </c>
      <c r="R749" s="3">
        <v>47</v>
      </c>
      <c r="S749" s="1">
        <v>20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40</v>
      </c>
      <c r="Z749" s="1">
        <v>40</v>
      </c>
      <c r="AA749" s="1">
        <v>0</v>
      </c>
      <c r="AB749" s="1">
        <v>0</v>
      </c>
      <c r="AC749" s="3">
        <v>11</v>
      </c>
      <c r="AD749" s="1">
        <v>7.4479500000000001E-3</v>
      </c>
      <c r="AE749" s="1">
        <v>-8.6501481168139993E-2</v>
      </c>
      <c r="AF749" s="1">
        <v>3</v>
      </c>
      <c r="AG749" s="1">
        <v>3</v>
      </c>
      <c r="AH749" s="1">
        <v>11</v>
      </c>
      <c r="AI749" s="1">
        <v>5</v>
      </c>
      <c r="AJ749" s="1">
        <v>5</v>
      </c>
      <c r="AK749" s="1">
        <v>51</v>
      </c>
    </row>
    <row r="750" spans="1:37" x14ac:dyDescent="0.2">
      <c r="A750" t="s">
        <v>750</v>
      </c>
      <c r="B750" t="s">
        <v>5233</v>
      </c>
      <c r="C750" t="s">
        <v>6800</v>
      </c>
      <c r="D750" t="s">
        <v>6801</v>
      </c>
      <c r="E750" t="s">
        <v>6802</v>
      </c>
      <c r="F750" s="35" t="s">
        <v>6803</v>
      </c>
      <c r="G750" s="1" t="s">
        <v>5104</v>
      </c>
      <c r="H750" s="1" t="s">
        <v>5104</v>
      </c>
      <c r="I750" s="3">
        <v>1</v>
      </c>
      <c r="J750" s="1">
        <v>1</v>
      </c>
      <c r="K750" s="1">
        <v>1</v>
      </c>
      <c r="L750" s="3">
        <v>1</v>
      </c>
      <c r="M750" s="6">
        <v>235001.2</v>
      </c>
      <c r="N750" s="13">
        <v>235001.2</v>
      </c>
      <c r="O750" s="3">
        <v>44</v>
      </c>
      <c r="P750" s="1">
        <v>1</v>
      </c>
      <c r="Q750" s="1">
        <v>1</v>
      </c>
      <c r="R750" s="3">
        <v>47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10</v>
      </c>
      <c r="Z750" s="1">
        <v>0</v>
      </c>
      <c r="AA750" s="1">
        <v>0</v>
      </c>
      <c r="AB750" s="1">
        <v>90</v>
      </c>
      <c r="AC750" s="3">
        <v>11</v>
      </c>
      <c r="AD750" s="1">
        <v>-9.4039089000000006E-2</v>
      </c>
      <c r="AE750" s="1">
        <v>4.7179421603605602E-2</v>
      </c>
      <c r="AF750" s="1">
        <v>1</v>
      </c>
      <c r="AG750" s="1">
        <v>1</v>
      </c>
      <c r="AH750" s="1">
        <v>11</v>
      </c>
      <c r="AI750" s="1">
        <v>6</v>
      </c>
      <c r="AJ750" s="1">
        <v>6</v>
      </c>
      <c r="AK750" s="1">
        <v>51</v>
      </c>
    </row>
    <row r="751" spans="1:37" x14ac:dyDescent="0.2">
      <c r="A751" t="s">
        <v>751</v>
      </c>
      <c r="B751" t="s">
        <v>6050</v>
      </c>
      <c r="C751" t="s">
        <v>6804</v>
      </c>
      <c r="D751" t="s">
        <v>6805</v>
      </c>
      <c r="E751" t="s">
        <v>6806</v>
      </c>
      <c r="F751" s="35" t="s">
        <v>6807</v>
      </c>
      <c r="G751" s="1" t="s">
        <v>5104</v>
      </c>
      <c r="H751" s="1" t="s">
        <v>5104</v>
      </c>
      <c r="I751" s="3">
        <v>1</v>
      </c>
      <c r="J751" s="1">
        <v>0</v>
      </c>
      <c r="K751" s="1">
        <v>0</v>
      </c>
      <c r="L751" s="3">
        <v>1</v>
      </c>
      <c r="M751" s="6">
        <v>5160</v>
      </c>
      <c r="N751" s="13">
        <v>5160</v>
      </c>
      <c r="O751" s="3">
        <v>44</v>
      </c>
      <c r="P751" s="1">
        <v>1</v>
      </c>
      <c r="Q751" s="1">
        <v>1</v>
      </c>
      <c r="R751" s="3">
        <v>47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30</v>
      </c>
      <c r="Z751" s="1">
        <v>0</v>
      </c>
      <c r="AA751" s="1">
        <v>0</v>
      </c>
      <c r="AB751" s="1">
        <v>70</v>
      </c>
      <c r="AC751" s="3">
        <v>11</v>
      </c>
      <c r="AD751" s="1">
        <v>-9.6893048999999995E-2</v>
      </c>
      <c r="AE751" s="1">
        <v>1.50378915385727E-3</v>
      </c>
      <c r="AF751" s="1">
        <v>3</v>
      </c>
      <c r="AG751" s="1">
        <v>3</v>
      </c>
      <c r="AH751" s="1">
        <v>11</v>
      </c>
      <c r="AI751" s="1">
        <v>3</v>
      </c>
      <c r="AJ751" s="1">
        <v>3</v>
      </c>
      <c r="AK751" s="1">
        <v>51</v>
      </c>
    </row>
    <row r="752" spans="1:37" x14ac:dyDescent="0.2">
      <c r="A752" t="s">
        <v>752</v>
      </c>
      <c r="B752" t="s">
        <v>6050</v>
      </c>
      <c r="C752" t="s">
        <v>6804</v>
      </c>
      <c r="D752" t="s">
        <v>6805</v>
      </c>
      <c r="E752" t="s">
        <v>6808</v>
      </c>
      <c r="F752" s="35" t="s">
        <v>6809</v>
      </c>
      <c r="G752" s="1" t="s">
        <v>5104</v>
      </c>
      <c r="H752" s="1" t="s">
        <v>5104</v>
      </c>
      <c r="I752" s="3">
        <v>1</v>
      </c>
      <c r="J752" s="1">
        <v>0</v>
      </c>
      <c r="K752" s="1">
        <v>0</v>
      </c>
      <c r="L752" s="3">
        <v>1</v>
      </c>
      <c r="M752" s="6">
        <v>4750</v>
      </c>
      <c r="N752" s="13">
        <v>4750</v>
      </c>
      <c r="O752" s="3">
        <v>44</v>
      </c>
      <c r="P752" s="1">
        <v>1</v>
      </c>
      <c r="Q752" s="1">
        <v>1</v>
      </c>
      <c r="R752" s="3">
        <v>47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30</v>
      </c>
      <c r="Z752" s="1">
        <v>0</v>
      </c>
      <c r="AA752" s="1">
        <v>0</v>
      </c>
      <c r="AB752" s="1">
        <v>70</v>
      </c>
      <c r="AC752" s="3">
        <v>11</v>
      </c>
      <c r="AD752" s="1">
        <v>-9.6893048999999995E-2</v>
      </c>
      <c r="AE752" s="1">
        <v>1.5037891538573101E-3</v>
      </c>
      <c r="AF752" s="1">
        <v>3</v>
      </c>
      <c r="AG752" s="1">
        <v>3</v>
      </c>
      <c r="AH752" s="1">
        <v>11</v>
      </c>
      <c r="AI752" s="1">
        <v>4</v>
      </c>
      <c r="AJ752" s="1">
        <v>4</v>
      </c>
      <c r="AK752" s="1">
        <v>51</v>
      </c>
    </row>
    <row r="753" spans="1:37" x14ac:dyDescent="0.2">
      <c r="A753" t="s">
        <v>753</v>
      </c>
      <c r="B753" t="s">
        <v>5181</v>
      </c>
      <c r="C753" t="s">
        <v>5711</v>
      </c>
      <c r="D753" t="s">
        <v>6810</v>
      </c>
      <c r="E753" t="s">
        <v>6811</v>
      </c>
      <c r="F753" s="35" t="s">
        <v>6812</v>
      </c>
      <c r="G753" s="1" t="s">
        <v>5104</v>
      </c>
      <c r="H753" s="1" t="s">
        <v>5104</v>
      </c>
      <c r="I753" s="3">
        <v>1</v>
      </c>
      <c r="J753" s="1">
        <v>0</v>
      </c>
      <c r="K753" s="1">
        <v>0</v>
      </c>
      <c r="L753" s="3">
        <v>1</v>
      </c>
      <c r="M753" s="6">
        <v>3250</v>
      </c>
      <c r="N753" s="13">
        <v>3250</v>
      </c>
      <c r="O753" s="3">
        <v>44</v>
      </c>
      <c r="P753" s="1">
        <v>2</v>
      </c>
      <c r="Q753" s="1">
        <v>2</v>
      </c>
      <c r="R753" s="3">
        <v>47</v>
      </c>
      <c r="S753" s="1">
        <v>70</v>
      </c>
      <c r="T753" s="1">
        <v>0</v>
      </c>
      <c r="U753" s="1">
        <v>0</v>
      </c>
      <c r="V753" s="1">
        <v>0</v>
      </c>
      <c r="W753" s="1">
        <v>10</v>
      </c>
      <c r="X753" s="1">
        <v>0</v>
      </c>
      <c r="Y753" s="1">
        <v>20</v>
      </c>
      <c r="Z753" s="1">
        <v>0</v>
      </c>
      <c r="AA753" s="1">
        <v>0</v>
      </c>
      <c r="AB753" s="1">
        <v>0</v>
      </c>
      <c r="AC753" s="3">
        <v>11</v>
      </c>
      <c r="AD753" s="1">
        <v>7.4271882999999997E-2</v>
      </c>
      <c r="AE753" s="1">
        <v>-2.8608318704045899E-2</v>
      </c>
      <c r="AF753" s="1">
        <v>1</v>
      </c>
      <c r="AG753" s="1">
        <v>1</v>
      </c>
      <c r="AH753" s="1">
        <v>11</v>
      </c>
      <c r="AI753" s="1">
        <v>4</v>
      </c>
      <c r="AJ753" s="1">
        <v>4</v>
      </c>
      <c r="AK753" s="1">
        <v>51</v>
      </c>
    </row>
    <row r="754" spans="1:37" x14ac:dyDescent="0.2">
      <c r="A754" t="s">
        <v>754</v>
      </c>
      <c r="B754" t="s">
        <v>5123</v>
      </c>
      <c r="C754" t="s">
        <v>5124</v>
      </c>
      <c r="D754" t="s">
        <v>6813</v>
      </c>
      <c r="E754" t="s">
        <v>6814</v>
      </c>
      <c r="F754" s="35" t="s">
        <v>6815</v>
      </c>
      <c r="G754" s="1" t="s">
        <v>5105</v>
      </c>
      <c r="H754" s="1" t="s">
        <v>5105</v>
      </c>
      <c r="I754" s="3">
        <v>1</v>
      </c>
      <c r="J754" s="1">
        <v>1</v>
      </c>
      <c r="K754" s="1">
        <v>1</v>
      </c>
      <c r="L754" s="3">
        <v>1</v>
      </c>
      <c r="M754" s="6">
        <v>140.19999999999999</v>
      </c>
      <c r="N754" s="13">
        <v>140.19999999999999</v>
      </c>
      <c r="O754" s="3">
        <v>44</v>
      </c>
      <c r="P754" s="1">
        <v>2</v>
      </c>
      <c r="Q754" s="1">
        <v>2</v>
      </c>
      <c r="R754" s="3">
        <v>1</v>
      </c>
      <c r="S754" s="1">
        <v>30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70</v>
      </c>
      <c r="AC754" s="3">
        <v>11</v>
      </c>
      <c r="AD754" s="1">
        <v>-3.0616434000000001E-2</v>
      </c>
      <c r="AE754" s="1">
        <v>7.0063239236415803E-2</v>
      </c>
      <c r="AF754" s="1">
        <v>1</v>
      </c>
      <c r="AG754" s="1">
        <v>1</v>
      </c>
      <c r="AH754" s="1">
        <v>11</v>
      </c>
      <c r="AI754" s="1">
        <v>1</v>
      </c>
      <c r="AJ754" s="1">
        <v>1</v>
      </c>
      <c r="AK754" s="1">
        <v>51</v>
      </c>
    </row>
    <row r="755" spans="1:37" x14ac:dyDescent="0.2">
      <c r="A755" t="s">
        <v>755</v>
      </c>
      <c r="B755" t="s">
        <v>5123</v>
      </c>
      <c r="C755" t="s">
        <v>5124</v>
      </c>
      <c r="D755" t="s">
        <v>6813</v>
      </c>
      <c r="E755" t="s">
        <v>5537</v>
      </c>
      <c r="F755" s="35" t="s">
        <v>6816</v>
      </c>
      <c r="G755" s="1" t="s">
        <v>5106</v>
      </c>
      <c r="H755" s="1" t="s">
        <v>5106</v>
      </c>
      <c r="I755" s="3">
        <v>1</v>
      </c>
      <c r="J755" s="1">
        <v>0</v>
      </c>
      <c r="K755" s="1">
        <v>0</v>
      </c>
      <c r="L755" s="3">
        <v>1</v>
      </c>
      <c r="M755" s="6">
        <v>179</v>
      </c>
      <c r="N755" s="13">
        <v>179</v>
      </c>
      <c r="O755" s="3">
        <v>44</v>
      </c>
      <c r="P755" s="1" t="s">
        <v>2</v>
      </c>
      <c r="Q755" s="1">
        <v>3.2372999999999998</v>
      </c>
      <c r="R755" s="3" t="s">
        <v>14989</v>
      </c>
      <c r="S755" s="1">
        <v>30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70</v>
      </c>
      <c r="AC755" s="3">
        <v>11</v>
      </c>
      <c r="AD755" s="1">
        <v>-3.0616434000000001E-2</v>
      </c>
      <c r="AE755" s="1">
        <v>7.0063239236415803E-2</v>
      </c>
      <c r="AF755" s="1">
        <v>1</v>
      </c>
      <c r="AG755" s="1">
        <v>1</v>
      </c>
      <c r="AH755" s="1">
        <v>11</v>
      </c>
      <c r="AI755" s="1">
        <v>5</v>
      </c>
      <c r="AJ755" s="1">
        <v>5</v>
      </c>
      <c r="AK755" s="1">
        <v>51</v>
      </c>
    </row>
    <row r="756" spans="1:37" x14ac:dyDescent="0.2">
      <c r="A756" t="s">
        <v>756</v>
      </c>
      <c r="B756" t="s">
        <v>5123</v>
      </c>
      <c r="C756" t="s">
        <v>5124</v>
      </c>
      <c r="D756" t="s">
        <v>6813</v>
      </c>
      <c r="E756" t="s">
        <v>6817</v>
      </c>
      <c r="F756" s="35" t="s">
        <v>6818</v>
      </c>
      <c r="G756" s="1" t="s">
        <v>5105</v>
      </c>
      <c r="H756" s="1" t="s">
        <v>5105</v>
      </c>
      <c r="I756" s="3">
        <v>1</v>
      </c>
      <c r="J756" s="1">
        <v>0</v>
      </c>
      <c r="K756" s="1">
        <v>0</v>
      </c>
      <c r="L756" s="3">
        <v>1</v>
      </c>
      <c r="M756" s="6">
        <v>104</v>
      </c>
      <c r="N756" s="13">
        <v>104</v>
      </c>
      <c r="O756" s="3">
        <v>44</v>
      </c>
      <c r="P756" s="1" t="s">
        <v>2</v>
      </c>
      <c r="Q756" s="1">
        <v>3.6926000000000001</v>
      </c>
      <c r="R756" s="3" t="s">
        <v>14989</v>
      </c>
      <c r="S756" s="1">
        <v>20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80</v>
      </c>
      <c r="AC756" s="3">
        <v>44</v>
      </c>
      <c r="AD756" s="1">
        <v>-5.0652609000000001E-2</v>
      </c>
      <c r="AE756" s="1">
        <v>7.0122618604798598E-2</v>
      </c>
      <c r="AF756" s="1" t="s">
        <v>2</v>
      </c>
      <c r="AG756" s="1">
        <v>1</v>
      </c>
      <c r="AH756" s="1" t="s">
        <v>14989</v>
      </c>
      <c r="AI756" s="1">
        <v>1</v>
      </c>
      <c r="AJ756" s="1">
        <v>1</v>
      </c>
      <c r="AK756" s="1">
        <v>51</v>
      </c>
    </row>
    <row r="757" spans="1:37" x14ac:dyDescent="0.2">
      <c r="A757" t="s">
        <v>757</v>
      </c>
      <c r="B757" t="s">
        <v>5123</v>
      </c>
      <c r="C757" t="s">
        <v>5124</v>
      </c>
      <c r="D757" t="s">
        <v>6813</v>
      </c>
      <c r="E757" t="s">
        <v>6819</v>
      </c>
      <c r="F757" s="35" t="s">
        <v>6820</v>
      </c>
      <c r="G757" s="1" t="s">
        <v>5105</v>
      </c>
      <c r="H757" s="1" t="s">
        <v>5105</v>
      </c>
      <c r="I757" s="3">
        <v>1</v>
      </c>
      <c r="J757" s="1">
        <v>1</v>
      </c>
      <c r="K757" s="1">
        <v>1</v>
      </c>
      <c r="L757" s="3">
        <v>1</v>
      </c>
      <c r="M757" s="6">
        <v>84.1</v>
      </c>
      <c r="N757" s="13">
        <v>84.1</v>
      </c>
      <c r="O757" s="3">
        <v>44</v>
      </c>
      <c r="P757" s="1">
        <v>2</v>
      </c>
      <c r="Q757" s="1">
        <v>2</v>
      </c>
      <c r="R757" s="3">
        <v>1</v>
      </c>
      <c r="S757" s="1">
        <v>30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70</v>
      </c>
      <c r="AC757" s="3">
        <v>11</v>
      </c>
      <c r="AD757" s="1">
        <v>-3.0616434000000001E-2</v>
      </c>
      <c r="AE757" s="1">
        <v>7.0063239236415803E-2</v>
      </c>
      <c r="AF757" s="1">
        <v>1</v>
      </c>
      <c r="AG757" s="1">
        <v>1</v>
      </c>
      <c r="AH757" s="1">
        <v>11</v>
      </c>
      <c r="AI757" s="1">
        <v>1</v>
      </c>
      <c r="AJ757" s="1">
        <v>1</v>
      </c>
      <c r="AK757" s="1">
        <v>51</v>
      </c>
    </row>
    <row r="758" spans="1:37" x14ac:dyDescent="0.2">
      <c r="A758" t="s">
        <v>758</v>
      </c>
      <c r="B758" t="s">
        <v>5123</v>
      </c>
      <c r="C758" t="s">
        <v>5124</v>
      </c>
      <c r="D758" t="s">
        <v>6813</v>
      </c>
      <c r="E758" t="s">
        <v>6821</v>
      </c>
      <c r="F758" s="35" t="s">
        <v>6822</v>
      </c>
      <c r="G758" s="1" t="s">
        <v>5106</v>
      </c>
      <c r="H758" s="1" t="s">
        <v>5106</v>
      </c>
      <c r="I758" s="3">
        <v>1</v>
      </c>
      <c r="J758" s="1">
        <v>0</v>
      </c>
      <c r="K758" s="1">
        <v>0</v>
      </c>
      <c r="L758" s="3">
        <v>1</v>
      </c>
      <c r="M758" s="6">
        <v>140.69999999999999</v>
      </c>
      <c r="N758" s="13">
        <v>140.69999999999999</v>
      </c>
      <c r="O758" s="3">
        <v>44</v>
      </c>
      <c r="P758" s="1">
        <v>1.75</v>
      </c>
      <c r="Q758" s="1">
        <v>1.75</v>
      </c>
      <c r="R758" s="3">
        <v>1</v>
      </c>
      <c r="S758" s="1">
        <v>30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70</v>
      </c>
      <c r="AC758" s="3">
        <v>11</v>
      </c>
      <c r="AD758" s="1">
        <v>-3.0616434000000001E-2</v>
      </c>
      <c r="AE758" s="1">
        <v>7.0063239236415803E-2</v>
      </c>
      <c r="AF758" s="1">
        <v>1</v>
      </c>
      <c r="AG758" s="1">
        <v>1</v>
      </c>
      <c r="AH758" s="1">
        <v>11</v>
      </c>
      <c r="AI758" s="1">
        <v>3</v>
      </c>
      <c r="AJ758" s="1">
        <v>3</v>
      </c>
      <c r="AK758" s="1">
        <v>51</v>
      </c>
    </row>
    <row r="759" spans="1:37" x14ac:dyDescent="0.2">
      <c r="A759" t="s">
        <v>759</v>
      </c>
      <c r="B759" t="s">
        <v>5168</v>
      </c>
      <c r="C759" t="s">
        <v>5481</v>
      </c>
      <c r="D759" t="s">
        <v>6823</v>
      </c>
      <c r="E759" t="s">
        <v>6824</v>
      </c>
      <c r="F759" s="35" t="s">
        <v>6825</v>
      </c>
      <c r="G759" s="1" t="s">
        <v>5104</v>
      </c>
      <c r="H759" s="1" t="s">
        <v>5104</v>
      </c>
      <c r="I759" s="3">
        <v>1</v>
      </c>
      <c r="J759" s="1">
        <v>0</v>
      </c>
      <c r="K759" s="1">
        <v>0</v>
      </c>
      <c r="L759" s="3">
        <v>1</v>
      </c>
      <c r="M759" s="6">
        <v>77.900000000000006</v>
      </c>
      <c r="N759" s="13">
        <v>77.900000000000006</v>
      </c>
      <c r="O759" s="3">
        <v>44</v>
      </c>
      <c r="P759" s="1">
        <v>0.99250000000000005</v>
      </c>
      <c r="Q759" s="1">
        <v>0.99250000000000005</v>
      </c>
      <c r="R759" s="3">
        <v>47</v>
      </c>
      <c r="S759" s="1">
        <v>30</v>
      </c>
      <c r="T759" s="1">
        <v>0</v>
      </c>
      <c r="U759" s="1">
        <v>20</v>
      </c>
      <c r="V759" s="1">
        <v>20</v>
      </c>
      <c r="W759" s="1">
        <v>0</v>
      </c>
      <c r="X759" s="1">
        <v>0</v>
      </c>
      <c r="Y759" s="1">
        <v>30</v>
      </c>
      <c r="Z759" s="1">
        <v>0</v>
      </c>
      <c r="AA759" s="1">
        <v>0</v>
      </c>
      <c r="AB759" s="1">
        <v>0</v>
      </c>
      <c r="AC759" s="3">
        <v>11</v>
      </c>
      <c r="AD759" s="1">
        <v>4.0315876E-2</v>
      </c>
      <c r="AE759" s="1">
        <v>-7.0778618950227606E-2</v>
      </c>
      <c r="AF759" s="1">
        <v>2</v>
      </c>
      <c r="AG759" s="1">
        <v>2</v>
      </c>
      <c r="AH759" s="1">
        <v>11</v>
      </c>
      <c r="AI759" s="1">
        <v>3</v>
      </c>
      <c r="AJ759" s="1">
        <v>3</v>
      </c>
      <c r="AK759" s="1">
        <v>51</v>
      </c>
    </row>
    <row r="760" spans="1:37" x14ac:dyDescent="0.2">
      <c r="A760" t="s">
        <v>760</v>
      </c>
      <c r="B760" t="s">
        <v>5181</v>
      </c>
      <c r="C760" t="s">
        <v>5824</v>
      </c>
      <c r="D760" t="s">
        <v>6826</v>
      </c>
      <c r="E760" t="s">
        <v>6827</v>
      </c>
      <c r="F760" s="35" t="s">
        <v>6828</v>
      </c>
      <c r="G760" s="1" t="s">
        <v>5104</v>
      </c>
      <c r="H760" s="1" t="s">
        <v>5104</v>
      </c>
      <c r="I760" s="3">
        <v>1</v>
      </c>
      <c r="J760" s="1">
        <v>1</v>
      </c>
      <c r="K760" s="1">
        <v>1</v>
      </c>
      <c r="L760" s="3">
        <v>1</v>
      </c>
      <c r="M760" s="6">
        <v>23249.8</v>
      </c>
      <c r="N760" s="13">
        <v>23249.8</v>
      </c>
      <c r="O760" s="3">
        <v>44</v>
      </c>
      <c r="P760" s="1">
        <v>2.5</v>
      </c>
      <c r="Q760" s="1">
        <v>2.5</v>
      </c>
      <c r="R760" s="3">
        <v>47</v>
      </c>
      <c r="S760" s="1">
        <v>10</v>
      </c>
      <c r="T760" s="1">
        <v>50</v>
      </c>
      <c r="U760" s="1">
        <v>20</v>
      </c>
      <c r="V760" s="1">
        <v>0</v>
      </c>
      <c r="W760" s="1">
        <v>0</v>
      </c>
      <c r="X760" s="1">
        <v>0</v>
      </c>
      <c r="Y760" s="1">
        <v>10</v>
      </c>
      <c r="Z760" s="1">
        <v>0</v>
      </c>
      <c r="AA760" s="1">
        <v>0</v>
      </c>
      <c r="AB760" s="1">
        <v>10</v>
      </c>
      <c r="AC760" s="3">
        <v>11</v>
      </c>
      <c r="AD760" s="1">
        <v>-1.46762E-3</v>
      </c>
      <c r="AE760" s="1">
        <v>-2.6140626462803299E-2</v>
      </c>
      <c r="AF760" s="1">
        <v>1</v>
      </c>
      <c r="AG760" s="1">
        <v>1</v>
      </c>
      <c r="AH760" s="1">
        <v>11</v>
      </c>
      <c r="AI760" s="1">
        <v>11</v>
      </c>
      <c r="AJ760" s="1">
        <v>11</v>
      </c>
      <c r="AK760" s="1">
        <v>51</v>
      </c>
    </row>
    <row r="761" spans="1:37" x14ac:dyDescent="0.2">
      <c r="A761" t="s">
        <v>761</v>
      </c>
      <c r="B761" t="s">
        <v>5168</v>
      </c>
      <c r="C761" t="s">
        <v>6829</v>
      </c>
      <c r="D761" t="s">
        <v>6830</v>
      </c>
      <c r="E761" t="s">
        <v>6831</v>
      </c>
      <c r="F761" s="35" t="s">
        <v>6832</v>
      </c>
      <c r="G761" s="1" t="s">
        <v>5104</v>
      </c>
      <c r="H761" s="1" t="s">
        <v>5104</v>
      </c>
      <c r="I761" s="3">
        <v>1</v>
      </c>
      <c r="J761" s="1">
        <v>0</v>
      </c>
      <c r="K761" s="1">
        <v>0</v>
      </c>
      <c r="L761" s="3">
        <v>1</v>
      </c>
      <c r="M761" s="6">
        <v>6.4</v>
      </c>
      <c r="N761" s="13">
        <v>6.4</v>
      </c>
      <c r="O761" s="3">
        <v>44</v>
      </c>
      <c r="P761" s="1">
        <v>1</v>
      </c>
      <c r="Q761" s="1">
        <v>1</v>
      </c>
      <c r="R761" s="3">
        <v>1</v>
      </c>
      <c r="S761" s="1">
        <v>100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3">
        <v>11</v>
      </c>
      <c r="AD761" s="1">
        <v>9.9855619000000007E-2</v>
      </c>
      <c r="AE761" s="1">
        <v>2.2143426940417401E-2</v>
      </c>
      <c r="AF761" s="1">
        <v>4</v>
      </c>
      <c r="AG761" s="2">
        <v>4</v>
      </c>
      <c r="AH761" s="1">
        <v>11</v>
      </c>
      <c r="AI761" s="1">
        <v>4</v>
      </c>
      <c r="AJ761" s="1">
        <v>4</v>
      </c>
      <c r="AK761" s="1">
        <v>51</v>
      </c>
    </row>
    <row r="762" spans="1:37" x14ac:dyDescent="0.2">
      <c r="A762" t="s">
        <v>762</v>
      </c>
      <c r="B762" t="s">
        <v>5168</v>
      </c>
      <c r="C762" t="s">
        <v>6829</v>
      </c>
      <c r="D762" t="s">
        <v>6830</v>
      </c>
      <c r="E762" t="s">
        <v>6833</v>
      </c>
      <c r="F762" s="35" t="s">
        <v>6834</v>
      </c>
      <c r="G762" s="1" t="s">
        <v>5104</v>
      </c>
      <c r="H762" s="1" t="s">
        <v>5104</v>
      </c>
      <c r="I762" s="3">
        <v>1</v>
      </c>
      <c r="J762" s="1">
        <v>0</v>
      </c>
      <c r="K762" s="1">
        <v>0</v>
      </c>
      <c r="L762" s="3">
        <v>1</v>
      </c>
      <c r="M762" s="6">
        <v>5.4</v>
      </c>
      <c r="N762" s="13">
        <v>5.4</v>
      </c>
      <c r="O762" s="3">
        <v>44</v>
      </c>
      <c r="P762" s="1">
        <v>1</v>
      </c>
      <c r="Q762" s="1">
        <v>1</v>
      </c>
      <c r="R762" s="3">
        <v>1</v>
      </c>
      <c r="S762" s="1">
        <v>100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3">
        <v>11</v>
      </c>
      <c r="AD762" s="1">
        <v>9.9855619000000007E-2</v>
      </c>
      <c r="AE762" s="1">
        <v>2.2143426940417401E-2</v>
      </c>
      <c r="AF762" s="1">
        <v>4</v>
      </c>
      <c r="AG762" s="2">
        <v>4</v>
      </c>
      <c r="AH762" s="1">
        <v>11</v>
      </c>
      <c r="AI762" s="1">
        <v>3</v>
      </c>
      <c r="AJ762" s="1">
        <v>3</v>
      </c>
      <c r="AK762" s="1">
        <v>51</v>
      </c>
    </row>
    <row r="763" spans="1:37" x14ac:dyDescent="0.2">
      <c r="A763" t="s">
        <v>763</v>
      </c>
      <c r="B763" t="s">
        <v>5181</v>
      </c>
      <c r="C763" t="s">
        <v>5711</v>
      </c>
      <c r="D763" t="s">
        <v>6835</v>
      </c>
      <c r="E763" t="s">
        <v>6836</v>
      </c>
      <c r="F763" s="35" t="s">
        <v>6837</v>
      </c>
      <c r="G763" s="1" t="s">
        <v>5104</v>
      </c>
      <c r="H763" s="1" t="s">
        <v>5104</v>
      </c>
      <c r="I763" s="3">
        <v>1</v>
      </c>
      <c r="J763" s="1">
        <v>1</v>
      </c>
      <c r="K763" s="1">
        <v>1</v>
      </c>
      <c r="L763" s="3">
        <v>1</v>
      </c>
      <c r="M763" s="6">
        <v>12000</v>
      </c>
      <c r="N763" s="13">
        <v>12000</v>
      </c>
      <c r="O763" s="3">
        <v>44</v>
      </c>
      <c r="P763" s="1">
        <v>2.31</v>
      </c>
      <c r="Q763" s="1">
        <v>2.31</v>
      </c>
      <c r="R763" s="3">
        <v>47</v>
      </c>
      <c r="S763" s="1">
        <v>10</v>
      </c>
      <c r="T763" s="1">
        <v>20</v>
      </c>
      <c r="U763" s="1">
        <v>20</v>
      </c>
      <c r="V763" s="1">
        <v>0</v>
      </c>
      <c r="W763" s="1">
        <v>0</v>
      </c>
      <c r="X763" s="1">
        <v>10</v>
      </c>
      <c r="Y763" s="1">
        <v>20</v>
      </c>
      <c r="Z763" s="1">
        <v>0</v>
      </c>
      <c r="AA763" s="1">
        <v>0</v>
      </c>
      <c r="AB763" s="1">
        <v>20</v>
      </c>
      <c r="AC763" s="3">
        <v>11</v>
      </c>
      <c r="AD763" s="1">
        <v>-2.3338828999999998E-2</v>
      </c>
      <c r="AE763" s="1">
        <v>-3.4802176734151598E-2</v>
      </c>
      <c r="AF763" s="1">
        <v>1</v>
      </c>
      <c r="AG763" s="1">
        <v>1</v>
      </c>
      <c r="AH763" s="1">
        <v>11</v>
      </c>
      <c r="AI763" s="1">
        <v>14</v>
      </c>
      <c r="AJ763" s="1">
        <v>14</v>
      </c>
      <c r="AK763" s="1">
        <v>51</v>
      </c>
    </row>
    <row r="764" spans="1:37" x14ac:dyDescent="0.2">
      <c r="A764" t="s">
        <v>764</v>
      </c>
      <c r="B764" t="s">
        <v>5168</v>
      </c>
      <c r="C764" t="s">
        <v>5591</v>
      </c>
      <c r="D764" t="s">
        <v>6838</v>
      </c>
      <c r="E764" t="s">
        <v>5210</v>
      </c>
      <c r="F764" s="35" t="s">
        <v>6839</v>
      </c>
      <c r="G764" s="1" t="s">
        <v>5104</v>
      </c>
      <c r="H764" s="1" t="s">
        <v>5104</v>
      </c>
      <c r="I764" s="3">
        <v>1</v>
      </c>
      <c r="J764" s="1">
        <v>0</v>
      </c>
      <c r="K764" s="1">
        <v>0</v>
      </c>
      <c r="L764" s="3">
        <v>1</v>
      </c>
      <c r="M764" s="6">
        <v>4.0999999999999996</v>
      </c>
      <c r="N764" s="13">
        <v>4.0999999999999996</v>
      </c>
      <c r="O764" s="3">
        <v>44</v>
      </c>
      <c r="P764" s="1">
        <v>0.99</v>
      </c>
      <c r="Q764" s="1">
        <v>0.99</v>
      </c>
      <c r="R764" s="3">
        <v>47</v>
      </c>
      <c r="S764" s="1">
        <v>100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3">
        <v>11</v>
      </c>
      <c r="AD764" s="1">
        <v>9.9855619000000007E-2</v>
      </c>
      <c r="AE764" s="1">
        <v>2.2143426940417401E-2</v>
      </c>
      <c r="AF764" s="1">
        <v>4</v>
      </c>
      <c r="AG764" s="2">
        <v>4</v>
      </c>
      <c r="AH764" s="1">
        <v>11</v>
      </c>
      <c r="AI764" s="1">
        <v>3</v>
      </c>
      <c r="AJ764" s="1">
        <v>3</v>
      </c>
      <c r="AK764" s="1">
        <v>51</v>
      </c>
    </row>
    <row r="765" spans="1:37" x14ac:dyDescent="0.2">
      <c r="A765" t="s">
        <v>765</v>
      </c>
      <c r="B765" t="s">
        <v>5123</v>
      </c>
      <c r="C765" t="s">
        <v>6199</v>
      </c>
      <c r="D765" t="s">
        <v>6840</v>
      </c>
      <c r="E765" t="s">
        <v>6841</v>
      </c>
      <c r="F765" s="35" t="s">
        <v>6842</v>
      </c>
      <c r="G765" s="1" t="s">
        <v>5105</v>
      </c>
      <c r="H765" s="1" t="s">
        <v>5105</v>
      </c>
      <c r="I765" s="3">
        <v>1</v>
      </c>
      <c r="J765" s="1">
        <v>1</v>
      </c>
      <c r="K765" s="1">
        <v>1</v>
      </c>
      <c r="L765" s="3">
        <v>1</v>
      </c>
      <c r="M765" s="6">
        <v>201</v>
      </c>
      <c r="N765" s="13">
        <v>201</v>
      </c>
      <c r="O765" s="3">
        <v>44</v>
      </c>
      <c r="P765" s="1">
        <v>1</v>
      </c>
      <c r="Q765" s="1">
        <v>1</v>
      </c>
      <c r="R765" s="3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30</v>
      </c>
      <c r="Z765" s="1">
        <v>0</v>
      </c>
      <c r="AA765" s="1">
        <v>20</v>
      </c>
      <c r="AB765" s="1">
        <v>50</v>
      </c>
      <c r="AC765" s="3">
        <v>11</v>
      </c>
      <c r="AD765" s="1">
        <v>-9.4554810000000003E-2</v>
      </c>
      <c r="AE765" s="1">
        <v>-2.0233690908755101E-2</v>
      </c>
      <c r="AF765" s="1">
        <v>1</v>
      </c>
      <c r="AG765" s="1">
        <v>1</v>
      </c>
      <c r="AH765" s="1">
        <v>11</v>
      </c>
      <c r="AI765" s="1">
        <v>1</v>
      </c>
      <c r="AJ765" s="1">
        <v>1</v>
      </c>
      <c r="AK765" s="1">
        <v>51</v>
      </c>
    </row>
    <row r="766" spans="1:37" x14ac:dyDescent="0.2">
      <c r="A766" t="s">
        <v>766</v>
      </c>
      <c r="B766" t="s">
        <v>5123</v>
      </c>
      <c r="C766" t="s">
        <v>5124</v>
      </c>
      <c r="D766" t="s">
        <v>6843</v>
      </c>
      <c r="E766" t="s">
        <v>6844</v>
      </c>
      <c r="F766" s="35" t="s">
        <v>6061</v>
      </c>
      <c r="G766" s="1" t="s">
        <v>5104</v>
      </c>
      <c r="H766" s="1" t="s">
        <v>5104</v>
      </c>
      <c r="I766" s="3">
        <v>1</v>
      </c>
      <c r="J766" s="1">
        <v>0</v>
      </c>
      <c r="K766" s="1">
        <v>0</v>
      </c>
      <c r="L766" s="3">
        <v>1</v>
      </c>
      <c r="M766" s="6">
        <v>34.9</v>
      </c>
      <c r="N766" s="13">
        <v>34.9</v>
      </c>
      <c r="O766" s="3">
        <v>44</v>
      </c>
      <c r="P766" s="1" t="s">
        <v>2</v>
      </c>
      <c r="Q766" s="1">
        <v>3.3971</v>
      </c>
      <c r="R766" s="3" t="s">
        <v>14989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100</v>
      </c>
      <c r="AC766" s="3">
        <v>11</v>
      </c>
      <c r="AD766" s="1">
        <v>-9.0224465000000004E-2</v>
      </c>
      <c r="AE766" s="1">
        <v>7.4363546281954004E-2</v>
      </c>
      <c r="AF766" s="1">
        <v>2</v>
      </c>
      <c r="AG766" s="1">
        <v>2</v>
      </c>
      <c r="AH766" s="1">
        <v>11</v>
      </c>
      <c r="AI766" s="1">
        <v>2</v>
      </c>
      <c r="AJ766" s="1">
        <v>2</v>
      </c>
      <c r="AK766" s="1">
        <v>51</v>
      </c>
    </row>
    <row r="767" spans="1:37" x14ac:dyDescent="0.2">
      <c r="A767" t="s">
        <v>767</v>
      </c>
      <c r="B767" t="s">
        <v>5123</v>
      </c>
      <c r="C767" t="s">
        <v>5124</v>
      </c>
      <c r="D767" t="s">
        <v>6843</v>
      </c>
      <c r="E767" t="s">
        <v>6845</v>
      </c>
      <c r="F767" s="35" t="s">
        <v>6846</v>
      </c>
      <c r="G767" s="1" t="s">
        <v>5104</v>
      </c>
      <c r="H767" s="1" t="s">
        <v>5104</v>
      </c>
      <c r="I767" s="3">
        <v>1</v>
      </c>
      <c r="J767" s="1">
        <v>0</v>
      </c>
      <c r="K767" s="1">
        <v>0</v>
      </c>
      <c r="L767" s="3">
        <v>1</v>
      </c>
      <c r="M767" s="6">
        <v>29.7</v>
      </c>
      <c r="N767" s="13">
        <v>29.7</v>
      </c>
      <c r="O767" s="3">
        <v>44</v>
      </c>
      <c r="P767" s="1" t="s">
        <v>2</v>
      </c>
      <c r="Q767" s="1">
        <v>3.3632</v>
      </c>
      <c r="R767" s="3" t="s">
        <v>14989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100</v>
      </c>
      <c r="AC767" s="3">
        <v>11</v>
      </c>
      <c r="AD767" s="1">
        <v>-9.0224465000000004E-2</v>
      </c>
      <c r="AE767" s="1">
        <v>7.4363546281954004E-2</v>
      </c>
      <c r="AF767" s="1">
        <v>2</v>
      </c>
      <c r="AG767" s="1">
        <v>2</v>
      </c>
      <c r="AH767" s="1">
        <v>11</v>
      </c>
      <c r="AI767" s="1">
        <v>2</v>
      </c>
      <c r="AJ767" s="1">
        <v>2</v>
      </c>
      <c r="AK767" s="1">
        <v>51</v>
      </c>
    </row>
    <row r="768" spans="1:37" x14ac:dyDescent="0.2">
      <c r="A768" t="s">
        <v>768</v>
      </c>
      <c r="B768" t="s">
        <v>5168</v>
      </c>
      <c r="C768" t="s">
        <v>5591</v>
      </c>
      <c r="D768" t="s">
        <v>6847</v>
      </c>
      <c r="E768" t="s">
        <v>6848</v>
      </c>
      <c r="F768" s="35" t="s">
        <v>6849</v>
      </c>
      <c r="G768" s="1" t="s">
        <v>5104</v>
      </c>
      <c r="H768" s="1" t="s">
        <v>5104</v>
      </c>
      <c r="I768" s="3">
        <v>1</v>
      </c>
      <c r="J768" s="1">
        <v>0</v>
      </c>
      <c r="K768" s="1">
        <v>0</v>
      </c>
      <c r="L768" s="3">
        <v>1</v>
      </c>
      <c r="M768" s="6">
        <v>7.4</v>
      </c>
      <c r="N768" s="13">
        <v>7.4</v>
      </c>
      <c r="O768" s="3">
        <v>44</v>
      </c>
      <c r="P768" s="1">
        <v>0.98</v>
      </c>
      <c r="Q768" s="1">
        <v>0.98</v>
      </c>
      <c r="R768" s="3">
        <v>47</v>
      </c>
      <c r="S768" s="1">
        <v>100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3">
        <v>11</v>
      </c>
      <c r="AD768" s="1">
        <v>9.9855619000000007E-2</v>
      </c>
      <c r="AE768" s="1">
        <v>2.21434269404173E-2</v>
      </c>
      <c r="AF768" s="1">
        <v>4</v>
      </c>
      <c r="AG768" s="2">
        <v>4</v>
      </c>
      <c r="AH768" s="1">
        <v>11</v>
      </c>
      <c r="AI768" s="1">
        <v>5</v>
      </c>
      <c r="AJ768" s="1">
        <v>5</v>
      </c>
      <c r="AK768" s="1">
        <v>51</v>
      </c>
    </row>
    <row r="769" spans="1:37" x14ac:dyDescent="0.2">
      <c r="A769" t="s">
        <v>769</v>
      </c>
      <c r="B769" t="s">
        <v>5168</v>
      </c>
      <c r="C769" t="s">
        <v>5591</v>
      </c>
      <c r="D769" t="s">
        <v>6847</v>
      </c>
      <c r="E769" t="s">
        <v>6850</v>
      </c>
      <c r="F769" s="35" t="s">
        <v>6851</v>
      </c>
      <c r="G769" s="1" t="s">
        <v>5104</v>
      </c>
      <c r="H769" s="1" t="s">
        <v>5104</v>
      </c>
      <c r="I769" s="3">
        <v>1</v>
      </c>
      <c r="J769" s="1">
        <v>0</v>
      </c>
      <c r="K769" s="1">
        <v>0</v>
      </c>
      <c r="L769" s="3">
        <v>1</v>
      </c>
      <c r="M769" s="6">
        <v>6.5</v>
      </c>
      <c r="N769" s="13">
        <v>6.5</v>
      </c>
      <c r="O769" s="3">
        <v>44</v>
      </c>
      <c r="P769" s="1">
        <v>1</v>
      </c>
      <c r="Q769" s="1">
        <v>1</v>
      </c>
      <c r="R769" s="3">
        <v>47</v>
      </c>
      <c r="S769" s="1">
        <v>100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3">
        <v>11</v>
      </c>
      <c r="AD769" s="1">
        <v>9.9855619000000007E-2</v>
      </c>
      <c r="AE769" s="1">
        <v>2.21434269404173E-2</v>
      </c>
      <c r="AF769" s="1">
        <v>4</v>
      </c>
      <c r="AG769" s="2">
        <v>4</v>
      </c>
      <c r="AH769" s="1">
        <v>11</v>
      </c>
      <c r="AI769" s="1">
        <v>3</v>
      </c>
      <c r="AJ769" s="1">
        <v>3</v>
      </c>
      <c r="AK769" s="1">
        <v>51</v>
      </c>
    </row>
    <row r="770" spans="1:37" x14ac:dyDescent="0.2">
      <c r="A770" t="s">
        <v>770</v>
      </c>
      <c r="B770" t="s">
        <v>5123</v>
      </c>
      <c r="C770" t="s">
        <v>6636</v>
      </c>
      <c r="D770" t="s">
        <v>6852</v>
      </c>
      <c r="E770" t="s">
        <v>6853</v>
      </c>
      <c r="F770" s="35" t="s">
        <v>6854</v>
      </c>
      <c r="G770" s="1" t="s">
        <v>2</v>
      </c>
      <c r="H770" s="1" t="s">
        <v>5104</v>
      </c>
      <c r="I770" s="14" t="s">
        <v>14989</v>
      </c>
      <c r="J770" s="1" t="s">
        <v>2</v>
      </c>
      <c r="K770" s="1">
        <v>0</v>
      </c>
      <c r="L770" s="14" t="s">
        <v>14989</v>
      </c>
      <c r="M770" s="6">
        <v>3500</v>
      </c>
      <c r="N770" s="13">
        <v>3500</v>
      </c>
      <c r="O770" s="3">
        <v>1</v>
      </c>
      <c r="P770" s="1" t="s">
        <v>2</v>
      </c>
      <c r="Q770" s="1">
        <v>2.6724999999999999</v>
      </c>
      <c r="R770" s="4" t="s">
        <v>14989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30</v>
      </c>
      <c r="Z770" s="1">
        <v>0</v>
      </c>
      <c r="AA770" s="1">
        <v>0</v>
      </c>
      <c r="AB770" s="1">
        <v>70</v>
      </c>
      <c r="AC770" s="3">
        <v>44</v>
      </c>
      <c r="AD770" s="1">
        <v>-9.6893048999999995E-2</v>
      </c>
      <c r="AE770" s="1">
        <v>1.50378915385733E-3</v>
      </c>
      <c r="AF770" s="1">
        <v>3</v>
      </c>
      <c r="AG770" s="1">
        <v>3</v>
      </c>
      <c r="AH770" s="1">
        <v>60</v>
      </c>
      <c r="AI770" s="1">
        <v>1</v>
      </c>
      <c r="AJ770" s="1">
        <v>1</v>
      </c>
      <c r="AK770" s="1">
        <v>51</v>
      </c>
    </row>
    <row r="771" spans="1:37" x14ac:dyDescent="0.2">
      <c r="A771" t="s">
        <v>771</v>
      </c>
      <c r="B771" t="s">
        <v>5123</v>
      </c>
      <c r="C771" t="s">
        <v>6636</v>
      </c>
      <c r="D771" t="s">
        <v>6852</v>
      </c>
      <c r="E771" t="s">
        <v>6855</v>
      </c>
      <c r="F771" s="35" t="s">
        <v>6856</v>
      </c>
      <c r="G771" s="1" t="s">
        <v>5104</v>
      </c>
      <c r="H771" s="1" t="s">
        <v>5104</v>
      </c>
      <c r="I771" s="3">
        <v>1</v>
      </c>
      <c r="J771" s="1">
        <v>0</v>
      </c>
      <c r="K771" s="1">
        <v>0</v>
      </c>
      <c r="L771" s="3">
        <v>1</v>
      </c>
      <c r="M771" s="6">
        <v>4050</v>
      </c>
      <c r="N771" s="13">
        <v>4050</v>
      </c>
      <c r="O771" s="3">
        <v>44</v>
      </c>
      <c r="P771" s="1">
        <v>1</v>
      </c>
      <c r="Q771" s="1">
        <v>1</v>
      </c>
      <c r="R771" s="3">
        <v>47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30</v>
      </c>
      <c r="Z771" s="1">
        <v>0</v>
      </c>
      <c r="AA771" s="1">
        <v>0</v>
      </c>
      <c r="AB771" s="1">
        <v>70</v>
      </c>
      <c r="AC771" s="3">
        <v>11</v>
      </c>
      <c r="AD771" s="1">
        <v>-9.6893048999999995E-2</v>
      </c>
      <c r="AE771" s="1">
        <v>1.50378915385735E-3</v>
      </c>
      <c r="AF771" s="1">
        <v>3</v>
      </c>
      <c r="AG771" s="1">
        <v>3</v>
      </c>
      <c r="AH771" s="1">
        <v>11</v>
      </c>
      <c r="AI771" s="1">
        <v>3</v>
      </c>
      <c r="AJ771" s="1">
        <v>3</v>
      </c>
      <c r="AK771" s="1">
        <v>51</v>
      </c>
    </row>
    <row r="772" spans="1:37" x14ac:dyDescent="0.2">
      <c r="A772" t="s">
        <v>772</v>
      </c>
      <c r="B772" t="s">
        <v>5123</v>
      </c>
      <c r="C772" t="s">
        <v>6636</v>
      </c>
      <c r="D772" t="s">
        <v>6852</v>
      </c>
      <c r="E772" t="s">
        <v>6857</v>
      </c>
      <c r="F772" s="35" t="s">
        <v>6858</v>
      </c>
      <c r="G772" s="1" t="s">
        <v>5104</v>
      </c>
      <c r="H772" s="1" t="s">
        <v>5104</v>
      </c>
      <c r="I772" s="3">
        <v>1</v>
      </c>
      <c r="J772" s="1">
        <v>0</v>
      </c>
      <c r="K772" s="1">
        <v>0</v>
      </c>
      <c r="L772" s="3">
        <v>1</v>
      </c>
      <c r="M772" s="6">
        <v>596.9</v>
      </c>
      <c r="N772" s="13">
        <v>596.9</v>
      </c>
      <c r="O772" s="3">
        <v>44</v>
      </c>
      <c r="P772" s="1" t="s">
        <v>2</v>
      </c>
      <c r="Q772" s="1">
        <v>1.8012999999999999</v>
      </c>
      <c r="R772" s="3" t="s">
        <v>14989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30</v>
      </c>
      <c r="Z772" s="1">
        <v>0</v>
      </c>
      <c r="AA772" s="1">
        <v>0</v>
      </c>
      <c r="AB772" s="1">
        <v>70</v>
      </c>
      <c r="AC772" s="3">
        <v>11</v>
      </c>
      <c r="AD772" s="1">
        <v>-9.6893048999999995E-2</v>
      </c>
      <c r="AE772" s="1">
        <v>1.5037891538573699E-3</v>
      </c>
      <c r="AF772" s="1">
        <v>3</v>
      </c>
      <c r="AG772" s="1">
        <v>3</v>
      </c>
      <c r="AH772" s="1">
        <v>11</v>
      </c>
      <c r="AI772" s="1">
        <v>1</v>
      </c>
      <c r="AJ772" s="1">
        <v>1</v>
      </c>
      <c r="AK772" s="1">
        <v>51</v>
      </c>
    </row>
    <row r="773" spans="1:37" x14ac:dyDescent="0.2">
      <c r="A773" t="s">
        <v>773</v>
      </c>
      <c r="B773" t="s">
        <v>5123</v>
      </c>
      <c r="C773" t="s">
        <v>6636</v>
      </c>
      <c r="D773" t="s">
        <v>6852</v>
      </c>
      <c r="E773" t="s">
        <v>6859</v>
      </c>
      <c r="F773" s="35" t="s">
        <v>6860</v>
      </c>
      <c r="G773" s="1" t="s">
        <v>5104</v>
      </c>
      <c r="H773" s="1" t="s">
        <v>5104</v>
      </c>
      <c r="I773" s="3">
        <v>1</v>
      </c>
      <c r="J773" s="1">
        <v>0</v>
      </c>
      <c r="K773" s="1">
        <v>0</v>
      </c>
      <c r="L773" s="3">
        <v>1</v>
      </c>
      <c r="M773" s="6">
        <v>1000</v>
      </c>
      <c r="N773" s="13">
        <v>1000</v>
      </c>
      <c r="O773" s="3">
        <v>44</v>
      </c>
      <c r="P773" s="1">
        <v>0.97</v>
      </c>
      <c r="Q773" s="1">
        <v>0.97</v>
      </c>
      <c r="R773" s="3">
        <v>47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30</v>
      </c>
      <c r="Z773" s="1">
        <v>0</v>
      </c>
      <c r="AA773" s="1">
        <v>0</v>
      </c>
      <c r="AB773" s="1">
        <v>70</v>
      </c>
      <c r="AC773" s="3">
        <v>11</v>
      </c>
      <c r="AD773" s="1">
        <v>-9.6893048999999995E-2</v>
      </c>
      <c r="AE773" s="1">
        <v>1.50378915385736E-3</v>
      </c>
      <c r="AF773" s="1">
        <v>3</v>
      </c>
      <c r="AG773" s="1">
        <v>3</v>
      </c>
      <c r="AH773" s="1">
        <v>11</v>
      </c>
      <c r="AI773" s="1">
        <v>2</v>
      </c>
      <c r="AJ773" s="1">
        <v>2</v>
      </c>
      <c r="AK773" s="1">
        <v>51</v>
      </c>
    </row>
    <row r="774" spans="1:37" x14ac:dyDescent="0.2">
      <c r="A774" t="s">
        <v>774</v>
      </c>
      <c r="B774" t="s">
        <v>5123</v>
      </c>
      <c r="C774" t="s">
        <v>6636</v>
      </c>
      <c r="D774" t="s">
        <v>6852</v>
      </c>
      <c r="E774" t="s">
        <v>6393</v>
      </c>
      <c r="F774" s="35" t="s">
        <v>6861</v>
      </c>
      <c r="G774" s="1" t="s">
        <v>2</v>
      </c>
      <c r="H774" s="1" t="s">
        <v>5104</v>
      </c>
      <c r="I774" s="14" t="s">
        <v>14989</v>
      </c>
      <c r="J774" s="1" t="s">
        <v>2</v>
      </c>
      <c r="K774" s="1">
        <v>0</v>
      </c>
      <c r="L774" s="14" t="s">
        <v>14989</v>
      </c>
      <c r="M774" s="6">
        <v>2050</v>
      </c>
      <c r="N774" s="13">
        <v>2050</v>
      </c>
      <c r="O774" s="3">
        <v>44</v>
      </c>
      <c r="P774" s="1">
        <v>0.97</v>
      </c>
      <c r="Q774" s="1">
        <v>0.97</v>
      </c>
      <c r="R774" s="3">
        <v>47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30</v>
      </c>
      <c r="Z774" s="1">
        <v>0</v>
      </c>
      <c r="AA774" s="1">
        <v>0</v>
      </c>
      <c r="AB774" s="1">
        <v>70</v>
      </c>
      <c r="AC774" s="3">
        <v>11</v>
      </c>
      <c r="AD774" s="1">
        <v>-9.6893048999999995E-2</v>
      </c>
      <c r="AE774" s="1">
        <v>1.50378915385736E-3</v>
      </c>
      <c r="AF774" s="1">
        <v>3</v>
      </c>
      <c r="AG774" s="1">
        <v>3</v>
      </c>
      <c r="AH774" s="1">
        <v>11</v>
      </c>
      <c r="AI774" s="1">
        <v>1</v>
      </c>
      <c r="AJ774" s="1">
        <v>1</v>
      </c>
      <c r="AK774" s="1">
        <v>51</v>
      </c>
    </row>
    <row r="775" spans="1:37" x14ac:dyDescent="0.2">
      <c r="A775" t="s">
        <v>775</v>
      </c>
      <c r="B775" t="s">
        <v>5123</v>
      </c>
      <c r="C775" t="s">
        <v>6636</v>
      </c>
      <c r="D775" t="s">
        <v>6852</v>
      </c>
      <c r="E775" t="s">
        <v>6862</v>
      </c>
      <c r="F775" s="35" t="s">
        <v>6863</v>
      </c>
      <c r="G775" s="1" t="s">
        <v>5104</v>
      </c>
      <c r="H775" s="1" t="s">
        <v>5104</v>
      </c>
      <c r="I775" s="3">
        <v>1</v>
      </c>
      <c r="J775" s="1">
        <v>0</v>
      </c>
      <c r="K775" s="1">
        <v>0</v>
      </c>
      <c r="L775" s="3">
        <v>1</v>
      </c>
      <c r="M775" s="6">
        <v>2000</v>
      </c>
      <c r="N775" s="13">
        <v>2000</v>
      </c>
      <c r="O775" s="3">
        <v>44</v>
      </c>
      <c r="P775" s="1">
        <v>0.99</v>
      </c>
      <c r="Q775" s="1">
        <v>0.99</v>
      </c>
      <c r="R775" s="3">
        <v>47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30</v>
      </c>
      <c r="Z775" s="1">
        <v>0</v>
      </c>
      <c r="AA775" s="1">
        <v>0</v>
      </c>
      <c r="AB775" s="1">
        <v>70</v>
      </c>
      <c r="AC775" s="3">
        <v>11</v>
      </c>
      <c r="AD775" s="1">
        <v>-9.6893048999999995E-2</v>
      </c>
      <c r="AE775" s="1">
        <v>1.50378915385735E-3</v>
      </c>
      <c r="AF775" s="1">
        <v>3</v>
      </c>
      <c r="AG775" s="1">
        <v>3</v>
      </c>
      <c r="AH775" s="1">
        <v>11</v>
      </c>
      <c r="AI775" s="1">
        <v>2</v>
      </c>
      <c r="AJ775" s="1">
        <v>2</v>
      </c>
      <c r="AK775" s="1">
        <v>51</v>
      </c>
    </row>
    <row r="776" spans="1:37" x14ac:dyDescent="0.2">
      <c r="A776" t="s">
        <v>776</v>
      </c>
      <c r="B776" t="s">
        <v>5123</v>
      </c>
      <c r="C776" t="s">
        <v>6636</v>
      </c>
      <c r="D776" t="s">
        <v>6852</v>
      </c>
      <c r="E776" t="s">
        <v>6864</v>
      </c>
      <c r="F776" s="35" t="s">
        <v>6865</v>
      </c>
      <c r="G776" s="1" t="s">
        <v>2</v>
      </c>
      <c r="H776" s="1" t="s">
        <v>5104</v>
      </c>
      <c r="I776" s="14" t="s">
        <v>14989</v>
      </c>
      <c r="J776" s="1" t="s">
        <v>2</v>
      </c>
      <c r="K776" s="1">
        <v>0</v>
      </c>
      <c r="L776" s="14" t="s">
        <v>14989</v>
      </c>
      <c r="M776" s="6">
        <v>3000</v>
      </c>
      <c r="N776" s="13">
        <v>3000</v>
      </c>
      <c r="O776" s="3">
        <v>44</v>
      </c>
      <c r="P776" s="1" t="s">
        <v>2</v>
      </c>
      <c r="Q776" s="1">
        <v>1.34</v>
      </c>
      <c r="R776" s="3" t="s">
        <v>14989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30</v>
      </c>
      <c r="Z776" s="1">
        <v>0</v>
      </c>
      <c r="AA776" s="1">
        <v>0</v>
      </c>
      <c r="AB776" s="1">
        <v>70</v>
      </c>
      <c r="AC776" s="3">
        <v>11</v>
      </c>
      <c r="AD776" s="1">
        <v>-9.6893048999999995E-2</v>
      </c>
      <c r="AE776" s="1">
        <v>1.50378915385736E-3</v>
      </c>
      <c r="AF776" s="1">
        <v>3</v>
      </c>
      <c r="AG776" s="1">
        <v>3</v>
      </c>
      <c r="AH776" s="1">
        <v>11</v>
      </c>
      <c r="AI776" s="1">
        <v>1</v>
      </c>
      <c r="AJ776" s="1">
        <v>1</v>
      </c>
      <c r="AK776" s="1">
        <v>51</v>
      </c>
    </row>
    <row r="777" spans="1:37" x14ac:dyDescent="0.2">
      <c r="A777" t="s">
        <v>777</v>
      </c>
      <c r="B777" t="s">
        <v>5123</v>
      </c>
      <c r="C777" t="s">
        <v>6636</v>
      </c>
      <c r="D777" t="s">
        <v>6852</v>
      </c>
      <c r="E777" t="s">
        <v>6866</v>
      </c>
      <c r="F777" s="35" t="s">
        <v>6867</v>
      </c>
      <c r="G777" s="1" t="s">
        <v>5104</v>
      </c>
      <c r="H777" s="1" t="s">
        <v>5104</v>
      </c>
      <c r="I777" s="3">
        <v>1</v>
      </c>
      <c r="J777" s="1">
        <v>0</v>
      </c>
      <c r="K777" s="1">
        <v>0</v>
      </c>
      <c r="L777" s="3">
        <v>1</v>
      </c>
      <c r="M777" s="6">
        <v>4400</v>
      </c>
      <c r="N777" s="13">
        <v>4400</v>
      </c>
      <c r="O777" s="3">
        <v>44</v>
      </c>
      <c r="P777" s="1">
        <v>0.99</v>
      </c>
      <c r="Q777" s="1">
        <v>0.99</v>
      </c>
      <c r="R777" s="3">
        <v>47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30</v>
      </c>
      <c r="Z777" s="1">
        <v>0</v>
      </c>
      <c r="AA777" s="1">
        <v>0</v>
      </c>
      <c r="AB777" s="1">
        <v>70</v>
      </c>
      <c r="AC777" s="3">
        <v>11</v>
      </c>
      <c r="AD777" s="1">
        <v>-9.6893048999999995E-2</v>
      </c>
      <c r="AE777" s="1">
        <v>1.50378915385735E-3</v>
      </c>
      <c r="AF777" s="1">
        <v>3</v>
      </c>
      <c r="AG777" s="1">
        <v>3</v>
      </c>
      <c r="AH777" s="1">
        <v>11</v>
      </c>
      <c r="AI777" s="1">
        <v>3</v>
      </c>
      <c r="AJ777" s="1">
        <v>3</v>
      </c>
      <c r="AK777" s="1">
        <v>51</v>
      </c>
    </row>
    <row r="778" spans="1:37" x14ac:dyDescent="0.2">
      <c r="A778" t="s">
        <v>778</v>
      </c>
      <c r="B778" t="s">
        <v>5123</v>
      </c>
      <c r="C778" t="s">
        <v>6636</v>
      </c>
      <c r="D778" t="s">
        <v>6852</v>
      </c>
      <c r="E778" t="s">
        <v>6868</v>
      </c>
      <c r="F778" s="35" t="s">
        <v>6869</v>
      </c>
      <c r="G778" s="1" t="s">
        <v>2</v>
      </c>
      <c r="H778" s="1" t="s">
        <v>5104</v>
      </c>
      <c r="I778" s="14" t="s">
        <v>14989</v>
      </c>
      <c r="J778" s="1" t="s">
        <v>2</v>
      </c>
      <c r="K778" s="1">
        <v>0</v>
      </c>
      <c r="L778" s="14" t="s">
        <v>14989</v>
      </c>
      <c r="M778" s="6">
        <v>1230.5999999999999</v>
      </c>
      <c r="N778" s="13">
        <v>1230.5999999999999</v>
      </c>
      <c r="O778" s="3">
        <v>44</v>
      </c>
      <c r="P778" s="1" t="s">
        <v>2</v>
      </c>
      <c r="Q778" s="1">
        <v>1.2815000000000001</v>
      </c>
      <c r="R778" s="3" t="s">
        <v>14989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30</v>
      </c>
      <c r="Z778" s="1">
        <v>0</v>
      </c>
      <c r="AA778" s="1">
        <v>0</v>
      </c>
      <c r="AB778" s="1">
        <v>70</v>
      </c>
      <c r="AC778" s="3">
        <v>11</v>
      </c>
      <c r="AD778" s="1">
        <v>-9.6893048999999995E-2</v>
      </c>
      <c r="AE778" s="1">
        <v>1.50378915385736E-3</v>
      </c>
      <c r="AF778" s="1">
        <v>3</v>
      </c>
      <c r="AG778" s="1">
        <v>3</v>
      </c>
      <c r="AH778" s="1">
        <v>11</v>
      </c>
      <c r="AI778" s="1">
        <v>2</v>
      </c>
      <c r="AJ778" s="1">
        <v>2</v>
      </c>
      <c r="AK778" s="1">
        <v>51</v>
      </c>
    </row>
    <row r="779" spans="1:37" x14ac:dyDescent="0.2">
      <c r="A779" t="s">
        <v>779</v>
      </c>
      <c r="B779" t="s">
        <v>5123</v>
      </c>
      <c r="C779" t="s">
        <v>6636</v>
      </c>
      <c r="D779" t="s">
        <v>6852</v>
      </c>
      <c r="E779" t="s">
        <v>6870</v>
      </c>
      <c r="F779" s="35" t="s">
        <v>6871</v>
      </c>
      <c r="G779" s="1" t="s">
        <v>5104</v>
      </c>
      <c r="H779" s="1" t="s">
        <v>5104</v>
      </c>
      <c r="I779" s="3">
        <v>1</v>
      </c>
      <c r="J779" s="1">
        <v>0</v>
      </c>
      <c r="K779" s="1">
        <v>0</v>
      </c>
      <c r="L779" s="3">
        <v>1</v>
      </c>
      <c r="M779" s="6">
        <v>2133.1</v>
      </c>
      <c r="N779" s="13">
        <v>2133.1</v>
      </c>
      <c r="O779" s="3">
        <v>44</v>
      </c>
      <c r="P779" s="1">
        <v>1</v>
      </c>
      <c r="Q779" s="1">
        <v>1</v>
      </c>
      <c r="R779" s="3">
        <v>47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30</v>
      </c>
      <c r="Z779" s="1">
        <v>0</v>
      </c>
      <c r="AA779" s="1">
        <v>0</v>
      </c>
      <c r="AB779" s="1">
        <v>70</v>
      </c>
      <c r="AC779" s="3">
        <v>11</v>
      </c>
      <c r="AD779" s="1">
        <v>-9.6893048999999995E-2</v>
      </c>
      <c r="AE779" s="1">
        <v>1.50378915385735E-3</v>
      </c>
      <c r="AF779" s="1">
        <v>3</v>
      </c>
      <c r="AG779" s="1">
        <v>3</v>
      </c>
      <c r="AH779" s="1">
        <v>11</v>
      </c>
      <c r="AI779" s="1">
        <v>1</v>
      </c>
      <c r="AJ779" s="1">
        <v>1</v>
      </c>
      <c r="AK779" s="1">
        <v>51</v>
      </c>
    </row>
    <row r="780" spans="1:37" x14ac:dyDescent="0.2">
      <c r="A780" t="s">
        <v>780</v>
      </c>
      <c r="B780" t="s">
        <v>5123</v>
      </c>
      <c r="C780" t="s">
        <v>6636</v>
      </c>
      <c r="D780" t="s">
        <v>6852</v>
      </c>
      <c r="E780" t="s">
        <v>6872</v>
      </c>
      <c r="F780" s="35" t="s">
        <v>6873</v>
      </c>
      <c r="G780" s="1" t="s">
        <v>5104</v>
      </c>
      <c r="H780" s="1" t="s">
        <v>5104</v>
      </c>
      <c r="I780" s="3">
        <v>1</v>
      </c>
      <c r="J780" s="1">
        <v>0</v>
      </c>
      <c r="K780" s="1">
        <v>0</v>
      </c>
      <c r="L780" s="3">
        <v>1</v>
      </c>
      <c r="M780" s="6">
        <v>700</v>
      </c>
      <c r="N780" s="13">
        <v>700</v>
      </c>
      <c r="O780" s="3">
        <v>44</v>
      </c>
      <c r="P780" s="1" t="s">
        <v>2</v>
      </c>
      <c r="Q780" s="1">
        <v>1.3191999999999999</v>
      </c>
      <c r="R780" s="3" t="s">
        <v>14989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30</v>
      </c>
      <c r="Z780" s="1">
        <v>0</v>
      </c>
      <c r="AA780" s="1">
        <v>0</v>
      </c>
      <c r="AB780" s="1">
        <v>70</v>
      </c>
      <c r="AC780" s="3">
        <v>11</v>
      </c>
      <c r="AD780" s="1">
        <v>-9.6893048999999995E-2</v>
      </c>
      <c r="AE780" s="1">
        <v>1.50378915385735E-3</v>
      </c>
      <c r="AF780" s="1">
        <v>3</v>
      </c>
      <c r="AG780" s="1">
        <v>3</v>
      </c>
      <c r="AH780" s="1">
        <v>11</v>
      </c>
      <c r="AI780" s="1">
        <v>1</v>
      </c>
      <c r="AJ780" s="1">
        <v>1</v>
      </c>
      <c r="AK780" s="1">
        <v>51</v>
      </c>
    </row>
    <row r="781" spans="1:37" x14ac:dyDescent="0.2">
      <c r="A781" t="s">
        <v>781</v>
      </c>
      <c r="B781" t="s">
        <v>5123</v>
      </c>
      <c r="C781" t="s">
        <v>6636</v>
      </c>
      <c r="D781" t="s">
        <v>6852</v>
      </c>
      <c r="E781" t="s">
        <v>5252</v>
      </c>
      <c r="F781" s="35" t="s">
        <v>6874</v>
      </c>
      <c r="G781" s="1" t="s">
        <v>2</v>
      </c>
      <c r="H781" s="1" t="s">
        <v>5104</v>
      </c>
      <c r="I781" s="14" t="s">
        <v>14989</v>
      </c>
      <c r="J781" s="1" t="s">
        <v>2</v>
      </c>
      <c r="K781" s="1">
        <v>0</v>
      </c>
      <c r="L781" s="14" t="s">
        <v>14989</v>
      </c>
      <c r="M781" s="6">
        <v>831.8</v>
      </c>
      <c r="N781" s="13">
        <v>831.8</v>
      </c>
      <c r="O781" s="3">
        <v>44</v>
      </c>
      <c r="P781" s="1" t="s">
        <v>2</v>
      </c>
      <c r="Q781" s="1">
        <v>1.1341000000000001</v>
      </c>
      <c r="R781" s="3" t="s">
        <v>14989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30</v>
      </c>
      <c r="Z781" s="1">
        <v>0</v>
      </c>
      <c r="AA781" s="1">
        <v>0</v>
      </c>
      <c r="AB781" s="1">
        <v>70</v>
      </c>
      <c r="AC781" s="3">
        <v>11</v>
      </c>
      <c r="AD781" s="1">
        <v>-9.6893048999999995E-2</v>
      </c>
      <c r="AE781" s="1">
        <v>1.50378915385734E-3</v>
      </c>
      <c r="AF781" s="1">
        <v>3</v>
      </c>
      <c r="AG781" s="1">
        <v>3</v>
      </c>
      <c r="AH781" s="1">
        <v>11</v>
      </c>
      <c r="AI781" s="1">
        <v>1</v>
      </c>
      <c r="AJ781" s="1">
        <v>1</v>
      </c>
      <c r="AK781" s="1">
        <v>51</v>
      </c>
    </row>
    <row r="782" spans="1:37" x14ac:dyDescent="0.2">
      <c r="A782" t="s">
        <v>782</v>
      </c>
      <c r="B782" t="s">
        <v>5123</v>
      </c>
      <c r="C782" t="s">
        <v>6636</v>
      </c>
      <c r="D782" t="s">
        <v>6852</v>
      </c>
      <c r="E782" t="s">
        <v>6875</v>
      </c>
      <c r="F782" s="35" t="s">
        <v>6876</v>
      </c>
      <c r="G782" s="1" t="s">
        <v>5104</v>
      </c>
      <c r="H782" s="1" t="s">
        <v>5104</v>
      </c>
      <c r="I782" s="3">
        <v>2</v>
      </c>
      <c r="J782" s="1">
        <v>0</v>
      </c>
      <c r="K782" s="1">
        <v>0</v>
      </c>
      <c r="L782" s="3">
        <v>1</v>
      </c>
      <c r="M782" s="6">
        <v>750.8</v>
      </c>
      <c r="N782" s="13">
        <v>750.8</v>
      </c>
      <c r="O782" s="3">
        <v>44</v>
      </c>
      <c r="P782" s="1" t="s">
        <v>2</v>
      </c>
      <c r="Q782" s="1">
        <v>1.4399</v>
      </c>
      <c r="R782" s="3" t="s">
        <v>14989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30</v>
      </c>
      <c r="Z782" s="1">
        <v>0</v>
      </c>
      <c r="AA782" s="1">
        <v>0</v>
      </c>
      <c r="AB782" s="1">
        <v>70</v>
      </c>
      <c r="AC782" s="3">
        <v>11</v>
      </c>
      <c r="AD782" s="1">
        <v>-9.6893048999999995E-2</v>
      </c>
      <c r="AE782" s="1">
        <v>1.50378915385735E-3</v>
      </c>
      <c r="AF782" s="1">
        <v>3</v>
      </c>
      <c r="AG782" s="1">
        <v>3</v>
      </c>
      <c r="AH782" s="1">
        <v>11</v>
      </c>
      <c r="AI782" s="1">
        <v>3</v>
      </c>
      <c r="AJ782" s="1">
        <v>3</v>
      </c>
      <c r="AK782" s="1">
        <v>51</v>
      </c>
    </row>
    <row r="783" spans="1:37" x14ac:dyDescent="0.2">
      <c r="A783" t="s">
        <v>783</v>
      </c>
      <c r="B783" t="s">
        <v>5123</v>
      </c>
      <c r="C783" t="s">
        <v>6636</v>
      </c>
      <c r="D783" t="s">
        <v>6852</v>
      </c>
      <c r="E783" t="s">
        <v>6877</v>
      </c>
      <c r="F783" s="35" t="s">
        <v>6878</v>
      </c>
      <c r="G783" s="1" t="s">
        <v>5104</v>
      </c>
      <c r="H783" s="1" t="s">
        <v>5104</v>
      </c>
      <c r="I783" s="3">
        <v>2</v>
      </c>
      <c r="J783" s="1">
        <v>0</v>
      </c>
      <c r="K783" s="1">
        <v>0</v>
      </c>
      <c r="L783" s="3">
        <v>1</v>
      </c>
      <c r="M783" s="6">
        <v>736</v>
      </c>
      <c r="N783" s="13">
        <v>736</v>
      </c>
      <c r="O783" s="3">
        <v>44</v>
      </c>
      <c r="P783" s="1" t="s">
        <v>2</v>
      </c>
      <c r="Q783" s="1">
        <v>1.3773</v>
      </c>
      <c r="R783" s="3" t="s">
        <v>14989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30</v>
      </c>
      <c r="Z783" s="1">
        <v>0</v>
      </c>
      <c r="AA783" s="1">
        <v>0</v>
      </c>
      <c r="AB783" s="1">
        <v>70</v>
      </c>
      <c r="AC783" s="3">
        <v>11</v>
      </c>
      <c r="AD783" s="1">
        <v>-9.6893048999999995E-2</v>
      </c>
      <c r="AE783" s="1">
        <v>1.5037891538573699E-3</v>
      </c>
      <c r="AF783" s="1">
        <v>3</v>
      </c>
      <c r="AG783" s="1">
        <v>3</v>
      </c>
      <c r="AH783" s="1">
        <v>11</v>
      </c>
      <c r="AI783" s="1">
        <v>2</v>
      </c>
      <c r="AJ783" s="1">
        <v>2</v>
      </c>
      <c r="AK783" s="1">
        <v>51</v>
      </c>
    </row>
    <row r="784" spans="1:37" x14ac:dyDescent="0.2">
      <c r="A784" t="s">
        <v>784</v>
      </c>
      <c r="B784" t="s">
        <v>5168</v>
      </c>
      <c r="C784" t="s">
        <v>5896</v>
      </c>
      <c r="D784" t="s">
        <v>6879</v>
      </c>
      <c r="E784" t="s">
        <v>6880</v>
      </c>
      <c r="F784" s="35" t="s">
        <v>6881</v>
      </c>
      <c r="G784" s="1" t="s">
        <v>5104</v>
      </c>
      <c r="H784" s="1" t="s">
        <v>5107</v>
      </c>
      <c r="I784" s="3">
        <v>1</v>
      </c>
      <c r="J784" s="1">
        <v>0</v>
      </c>
      <c r="K784" s="1">
        <v>0</v>
      </c>
      <c r="L784" s="3">
        <v>1</v>
      </c>
      <c r="M784" s="6">
        <v>10.7</v>
      </c>
      <c r="N784" s="13">
        <v>10.7</v>
      </c>
      <c r="O784" s="3">
        <v>44</v>
      </c>
      <c r="P784" s="1">
        <v>1</v>
      </c>
      <c r="Q784" s="1">
        <v>1</v>
      </c>
      <c r="R784" s="3">
        <v>47</v>
      </c>
      <c r="S784" s="1">
        <v>100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3">
        <v>11</v>
      </c>
      <c r="AD784" s="1">
        <v>9.9855619000000007E-2</v>
      </c>
      <c r="AE784" s="1">
        <v>2.21434269404172E-2</v>
      </c>
      <c r="AF784" s="1">
        <v>4</v>
      </c>
      <c r="AG784" s="2">
        <v>4</v>
      </c>
      <c r="AH784" s="1">
        <v>11</v>
      </c>
      <c r="AI784" s="1">
        <v>6</v>
      </c>
      <c r="AJ784" s="1">
        <v>6</v>
      </c>
      <c r="AK784" s="1">
        <v>51</v>
      </c>
    </row>
    <row r="785" spans="1:37" x14ac:dyDescent="0.2">
      <c r="A785" t="s">
        <v>785</v>
      </c>
      <c r="B785" t="s">
        <v>5168</v>
      </c>
      <c r="C785" t="s">
        <v>5896</v>
      </c>
      <c r="D785" t="s">
        <v>6879</v>
      </c>
      <c r="E785" t="s">
        <v>6882</v>
      </c>
      <c r="F785" s="35" t="s">
        <v>6883</v>
      </c>
      <c r="G785" s="1" t="s">
        <v>5104</v>
      </c>
      <c r="H785" s="1" t="s">
        <v>5104</v>
      </c>
      <c r="I785" s="3">
        <v>1</v>
      </c>
      <c r="J785" s="1">
        <v>0</v>
      </c>
      <c r="K785" s="1">
        <v>0</v>
      </c>
      <c r="L785" s="3">
        <v>1</v>
      </c>
      <c r="M785" s="6">
        <v>10.6</v>
      </c>
      <c r="N785" s="13">
        <v>10.6</v>
      </c>
      <c r="O785" s="3">
        <v>44</v>
      </c>
      <c r="P785" s="1">
        <v>1</v>
      </c>
      <c r="Q785" s="1">
        <v>1</v>
      </c>
      <c r="R785" s="3">
        <v>1</v>
      </c>
      <c r="S785" s="1">
        <v>100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3">
        <v>11</v>
      </c>
      <c r="AD785" s="1">
        <v>9.9855619000000007E-2</v>
      </c>
      <c r="AE785" s="1">
        <v>2.21434269404172E-2</v>
      </c>
      <c r="AF785" s="1">
        <v>4</v>
      </c>
      <c r="AG785" s="2">
        <v>4</v>
      </c>
      <c r="AH785" s="1">
        <v>11</v>
      </c>
      <c r="AI785" s="1">
        <v>3</v>
      </c>
      <c r="AJ785" s="1">
        <v>3</v>
      </c>
      <c r="AK785" s="1">
        <v>51</v>
      </c>
    </row>
    <row r="786" spans="1:37" x14ac:dyDescent="0.2">
      <c r="A786" t="s">
        <v>786</v>
      </c>
      <c r="B786" t="s">
        <v>5412</v>
      </c>
      <c r="C786" t="s">
        <v>5413</v>
      </c>
      <c r="D786" t="s">
        <v>6884</v>
      </c>
      <c r="E786" t="s">
        <v>6885</v>
      </c>
      <c r="F786" s="35" t="s">
        <v>6886</v>
      </c>
      <c r="G786" s="1" t="s">
        <v>5105</v>
      </c>
      <c r="H786" s="1" t="s">
        <v>5105</v>
      </c>
      <c r="I786" s="3">
        <v>1</v>
      </c>
      <c r="J786" s="1">
        <v>0</v>
      </c>
      <c r="K786" s="1">
        <v>0</v>
      </c>
      <c r="L786" s="3">
        <v>1</v>
      </c>
      <c r="M786" s="6">
        <v>14462.2</v>
      </c>
      <c r="N786" s="13">
        <v>14462.2</v>
      </c>
      <c r="O786" s="3">
        <v>44</v>
      </c>
      <c r="P786" s="1">
        <v>1.0049999999999999</v>
      </c>
      <c r="Q786" s="1">
        <v>1.0049999999999999</v>
      </c>
      <c r="R786" s="3">
        <v>47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30</v>
      </c>
      <c r="Z786" s="1">
        <v>0</v>
      </c>
      <c r="AA786" s="1">
        <v>0</v>
      </c>
      <c r="AB786" s="1">
        <v>70</v>
      </c>
      <c r="AC786" s="3">
        <v>11</v>
      </c>
      <c r="AD786" s="1">
        <v>-9.6893048999999995E-2</v>
      </c>
      <c r="AE786" s="1">
        <v>1.5037891538574001E-3</v>
      </c>
      <c r="AF786" s="1">
        <v>3</v>
      </c>
      <c r="AG786" s="1">
        <v>3</v>
      </c>
      <c r="AH786" s="1">
        <v>11</v>
      </c>
      <c r="AI786" s="1">
        <v>2</v>
      </c>
      <c r="AJ786" s="1">
        <v>2</v>
      </c>
      <c r="AK786" s="1">
        <v>51</v>
      </c>
    </row>
    <row r="787" spans="1:37" x14ac:dyDescent="0.2">
      <c r="A787" t="s">
        <v>787</v>
      </c>
      <c r="B787" t="s">
        <v>5412</v>
      </c>
      <c r="C787" t="s">
        <v>5413</v>
      </c>
      <c r="D787" t="s">
        <v>6884</v>
      </c>
      <c r="E787" t="s">
        <v>6887</v>
      </c>
      <c r="F787" s="35" t="s">
        <v>6888</v>
      </c>
      <c r="G787" s="1" t="s">
        <v>5105</v>
      </c>
      <c r="H787" s="1" t="s">
        <v>5105</v>
      </c>
      <c r="I787" s="3">
        <v>1</v>
      </c>
      <c r="J787" s="1">
        <v>0</v>
      </c>
      <c r="K787" s="1">
        <v>0</v>
      </c>
      <c r="L787" s="3">
        <v>1</v>
      </c>
      <c r="M787" s="6">
        <v>16498</v>
      </c>
      <c r="N787" s="13">
        <v>16498</v>
      </c>
      <c r="O787" s="3">
        <v>44</v>
      </c>
      <c r="P787" s="1">
        <v>1</v>
      </c>
      <c r="Q787" s="1">
        <v>1</v>
      </c>
      <c r="R787" s="3">
        <v>47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30</v>
      </c>
      <c r="Z787" s="1">
        <v>0</v>
      </c>
      <c r="AA787" s="1">
        <v>0</v>
      </c>
      <c r="AB787" s="1">
        <v>70</v>
      </c>
      <c r="AC787" s="3">
        <v>11</v>
      </c>
      <c r="AD787" s="1">
        <v>-9.6893048999999995E-2</v>
      </c>
      <c r="AE787" s="1">
        <v>1.5037891538574001E-3</v>
      </c>
      <c r="AF787" s="1">
        <v>3</v>
      </c>
      <c r="AG787" s="1">
        <v>3</v>
      </c>
      <c r="AH787" s="1">
        <v>11</v>
      </c>
      <c r="AI787" s="1">
        <v>3</v>
      </c>
      <c r="AJ787" s="1">
        <v>3</v>
      </c>
      <c r="AK787" s="1">
        <v>51</v>
      </c>
    </row>
    <row r="788" spans="1:37" x14ac:dyDescent="0.2">
      <c r="A788" t="s">
        <v>788</v>
      </c>
      <c r="B788" t="s">
        <v>5412</v>
      </c>
      <c r="C788" t="s">
        <v>5413</v>
      </c>
      <c r="D788" t="s">
        <v>6884</v>
      </c>
      <c r="E788" t="s">
        <v>6889</v>
      </c>
      <c r="F788" s="35" t="s">
        <v>6890</v>
      </c>
      <c r="G788" s="1" t="s">
        <v>5105</v>
      </c>
      <c r="H788" s="1" t="s">
        <v>5105</v>
      </c>
      <c r="I788" s="3">
        <v>1</v>
      </c>
      <c r="J788" s="1">
        <v>0</v>
      </c>
      <c r="K788" s="1">
        <v>0</v>
      </c>
      <c r="L788" s="3">
        <v>1</v>
      </c>
      <c r="M788" s="6">
        <v>9089.6</v>
      </c>
      <c r="N788" s="13">
        <v>9089.6</v>
      </c>
      <c r="O788" s="3">
        <v>44</v>
      </c>
      <c r="P788" s="1">
        <v>1</v>
      </c>
      <c r="Q788" s="1">
        <v>1</v>
      </c>
      <c r="R788" s="3">
        <v>47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30</v>
      </c>
      <c r="Z788" s="1">
        <v>0</v>
      </c>
      <c r="AA788" s="1">
        <v>0</v>
      </c>
      <c r="AB788" s="1">
        <v>70</v>
      </c>
      <c r="AC788" s="3">
        <v>11</v>
      </c>
      <c r="AD788" s="1">
        <v>-9.6893048999999995E-2</v>
      </c>
      <c r="AE788" s="1">
        <v>1.5037891538574101E-3</v>
      </c>
      <c r="AF788" s="1">
        <v>3</v>
      </c>
      <c r="AG788" s="1">
        <v>3</v>
      </c>
      <c r="AH788" s="1">
        <v>11</v>
      </c>
      <c r="AI788" s="1">
        <v>2</v>
      </c>
      <c r="AJ788" s="1">
        <v>2</v>
      </c>
      <c r="AK788" s="1">
        <v>51</v>
      </c>
    </row>
    <row r="789" spans="1:37" x14ac:dyDescent="0.2">
      <c r="A789" t="s">
        <v>789</v>
      </c>
      <c r="B789" t="s">
        <v>5412</v>
      </c>
      <c r="C789" t="s">
        <v>5413</v>
      </c>
      <c r="D789" t="s">
        <v>6884</v>
      </c>
      <c r="E789" t="s">
        <v>6752</v>
      </c>
      <c r="F789" s="35" t="s">
        <v>6891</v>
      </c>
      <c r="G789" s="1" t="s">
        <v>5105</v>
      </c>
      <c r="H789" s="1" t="s">
        <v>5105</v>
      </c>
      <c r="I789" s="3">
        <v>1</v>
      </c>
      <c r="J789" s="1">
        <v>0</v>
      </c>
      <c r="K789" s="1">
        <v>0</v>
      </c>
      <c r="L789" s="3">
        <v>1</v>
      </c>
      <c r="M789" s="6">
        <v>11993.8</v>
      </c>
      <c r="N789" s="13">
        <v>11993.8</v>
      </c>
      <c r="O789" s="3">
        <v>44</v>
      </c>
      <c r="P789" s="1">
        <v>0.995</v>
      </c>
      <c r="Q789" s="1">
        <v>0.995</v>
      </c>
      <c r="R789" s="3">
        <v>47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30</v>
      </c>
      <c r="Z789" s="1">
        <v>0</v>
      </c>
      <c r="AA789" s="1">
        <v>0</v>
      </c>
      <c r="AB789" s="1">
        <v>70</v>
      </c>
      <c r="AC789" s="3">
        <v>11</v>
      </c>
      <c r="AD789" s="1">
        <v>-9.6893048999999995E-2</v>
      </c>
      <c r="AE789" s="1">
        <v>1.50378915385742E-3</v>
      </c>
      <c r="AF789" s="1">
        <v>3</v>
      </c>
      <c r="AG789" s="1">
        <v>3</v>
      </c>
      <c r="AH789" s="1">
        <v>11</v>
      </c>
      <c r="AI789" s="1">
        <v>3</v>
      </c>
      <c r="AJ789" s="1">
        <v>3</v>
      </c>
      <c r="AK789" s="1">
        <v>51</v>
      </c>
    </row>
    <row r="790" spans="1:37" x14ac:dyDescent="0.2">
      <c r="A790" t="s">
        <v>790</v>
      </c>
      <c r="B790" t="s">
        <v>5412</v>
      </c>
      <c r="C790" t="s">
        <v>5413</v>
      </c>
      <c r="D790" t="s">
        <v>6884</v>
      </c>
      <c r="E790" t="s">
        <v>6640</v>
      </c>
      <c r="F790" s="35" t="s">
        <v>6892</v>
      </c>
      <c r="G790" s="1" t="s">
        <v>5105</v>
      </c>
      <c r="H790" s="1" t="s">
        <v>5105</v>
      </c>
      <c r="I790" s="3">
        <v>1</v>
      </c>
      <c r="J790" s="1">
        <v>0</v>
      </c>
      <c r="K790" s="1">
        <v>0</v>
      </c>
      <c r="L790" s="3">
        <v>1</v>
      </c>
      <c r="M790" s="6">
        <v>11505.2</v>
      </c>
      <c r="N790" s="13">
        <v>11505.2</v>
      </c>
      <c r="O790" s="3">
        <v>44</v>
      </c>
      <c r="P790" s="1">
        <v>1.01</v>
      </c>
      <c r="Q790" s="1">
        <v>1.01</v>
      </c>
      <c r="R790" s="3">
        <v>47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30</v>
      </c>
      <c r="Z790" s="1">
        <v>0</v>
      </c>
      <c r="AA790" s="1">
        <v>0</v>
      </c>
      <c r="AB790" s="1">
        <v>70</v>
      </c>
      <c r="AC790" s="3">
        <v>11</v>
      </c>
      <c r="AD790" s="1">
        <v>-9.6893048999999995E-2</v>
      </c>
      <c r="AE790" s="1">
        <v>1.50378915385742E-3</v>
      </c>
      <c r="AF790" s="1">
        <v>3</v>
      </c>
      <c r="AG790" s="1">
        <v>3</v>
      </c>
      <c r="AH790" s="1">
        <v>11</v>
      </c>
      <c r="AI790" s="1">
        <v>2</v>
      </c>
      <c r="AJ790" s="1">
        <v>2</v>
      </c>
      <c r="AK790" s="1">
        <v>51</v>
      </c>
    </row>
    <row r="791" spans="1:37" x14ac:dyDescent="0.2">
      <c r="A791" t="s">
        <v>791</v>
      </c>
      <c r="B791" t="s">
        <v>5123</v>
      </c>
      <c r="C791" t="s">
        <v>5124</v>
      </c>
      <c r="D791" t="s">
        <v>6893</v>
      </c>
      <c r="E791" t="s">
        <v>6894</v>
      </c>
      <c r="F791" s="35" t="s">
        <v>6895</v>
      </c>
      <c r="G791" s="1" t="s">
        <v>5104</v>
      </c>
      <c r="H791" s="1" t="s">
        <v>5104</v>
      </c>
      <c r="I791" s="3">
        <v>1</v>
      </c>
      <c r="J791" s="1">
        <v>0</v>
      </c>
      <c r="K791" s="1">
        <v>0</v>
      </c>
      <c r="L791" s="3">
        <v>1</v>
      </c>
      <c r="M791" s="6">
        <v>62.5</v>
      </c>
      <c r="N791" s="13">
        <v>62.5</v>
      </c>
      <c r="O791" s="3">
        <v>44</v>
      </c>
      <c r="P791" s="1">
        <v>1.9775</v>
      </c>
      <c r="Q791" s="1">
        <v>1.9775</v>
      </c>
      <c r="R791" s="3">
        <v>47</v>
      </c>
      <c r="S791" s="1">
        <v>80</v>
      </c>
      <c r="T791" s="1">
        <v>0</v>
      </c>
      <c r="U791" s="1">
        <v>0</v>
      </c>
      <c r="V791" s="1">
        <v>0</v>
      </c>
      <c r="W791" s="1">
        <v>10</v>
      </c>
      <c r="X791" s="1">
        <v>0</v>
      </c>
      <c r="Y791" s="1">
        <v>0</v>
      </c>
      <c r="Z791" s="1">
        <v>0</v>
      </c>
      <c r="AA791" s="1">
        <v>0</v>
      </c>
      <c r="AB791" s="1">
        <v>10</v>
      </c>
      <c r="AC791" s="3">
        <v>11</v>
      </c>
      <c r="AD791" s="1">
        <v>7.7082646000000005E-2</v>
      </c>
      <c r="AE791" s="1">
        <v>2.8197704979791401E-2</v>
      </c>
      <c r="AF791" s="1">
        <v>1</v>
      </c>
      <c r="AG791" s="1">
        <v>1</v>
      </c>
      <c r="AH791" s="1">
        <v>11</v>
      </c>
      <c r="AI791" s="1">
        <v>6</v>
      </c>
      <c r="AJ791" s="1">
        <v>6</v>
      </c>
      <c r="AK791" s="1">
        <v>51</v>
      </c>
    </row>
    <row r="792" spans="1:37" x14ac:dyDescent="0.2">
      <c r="A792" t="s">
        <v>792</v>
      </c>
      <c r="B792" t="s">
        <v>5554</v>
      </c>
      <c r="C792" t="s">
        <v>6896</v>
      </c>
      <c r="D792" t="s">
        <v>6897</v>
      </c>
      <c r="E792" t="s">
        <v>6898</v>
      </c>
      <c r="F792" s="35" t="s">
        <v>6899</v>
      </c>
      <c r="G792" s="1" t="s">
        <v>5106</v>
      </c>
      <c r="H792" s="1" t="s">
        <v>5106</v>
      </c>
      <c r="I792" s="3">
        <v>1</v>
      </c>
      <c r="J792" s="1">
        <v>0</v>
      </c>
      <c r="K792" s="1">
        <v>0</v>
      </c>
      <c r="L792" s="3">
        <v>1</v>
      </c>
      <c r="M792" s="6">
        <v>84</v>
      </c>
      <c r="N792" s="13">
        <v>84</v>
      </c>
      <c r="O792" s="3">
        <v>44</v>
      </c>
      <c r="P792" s="1">
        <v>4.9050000000000002</v>
      </c>
      <c r="Q792" s="1">
        <v>4.9050000000000002</v>
      </c>
      <c r="R792" s="3">
        <v>47</v>
      </c>
      <c r="S792" s="1">
        <v>80</v>
      </c>
      <c r="T792" s="1">
        <v>0</v>
      </c>
      <c r="U792" s="1">
        <v>0</v>
      </c>
      <c r="V792" s="1">
        <v>20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3">
        <v>11</v>
      </c>
      <c r="AD792" s="1">
        <v>9.9534282000000002E-2</v>
      </c>
      <c r="AE792" s="1">
        <v>2.12629341044966E-2</v>
      </c>
      <c r="AF792" s="1">
        <v>1</v>
      </c>
      <c r="AG792" s="1">
        <v>1</v>
      </c>
      <c r="AH792" s="1">
        <v>11</v>
      </c>
      <c r="AI792" s="1">
        <v>6</v>
      </c>
      <c r="AJ792" s="1">
        <v>6</v>
      </c>
      <c r="AK792" s="1">
        <v>51</v>
      </c>
    </row>
    <row r="793" spans="1:37" x14ac:dyDescent="0.2">
      <c r="A793" t="s">
        <v>793</v>
      </c>
      <c r="B793" t="s">
        <v>5181</v>
      </c>
      <c r="C793" t="s">
        <v>6900</v>
      </c>
      <c r="D793" t="s">
        <v>6901</v>
      </c>
      <c r="E793" t="s">
        <v>6902</v>
      </c>
      <c r="F793" s="35" t="s">
        <v>6903</v>
      </c>
      <c r="G793" s="1" t="s">
        <v>5104</v>
      </c>
      <c r="H793" s="1" t="s">
        <v>5104</v>
      </c>
      <c r="I793" s="3">
        <v>1</v>
      </c>
      <c r="J793" s="1">
        <v>1</v>
      </c>
      <c r="K793" s="1">
        <v>1</v>
      </c>
      <c r="L793" s="3">
        <v>42</v>
      </c>
      <c r="M793" s="6">
        <v>1917.5</v>
      </c>
      <c r="N793" s="13">
        <v>1917.5</v>
      </c>
      <c r="O793" s="3">
        <v>44</v>
      </c>
      <c r="P793" s="1">
        <f>(2+5)/2</f>
        <v>3.5</v>
      </c>
      <c r="Q793" s="1">
        <f>(2+5)/2</f>
        <v>3.5</v>
      </c>
      <c r="R793" s="3">
        <v>1</v>
      </c>
      <c r="S793" s="1">
        <v>80</v>
      </c>
      <c r="T793" s="1">
        <v>0</v>
      </c>
      <c r="U793" s="1">
        <v>10</v>
      </c>
      <c r="V793" s="1">
        <v>0</v>
      </c>
      <c r="W793" s="1">
        <v>0</v>
      </c>
      <c r="X793" s="1">
        <v>0</v>
      </c>
      <c r="Y793" s="1">
        <v>10</v>
      </c>
      <c r="Z793" s="1">
        <v>0</v>
      </c>
      <c r="AA793" s="1">
        <v>0</v>
      </c>
      <c r="AB793" s="1">
        <v>0</v>
      </c>
      <c r="AC793" s="3">
        <v>11</v>
      </c>
      <c r="AD793" s="1">
        <v>9.8306211000000004E-2</v>
      </c>
      <c r="AE793" s="1">
        <v>-2.5032580669325298E-3</v>
      </c>
      <c r="AF793" s="1">
        <v>1</v>
      </c>
      <c r="AG793" s="1">
        <v>1</v>
      </c>
      <c r="AH793" s="1">
        <v>11</v>
      </c>
      <c r="AI793" s="1">
        <v>4</v>
      </c>
      <c r="AJ793" s="1">
        <v>4</v>
      </c>
      <c r="AK793" s="1">
        <v>51</v>
      </c>
    </row>
    <row r="794" spans="1:37" x14ac:dyDescent="0.2">
      <c r="A794" t="s">
        <v>794</v>
      </c>
      <c r="B794" t="s">
        <v>5181</v>
      </c>
      <c r="C794" t="s">
        <v>6900</v>
      </c>
      <c r="D794" t="s">
        <v>6901</v>
      </c>
      <c r="E794" t="s">
        <v>6904</v>
      </c>
      <c r="F794" s="35" t="s">
        <v>6905</v>
      </c>
      <c r="G794" s="1" t="s">
        <v>5104</v>
      </c>
      <c r="H794" s="1" t="s">
        <v>5104</v>
      </c>
      <c r="I794" s="3">
        <v>1</v>
      </c>
      <c r="J794" s="1">
        <v>1</v>
      </c>
      <c r="K794" s="1">
        <v>1</v>
      </c>
      <c r="L794" s="3">
        <v>1</v>
      </c>
      <c r="M794" s="6">
        <v>328</v>
      </c>
      <c r="N794" s="13">
        <v>328</v>
      </c>
      <c r="O794" s="3">
        <v>44</v>
      </c>
      <c r="P794" s="1">
        <v>3.49</v>
      </c>
      <c r="Q794" s="1">
        <v>3.49</v>
      </c>
      <c r="R794" s="3">
        <v>47</v>
      </c>
      <c r="S794" s="1">
        <v>80</v>
      </c>
      <c r="T794" s="1">
        <v>0</v>
      </c>
      <c r="U794" s="1">
        <v>10</v>
      </c>
      <c r="V794" s="1">
        <v>0</v>
      </c>
      <c r="W794" s="1">
        <v>0</v>
      </c>
      <c r="X794" s="1">
        <v>0</v>
      </c>
      <c r="Y794" s="1">
        <v>10</v>
      </c>
      <c r="Z794" s="1">
        <v>0</v>
      </c>
      <c r="AA794" s="1">
        <v>0</v>
      </c>
      <c r="AB794" s="1">
        <v>0</v>
      </c>
      <c r="AC794" s="3">
        <v>11</v>
      </c>
      <c r="AD794" s="1">
        <v>9.8306211000000004E-2</v>
      </c>
      <c r="AE794" s="1">
        <v>-2.5032580669325402E-3</v>
      </c>
      <c r="AF794" s="1">
        <v>1</v>
      </c>
      <c r="AG794" s="1">
        <v>1</v>
      </c>
      <c r="AH794" s="1">
        <v>11</v>
      </c>
      <c r="AI794" s="1">
        <v>5</v>
      </c>
      <c r="AJ794" s="1">
        <v>5</v>
      </c>
      <c r="AK794" s="1">
        <v>51</v>
      </c>
    </row>
    <row r="795" spans="1:37" x14ac:dyDescent="0.2">
      <c r="A795" t="s">
        <v>795</v>
      </c>
      <c r="B795" t="s">
        <v>5181</v>
      </c>
      <c r="C795" t="s">
        <v>6900</v>
      </c>
      <c r="D795" t="s">
        <v>6901</v>
      </c>
      <c r="E795" t="s">
        <v>6906</v>
      </c>
      <c r="F795" s="35" t="s">
        <v>6907</v>
      </c>
      <c r="G795" s="1" t="s">
        <v>5104</v>
      </c>
      <c r="H795" s="1" t="s">
        <v>5104</v>
      </c>
      <c r="I795" s="3">
        <v>1</v>
      </c>
      <c r="J795" s="1">
        <v>1</v>
      </c>
      <c r="K795" s="1">
        <v>1</v>
      </c>
      <c r="L795" s="3">
        <v>1</v>
      </c>
      <c r="M795" s="6">
        <v>3500</v>
      </c>
      <c r="N795" s="13">
        <v>3500</v>
      </c>
      <c r="O795" s="3">
        <v>44</v>
      </c>
      <c r="P795" s="1">
        <v>3.55</v>
      </c>
      <c r="Q795" s="1">
        <v>3.55</v>
      </c>
      <c r="R795" s="3">
        <v>47</v>
      </c>
      <c r="S795" s="1">
        <v>80</v>
      </c>
      <c r="T795" s="1">
        <v>0</v>
      </c>
      <c r="U795" s="1">
        <v>10</v>
      </c>
      <c r="V795" s="1">
        <v>0</v>
      </c>
      <c r="W795" s="1">
        <v>0</v>
      </c>
      <c r="X795" s="1">
        <v>0</v>
      </c>
      <c r="Y795" s="1">
        <v>10</v>
      </c>
      <c r="Z795" s="1">
        <v>0</v>
      </c>
      <c r="AA795" s="1">
        <v>0</v>
      </c>
      <c r="AB795" s="1">
        <v>0</v>
      </c>
      <c r="AC795" s="3">
        <v>11</v>
      </c>
      <c r="AD795" s="1">
        <v>9.8306211000000004E-2</v>
      </c>
      <c r="AE795" s="1">
        <v>-2.5032580669325701E-3</v>
      </c>
      <c r="AF795" s="1">
        <v>1</v>
      </c>
      <c r="AG795" s="1">
        <v>1</v>
      </c>
      <c r="AH795" s="1">
        <v>11</v>
      </c>
      <c r="AI795" s="1">
        <v>6</v>
      </c>
      <c r="AJ795" s="1">
        <v>6</v>
      </c>
      <c r="AK795" s="1">
        <v>51</v>
      </c>
    </row>
    <row r="796" spans="1:37" x14ac:dyDescent="0.2">
      <c r="A796" t="s">
        <v>796</v>
      </c>
      <c r="B796" t="s">
        <v>5181</v>
      </c>
      <c r="C796" t="s">
        <v>6900</v>
      </c>
      <c r="D796" t="s">
        <v>6901</v>
      </c>
      <c r="E796" t="s">
        <v>6908</v>
      </c>
      <c r="F796" s="35" t="s">
        <v>6909</v>
      </c>
      <c r="G796" s="1" t="s">
        <v>5104</v>
      </c>
      <c r="H796" s="1" t="s">
        <v>5104</v>
      </c>
      <c r="I796" s="3">
        <v>1</v>
      </c>
      <c r="J796" s="1">
        <v>1</v>
      </c>
      <c r="K796" s="1">
        <v>1</v>
      </c>
      <c r="L796" s="3">
        <v>1</v>
      </c>
      <c r="M796" s="6">
        <v>1200</v>
      </c>
      <c r="N796" s="13">
        <v>1200</v>
      </c>
      <c r="O796" s="3">
        <v>44</v>
      </c>
      <c r="P796" s="1">
        <v>3.7425000000000002</v>
      </c>
      <c r="Q796" s="1">
        <v>3.7425000000000002</v>
      </c>
      <c r="R796" s="3">
        <v>47</v>
      </c>
      <c r="S796" s="1">
        <v>80</v>
      </c>
      <c r="T796" s="1">
        <v>0</v>
      </c>
      <c r="U796" s="1">
        <v>10</v>
      </c>
      <c r="V796" s="1">
        <v>0</v>
      </c>
      <c r="W796" s="1">
        <v>0</v>
      </c>
      <c r="X796" s="1">
        <v>0</v>
      </c>
      <c r="Y796" s="1">
        <v>10</v>
      </c>
      <c r="Z796" s="1">
        <v>0</v>
      </c>
      <c r="AA796" s="1">
        <v>0</v>
      </c>
      <c r="AB796" s="1">
        <v>0</v>
      </c>
      <c r="AC796" s="3">
        <v>11</v>
      </c>
      <c r="AD796" s="1">
        <v>9.8306211000000004E-2</v>
      </c>
      <c r="AE796" s="1">
        <v>-2.5032580669325801E-3</v>
      </c>
      <c r="AF796" s="1">
        <v>1</v>
      </c>
      <c r="AG796" s="1">
        <v>1</v>
      </c>
      <c r="AH796" s="1">
        <v>11</v>
      </c>
      <c r="AI796" s="1">
        <v>3</v>
      </c>
      <c r="AJ796" s="1">
        <v>3</v>
      </c>
      <c r="AK796" s="1">
        <v>51</v>
      </c>
    </row>
    <row r="797" spans="1:37" x14ac:dyDescent="0.2">
      <c r="A797" t="s">
        <v>797</v>
      </c>
      <c r="B797" t="s">
        <v>5554</v>
      </c>
      <c r="C797" t="s">
        <v>5555</v>
      </c>
      <c r="D797" t="s">
        <v>6910</v>
      </c>
      <c r="E797" t="s">
        <v>6911</v>
      </c>
      <c r="F797" s="35" t="s">
        <v>6912</v>
      </c>
      <c r="G797" s="1" t="s">
        <v>5104</v>
      </c>
      <c r="H797" s="1" t="s">
        <v>5104</v>
      </c>
      <c r="I797" s="3">
        <v>1</v>
      </c>
      <c r="J797" s="1">
        <v>1</v>
      </c>
      <c r="K797" s="1">
        <v>1</v>
      </c>
      <c r="L797" s="3">
        <v>1</v>
      </c>
      <c r="M797" s="6">
        <v>7.9</v>
      </c>
      <c r="N797" s="13">
        <v>7.9</v>
      </c>
      <c r="O797" s="3">
        <v>44</v>
      </c>
      <c r="P797" s="1" t="s">
        <v>2</v>
      </c>
      <c r="Q797" s="1">
        <v>3.8653</v>
      </c>
      <c r="R797" s="3" t="s">
        <v>14989</v>
      </c>
      <c r="S797" s="1">
        <v>98</v>
      </c>
      <c r="T797" s="1">
        <v>0</v>
      </c>
      <c r="U797" s="1">
        <v>0</v>
      </c>
      <c r="V797" s="1">
        <v>0</v>
      </c>
      <c r="W797" s="1">
        <v>2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3">
        <v>44</v>
      </c>
      <c r="AD797" s="1">
        <v>9.9747623999999993E-2</v>
      </c>
      <c r="AE797" s="1">
        <v>2.15700940329779E-2</v>
      </c>
      <c r="AF797" s="1">
        <v>1</v>
      </c>
      <c r="AG797" s="1">
        <v>1</v>
      </c>
      <c r="AH797" s="15">
        <v>1</v>
      </c>
      <c r="AI797" s="1">
        <v>1</v>
      </c>
      <c r="AJ797" s="1">
        <v>1</v>
      </c>
      <c r="AK797" s="1">
        <v>51</v>
      </c>
    </row>
    <row r="798" spans="1:37" x14ac:dyDescent="0.2">
      <c r="A798" t="s">
        <v>798</v>
      </c>
      <c r="B798" t="s">
        <v>5554</v>
      </c>
      <c r="C798" t="s">
        <v>5555</v>
      </c>
      <c r="D798" t="s">
        <v>6910</v>
      </c>
      <c r="E798" t="s">
        <v>6913</v>
      </c>
      <c r="F798" s="35" t="s">
        <v>6914</v>
      </c>
      <c r="G798" s="1" t="s">
        <v>5106</v>
      </c>
      <c r="H798" s="1" t="s">
        <v>5106</v>
      </c>
      <c r="I798" s="3">
        <v>1</v>
      </c>
      <c r="J798" s="1">
        <v>0</v>
      </c>
      <c r="K798" s="1">
        <v>0</v>
      </c>
      <c r="L798" s="3">
        <v>1</v>
      </c>
      <c r="M798" s="6">
        <v>7.4</v>
      </c>
      <c r="N798" s="13">
        <v>7.4</v>
      </c>
      <c r="O798" s="3">
        <v>44</v>
      </c>
      <c r="P798" s="1" t="s">
        <v>2</v>
      </c>
      <c r="Q798" s="1">
        <v>4.4078999999999997</v>
      </c>
      <c r="R798" s="3" t="s">
        <v>14989</v>
      </c>
      <c r="S798" s="1">
        <v>100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3">
        <v>11</v>
      </c>
      <c r="AD798" s="1">
        <v>9.9855619000000007E-2</v>
      </c>
      <c r="AE798" s="1">
        <v>2.2143426940417099E-2</v>
      </c>
      <c r="AF798" s="1">
        <v>1</v>
      </c>
      <c r="AG798" s="1">
        <v>1</v>
      </c>
      <c r="AH798" s="1">
        <v>11</v>
      </c>
      <c r="AI798" s="1">
        <v>1</v>
      </c>
      <c r="AJ798" s="1">
        <v>1</v>
      </c>
      <c r="AK798" s="1">
        <v>51</v>
      </c>
    </row>
    <row r="799" spans="1:37" x14ac:dyDescent="0.2">
      <c r="A799" t="s">
        <v>799</v>
      </c>
      <c r="B799" t="s">
        <v>5554</v>
      </c>
      <c r="C799" t="s">
        <v>5555</v>
      </c>
      <c r="D799" t="s">
        <v>6910</v>
      </c>
      <c r="E799" t="s">
        <v>6915</v>
      </c>
      <c r="F799" s="35" t="s">
        <v>6916</v>
      </c>
      <c r="G799" s="1" t="s">
        <v>2</v>
      </c>
      <c r="H799" s="1" t="s">
        <v>5104</v>
      </c>
      <c r="I799" s="14" t="s">
        <v>14989</v>
      </c>
      <c r="J799" s="1" t="s">
        <v>2</v>
      </c>
      <c r="K799" s="1">
        <v>0</v>
      </c>
      <c r="L799" s="14" t="s">
        <v>14989</v>
      </c>
      <c r="M799" s="6">
        <v>7.1</v>
      </c>
      <c r="N799" s="13">
        <v>7.1</v>
      </c>
      <c r="O799" s="3">
        <v>44</v>
      </c>
      <c r="P799" s="1">
        <v>2</v>
      </c>
      <c r="Q799" s="1">
        <v>2</v>
      </c>
      <c r="R799" s="3">
        <v>1</v>
      </c>
      <c r="S799" s="1">
        <v>100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3">
        <v>11</v>
      </c>
      <c r="AD799" s="1">
        <v>9.9855619000000007E-2</v>
      </c>
      <c r="AE799" s="1">
        <v>2.2143426940417099E-2</v>
      </c>
      <c r="AF799" s="1">
        <v>1</v>
      </c>
      <c r="AG799" s="1">
        <v>1</v>
      </c>
      <c r="AH799" s="1">
        <v>11</v>
      </c>
      <c r="AI799" s="1">
        <v>1</v>
      </c>
      <c r="AJ799" s="1">
        <v>1</v>
      </c>
      <c r="AK799" s="1">
        <v>51</v>
      </c>
    </row>
    <row r="800" spans="1:37" x14ac:dyDescent="0.2">
      <c r="A800" t="s">
        <v>800</v>
      </c>
      <c r="B800" t="s">
        <v>5123</v>
      </c>
      <c r="C800" t="s">
        <v>5124</v>
      </c>
      <c r="D800" t="s">
        <v>6917</v>
      </c>
      <c r="E800" t="s">
        <v>6628</v>
      </c>
      <c r="F800" s="35" t="s">
        <v>6918</v>
      </c>
      <c r="G800" s="1" t="s">
        <v>5104</v>
      </c>
      <c r="H800" s="1" t="s">
        <v>5104</v>
      </c>
      <c r="I800" s="3">
        <v>1</v>
      </c>
      <c r="J800" s="1">
        <v>0</v>
      </c>
      <c r="K800" s="1">
        <v>0</v>
      </c>
      <c r="L800" s="3">
        <v>1</v>
      </c>
      <c r="M800" s="6">
        <v>153.5</v>
      </c>
      <c r="N800" s="13">
        <v>153.5</v>
      </c>
      <c r="O800" s="3">
        <v>44</v>
      </c>
      <c r="P800" s="1">
        <v>2</v>
      </c>
      <c r="Q800" s="1">
        <v>2</v>
      </c>
      <c r="R800" s="3">
        <v>47</v>
      </c>
      <c r="S800" s="1">
        <v>10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10</v>
      </c>
      <c r="Z800" s="1">
        <v>0</v>
      </c>
      <c r="AA800" s="1">
        <v>20</v>
      </c>
      <c r="AB800" s="1">
        <v>60</v>
      </c>
      <c r="AC800" s="3">
        <v>11</v>
      </c>
      <c r="AD800" s="1">
        <v>-7.4080504000000005E-2</v>
      </c>
      <c r="AE800" s="1">
        <v>2.3214266687841999E-2</v>
      </c>
      <c r="AF800" s="1">
        <v>3</v>
      </c>
      <c r="AG800" s="1">
        <v>3</v>
      </c>
      <c r="AH800" s="1">
        <v>11</v>
      </c>
      <c r="AI800" s="1">
        <v>2</v>
      </c>
      <c r="AJ800" s="1">
        <v>2</v>
      </c>
      <c r="AK800" s="1">
        <v>51</v>
      </c>
    </row>
    <row r="801" spans="1:37" x14ac:dyDescent="0.2">
      <c r="A801" t="s">
        <v>801</v>
      </c>
      <c r="B801" t="s">
        <v>5233</v>
      </c>
      <c r="C801" t="s">
        <v>5234</v>
      </c>
      <c r="D801" t="s">
        <v>6919</v>
      </c>
      <c r="E801" t="s">
        <v>6920</v>
      </c>
      <c r="F801" s="35" t="s">
        <v>6921</v>
      </c>
      <c r="G801" s="1" t="s">
        <v>5106</v>
      </c>
      <c r="H801" s="1" t="s">
        <v>5106</v>
      </c>
      <c r="I801" s="3">
        <v>1</v>
      </c>
      <c r="J801" s="1">
        <v>1</v>
      </c>
      <c r="K801" s="1">
        <v>1</v>
      </c>
      <c r="L801" s="3">
        <v>1</v>
      </c>
      <c r="M801" s="6">
        <v>179999</v>
      </c>
      <c r="N801" s="13">
        <v>179999</v>
      </c>
      <c r="O801" s="3">
        <v>44</v>
      </c>
      <c r="P801" s="1">
        <v>1</v>
      </c>
      <c r="Q801" s="1">
        <v>1</v>
      </c>
      <c r="R801" s="3">
        <v>47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100</v>
      </c>
      <c r="AC801" s="3">
        <v>11</v>
      </c>
      <c r="AD801" s="1">
        <v>-9.0224465000000004E-2</v>
      </c>
      <c r="AE801" s="1">
        <v>7.4363546281954004E-2</v>
      </c>
      <c r="AF801" s="1">
        <v>1</v>
      </c>
      <c r="AG801" s="1">
        <v>1</v>
      </c>
      <c r="AH801" s="1">
        <v>11</v>
      </c>
      <c r="AI801" s="1">
        <v>2</v>
      </c>
      <c r="AJ801" s="1">
        <v>2</v>
      </c>
      <c r="AK801" s="1">
        <v>51</v>
      </c>
    </row>
    <row r="802" spans="1:37" x14ac:dyDescent="0.2">
      <c r="A802" t="s">
        <v>802</v>
      </c>
      <c r="B802" t="s">
        <v>5233</v>
      </c>
      <c r="C802" t="s">
        <v>5234</v>
      </c>
      <c r="D802" t="s">
        <v>6919</v>
      </c>
      <c r="E802" t="s">
        <v>6922</v>
      </c>
      <c r="F802" s="35" t="s">
        <v>6923</v>
      </c>
      <c r="G802" s="1" t="s">
        <v>5106</v>
      </c>
      <c r="H802" s="1" t="s">
        <v>5106</v>
      </c>
      <c r="I802" s="3">
        <v>1</v>
      </c>
      <c r="J802" s="1">
        <v>0</v>
      </c>
      <c r="K802" s="1">
        <v>0</v>
      </c>
      <c r="L802" s="3">
        <v>1</v>
      </c>
      <c r="M802" s="6">
        <v>179999</v>
      </c>
      <c r="N802" s="13">
        <v>179999</v>
      </c>
      <c r="O802" s="3">
        <v>44</v>
      </c>
      <c r="P802" s="1">
        <v>0.99</v>
      </c>
      <c r="Q802" s="1">
        <v>0.99</v>
      </c>
      <c r="R802" s="3">
        <v>47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100</v>
      </c>
      <c r="AC802" s="3">
        <v>11</v>
      </c>
      <c r="AD802" s="1">
        <v>-9.0224465000000004E-2</v>
      </c>
      <c r="AE802" s="1">
        <v>7.4363546281954004E-2</v>
      </c>
      <c r="AF802" s="1">
        <v>1</v>
      </c>
      <c r="AG802" s="1">
        <v>1</v>
      </c>
      <c r="AH802" s="1">
        <v>11</v>
      </c>
      <c r="AI802" s="1">
        <v>3</v>
      </c>
      <c r="AJ802" s="1">
        <v>3</v>
      </c>
      <c r="AK802" s="1">
        <v>51</v>
      </c>
    </row>
    <row r="803" spans="1:37" x14ac:dyDescent="0.2">
      <c r="A803" t="s">
        <v>803</v>
      </c>
      <c r="B803" t="s">
        <v>5168</v>
      </c>
      <c r="C803" t="s">
        <v>5896</v>
      </c>
      <c r="D803" t="s">
        <v>6924</v>
      </c>
      <c r="E803" t="s">
        <v>6925</v>
      </c>
      <c r="F803" s="35" t="s">
        <v>6926</v>
      </c>
      <c r="G803" s="1" t="s">
        <v>5104</v>
      </c>
      <c r="H803" s="1" t="s">
        <v>5107</v>
      </c>
      <c r="I803" s="3">
        <v>1</v>
      </c>
      <c r="J803" s="1">
        <v>0</v>
      </c>
      <c r="K803" s="1">
        <v>1</v>
      </c>
      <c r="L803" s="3">
        <v>1</v>
      </c>
      <c r="M803" s="6">
        <v>9.1999999999999993</v>
      </c>
      <c r="N803" s="13">
        <v>9.1999999999999993</v>
      </c>
      <c r="O803" s="3">
        <v>44</v>
      </c>
      <c r="P803" s="1">
        <v>1</v>
      </c>
      <c r="Q803" s="1">
        <v>1</v>
      </c>
      <c r="R803" s="3">
        <v>1</v>
      </c>
      <c r="S803" s="1">
        <v>100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3">
        <v>11</v>
      </c>
      <c r="AD803" s="1">
        <v>9.9855619000000007E-2</v>
      </c>
      <c r="AE803" s="1">
        <v>2.2143426940417099E-2</v>
      </c>
      <c r="AF803" s="1">
        <v>4</v>
      </c>
      <c r="AG803" s="2">
        <v>4</v>
      </c>
      <c r="AH803" s="1">
        <v>11</v>
      </c>
      <c r="AI803" s="1">
        <v>1</v>
      </c>
      <c r="AJ803" s="1">
        <v>1</v>
      </c>
      <c r="AK803" s="1">
        <v>51</v>
      </c>
    </row>
    <row r="804" spans="1:37" x14ac:dyDescent="0.2">
      <c r="A804" t="s">
        <v>804</v>
      </c>
      <c r="B804" t="s">
        <v>5168</v>
      </c>
      <c r="C804" t="s">
        <v>5605</v>
      </c>
      <c r="D804" t="s">
        <v>6927</v>
      </c>
      <c r="E804" t="s">
        <v>6862</v>
      </c>
      <c r="F804" s="35" t="s">
        <v>6928</v>
      </c>
      <c r="G804" s="1" t="s">
        <v>5104</v>
      </c>
      <c r="H804" s="1" t="s">
        <v>5104</v>
      </c>
      <c r="I804" s="3">
        <v>1</v>
      </c>
      <c r="J804" s="1">
        <v>0</v>
      </c>
      <c r="K804" s="1">
        <v>0</v>
      </c>
      <c r="L804" s="3">
        <v>1</v>
      </c>
      <c r="M804" s="6">
        <v>7.7</v>
      </c>
      <c r="N804" s="13">
        <v>7.7</v>
      </c>
      <c r="O804" s="3">
        <v>44</v>
      </c>
      <c r="P804" s="1">
        <v>1</v>
      </c>
      <c r="Q804" s="1">
        <v>1</v>
      </c>
      <c r="R804" s="3">
        <v>47</v>
      </c>
      <c r="S804" s="1">
        <v>100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3">
        <v>11</v>
      </c>
      <c r="AD804" s="1">
        <v>9.9855619000000007E-2</v>
      </c>
      <c r="AE804" s="1">
        <v>2.2143426940417099E-2</v>
      </c>
      <c r="AF804" s="1">
        <v>2</v>
      </c>
      <c r="AG804" s="1">
        <v>2</v>
      </c>
      <c r="AH804" s="1">
        <v>11</v>
      </c>
      <c r="AI804" s="1">
        <v>3</v>
      </c>
      <c r="AJ804" s="1">
        <v>3</v>
      </c>
      <c r="AK804" s="1">
        <v>51</v>
      </c>
    </row>
    <row r="805" spans="1:37" x14ac:dyDescent="0.2">
      <c r="A805" t="s">
        <v>805</v>
      </c>
      <c r="B805" t="s">
        <v>5168</v>
      </c>
      <c r="C805" t="s">
        <v>5605</v>
      </c>
      <c r="D805" t="s">
        <v>6927</v>
      </c>
      <c r="E805" t="s">
        <v>6929</v>
      </c>
      <c r="F805" s="35" t="s">
        <v>6930</v>
      </c>
      <c r="G805" s="1" t="s">
        <v>5104</v>
      </c>
      <c r="H805" s="1" t="s">
        <v>5104</v>
      </c>
      <c r="I805" s="3">
        <v>1</v>
      </c>
      <c r="J805" s="1">
        <v>0</v>
      </c>
      <c r="K805" s="1">
        <v>0</v>
      </c>
      <c r="L805" s="3">
        <v>1</v>
      </c>
      <c r="M805" s="6">
        <v>9.1</v>
      </c>
      <c r="N805" s="13">
        <v>9.1</v>
      </c>
      <c r="O805" s="3">
        <v>44</v>
      </c>
      <c r="P805" s="1">
        <v>1</v>
      </c>
      <c r="Q805" s="1">
        <v>1</v>
      </c>
      <c r="R805" s="3">
        <v>47</v>
      </c>
      <c r="S805" s="1">
        <v>100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3">
        <v>11</v>
      </c>
      <c r="AD805" s="1">
        <v>9.9855619000000007E-2</v>
      </c>
      <c r="AE805" s="1">
        <v>2.2143426940417099E-2</v>
      </c>
      <c r="AF805" s="1">
        <v>2</v>
      </c>
      <c r="AG805" s="1">
        <v>2</v>
      </c>
      <c r="AH805" s="1">
        <v>11</v>
      </c>
      <c r="AI805" s="1">
        <v>2</v>
      </c>
      <c r="AJ805" s="1">
        <v>2</v>
      </c>
      <c r="AK805" s="1">
        <v>51</v>
      </c>
    </row>
    <row r="806" spans="1:37" x14ac:dyDescent="0.2">
      <c r="A806" t="s">
        <v>806</v>
      </c>
      <c r="B806" t="s">
        <v>5168</v>
      </c>
      <c r="C806" t="s">
        <v>5605</v>
      </c>
      <c r="D806" t="s">
        <v>6927</v>
      </c>
      <c r="E806" t="s">
        <v>6931</v>
      </c>
      <c r="F806" s="35" t="s">
        <v>6932</v>
      </c>
      <c r="G806" s="1" t="s">
        <v>5104</v>
      </c>
      <c r="H806" s="1" t="s">
        <v>5104</v>
      </c>
      <c r="I806" s="3">
        <v>1</v>
      </c>
      <c r="J806" s="1">
        <v>0</v>
      </c>
      <c r="K806" s="1">
        <v>0</v>
      </c>
      <c r="L806" s="3">
        <v>1</v>
      </c>
      <c r="M806" s="6">
        <v>9.9</v>
      </c>
      <c r="N806" s="13">
        <v>9.9</v>
      </c>
      <c r="O806" s="3">
        <v>44</v>
      </c>
      <c r="P806" s="1">
        <v>0.995</v>
      </c>
      <c r="Q806" s="1">
        <v>0.995</v>
      </c>
      <c r="R806" s="3">
        <v>47</v>
      </c>
      <c r="S806" s="1">
        <v>100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3">
        <v>11</v>
      </c>
      <c r="AD806" s="1">
        <v>9.9855619000000007E-2</v>
      </c>
      <c r="AE806" s="1">
        <v>2.2143426940416999E-2</v>
      </c>
      <c r="AF806" s="1">
        <v>2</v>
      </c>
      <c r="AG806" s="1">
        <v>2</v>
      </c>
      <c r="AH806" s="1">
        <v>11</v>
      </c>
      <c r="AI806" s="1">
        <v>4</v>
      </c>
      <c r="AJ806" s="1">
        <v>4</v>
      </c>
      <c r="AK806" s="1">
        <v>51</v>
      </c>
    </row>
    <row r="807" spans="1:37" x14ac:dyDescent="0.2">
      <c r="A807" t="s">
        <v>807</v>
      </c>
      <c r="B807" t="s">
        <v>5168</v>
      </c>
      <c r="C807" t="s">
        <v>6933</v>
      </c>
      <c r="D807" t="s">
        <v>6934</v>
      </c>
      <c r="E807" t="s">
        <v>6935</v>
      </c>
      <c r="F807" s="35" t="s">
        <v>6936</v>
      </c>
      <c r="G807" s="1" t="s">
        <v>5104</v>
      </c>
      <c r="H807" s="1" t="s">
        <v>5107</v>
      </c>
      <c r="I807" s="3">
        <v>1</v>
      </c>
      <c r="J807" s="1">
        <v>0</v>
      </c>
      <c r="K807" s="1">
        <v>0</v>
      </c>
      <c r="L807" s="3">
        <v>1</v>
      </c>
      <c r="M807" s="6">
        <v>2.2000000000000002</v>
      </c>
      <c r="N807" s="13">
        <v>2.2000000000000002</v>
      </c>
      <c r="O807" s="3">
        <v>44</v>
      </c>
      <c r="P807" s="1">
        <v>1</v>
      </c>
      <c r="Q807" s="1">
        <v>1</v>
      </c>
      <c r="R807" s="3">
        <v>47</v>
      </c>
      <c r="S807" s="1">
        <v>100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3">
        <v>11</v>
      </c>
      <c r="AD807" s="1">
        <v>9.9855619000000007E-2</v>
      </c>
      <c r="AE807" s="1">
        <v>2.2143426940416999E-2</v>
      </c>
      <c r="AF807" s="1">
        <v>4</v>
      </c>
      <c r="AG807" s="2">
        <v>4</v>
      </c>
      <c r="AH807" s="1">
        <v>11</v>
      </c>
      <c r="AI807" s="1">
        <v>3</v>
      </c>
      <c r="AJ807" s="1">
        <v>3</v>
      </c>
      <c r="AK807" s="1">
        <v>51</v>
      </c>
    </row>
    <row r="808" spans="1:37" x14ac:dyDescent="0.2">
      <c r="A808" t="s">
        <v>808</v>
      </c>
      <c r="B808" t="s">
        <v>5123</v>
      </c>
      <c r="C808" t="s">
        <v>5124</v>
      </c>
      <c r="D808" t="s">
        <v>6937</v>
      </c>
      <c r="E808" t="s">
        <v>5849</v>
      </c>
      <c r="F808" s="35" t="s">
        <v>6938</v>
      </c>
      <c r="G808" s="1" t="s">
        <v>5104</v>
      </c>
      <c r="H808" s="1" t="s">
        <v>5104</v>
      </c>
      <c r="I808" s="3">
        <v>1</v>
      </c>
      <c r="J808" s="1">
        <v>0</v>
      </c>
      <c r="K808" s="1">
        <v>0</v>
      </c>
      <c r="L808" s="3">
        <v>1</v>
      </c>
      <c r="M808" s="6">
        <v>445</v>
      </c>
      <c r="N808" s="13">
        <v>445</v>
      </c>
      <c r="O808" s="3">
        <v>44</v>
      </c>
      <c r="P808" s="1" t="s">
        <v>2</v>
      </c>
      <c r="Q808" s="1">
        <v>1.0765</v>
      </c>
      <c r="R808" s="3" t="s">
        <v>14989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60</v>
      </c>
      <c r="Z808" s="1">
        <v>0</v>
      </c>
      <c r="AA808" s="1">
        <v>0</v>
      </c>
      <c r="AB808" s="1">
        <v>40</v>
      </c>
      <c r="AC808" s="3">
        <v>11</v>
      </c>
      <c r="AD808" s="1">
        <v>-8.3793786999999995E-2</v>
      </c>
      <c r="AE808" s="1">
        <v>-4.80561578471922E-2</v>
      </c>
      <c r="AF808" s="1">
        <v>3</v>
      </c>
      <c r="AG808" s="1">
        <v>3</v>
      </c>
      <c r="AH808" s="1">
        <v>11</v>
      </c>
      <c r="AI808" s="1">
        <v>1</v>
      </c>
      <c r="AJ808" s="1">
        <v>1</v>
      </c>
      <c r="AK808" s="1">
        <v>51</v>
      </c>
    </row>
    <row r="809" spans="1:37" x14ac:dyDescent="0.2">
      <c r="A809" t="s">
        <v>809</v>
      </c>
      <c r="B809" t="s">
        <v>5123</v>
      </c>
      <c r="C809" t="s">
        <v>5124</v>
      </c>
      <c r="D809" t="s">
        <v>6937</v>
      </c>
      <c r="E809" t="s">
        <v>6939</v>
      </c>
      <c r="F809" s="35" t="s">
        <v>6940</v>
      </c>
      <c r="G809" s="1" t="s">
        <v>5104</v>
      </c>
      <c r="H809" s="1" t="s">
        <v>5104</v>
      </c>
      <c r="I809" s="3">
        <v>1</v>
      </c>
      <c r="J809" s="1">
        <v>0</v>
      </c>
      <c r="K809" s="1">
        <v>0</v>
      </c>
      <c r="L809" s="3">
        <v>1</v>
      </c>
      <c r="M809" s="6">
        <v>994</v>
      </c>
      <c r="N809" s="13">
        <v>994</v>
      </c>
      <c r="O809" s="3">
        <v>44</v>
      </c>
      <c r="P809" s="1">
        <v>1.5</v>
      </c>
      <c r="Q809" s="1">
        <v>1.5</v>
      </c>
      <c r="R809" s="3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50</v>
      </c>
      <c r="Z809" s="1">
        <v>0</v>
      </c>
      <c r="AA809" s="1">
        <v>0</v>
      </c>
      <c r="AB809" s="1">
        <v>50</v>
      </c>
      <c r="AC809" s="3">
        <v>11</v>
      </c>
      <c r="AD809" s="1">
        <v>-9.0774998999999995E-2</v>
      </c>
      <c r="AE809" s="1">
        <v>-3.2007935439126202E-2</v>
      </c>
      <c r="AF809" s="1">
        <v>3</v>
      </c>
      <c r="AG809" s="1">
        <v>3</v>
      </c>
      <c r="AH809" s="1">
        <v>11</v>
      </c>
      <c r="AI809" s="1">
        <v>1</v>
      </c>
      <c r="AJ809" s="1">
        <v>1</v>
      </c>
      <c r="AK809" s="1">
        <v>51</v>
      </c>
    </row>
    <row r="810" spans="1:37" x14ac:dyDescent="0.2">
      <c r="A810" t="s">
        <v>810</v>
      </c>
      <c r="B810" t="s">
        <v>5123</v>
      </c>
      <c r="C810" t="s">
        <v>5124</v>
      </c>
      <c r="D810" t="s">
        <v>6937</v>
      </c>
      <c r="E810" t="s">
        <v>6941</v>
      </c>
      <c r="F810" s="35" t="s">
        <v>6942</v>
      </c>
      <c r="G810" s="1" t="s">
        <v>5104</v>
      </c>
      <c r="H810" s="1" t="s">
        <v>5104</v>
      </c>
      <c r="I810" s="3">
        <v>1</v>
      </c>
      <c r="J810" s="1">
        <v>0</v>
      </c>
      <c r="K810" s="1">
        <v>0</v>
      </c>
      <c r="L810" s="3">
        <v>1</v>
      </c>
      <c r="M810" s="6">
        <v>314.8</v>
      </c>
      <c r="N810" s="13">
        <v>314.8</v>
      </c>
      <c r="O810" s="3">
        <v>44</v>
      </c>
      <c r="P810" s="1">
        <v>1.5</v>
      </c>
      <c r="Q810" s="1">
        <v>1.5</v>
      </c>
      <c r="R810" s="3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60</v>
      </c>
      <c r="Z810" s="1">
        <v>0</v>
      </c>
      <c r="AA810" s="1">
        <v>0</v>
      </c>
      <c r="AB810" s="1">
        <v>40</v>
      </c>
      <c r="AC810" s="3">
        <v>11</v>
      </c>
      <c r="AD810" s="1">
        <v>-8.3793786999999995E-2</v>
      </c>
      <c r="AE810" s="1">
        <v>-4.80561578471922E-2</v>
      </c>
      <c r="AF810" s="1">
        <v>3</v>
      </c>
      <c r="AG810" s="1">
        <v>3</v>
      </c>
      <c r="AH810" s="1">
        <v>11</v>
      </c>
      <c r="AI810" s="1">
        <v>1</v>
      </c>
      <c r="AJ810" s="1">
        <v>1</v>
      </c>
      <c r="AK810" s="1">
        <v>51</v>
      </c>
    </row>
    <row r="811" spans="1:37" x14ac:dyDescent="0.2">
      <c r="A811" t="s">
        <v>811</v>
      </c>
      <c r="B811" t="s">
        <v>5123</v>
      </c>
      <c r="C811" t="s">
        <v>5124</v>
      </c>
      <c r="D811" t="s">
        <v>6937</v>
      </c>
      <c r="E811" t="s">
        <v>6943</v>
      </c>
      <c r="F811" s="35" t="s">
        <v>6944</v>
      </c>
      <c r="G811" s="1" t="s">
        <v>5104</v>
      </c>
      <c r="H811" s="1" t="s">
        <v>5104</v>
      </c>
      <c r="I811" s="3">
        <v>1</v>
      </c>
      <c r="J811" s="1">
        <v>0</v>
      </c>
      <c r="K811" s="1">
        <v>0</v>
      </c>
      <c r="L811" s="3">
        <v>1</v>
      </c>
      <c r="M811" s="6">
        <v>1050</v>
      </c>
      <c r="N811" s="13">
        <v>1050</v>
      </c>
      <c r="O811" s="3">
        <v>44</v>
      </c>
      <c r="P811" s="1">
        <v>1.5</v>
      </c>
      <c r="Q811" s="1">
        <v>1.5</v>
      </c>
      <c r="R811" s="3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60</v>
      </c>
      <c r="Z811" s="1">
        <v>0</v>
      </c>
      <c r="AA811" s="1">
        <v>0</v>
      </c>
      <c r="AB811" s="1">
        <v>40</v>
      </c>
      <c r="AC811" s="3">
        <v>11</v>
      </c>
      <c r="AD811" s="1">
        <v>-8.3793786999999995E-2</v>
      </c>
      <c r="AE811" s="1">
        <v>-4.80561578471922E-2</v>
      </c>
      <c r="AF811" s="1">
        <v>3</v>
      </c>
      <c r="AG811" s="1">
        <v>3</v>
      </c>
      <c r="AH811" s="1">
        <v>11</v>
      </c>
      <c r="AI811" s="1">
        <v>1</v>
      </c>
      <c r="AJ811" s="1">
        <v>1</v>
      </c>
      <c r="AK811" s="1">
        <v>51</v>
      </c>
    </row>
    <row r="812" spans="1:37" x14ac:dyDescent="0.2">
      <c r="A812" t="s">
        <v>812</v>
      </c>
      <c r="B812" t="s">
        <v>5123</v>
      </c>
      <c r="C812" t="s">
        <v>5124</v>
      </c>
      <c r="D812" t="s">
        <v>6945</v>
      </c>
      <c r="E812" t="s">
        <v>6946</v>
      </c>
      <c r="F812" s="35" t="s">
        <v>6947</v>
      </c>
      <c r="G812" s="1" t="s">
        <v>5104</v>
      </c>
      <c r="H812" s="1" t="s">
        <v>5104</v>
      </c>
      <c r="I812" s="3">
        <v>1</v>
      </c>
      <c r="J812" s="1">
        <v>0</v>
      </c>
      <c r="K812" s="1">
        <v>0</v>
      </c>
      <c r="L812" s="3">
        <v>1</v>
      </c>
      <c r="M812" s="6">
        <v>59.8</v>
      </c>
      <c r="N812" s="13">
        <v>59.8</v>
      </c>
      <c r="O812" s="3">
        <v>44</v>
      </c>
      <c r="P812" s="1">
        <v>5.09</v>
      </c>
      <c r="Q812" s="1">
        <v>5.09</v>
      </c>
      <c r="R812" s="3">
        <v>47</v>
      </c>
      <c r="S812" s="1">
        <v>10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10</v>
      </c>
      <c r="Z812" s="1">
        <v>0</v>
      </c>
      <c r="AA812" s="1">
        <v>20</v>
      </c>
      <c r="AB812" s="1">
        <v>60</v>
      </c>
      <c r="AC812" s="3">
        <v>11</v>
      </c>
      <c r="AD812" s="1">
        <v>-7.4080504000000005E-2</v>
      </c>
      <c r="AE812" s="1">
        <v>2.3214266687841999E-2</v>
      </c>
      <c r="AF812" s="1">
        <v>1</v>
      </c>
      <c r="AG812" s="1">
        <v>1</v>
      </c>
      <c r="AH812" s="1">
        <v>11</v>
      </c>
      <c r="AI812" s="1">
        <v>6</v>
      </c>
      <c r="AJ812" s="1">
        <v>6</v>
      </c>
      <c r="AK812" s="1">
        <v>51</v>
      </c>
    </row>
    <row r="813" spans="1:37" x14ac:dyDescent="0.2">
      <c r="A813" t="s">
        <v>813</v>
      </c>
      <c r="B813" t="s">
        <v>5123</v>
      </c>
      <c r="C813" t="s">
        <v>5124</v>
      </c>
      <c r="D813" t="s">
        <v>6945</v>
      </c>
      <c r="E813" t="s">
        <v>6948</v>
      </c>
      <c r="F813" s="35" t="s">
        <v>6949</v>
      </c>
      <c r="G813" s="1" t="s">
        <v>5104</v>
      </c>
      <c r="H813" s="1" t="s">
        <v>5104</v>
      </c>
      <c r="I813" s="3">
        <v>1</v>
      </c>
      <c r="J813" s="1">
        <v>0</v>
      </c>
      <c r="K813" s="1">
        <v>0</v>
      </c>
      <c r="L813" s="3">
        <v>1</v>
      </c>
      <c r="M813" s="6">
        <v>77.099999999999994</v>
      </c>
      <c r="N813" s="13">
        <v>77.099999999999994</v>
      </c>
      <c r="O813" s="3">
        <v>44</v>
      </c>
      <c r="P813" s="1" t="s">
        <v>2</v>
      </c>
      <c r="Q813" s="1">
        <v>3.2139000000000002</v>
      </c>
      <c r="R813" s="3" t="s">
        <v>14989</v>
      </c>
      <c r="S813" s="1">
        <v>10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10</v>
      </c>
      <c r="Z813" s="1">
        <v>0</v>
      </c>
      <c r="AA813" s="1">
        <v>20</v>
      </c>
      <c r="AB813" s="1">
        <v>60</v>
      </c>
      <c r="AC813" s="3">
        <v>11</v>
      </c>
      <c r="AD813" s="1">
        <v>-7.4080504000000005E-2</v>
      </c>
      <c r="AE813" s="1">
        <v>2.3214266687841999E-2</v>
      </c>
      <c r="AF813" s="1">
        <v>1</v>
      </c>
      <c r="AG813" s="1">
        <v>1</v>
      </c>
      <c r="AH813" s="1">
        <v>11</v>
      </c>
      <c r="AI813" s="1">
        <v>3</v>
      </c>
      <c r="AJ813" s="1">
        <v>3</v>
      </c>
      <c r="AK813" s="1">
        <v>51</v>
      </c>
    </row>
    <row r="814" spans="1:37" x14ac:dyDescent="0.2">
      <c r="A814" t="s">
        <v>814</v>
      </c>
      <c r="B814" t="s">
        <v>5123</v>
      </c>
      <c r="C814" t="s">
        <v>5949</v>
      </c>
      <c r="D814" t="s">
        <v>6950</v>
      </c>
      <c r="E814" t="s">
        <v>6951</v>
      </c>
      <c r="F814" s="35" t="s">
        <v>6952</v>
      </c>
      <c r="G814" s="1" t="s">
        <v>5104</v>
      </c>
      <c r="H814" s="1" t="s">
        <v>5104</v>
      </c>
      <c r="I814" s="3">
        <v>1</v>
      </c>
      <c r="J814" s="1">
        <v>0</v>
      </c>
      <c r="K814" s="1">
        <v>0</v>
      </c>
      <c r="L814" s="3">
        <v>1</v>
      </c>
      <c r="M814" s="6">
        <v>1300</v>
      </c>
      <c r="N814" s="13">
        <v>1300</v>
      </c>
      <c r="O814" s="3">
        <v>44</v>
      </c>
      <c r="P814" s="1">
        <v>2.04</v>
      </c>
      <c r="Q814" s="1">
        <v>2.04</v>
      </c>
      <c r="R814" s="3">
        <v>47</v>
      </c>
      <c r="S814" s="1">
        <v>40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30</v>
      </c>
      <c r="Z814" s="1">
        <v>0</v>
      </c>
      <c r="AA814" s="1">
        <v>20</v>
      </c>
      <c r="AB814" s="1">
        <v>10</v>
      </c>
      <c r="AC814" s="3">
        <v>11</v>
      </c>
      <c r="AD814" s="1">
        <v>1.4295627999999999E-2</v>
      </c>
      <c r="AE814" s="1">
        <v>-4.5794856983516999E-2</v>
      </c>
      <c r="AF814" s="1">
        <v>1</v>
      </c>
      <c r="AG814" s="1">
        <v>1</v>
      </c>
      <c r="AH814" s="1">
        <v>11</v>
      </c>
      <c r="AI814" s="1">
        <v>2</v>
      </c>
      <c r="AJ814" s="1">
        <v>2</v>
      </c>
      <c r="AK814" s="1">
        <v>51</v>
      </c>
    </row>
    <row r="815" spans="1:37" x14ac:dyDescent="0.2">
      <c r="A815" t="s">
        <v>815</v>
      </c>
      <c r="B815" t="s">
        <v>5123</v>
      </c>
      <c r="C815" t="s">
        <v>5949</v>
      </c>
      <c r="D815" t="s">
        <v>6950</v>
      </c>
      <c r="E815" t="s">
        <v>6953</v>
      </c>
      <c r="F815" s="35" t="s">
        <v>6954</v>
      </c>
      <c r="G815" s="1" t="s">
        <v>5104</v>
      </c>
      <c r="H815" s="1" t="s">
        <v>5104</v>
      </c>
      <c r="I815" s="3">
        <v>1</v>
      </c>
      <c r="J815" s="1">
        <v>0</v>
      </c>
      <c r="K815" s="1">
        <v>0</v>
      </c>
      <c r="L815" s="3">
        <v>1</v>
      </c>
      <c r="M815" s="6">
        <v>1271</v>
      </c>
      <c r="N815" s="13">
        <v>1271</v>
      </c>
      <c r="O815" s="3">
        <v>44</v>
      </c>
      <c r="P815" s="1">
        <v>3.22</v>
      </c>
      <c r="Q815" s="1">
        <v>3.22</v>
      </c>
      <c r="R815" s="3">
        <v>47</v>
      </c>
      <c r="S815" s="1">
        <v>40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30</v>
      </c>
      <c r="Z815" s="1">
        <v>0</v>
      </c>
      <c r="AA815" s="1">
        <v>20</v>
      </c>
      <c r="AB815" s="1">
        <v>10</v>
      </c>
      <c r="AC815" s="3">
        <v>11</v>
      </c>
      <c r="AD815" s="1">
        <v>1.4295627999999999E-2</v>
      </c>
      <c r="AE815" s="1">
        <v>-4.5794856983516999E-2</v>
      </c>
      <c r="AF815" s="1">
        <v>1</v>
      </c>
      <c r="AG815" s="1">
        <v>1</v>
      </c>
      <c r="AH815" s="1">
        <v>11</v>
      </c>
      <c r="AI815" s="1">
        <v>7</v>
      </c>
      <c r="AJ815" s="1">
        <v>7</v>
      </c>
      <c r="AK815" s="1">
        <v>51</v>
      </c>
    </row>
    <row r="816" spans="1:37" x14ac:dyDescent="0.2">
      <c r="A816" t="s">
        <v>816</v>
      </c>
      <c r="B816" t="s">
        <v>5123</v>
      </c>
      <c r="C816" t="s">
        <v>5131</v>
      </c>
      <c r="D816" t="s">
        <v>6955</v>
      </c>
      <c r="E816" t="s">
        <v>6956</v>
      </c>
      <c r="F816" s="35" t="s">
        <v>6957</v>
      </c>
      <c r="G816" s="1" t="s">
        <v>5104</v>
      </c>
      <c r="H816" s="1" t="s">
        <v>5104</v>
      </c>
      <c r="I816" s="3">
        <v>1</v>
      </c>
      <c r="J816" s="1">
        <v>1</v>
      </c>
      <c r="K816" s="1">
        <v>1</v>
      </c>
      <c r="L816" s="3">
        <v>1</v>
      </c>
      <c r="M816" s="6">
        <v>35</v>
      </c>
      <c r="N816" s="13">
        <v>35</v>
      </c>
      <c r="O816" s="3">
        <v>44</v>
      </c>
      <c r="P816" s="1">
        <v>7.5</v>
      </c>
      <c r="Q816" s="1">
        <v>7.5</v>
      </c>
      <c r="R816" s="3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50</v>
      </c>
      <c r="AB816" s="1">
        <v>50</v>
      </c>
      <c r="AC816" s="3">
        <v>11</v>
      </c>
      <c r="AD816" s="1">
        <v>-8.8843203999999995E-2</v>
      </c>
      <c r="AE816" s="1">
        <v>3.0219422104285201E-2</v>
      </c>
      <c r="AF816" s="1">
        <v>1</v>
      </c>
      <c r="AG816" s="1">
        <v>1</v>
      </c>
      <c r="AH816" s="1">
        <v>11</v>
      </c>
      <c r="AI816" s="1">
        <v>3</v>
      </c>
      <c r="AJ816" s="1">
        <v>3</v>
      </c>
      <c r="AK816" s="1">
        <v>51</v>
      </c>
    </row>
    <row r="817" spans="1:37" x14ac:dyDescent="0.2">
      <c r="A817" t="s">
        <v>817</v>
      </c>
      <c r="B817" t="s">
        <v>5123</v>
      </c>
      <c r="C817" t="s">
        <v>5131</v>
      </c>
      <c r="D817" t="s">
        <v>6955</v>
      </c>
      <c r="E817" t="s">
        <v>6958</v>
      </c>
      <c r="F817" s="35" t="s">
        <v>6959</v>
      </c>
      <c r="G817" s="1" t="s">
        <v>5104</v>
      </c>
      <c r="H817" s="1" t="s">
        <v>5104</v>
      </c>
      <c r="I817" s="3">
        <v>1</v>
      </c>
      <c r="J817" s="1">
        <v>0</v>
      </c>
      <c r="K817" s="1">
        <v>0</v>
      </c>
      <c r="L817" s="3">
        <v>1</v>
      </c>
      <c r="M817" s="6">
        <v>22.9</v>
      </c>
      <c r="N817" s="13">
        <v>22.9</v>
      </c>
      <c r="O817" s="3">
        <v>44</v>
      </c>
      <c r="P817" s="1">
        <v>5.6950000000000003</v>
      </c>
      <c r="Q817" s="1">
        <v>5.6950000000000003</v>
      </c>
      <c r="R817" s="3">
        <v>47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50</v>
      </c>
      <c r="AB817" s="1">
        <v>50</v>
      </c>
      <c r="AC817" s="3">
        <v>11</v>
      </c>
      <c r="AD817" s="1">
        <v>-8.8843203999999995E-2</v>
      </c>
      <c r="AE817" s="1">
        <v>3.0219422104285201E-2</v>
      </c>
      <c r="AF817" s="1">
        <v>1</v>
      </c>
      <c r="AG817" s="1">
        <v>1</v>
      </c>
      <c r="AH817" s="1">
        <v>11</v>
      </c>
      <c r="AI817" s="1">
        <v>3</v>
      </c>
      <c r="AJ817" s="1">
        <v>3</v>
      </c>
      <c r="AK817" s="1">
        <v>51</v>
      </c>
    </row>
    <row r="818" spans="1:37" x14ac:dyDescent="0.2">
      <c r="A818" t="s">
        <v>818</v>
      </c>
      <c r="B818" t="s">
        <v>5123</v>
      </c>
      <c r="C818" t="s">
        <v>5131</v>
      </c>
      <c r="D818" t="s">
        <v>6955</v>
      </c>
      <c r="E818" t="s">
        <v>6960</v>
      </c>
      <c r="F818" s="35" t="s">
        <v>6961</v>
      </c>
      <c r="G818" s="1" t="s">
        <v>5106</v>
      </c>
      <c r="H818" s="1" t="s">
        <v>5106</v>
      </c>
      <c r="I818" s="3">
        <v>1</v>
      </c>
      <c r="J818" s="1">
        <v>0</v>
      </c>
      <c r="K818" s="1">
        <v>0</v>
      </c>
      <c r="L818" s="3">
        <v>1</v>
      </c>
      <c r="M818" s="6">
        <v>30</v>
      </c>
      <c r="N818" s="13">
        <v>30</v>
      </c>
      <c r="O818" s="3">
        <v>44</v>
      </c>
      <c r="P818" s="1">
        <v>7.5</v>
      </c>
      <c r="Q818" s="1">
        <v>7.5</v>
      </c>
      <c r="R818" s="3">
        <v>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50</v>
      </c>
      <c r="AB818" s="1">
        <v>50</v>
      </c>
      <c r="AC818" s="3">
        <v>11</v>
      </c>
      <c r="AD818" s="1">
        <v>-8.8843203999999995E-2</v>
      </c>
      <c r="AE818" s="1">
        <v>3.0219422104285201E-2</v>
      </c>
      <c r="AF818" s="1">
        <v>1</v>
      </c>
      <c r="AG818" s="1">
        <v>1</v>
      </c>
      <c r="AH818" s="1">
        <v>11</v>
      </c>
      <c r="AI818" s="1">
        <v>2</v>
      </c>
      <c r="AJ818" s="1">
        <v>2</v>
      </c>
      <c r="AK818" s="1">
        <v>51</v>
      </c>
    </row>
    <row r="819" spans="1:37" x14ac:dyDescent="0.2">
      <c r="A819" t="s">
        <v>819</v>
      </c>
      <c r="B819" t="s">
        <v>5123</v>
      </c>
      <c r="C819" t="s">
        <v>5131</v>
      </c>
      <c r="D819" t="s">
        <v>6955</v>
      </c>
      <c r="E819" t="s">
        <v>6962</v>
      </c>
      <c r="F819" s="35" t="s">
        <v>6963</v>
      </c>
      <c r="G819" s="1" t="s">
        <v>5106</v>
      </c>
      <c r="H819" s="1" t="s">
        <v>5106</v>
      </c>
      <c r="I819" s="3">
        <v>1</v>
      </c>
      <c r="J819" s="1">
        <v>0</v>
      </c>
      <c r="K819" s="1">
        <v>0</v>
      </c>
      <c r="L819" s="3">
        <v>1</v>
      </c>
      <c r="M819" s="6">
        <v>31.5</v>
      </c>
      <c r="N819" s="13">
        <v>31.5</v>
      </c>
      <c r="O819" s="3">
        <v>44</v>
      </c>
      <c r="P819" s="1">
        <v>7.5</v>
      </c>
      <c r="Q819" s="1">
        <v>7.5</v>
      </c>
      <c r="R819" s="3">
        <v>1</v>
      </c>
      <c r="S819" s="1">
        <v>30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70</v>
      </c>
      <c r="AB819" s="1">
        <v>0</v>
      </c>
      <c r="AC819" s="3">
        <v>1</v>
      </c>
      <c r="AD819" s="1">
        <v>2.7683817999999999E-2</v>
      </c>
      <c r="AE819" s="1">
        <v>-1.6701787935946202E-2</v>
      </c>
      <c r="AF819" s="1">
        <v>1</v>
      </c>
      <c r="AG819" s="1">
        <v>1</v>
      </c>
      <c r="AH819" s="15">
        <v>1</v>
      </c>
      <c r="AI819" s="1">
        <v>2</v>
      </c>
      <c r="AJ819" s="1">
        <v>2</v>
      </c>
      <c r="AK819" s="1">
        <v>51</v>
      </c>
    </row>
    <row r="820" spans="1:37" x14ac:dyDescent="0.2">
      <c r="A820" t="s">
        <v>820</v>
      </c>
      <c r="B820" t="s">
        <v>5123</v>
      </c>
      <c r="C820" t="s">
        <v>5131</v>
      </c>
      <c r="D820" t="s">
        <v>6955</v>
      </c>
      <c r="E820" t="s">
        <v>6964</v>
      </c>
      <c r="F820" s="35" t="s">
        <v>6965</v>
      </c>
      <c r="G820" s="1" t="s">
        <v>5104</v>
      </c>
      <c r="H820" s="1" t="s">
        <v>5104</v>
      </c>
      <c r="I820" s="3">
        <v>1</v>
      </c>
      <c r="J820" s="1">
        <v>0</v>
      </c>
      <c r="K820" s="1">
        <v>0</v>
      </c>
      <c r="L820" s="3">
        <v>1</v>
      </c>
      <c r="M820" s="6">
        <v>22.1</v>
      </c>
      <c r="N820" s="13">
        <v>22.1</v>
      </c>
      <c r="O820" s="3">
        <v>44</v>
      </c>
      <c r="P820" s="1">
        <v>5.71</v>
      </c>
      <c r="Q820" s="1">
        <v>5.71</v>
      </c>
      <c r="R820" s="3">
        <v>47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50</v>
      </c>
      <c r="AB820" s="1">
        <v>50</v>
      </c>
      <c r="AC820" s="3">
        <v>11</v>
      </c>
      <c r="AD820" s="1">
        <v>-8.8843203999999995E-2</v>
      </c>
      <c r="AE820" s="1">
        <v>3.0219422104285201E-2</v>
      </c>
      <c r="AF820" s="1">
        <v>1</v>
      </c>
      <c r="AG820" s="1">
        <v>1</v>
      </c>
      <c r="AH820" s="1">
        <v>11</v>
      </c>
      <c r="AI820" s="1">
        <v>1</v>
      </c>
      <c r="AJ820" s="1">
        <v>1</v>
      </c>
      <c r="AK820" s="1">
        <v>51</v>
      </c>
    </row>
    <row r="821" spans="1:37" x14ac:dyDescent="0.2">
      <c r="A821" t="s">
        <v>821</v>
      </c>
      <c r="B821" t="s">
        <v>5123</v>
      </c>
      <c r="C821" t="s">
        <v>5131</v>
      </c>
      <c r="D821" t="s">
        <v>6955</v>
      </c>
      <c r="E821" t="s">
        <v>6966</v>
      </c>
      <c r="F821" s="35" t="s">
        <v>6967</v>
      </c>
      <c r="G821" s="1" t="s">
        <v>5104</v>
      </c>
      <c r="H821" s="1" t="s">
        <v>5104</v>
      </c>
      <c r="I821" s="3">
        <v>1</v>
      </c>
      <c r="J821" s="1">
        <v>1</v>
      </c>
      <c r="K821" s="1">
        <v>1</v>
      </c>
      <c r="L821" s="3">
        <v>1</v>
      </c>
      <c r="M821" s="6">
        <v>38.5</v>
      </c>
      <c r="N821" s="13">
        <v>38.5</v>
      </c>
      <c r="O821" s="3">
        <v>44</v>
      </c>
      <c r="P821" s="1">
        <v>4.9249999999999998</v>
      </c>
      <c r="Q821" s="1">
        <v>4.9249999999999998</v>
      </c>
      <c r="R821" s="3">
        <v>47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50</v>
      </c>
      <c r="AB821" s="1">
        <v>50</v>
      </c>
      <c r="AC821" s="3">
        <v>11</v>
      </c>
      <c r="AD821" s="1">
        <v>-8.8843203999999995E-2</v>
      </c>
      <c r="AE821" s="1">
        <v>3.0219422104285201E-2</v>
      </c>
      <c r="AF821" s="1">
        <v>1</v>
      </c>
      <c r="AG821" s="1">
        <v>1</v>
      </c>
      <c r="AH821" s="1">
        <v>11</v>
      </c>
      <c r="AI821" s="1">
        <v>9</v>
      </c>
      <c r="AJ821" s="1">
        <v>9</v>
      </c>
      <c r="AK821" s="1">
        <v>51</v>
      </c>
    </row>
    <row r="822" spans="1:37" x14ac:dyDescent="0.2">
      <c r="A822" t="s">
        <v>822</v>
      </c>
      <c r="B822" t="s">
        <v>5123</v>
      </c>
      <c r="C822" t="s">
        <v>5131</v>
      </c>
      <c r="D822" t="s">
        <v>6955</v>
      </c>
      <c r="E822" t="s">
        <v>6968</v>
      </c>
      <c r="F822" s="35" t="s">
        <v>14996</v>
      </c>
      <c r="G822" s="1" t="s">
        <v>5104</v>
      </c>
      <c r="H822" s="1" t="s">
        <v>5104</v>
      </c>
      <c r="I822" s="3">
        <v>1</v>
      </c>
      <c r="J822" s="1">
        <v>0</v>
      </c>
      <c r="K822" s="1">
        <v>0</v>
      </c>
      <c r="L822" s="3">
        <v>1</v>
      </c>
      <c r="M822" s="6">
        <v>24</v>
      </c>
      <c r="N822" s="13">
        <v>24</v>
      </c>
      <c r="O822" s="3">
        <v>44</v>
      </c>
      <c r="P822" s="1">
        <v>6.5</v>
      </c>
      <c r="Q822" s="1">
        <v>6.5</v>
      </c>
      <c r="R822" s="3">
        <v>1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50</v>
      </c>
      <c r="AB822" s="1">
        <v>50</v>
      </c>
      <c r="AC822" s="3">
        <v>11</v>
      </c>
      <c r="AD822" s="1">
        <v>-8.8843203999999995E-2</v>
      </c>
      <c r="AE822" s="1">
        <v>3.0219422104285201E-2</v>
      </c>
      <c r="AF822" s="1">
        <v>1</v>
      </c>
      <c r="AG822" s="1">
        <v>1</v>
      </c>
      <c r="AH822" s="1">
        <v>11</v>
      </c>
      <c r="AI822" s="1">
        <v>2</v>
      </c>
      <c r="AJ822" s="1">
        <v>2</v>
      </c>
      <c r="AK822" s="1">
        <v>51</v>
      </c>
    </row>
    <row r="823" spans="1:37" x14ac:dyDescent="0.2">
      <c r="A823" t="s">
        <v>823</v>
      </c>
      <c r="B823" t="s">
        <v>5123</v>
      </c>
      <c r="C823" t="s">
        <v>5131</v>
      </c>
      <c r="D823" t="s">
        <v>6955</v>
      </c>
      <c r="E823" t="s">
        <v>6969</v>
      </c>
      <c r="F823" s="35" t="s">
        <v>6957</v>
      </c>
      <c r="G823" s="1" t="s">
        <v>5106</v>
      </c>
      <c r="H823" s="1" t="s">
        <v>5106</v>
      </c>
      <c r="I823" s="3">
        <v>1</v>
      </c>
      <c r="J823" s="1">
        <v>0</v>
      </c>
      <c r="K823" s="1">
        <v>0</v>
      </c>
      <c r="L823" s="3">
        <v>1</v>
      </c>
      <c r="M823" s="6">
        <v>32.799999999999997</v>
      </c>
      <c r="N823" s="13">
        <v>32.799999999999997</v>
      </c>
      <c r="O823" s="3">
        <v>44</v>
      </c>
      <c r="P823" s="1">
        <v>7.5</v>
      </c>
      <c r="Q823" s="1">
        <v>7.5</v>
      </c>
      <c r="R823" s="3">
        <v>1</v>
      </c>
      <c r="S823" s="1">
        <v>30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70</v>
      </c>
      <c r="AB823" s="1">
        <v>0</v>
      </c>
      <c r="AC823" s="3">
        <v>1</v>
      </c>
      <c r="AD823" s="1">
        <v>2.7683817999999999E-2</v>
      </c>
      <c r="AE823" s="1">
        <v>-1.6701787935946202E-2</v>
      </c>
      <c r="AF823" s="1">
        <v>1</v>
      </c>
      <c r="AG823" s="1">
        <v>1</v>
      </c>
      <c r="AH823" s="15">
        <v>1</v>
      </c>
      <c r="AI823" s="1">
        <v>3</v>
      </c>
      <c r="AJ823" s="1">
        <v>3</v>
      </c>
      <c r="AK823" s="1">
        <v>51</v>
      </c>
    </row>
    <row r="824" spans="1:37" x14ac:dyDescent="0.2">
      <c r="A824" t="s">
        <v>824</v>
      </c>
      <c r="B824" t="s">
        <v>5123</v>
      </c>
      <c r="C824" t="s">
        <v>5131</v>
      </c>
      <c r="D824" t="s">
        <v>6970</v>
      </c>
      <c r="E824" t="s">
        <v>6971</v>
      </c>
      <c r="F824" s="35" t="s">
        <v>6972</v>
      </c>
      <c r="G824" s="1" t="s">
        <v>5104</v>
      </c>
      <c r="H824" s="1" t="s">
        <v>5104</v>
      </c>
      <c r="I824" s="3">
        <v>1</v>
      </c>
      <c r="J824" s="1">
        <v>1</v>
      </c>
      <c r="K824" s="1">
        <v>1</v>
      </c>
      <c r="L824" s="3">
        <v>1</v>
      </c>
      <c r="M824" s="6">
        <v>510</v>
      </c>
      <c r="N824" s="13">
        <v>510</v>
      </c>
      <c r="O824" s="3">
        <v>44</v>
      </c>
      <c r="P824" s="1">
        <v>7.14</v>
      </c>
      <c r="Q824" s="1">
        <v>7.14</v>
      </c>
      <c r="R824" s="3">
        <v>47</v>
      </c>
      <c r="S824" s="1">
        <v>10</v>
      </c>
      <c r="T824" s="1">
        <v>0</v>
      </c>
      <c r="U824" s="1">
        <v>10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80</v>
      </c>
      <c r="AC824" s="3">
        <v>11</v>
      </c>
      <c r="AD824" s="1">
        <v>-6.6963326000000004E-2</v>
      </c>
      <c r="AE824" s="1">
        <v>7.5941336271819704E-2</v>
      </c>
      <c r="AF824" s="1">
        <v>1</v>
      </c>
      <c r="AG824" s="1">
        <v>1</v>
      </c>
      <c r="AH824" s="1">
        <v>11</v>
      </c>
      <c r="AI824" s="1">
        <v>6</v>
      </c>
      <c r="AJ824" s="1">
        <v>6</v>
      </c>
      <c r="AK824" s="1">
        <v>51</v>
      </c>
    </row>
    <row r="825" spans="1:37" x14ac:dyDescent="0.2">
      <c r="A825" t="s">
        <v>825</v>
      </c>
      <c r="B825" t="s">
        <v>5554</v>
      </c>
      <c r="C825" t="s">
        <v>5555</v>
      </c>
      <c r="D825" t="s">
        <v>6973</v>
      </c>
      <c r="E825" t="s">
        <v>6974</v>
      </c>
      <c r="F825" s="35" t="s">
        <v>6975</v>
      </c>
      <c r="G825" s="1" t="s">
        <v>5104</v>
      </c>
      <c r="H825" s="1" t="s">
        <v>5104</v>
      </c>
      <c r="I825" s="3">
        <v>1</v>
      </c>
      <c r="J825" s="1">
        <v>0</v>
      </c>
      <c r="K825" s="1">
        <v>0</v>
      </c>
      <c r="L825" s="3">
        <v>1</v>
      </c>
      <c r="M825" s="6">
        <f>(4+6.5)/2</f>
        <v>5.25</v>
      </c>
      <c r="N825" s="1">
        <f>(4+6.5)/2</f>
        <v>5.25</v>
      </c>
      <c r="O825" s="3">
        <v>1</v>
      </c>
      <c r="P825" s="1">
        <v>4</v>
      </c>
      <c r="Q825" s="1">
        <v>4</v>
      </c>
      <c r="R825" s="3">
        <v>47</v>
      </c>
      <c r="S825" s="1">
        <v>50</v>
      </c>
      <c r="T825" s="1">
        <v>0</v>
      </c>
      <c r="U825" s="1">
        <v>10</v>
      </c>
      <c r="V825" s="1">
        <v>0</v>
      </c>
      <c r="W825" s="1">
        <v>0</v>
      </c>
      <c r="X825" s="1">
        <v>40</v>
      </c>
      <c r="Y825" s="1">
        <v>0</v>
      </c>
      <c r="Z825" s="1">
        <v>0</v>
      </c>
      <c r="AA825" s="1">
        <v>0</v>
      </c>
      <c r="AB825" s="1">
        <v>0</v>
      </c>
      <c r="AC825" s="3">
        <v>11</v>
      </c>
      <c r="AD825" s="1">
        <v>9.2129075000000005E-2</v>
      </c>
      <c r="AE825" s="1">
        <v>1.30273880293598E-2</v>
      </c>
      <c r="AF825" s="1">
        <v>1</v>
      </c>
      <c r="AG825" s="1">
        <v>1</v>
      </c>
      <c r="AH825" s="1">
        <v>11</v>
      </c>
      <c r="AI825" s="1">
        <v>1</v>
      </c>
      <c r="AJ825" s="1">
        <v>1</v>
      </c>
      <c r="AK825" s="1">
        <v>51</v>
      </c>
    </row>
    <row r="826" spans="1:37" x14ac:dyDescent="0.2">
      <c r="A826" t="s">
        <v>826</v>
      </c>
      <c r="B826" t="s">
        <v>5554</v>
      </c>
      <c r="C826" t="s">
        <v>5555</v>
      </c>
      <c r="D826" t="s">
        <v>6973</v>
      </c>
      <c r="E826" t="s">
        <v>6976</v>
      </c>
      <c r="F826" s="35" t="s">
        <v>6977</v>
      </c>
      <c r="G826" s="1" t="s">
        <v>5104</v>
      </c>
      <c r="H826" s="1" t="s">
        <v>5104</v>
      </c>
      <c r="I826" s="3">
        <v>2</v>
      </c>
      <c r="J826" s="1">
        <v>0</v>
      </c>
      <c r="K826" s="1">
        <v>0</v>
      </c>
      <c r="L826" s="3">
        <v>1</v>
      </c>
      <c r="M826" s="6">
        <v>7</v>
      </c>
      <c r="N826" s="13">
        <v>7</v>
      </c>
      <c r="O826" s="3">
        <v>44</v>
      </c>
      <c r="P826" s="1">
        <v>3.99</v>
      </c>
      <c r="Q826" s="1">
        <v>3.99</v>
      </c>
      <c r="R826" s="3">
        <v>47</v>
      </c>
      <c r="S826" s="1">
        <v>50</v>
      </c>
      <c r="T826" s="1">
        <v>0</v>
      </c>
      <c r="U826" s="1">
        <v>10</v>
      </c>
      <c r="V826" s="1">
        <v>0</v>
      </c>
      <c r="W826" s="1">
        <v>0</v>
      </c>
      <c r="X826" s="1">
        <v>40</v>
      </c>
      <c r="Y826" s="1">
        <v>0</v>
      </c>
      <c r="Z826" s="1">
        <v>0</v>
      </c>
      <c r="AA826" s="1">
        <v>0</v>
      </c>
      <c r="AB826" s="1">
        <v>0</v>
      </c>
      <c r="AC826" s="3">
        <v>11</v>
      </c>
      <c r="AD826" s="1">
        <v>9.2129075000000005E-2</v>
      </c>
      <c r="AE826" s="1">
        <v>1.30273880293598E-2</v>
      </c>
      <c r="AF826" s="1">
        <v>1</v>
      </c>
      <c r="AG826" s="1">
        <v>1</v>
      </c>
      <c r="AH826" s="1">
        <v>11</v>
      </c>
      <c r="AI826" s="1">
        <v>2</v>
      </c>
      <c r="AJ826" s="1">
        <v>2</v>
      </c>
      <c r="AK826" s="1">
        <v>51</v>
      </c>
    </row>
    <row r="827" spans="1:37" x14ac:dyDescent="0.2">
      <c r="A827" t="s">
        <v>827</v>
      </c>
      <c r="B827" t="s">
        <v>5554</v>
      </c>
      <c r="C827" t="s">
        <v>5555</v>
      </c>
      <c r="D827" t="s">
        <v>6973</v>
      </c>
      <c r="E827" t="s">
        <v>6978</v>
      </c>
      <c r="F827" s="35" t="s">
        <v>6979</v>
      </c>
      <c r="G827" s="1" t="s">
        <v>5104</v>
      </c>
      <c r="H827" s="1" t="s">
        <v>5104</v>
      </c>
      <c r="I827" s="3">
        <v>1</v>
      </c>
      <c r="J827" s="1">
        <v>1</v>
      </c>
      <c r="K827" s="1">
        <v>1</v>
      </c>
      <c r="L827" s="3">
        <v>1</v>
      </c>
      <c r="M827" s="6">
        <v>22.8</v>
      </c>
      <c r="N827" s="13">
        <v>22.8</v>
      </c>
      <c r="O827" s="3">
        <v>44</v>
      </c>
      <c r="P827" s="1" t="s">
        <v>2</v>
      </c>
      <c r="Q827" s="1">
        <v>3.8123</v>
      </c>
      <c r="R827" s="3" t="s">
        <v>14989</v>
      </c>
      <c r="S827" s="1">
        <v>50</v>
      </c>
      <c r="T827" s="1">
        <v>0</v>
      </c>
      <c r="U827" s="1">
        <v>10</v>
      </c>
      <c r="V827" s="1">
        <v>0</v>
      </c>
      <c r="W827" s="1">
        <v>0</v>
      </c>
      <c r="X827" s="1">
        <v>40</v>
      </c>
      <c r="Y827" s="1">
        <v>0</v>
      </c>
      <c r="Z827" s="1">
        <v>0</v>
      </c>
      <c r="AA827" s="1">
        <v>0</v>
      </c>
      <c r="AB827" s="1">
        <v>0</v>
      </c>
      <c r="AC827" s="3">
        <v>11</v>
      </c>
      <c r="AD827" s="1">
        <v>9.2129075000000005E-2</v>
      </c>
      <c r="AE827" s="1">
        <v>1.3027388029359901E-2</v>
      </c>
      <c r="AF827" s="1">
        <v>1</v>
      </c>
      <c r="AG827" s="1">
        <v>1</v>
      </c>
      <c r="AH827" s="1">
        <v>11</v>
      </c>
      <c r="AI827" s="1">
        <v>1</v>
      </c>
      <c r="AJ827" s="1">
        <v>1</v>
      </c>
      <c r="AK827" s="1">
        <v>51</v>
      </c>
    </row>
    <row r="828" spans="1:37" x14ac:dyDescent="0.2">
      <c r="A828" t="s">
        <v>828</v>
      </c>
      <c r="B828" t="s">
        <v>5554</v>
      </c>
      <c r="C828" t="s">
        <v>5555</v>
      </c>
      <c r="D828" t="s">
        <v>6973</v>
      </c>
      <c r="E828" t="s">
        <v>6980</v>
      </c>
      <c r="F828" s="35" t="s">
        <v>6981</v>
      </c>
      <c r="G828" s="1" t="s">
        <v>5104</v>
      </c>
      <c r="H828" s="1" t="s">
        <v>5104</v>
      </c>
      <c r="I828" s="3">
        <v>2</v>
      </c>
      <c r="J828" s="1">
        <v>0</v>
      </c>
      <c r="K828" s="1">
        <v>0</v>
      </c>
      <c r="L828" s="3">
        <v>1</v>
      </c>
      <c r="M828" s="6">
        <v>4.5999999999999996</v>
      </c>
      <c r="N828" s="13">
        <v>4.5999999999999996</v>
      </c>
      <c r="O828" s="3">
        <v>44</v>
      </c>
      <c r="P828" s="1" t="s">
        <v>2</v>
      </c>
      <c r="Q828" s="1">
        <v>4.9236000000000004</v>
      </c>
      <c r="R828" s="3" t="s">
        <v>14989</v>
      </c>
      <c r="S828" s="1">
        <v>50</v>
      </c>
      <c r="T828" s="1">
        <v>0</v>
      </c>
      <c r="U828" s="1">
        <v>10</v>
      </c>
      <c r="V828" s="1">
        <v>0</v>
      </c>
      <c r="W828" s="1">
        <v>0</v>
      </c>
      <c r="X828" s="1">
        <v>40</v>
      </c>
      <c r="Y828" s="1">
        <v>0</v>
      </c>
      <c r="Z828" s="1">
        <v>0</v>
      </c>
      <c r="AA828" s="1">
        <v>0</v>
      </c>
      <c r="AB828" s="1">
        <v>0</v>
      </c>
      <c r="AC828" s="3">
        <v>11</v>
      </c>
      <c r="AD828" s="1">
        <v>9.2129075000000005E-2</v>
      </c>
      <c r="AE828" s="1">
        <v>1.3027388029359901E-2</v>
      </c>
      <c r="AF828" s="1">
        <v>1</v>
      </c>
      <c r="AG828" s="1">
        <v>1</v>
      </c>
      <c r="AH828" s="1">
        <v>11</v>
      </c>
      <c r="AI828" s="1">
        <v>1</v>
      </c>
      <c r="AJ828" s="1">
        <v>1</v>
      </c>
      <c r="AK828" s="1">
        <v>51</v>
      </c>
    </row>
    <row r="829" spans="1:37" x14ac:dyDescent="0.2">
      <c r="A829" t="s">
        <v>829</v>
      </c>
      <c r="B829" t="s">
        <v>5554</v>
      </c>
      <c r="C829" t="s">
        <v>5555</v>
      </c>
      <c r="D829" t="s">
        <v>6973</v>
      </c>
      <c r="E829" t="s">
        <v>6982</v>
      </c>
      <c r="F829" s="35" t="s">
        <v>6983</v>
      </c>
      <c r="G829" s="1" t="s">
        <v>5104</v>
      </c>
      <c r="H829" s="1" t="s">
        <v>5104</v>
      </c>
      <c r="I829" s="3">
        <v>1</v>
      </c>
      <c r="J829" s="1">
        <v>1</v>
      </c>
      <c r="K829" s="1">
        <v>1</v>
      </c>
      <c r="L829" s="3">
        <v>1</v>
      </c>
      <c r="M829" s="6">
        <v>2.8</v>
      </c>
      <c r="N829" s="13">
        <v>2.8</v>
      </c>
      <c r="O829" s="3">
        <v>44</v>
      </c>
      <c r="P829" s="1">
        <v>4.04</v>
      </c>
      <c r="Q829" s="1">
        <v>4.04</v>
      </c>
      <c r="R829" s="3">
        <v>47</v>
      </c>
      <c r="S829" s="1">
        <v>50</v>
      </c>
      <c r="T829" s="1">
        <v>0</v>
      </c>
      <c r="U829" s="1">
        <v>10</v>
      </c>
      <c r="V829" s="1">
        <v>0</v>
      </c>
      <c r="W829" s="1">
        <v>0</v>
      </c>
      <c r="X829" s="1">
        <v>40</v>
      </c>
      <c r="Y829" s="1">
        <v>0</v>
      </c>
      <c r="Z829" s="1">
        <v>0</v>
      </c>
      <c r="AA829" s="1">
        <v>0</v>
      </c>
      <c r="AB829" s="1">
        <v>0</v>
      </c>
      <c r="AC829" s="3">
        <v>11</v>
      </c>
      <c r="AD829" s="1">
        <v>9.2129075000000005E-2</v>
      </c>
      <c r="AE829" s="1">
        <v>1.3027388029359901E-2</v>
      </c>
      <c r="AF829" s="1">
        <v>1</v>
      </c>
      <c r="AG829" s="1">
        <v>1</v>
      </c>
      <c r="AH829" s="1">
        <v>11</v>
      </c>
      <c r="AI829" s="1">
        <v>1</v>
      </c>
      <c r="AJ829" s="1">
        <v>1</v>
      </c>
      <c r="AK829" s="1">
        <v>51</v>
      </c>
    </row>
    <row r="830" spans="1:37" x14ac:dyDescent="0.2">
      <c r="A830" t="s">
        <v>830</v>
      </c>
      <c r="B830" t="s">
        <v>5554</v>
      </c>
      <c r="C830" t="s">
        <v>5555</v>
      </c>
      <c r="D830" t="s">
        <v>6973</v>
      </c>
      <c r="E830" t="s">
        <v>6984</v>
      </c>
      <c r="F830" s="35" t="s">
        <v>6985</v>
      </c>
      <c r="G830" s="1" t="s">
        <v>5104</v>
      </c>
      <c r="H830" s="1" t="s">
        <v>5104</v>
      </c>
      <c r="I830" s="3">
        <v>2</v>
      </c>
      <c r="J830" s="1">
        <v>0</v>
      </c>
      <c r="K830" s="1">
        <v>0</v>
      </c>
      <c r="L830" s="3">
        <v>1</v>
      </c>
      <c r="M830" s="6">
        <v>9</v>
      </c>
      <c r="N830" s="13">
        <v>9</v>
      </c>
      <c r="O830" s="3">
        <v>44</v>
      </c>
      <c r="P830" s="1" t="s">
        <v>2</v>
      </c>
      <c r="Q830" s="1">
        <v>3.8410000000000002</v>
      </c>
      <c r="R830" s="3" t="s">
        <v>14989</v>
      </c>
      <c r="S830" s="1">
        <v>50</v>
      </c>
      <c r="T830" s="1">
        <v>0</v>
      </c>
      <c r="U830" s="1">
        <v>10</v>
      </c>
      <c r="V830" s="1">
        <v>0</v>
      </c>
      <c r="W830" s="1">
        <v>0</v>
      </c>
      <c r="X830" s="1">
        <v>40</v>
      </c>
      <c r="Y830" s="1">
        <v>0</v>
      </c>
      <c r="Z830" s="1">
        <v>0</v>
      </c>
      <c r="AA830" s="1">
        <v>0</v>
      </c>
      <c r="AB830" s="1">
        <v>0</v>
      </c>
      <c r="AC830" s="3">
        <v>11</v>
      </c>
      <c r="AD830" s="1">
        <v>9.2129075000000005E-2</v>
      </c>
      <c r="AE830" s="1">
        <v>1.30273880293598E-2</v>
      </c>
      <c r="AF830" s="1">
        <v>1</v>
      </c>
      <c r="AG830" s="1">
        <v>1</v>
      </c>
      <c r="AH830" s="1">
        <v>11</v>
      </c>
      <c r="AI830" s="1">
        <v>1</v>
      </c>
      <c r="AJ830" s="1">
        <v>1</v>
      </c>
      <c r="AK830" s="1">
        <v>51</v>
      </c>
    </row>
    <row r="831" spans="1:37" x14ac:dyDescent="0.2">
      <c r="A831" t="s">
        <v>831</v>
      </c>
      <c r="B831" t="s">
        <v>5554</v>
      </c>
      <c r="C831" t="s">
        <v>5555</v>
      </c>
      <c r="D831" t="s">
        <v>6973</v>
      </c>
      <c r="E831" t="s">
        <v>6986</v>
      </c>
      <c r="F831" s="35" t="s">
        <v>6987</v>
      </c>
      <c r="G831" s="1" t="s">
        <v>5104</v>
      </c>
      <c r="H831" s="1" t="s">
        <v>5104</v>
      </c>
      <c r="I831" s="3">
        <v>2</v>
      </c>
      <c r="J831" s="1">
        <v>0</v>
      </c>
      <c r="K831" s="1">
        <v>0</v>
      </c>
      <c r="L831" s="3">
        <v>1</v>
      </c>
      <c r="M831" s="6">
        <v>8</v>
      </c>
      <c r="N831" s="13">
        <v>8</v>
      </c>
      <c r="O831" s="3">
        <v>44</v>
      </c>
      <c r="P831" s="1" t="s">
        <v>2</v>
      </c>
      <c r="Q831" s="1">
        <v>3.8839000000000001</v>
      </c>
      <c r="R831" s="3" t="s">
        <v>14989</v>
      </c>
      <c r="S831" s="1">
        <v>50</v>
      </c>
      <c r="T831" s="1">
        <v>0</v>
      </c>
      <c r="U831" s="1">
        <v>10</v>
      </c>
      <c r="V831" s="1">
        <v>0</v>
      </c>
      <c r="W831" s="1">
        <v>0</v>
      </c>
      <c r="X831" s="1">
        <v>40</v>
      </c>
      <c r="Y831" s="1">
        <v>0</v>
      </c>
      <c r="Z831" s="1">
        <v>0</v>
      </c>
      <c r="AA831" s="1">
        <v>0</v>
      </c>
      <c r="AB831" s="1">
        <v>0</v>
      </c>
      <c r="AC831" s="3">
        <v>11</v>
      </c>
      <c r="AD831" s="1">
        <v>9.2129075000000005E-2</v>
      </c>
      <c r="AE831" s="1">
        <v>1.3027388029359901E-2</v>
      </c>
      <c r="AF831" s="1">
        <v>1</v>
      </c>
      <c r="AG831" s="1">
        <v>1</v>
      </c>
      <c r="AH831" s="1">
        <v>11</v>
      </c>
      <c r="AI831" s="1">
        <v>1</v>
      </c>
      <c r="AJ831" s="1">
        <v>1</v>
      </c>
      <c r="AK831" s="1">
        <v>51</v>
      </c>
    </row>
    <row r="832" spans="1:37" x14ac:dyDescent="0.2">
      <c r="A832" t="s">
        <v>832</v>
      </c>
      <c r="B832" t="s">
        <v>5554</v>
      </c>
      <c r="C832" t="s">
        <v>5555</v>
      </c>
      <c r="D832" t="s">
        <v>6973</v>
      </c>
      <c r="E832" t="s">
        <v>6988</v>
      </c>
      <c r="F832" s="35" t="s">
        <v>6989</v>
      </c>
      <c r="G832" s="1" t="s">
        <v>5104</v>
      </c>
      <c r="H832" s="1" t="s">
        <v>5104</v>
      </c>
      <c r="I832" s="3">
        <v>2</v>
      </c>
      <c r="J832" s="1">
        <v>0</v>
      </c>
      <c r="K832" s="1">
        <v>0</v>
      </c>
      <c r="L832" s="3">
        <v>1</v>
      </c>
      <c r="M832" s="6">
        <v>14.3</v>
      </c>
      <c r="N832" s="13">
        <v>14.3</v>
      </c>
      <c r="O832" s="3">
        <v>44</v>
      </c>
      <c r="P832" s="1">
        <v>0.99</v>
      </c>
      <c r="Q832" s="1">
        <v>0.99</v>
      </c>
      <c r="R832" s="3">
        <v>47</v>
      </c>
      <c r="S832" s="1">
        <v>50</v>
      </c>
      <c r="T832" s="1">
        <v>0</v>
      </c>
      <c r="U832" s="1">
        <v>10</v>
      </c>
      <c r="V832" s="1">
        <v>0</v>
      </c>
      <c r="W832" s="1">
        <v>0</v>
      </c>
      <c r="X832" s="1">
        <v>40</v>
      </c>
      <c r="Y832" s="1">
        <v>0</v>
      </c>
      <c r="Z832" s="1">
        <v>0</v>
      </c>
      <c r="AA832" s="1">
        <v>0</v>
      </c>
      <c r="AB832" s="1">
        <v>0</v>
      </c>
      <c r="AC832" s="3">
        <v>11</v>
      </c>
      <c r="AD832" s="1">
        <v>9.2129075000000005E-2</v>
      </c>
      <c r="AE832" s="1">
        <v>1.3027388029359901E-2</v>
      </c>
      <c r="AF832" s="1">
        <v>1</v>
      </c>
      <c r="AG832" s="1">
        <v>1</v>
      </c>
      <c r="AH832" s="1">
        <v>11</v>
      </c>
      <c r="AI832" s="1">
        <v>6</v>
      </c>
      <c r="AJ832" s="1">
        <v>6</v>
      </c>
      <c r="AK832" s="1">
        <v>51</v>
      </c>
    </row>
    <row r="833" spans="1:37" x14ac:dyDescent="0.2">
      <c r="A833" t="s">
        <v>833</v>
      </c>
      <c r="B833" t="s">
        <v>5554</v>
      </c>
      <c r="C833" t="s">
        <v>5555</v>
      </c>
      <c r="D833" t="s">
        <v>6973</v>
      </c>
      <c r="E833" t="s">
        <v>6990</v>
      </c>
      <c r="F833" s="35" t="s">
        <v>6991</v>
      </c>
      <c r="G833" s="1" t="s">
        <v>5104</v>
      </c>
      <c r="H833" s="1" t="s">
        <v>5104</v>
      </c>
      <c r="I833" s="3">
        <v>2</v>
      </c>
      <c r="J833" s="1">
        <v>0</v>
      </c>
      <c r="K833" s="1">
        <v>0</v>
      </c>
      <c r="L833" s="3">
        <v>1</v>
      </c>
      <c r="M833" s="6">
        <v>5</v>
      </c>
      <c r="N833" s="13">
        <v>5</v>
      </c>
      <c r="O833" s="3">
        <v>44</v>
      </c>
      <c r="P833" s="1">
        <v>2.7149999999999999</v>
      </c>
      <c r="Q833" s="1">
        <v>2.7149999999999999</v>
      </c>
      <c r="R833" s="3">
        <v>47</v>
      </c>
      <c r="S833" s="1">
        <v>50</v>
      </c>
      <c r="T833" s="1">
        <v>0</v>
      </c>
      <c r="U833" s="1">
        <v>10</v>
      </c>
      <c r="V833" s="1">
        <v>0</v>
      </c>
      <c r="W833" s="1">
        <v>0</v>
      </c>
      <c r="X833" s="1">
        <v>40</v>
      </c>
      <c r="Y833" s="1">
        <v>0</v>
      </c>
      <c r="Z833" s="1">
        <v>0</v>
      </c>
      <c r="AA833" s="1">
        <v>0</v>
      </c>
      <c r="AB833" s="1">
        <v>0</v>
      </c>
      <c r="AC833" s="3">
        <v>11</v>
      </c>
      <c r="AD833" s="1">
        <v>9.2129075000000005E-2</v>
      </c>
      <c r="AE833" s="1">
        <v>1.30273880293598E-2</v>
      </c>
      <c r="AF833" s="1">
        <v>1</v>
      </c>
      <c r="AG833" s="1">
        <v>1</v>
      </c>
      <c r="AH833" s="1">
        <v>11</v>
      </c>
      <c r="AI833" s="1">
        <v>3</v>
      </c>
      <c r="AJ833" s="1">
        <v>3</v>
      </c>
      <c r="AK833" s="1">
        <v>51</v>
      </c>
    </row>
    <row r="834" spans="1:37" x14ac:dyDescent="0.2">
      <c r="A834" t="s">
        <v>834</v>
      </c>
      <c r="B834" t="s">
        <v>5554</v>
      </c>
      <c r="C834" t="s">
        <v>5555</v>
      </c>
      <c r="D834" t="s">
        <v>6973</v>
      </c>
      <c r="E834" t="s">
        <v>6610</v>
      </c>
      <c r="F834" s="35" t="s">
        <v>6992</v>
      </c>
      <c r="G834" s="1" t="s">
        <v>5104</v>
      </c>
      <c r="H834" s="1" t="s">
        <v>5104</v>
      </c>
      <c r="I834" s="3">
        <v>2</v>
      </c>
      <c r="J834" s="1">
        <v>0</v>
      </c>
      <c r="K834" s="1">
        <v>0</v>
      </c>
      <c r="L834" s="3">
        <v>1</v>
      </c>
      <c r="M834" s="6">
        <v>15.3</v>
      </c>
      <c r="N834" s="13">
        <v>15.3</v>
      </c>
      <c r="O834" s="3">
        <v>44</v>
      </c>
      <c r="P834" s="1">
        <v>2.44</v>
      </c>
      <c r="Q834" s="1">
        <v>2.44</v>
      </c>
      <c r="R834" s="3">
        <v>47</v>
      </c>
      <c r="S834" s="1">
        <v>50</v>
      </c>
      <c r="T834" s="1">
        <v>0</v>
      </c>
      <c r="U834" s="1">
        <v>10</v>
      </c>
      <c r="V834" s="1">
        <v>0</v>
      </c>
      <c r="W834" s="1">
        <v>0</v>
      </c>
      <c r="X834" s="1">
        <v>40</v>
      </c>
      <c r="Y834" s="1">
        <v>0</v>
      </c>
      <c r="Z834" s="1">
        <v>0</v>
      </c>
      <c r="AA834" s="1">
        <v>0</v>
      </c>
      <c r="AB834" s="1">
        <v>0</v>
      </c>
      <c r="AC834" s="3">
        <v>11</v>
      </c>
      <c r="AD834" s="1">
        <v>9.2129075000000005E-2</v>
      </c>
      <c r="AE834" s="1">
        <v>1.30273880293598E-2</v>
      </c>
      <c r="AF834" s="1">
        <v>1</v>
      </c>
      <c r="AG834" s="1">
        <v>1</v>
      </c>
      <c r="AH834" s="1">
        <v>11</v>
      </c>
      <c r="AI834" s="1">
        <v>1</v>
      </c>
      <c r="AJ834" s="1">
        <v>1</v>
      </c>
      <c r="AK834" s="1">
        <v>51</v>
      </c>
    </row>
    <row r="835" spans="1:37" x14ac:dyDescent="0.2">
      <c r="A835" t="s">
        <v>835</v>
      </c>
      <c r="B835" t="s">
        <v>5554</v>
      </c>
      <c r="C835" t="s">
        <v>5555</v>
      </c>
      <c r="D835" t="s">
        <v>6973</v>
      </c>
      <c r="E835" t="s">
        <v>6216</v>
      </c>
      <c r="F835" s="35" t="s">
        <v>6993</v>
      </c>
      <c r="G835" s="1" t="s">
        <v>5104</v>
      </c>
      <c r="H835" s="1" t="s">
        <v>5104</v>
      </c>
      <c r="I835" s="3">
        <v>2</v>
      </c>
      <c r="J835" s="1">
        <v>0</v>
      </c>
      <c r="K835" s="1">
        <v>0</v>
      </c>
      <c r="L835" s="3">
        <v>1</v>
      </c>
      <c r="M835" s="6">
        <v>15.5</v>
      </c>
      <c r="N835" s="13">
        <v>15.5</v>
      </c>
      <c r="O835" s="3">
        <v>44</v>
      </c>
      <c r="P835" s="1">
        <v>1.615</v>
      </c>
      <c r="Q835" s="1">
        <v>1.615</v>
      </c>
      <c r="R835" s="3">
        <v>47</v>
      </c>
      <c r="S835" s="1">
        <v>50</v>
      </c>
      <c r="T835" s="1">
        <v>0</v>
      </c>
      <c r="U835" s="1">
        <v>10</v>
      </c>
      <c r="V835" s="1">
        <v>0</v>
      </c>
      <c r="W835" s="1">
        <v>0</v>
      </c>
      <c r="X835" s="1">
        <v>40</v>
      </c>
      <c r="Y835" s="1">
        <v>0</v>
      </c>
      <c r="Z835" s="1">
        <v>0</v>
      </c>
      <c r="AA835" s="1">
        <v>0</v>
      </c>
      <c r="AB835" s="1">
        <v>0</v>
      </c>
      <c r="AC835" s="3">
        <v>11</v>
      </c>
      <c r="AD835" s="1">
        <v>9.2129075000000005E-2</v>
      </c>
      <c r="AE835" s="1">
        <v>1.30273880293598E-2</v>
      </c>
      <c r="AF835" s="1">
        <v>1</v>
      </c>
      <c r="AG835" s="1">
        <v>1</v>
      </c>
      <c r="AH835" s="1">
        <v>11</v>
      </c>
      <c r="AI835" s="1">
        <v>4</v>
      </c>
      <c r="AJ835" s="1">
        <v>4</v>
      </c>
      <c r="AK835" s="1">
        <v>51</v>
      </c>
    </row>
    <row r="836" spans="1:37" x14ac:dyDescent="0.2">
      <c r="A836" t="s">
        <v>836</v>
      </c>
      <c r="B836" t="s">
        <v>5554</v>
      </c>
      <c r="C836" t="s">
        <v>5555</v>
      </c>
      <c r="D836" t="s">
        <v>6973</v>
      </c>
      <c r="E836" t="s">
        <v>6994</v>
      </c>
      <c r="F836" s="35" t="s">
        <v>6995</v>
      </c>
      <c r="G836" s="1" t="s">
        <v>5104</v>
      </c>
      <c r="H836" s="1" t="s">
        <v>5104</v>
      </c>
      <c r="I836" s="3">
        <v>2</v>
      </c>
      <c r="J836" s="1">
        <v>0</v>
      </c>
      <c r="K836" s="1">
        <v>0</v>
      </c>
      <c r="L836" s="3">
        <v>1</v>
      </c>
      <c r="M836" s="6">
        <v>15.5</v>
      </c>
      <c r="N836" s="13">
        <v>15.5</v>
      </c>
      <c r="O836" s="3">
        <v>44</v>
      </c>
      <c r="P836" s="1">
        <v>2</v>
      </c>
      <c r="Q836" s="1">
        <v>2</v>
      </c>
      <c r="R836" s="3">
        <v>1</v>
      </c>
      <c r="S836" s="1">
        <v>50</v>
      </c>
      <c r="T836" s="1">
        <v>0</v>
      </c>
      <c r="U836" s="1">
        <v>10</v>
      </c>
      <c r="V836" s="1">
        <v>0</v>
      </c>
      <c r="W836" s="1">
        <v>0</v>
      </c>
      <c r="X836" s="1">
        <v>40</v>
      </c>
      <c r="Y836" s="1">
        <v>0</v>
      </c>
      <c r="Z836" s="1">
        <v>0</v>
      </c>
      <c r="AA836" s="1">
        <v>0</v>
      </c>
      <c r="AB836" s="1">
        <v>0</v>
      </c>
      <c r="AC836" s="3">
        <v>11</v>
      </c>
      <c r="AD836" s="1">
        <v>9.2129075000000005E-2</v>
      </c>
      <c r="AE836" s="1">
        <v>1.30273880293598E-2</v>
      </c>
      <c r="AF836" s="1">
        <v>1</v>
      </c>
      <c r="AG836" s="1">
        <v>1</v>
      </c>
      <c r="AH836" s="1">
        <v>11</v>
      </c>
      <c r="AI836" s="1">
        <v>1</v>
      </c>
      <c r="AJ836" s="1">
        <v>1</v>
      </c>
      <c r="AK836" s="1">
        <v>51</v>
      </c>
    </row>
    <row r="837" spans="1:37" x14ac:dyDescent="0.2">
      <c r="A837" t="s">
        <v>837</v>
      </c>
      <c r="B837" t="s">
        <v>5554</v>
      </c>
      <c r="C837" t="s">
        <v>5555</v>
      </c>
      <c r="D837" t="s">
        <v>6973</v>
      </c>
      <c r="E837" t="s">
        <v>6996</v>
      </c>
      <c r="F837" s="35" t="s">
        <v>6997</v>
      </c>
      <c r="G837" s="1" t="s">
        <v>5106</v>
      </c>
      <c r="H837" s="1" t="s">
        <v>5106</v>
      </c>
      <c r="I837" s="3">
        <v>1</v>
      </c>
      <c r="J837" s="1">
        <v>0</v>
      </c>
      <c r="K837" s="1">
        <v>0</v>
      </c>
      <c r="L837" s="3">
        <v>1</v>
      </c>
      <c r="M837" s="6">
        <v>10.6</v>
      </c>
      <c r="N837" s="13">
        <v>10.6</v>
      </c>
      <c r="O837" s="3">
        <v>44</v>
      </c>
      <c r="P837" s="1">
        <v>1</v>
      </c>
      <c r="Q837" s="1">
        <v>1</v>
      </c>
      <c r="R837" s="3">
        <v>1</v>
      </c>
      <c r="S837" s="1">
        <v>50</v>
      </c>
      <c r="T837" s="1">
        <v>0</v>
      </c>
      <c r="U837" s="1">
        <v>10</v>
      </c>
      <c r="V837" s="1">
        <v>0</v>
      </c>
      <c r="W837" s="1">
        <v>0</v>
      </c>
      <c r="X837" s="1">
        <v>40</v>
      </c>
      <c r="Y837" s="1">
        <v>0</v>
      </c>
      <c r="Z837" s="1">
        <v>0</v>
      </c>
      <c r="AA837" s="1">
        <v>0</v>
      </c>
      <c r="AB837" s="1">
        <v>0</v>
      </c>
      <c r="AC837" s="3">
        <v>11</v>
      </c>
      <c r="AD837" s="1">
        <v>9.2129075000000005E-2</v>
      </c>
      <c r="AE837" s="1">
        <v>1.30273880293598E-2</v>
      </c>
      <c r="AF837" s="1">
        <v>1</v>
      </c>
      <c r="AG837" s="1">
        <v>1</v>
      </c>
      <c r="AH837" s="1">
        <v>11</v>
      </c>
      <c r="AI837" s="1">
        <v>3</v>
      </c>
      <c r="AJ837" s="1">
        <v>3</v>
      </c>
      <c r="AK837" s="1">
        <v>51</v>
      </c>
    </row>
    <row r="838" spans="1:37" x14ac:dyDescent="0.2">
      <c r="A838" t="s">
        <v>838</v>
      </c>
      <c r="B838" t="s">
        <v>5554</v>
      </c>
      <c r="C838" t="s">
        <v>5555</v>
      </c>
      <c r="D838" t="s">
        <v>6973</v>
      </c>
      <c r="E838" t="s">
        <v>6998</v>
      </c>
      <c r="F838" s="35" t="s">
        <v>6999</v>
      </c>
      <c r="G838" s="1" t="s">
        <v>5104</v>
      </c>
      <c r="H838" s="1" t="s">
        <v>5104</v>
      </c>
      <c r="I838" s="3">
        <v>1</v>
      </c>
      <c r="J838" s="1">
        <v>0</v>
      </c>
      <c r="K838" s="1">
        <v>0</v>
      </c>
      <c r="L838" s="3">
        <v>1</v>
      </c>
      <c r="M838" s="6">
        <v>7</v>
      </c>
      <c r="N838" s="13">
        <v>7</v>
      </c>
      <c r="O838" s="3">
        <v>44</v>
      </c>
      <c r="P838" s="1">
        <v>1.615</v>
      </c>
      <c r="Q838" s="1">
        <v>1.615</v>
      </c>
      <c r="R838" s="3">
        <v>47</v>
      </c>
      <c r="S838" s="1">
        <v>50</v>
      </c>
      <c r="T838" s="1">
        <v>0</v>
      </c>
      <c r="U838" s="1">
        <v>10</v>
      </c>
      <c r="V838" s="1">
        <v>0</v>
      </c>
      <c r="W838" s="1">
        <v>0</v>
      </c>
      <c r="X838" s="1">
        <v>40</v>
      </c>
      <c r="Y838" s="1">
        <v>0</v>
      </c>
      <c r="Z838" s="1">
        <v>0</v>
      </c>
      <c r="AA838" s="1">
        <v>0</v>
      </c>
      <c r="AB838" s="1">
        <v>0</v>
      </c>
      <c r="AC838" s="3">
        <v>11</v>
      </c>
      <c r="AD838" s="1">
        <v>9.2129075000000005E-2</v>
      </c>
      <c r="AE838" s="1">
        <v>1.30273880293598E-2</v>
      </c>
      <c r="AF838" s="1">
        <v>1</v>
      </c>
      <c r="AG838" s="1">
        <v>1</v>
      </c>
      <c r="AH838" s="1">
        <v>11</v>
      </c>
      <c r="AI838" s="1">
        <v>1</v>
      </c>
      <c r="AJ838" s="1">
        <v>1</v>
      </c>
      <c r="AK838" s="1">
        <v>51</v>
      </c>
    </row>
    <row r="839" spans="1:37" x14ac:dyDescent="0.2">
      <c r="A839" t="s">
        <v>839</v>
      </c>
      <c r="B839" t="s">
        <v>5554</v>
      </c>
      <c r="C839" t="s">
        <v>5555</v>
      </c>
      <c r="D839" t="s">
        <v>6973</v>
      </c>
      <c r="E839" t="s">
        <v>7000</v>
      </c>
      <c r="F839" s="35" t="s">
        <v>7001</v>
      </c>
      <c r="G839" s="1" t="s">
        <v>5104</v>
      </c>
      <c r="H839" s="1" t="s">
        <v>5104</v>
      </c>
      <c r="I839" s="3">
        <v>2</v>
      </c>
      <c r="J839" s="1">
        <v>0</v>
      </c>
      <c r="K839" s="1">
        <v>0</v>
      </c>
      <c r="L839" s="3">
        <v>1</v>
      </c>
      <c r="M839" s="6">
        <v>3.5</v>
      </c>
      <c r="N839" s="13">
        <v>3.5</v>
      </c>
      <c r="O839" s="3">
        <v>44</v>
      </c>
      <c r="P839" s="1">
        <v>2.99</v>
      </c>
      <c r="Q839" s="1">
        <v>2.99</v>
      </c>
      <c r="R839" s="3">
        <v>47</v>
      </c>
      <c r="S839" s="1">
        <v>50</v>
      </c>
      <c r="T839" s="1">
        <v>0</v>
      </c>
      <c r="U839" s="1">
        <v>10</v>
      </c>
      <c r="V839" s="1">
        <v>0</v>
      </c>
      <c r="W839" s="1">
        <v>0</v>
      </c>
      <c r="X839" s="1">
        <v>40</v>
      </c>
      <c r="Y839" s="1">
        <v>0</v>
      </c>
      <c r="Z839" s="1">
        <v>0</v>
      </c>
      <c r="AA839" s="1">
        <v>0</v>
      </c>
      <c r="AB839" s="1">
        <v>0</v>
      </c>
      <c r="AC839" s="3">
        <v>11</v>
      </c>
      <c r="AD839" s="1">
        <v>9.2129075000000005E-2</v>
      </c>
      <c r="AE839" s="1">
        <v>1.30273880293598E-2</v>
      </c>
      <c r="AF839" s="1">
        <v>1</v>
      </c>
      <c r="AG839" s="1">
        <v>1</v>
      </c>
      <c r="AH839" s="1">
        <v>11</v>
      </c>
      <c r="AI839" s="1">
        <v>1</v>
      </c>
      <c r="AJ839" s="1">
        <v>1</v>
      </c>
      <c r="AK839" s="1">
        <v>51</v>
      </c>
    </row>
    <row r="840" spans="1:37" x14ac:dyDescent="0.2">
      <c r="A840" t="s">
        <v>840</v>
      </c>
      <c r="B840" t="s">
        <v>5554</v>
      </c>
      <c r="C840" t="s">
        <v>5555</v>
      </c>
      <c r="D840" t="s">
        <v>6973</v>
      </c>
      <c r="E840" t="s">
        <v>7002</v>
      </c>
      <c r="F840" s="35" t="s">
        <v>7003</v>
      </c>
      <c r="G840" s="1" t="s">
        <v>5104</v>
      </c>
      <c r="H840" s="1" t="s">
        <v>5104</v>
      </c>
      <c r="I840" s="3">
        <v>2</v>
      </c>
      <c r="J840" s="1">
        <v>0</v>
      </c>
      <c r="K840" s="1">
        <v>0</v>
      </c>
      <c r="L840" s="3">
        <v>1</v>
      </c>
      <c r="M840" s="6">
        <v>3</v>
      </c>
      <c r="N840" s="13">
        <v>3</v>
      </c>
      <c r="O840" s="3">
        <v>44</v>
      </c>
      <c r="P840" s="1" t="s">
        <v>2</v>
      </c>
      <c r="Q840" s="1">
        <v>5.524</v>
      </c>
      <c r="R840" s="3" t="s">
        <v>14989</v>
      </c>
      <c r="S840" s="1">
        <v>50</v>
      </c>
      <c r="T840" s="1">
        <v>0</v>
      </c>
      <c r="U840" s="1">
        <v>10</v>
      </c>
      <c r="V840" s="1">
        <v>0</v>
      </c>
      <c r="W840" s="1">
        <v>0</v>
      </c>
      <c r="X840" s="1">
        <v>40</v>
      </c>
      <c r="Y840" s="1">
        <v>0</v>
      </c>
      <c r="Z840" s="1">
        <v>0</v>
      </c>
      <c r="AA840" s="1">
        <v>0</v>
      </c>
      <c r="AB840" s="1">
        <v>0</v>
      </c>
      <c r="AC840" s="3">
        <v>11</v>
      </c>
      <c r="AD840" s="1">
        <v>9.2129075000000005E-2</v>
      </c>
      <c r="AE840" s="1">
        <v>1.30273880293598E-2</v>
      </c>
      <c r="AF840" s="1">
        <v>1</v>
      </c>
      <c r="AG840" s="1">
        <v>1</v>
      </c>
      <c r="AH840" s="1">
        <v>11</v>
      </c>
      <c r="AI840" s="1">
        <v>2</v>
      </c>
      <c r="AJ840" s="1">
        <v>2</v>
      </c>
      <c r="AK840" s="1">
        <v>51</v>
      </c>
    </row>
    <row r="841" spans="1:37" x14ac:dyDescent="0.2">
      <c r="A841" t="s">
        <v>841</v>
      </c>
      <c r="B841" t="s">
        <v>5554</v>
      </c>
      <c r="C841" t="s">
        <v>5555</v>
      </c>
      <c r="D841" t="s">
        <v>6973</v>
      </c>
      <c r="E841" t="s">
        <v>7004</v>
      </c>
      <c r="F841" s="35" t="s">
        <v>7005</v>
      </c>
      <c r="G841" s="1" t="s">
        <v>5104</v>
      </c>
      <c r="H841" s="1" t="s">
        <v>5104</v>
      </c>
      <c r="I841" s="3">
        <v>2</v>
      </c>
      <c r="J841" s="1">
        <v>0</v>
      </c>
      <c r="K841" s="1">
        <v>0</v>
      </c>
      <c r="L841" s="3">
        <v>1</v>
      </c>
      <c r="M841" s="6">
        <v>14.9</v>
      </c>
      <c r="N841" s="13">
        <v>14.9</v>
      </c>
      <c r="O841" s="3">
        <v>44</v>
      </c>
      <c r="P841" s="1">
        <v>1.615</v>
      </c>
      <c r="Q841" s="1">
        <v>1.615</v>
      </c>
      <c r="R841" s="3">
        <v>47</v>
      </c>
      <c r="S841" s="1">
        <v>50</v>
      </c>
      <c r="T841" s="1">
        <v>0</v>
      </c>
      <c r="U841" s="1">
        <v>10</v>
      </c>
      <c r="V841" s="1">
        <v>0</v>
      </c>
      <c r="W841" s="1">
        <v>0</v>
      </c>
      <c r="X841" s="1">
        <v>40</v>
      </c>
      <c r="Y841" s="1">
        <v>0</v>
      </c>
      <c r="Z841" s="1">
        <v>0</v>
      </c>
      <c r="AA841" s="1">
        <v>0</v>
      </c>
      <c r="AB841" s="1">
        <v>0</v>
      </c>
      <c r="AC841" s="3">
        <v>11</v>
      </c>
      <c r="AD841" s="1">
        <v>9.2129075000000005E-2</v>
      </c>
      <c r="AE841" s="1">
        <v>1.3027388029359901E-2</v>
      </c>
      <c r="AF841" s="1">
        <v>1</v>
      </c>
      <c r="AG841" s="1">
        <v>1</v>
      </c>
      <c r="AH841" s="1">
        <v>11</v>
      </c>
      <c r="AI841" s="1">
        <v>2</v>
      </c>
      <c r="AJ841" s="1">
        <v>2</v>
      </c>
      <c r="AK841" s="1">
        <v>51</v>
      </c>
    </row>
    <row r="842" spans="1:37" x14ac:dyDescent="0.2">
      <c r="A842" t="s">
        <v>842</v>
      </c>
      <c r="B842" t="s">
        <v>5554</v>
      </c>
      <c r="C842" t="s">
        <v>5555</v>
      </c>
      <c r="D842" t="s">
        <v>6973</v>
      </c>
      <c r="E842" t="s">
        <v>7006</v>
      </c>
      <c r="F842" s="35" t="s">
        <v>7007</v>
      </c>
      <c r="G842" s="1" t="s">
        <v>5104</v>
      </c>
      <c r="H842" s="1" t="s">
        <v>5104</v>
      </c>
      <c r="I842" s="3">
        <v>2</v>
      </c>
      <c r="J842" s="1">
        <v>0</v>
      </c>
      <c r="K842" s="1">
        <v>0</v>
      </c>
      <c r="L842" s="3">
        <v>1</v>
      </c>
      <c r="M842" s="6">
        <v>11</v>
      </c>
      <c r="N842" s="13">
        <v>11</v>
      </c>
      <c r="O842" s="3">
        <v>44</v>
      </c>
      <c r="P842" s="1">
        <v>2.99</v>
      </c>
      <c r="Q842" s="1">
        <v>2.99</v>
      </c>
      <c r="R842" s="3">
        <v>47</v>
      </c>
      <c r="S842" s="1">
        <v>50</v>
      </c>
      <c r="T842" s="1">
        <v>0</v>
      </c>
      <c r="U842" s="1">
        <v>10</v>
      </c>
      <c r="V842" s="1">
        <v>0</v>
      </c>
      <c r="W842" s="1">
        <v>0</v>
      </c>
      <c r="X842" s="1">
        <v>40</v>
      </c>
      <c r="Y842" s="1">
        <v>0</v>
      </c>
      <c r="Z842" s="1">
        <v>0</v>
      </c>
      <c r="AA842" s="1">
        <v>0</v>
      </c>
      <c r="AB842" s="1">
        <v>0</v>
      </c>
      <c r="AC842" s="3">
        <v>11</v>
      </c>
      <c r="AD842" s="1">
        <v>9.2129075000000005E-2</v>
      </c>
      <c r="AE842" s="1">
        <v>1.30273880293598E-2</v>
      </c>
      <c r="AF842" s="1">
        <v>1</v>
      </c>
      <c r="AG842" s="1">
        <v>1</v>
      </c>
      <c r="AH842" s="1">
        <v>11</v>
      </c>
      <c r="AI842" s="1">
        <v>1</v>
      </c>
      <c r="AJ842" s="1">
        <v>1</v>
      </c>
      <c r="AK842" s="1">
        <v>51</v>
      </c>
    </row>
    <row r="843" spans="1:37" x14ac:dyDescent="0.2">
      <c r="A843" t="s">
        <v>843</v>
      </c>
      <c r="B843" t="s">
        <v>5554</v>
      </c>
      <c r="C843" t="s">
        <v>5555</v>
      </c>
      <c r="D843" t="s">
        <v>6973</v>
      </c>
      <c r="E843" t="s">
        <v>7008</v>
      </c>
      <c r="F843" s="35" t="s">
        <v>7009</v>
      </c>
      <c r="G843" s="1" t="s">
        <v>5104</v>
      </c>
      <c r="H843" s="1" t="s">
        <v>5104</v>
      </c>
      <c r="I843" s="3">
        <v>2</v>
      </c>
      <c r="J843" s="1">
        <v>0</v>
      </c>
      <c r="K843" s="1">
        <v>0</v>
      </c>
      <c r="L843" s="3">
        <v>1</v>
      </c>
      <c r="M843" s="6">
        <v>8.3000000000000007</v>
      </c>
      <c r="N843" s="13">
        <v>8.3000000000000007</v>
      </c>
      <c r="O843" s="3">
        <v>44</v>
      </c>
      <c r="P843" s="1" t="s">
        <v>2</v>
      </c>
      <c r="Q843" s="1">
        <v>3.9980000000000002</v>
      </c>
      <c r="R843" s="3" t="s">
        <v>14989</v>
      </c>
      <c r="S843" s="1">
        <v>50</v>
      </c>
      <c r="T843" s="1">
        <v>0</v>
      </c>
      <c r="U843" s="1">
        <v>10</v>
      </c>
      <c r="V843" s="1">
        <v>0</v>
      </c>
      <c r="W843" s="1">
        <v>0</v>
      </c>
      <c r="X843" s="1">
        <v>40</v>
      </c>
      <c r="Y843" s="1">
        <v>0</v>
      </c>
      <c r="Z843" s="1">
        <v>0</v>
      </c>
      <c r="AA843" s="1">
        <v>0</v>
      </c>
      <c r="AB843" s="1">
        <v>0</v>
      </c>
      <c r="AC843" s="3">
        <v>11</v>
      </c>
      <c r="AD843" s="1">
        <v>9.2129075000000005E-2</v>
      </c>
      <c r="AE843" s="1">
        <v>1.3027388029359901E-2</v>
      </c>
      <c r="AF843" s="1">
        <v>1</v>
      </c>
      <c r="AG843" s="1">
        <v>1</v>
      </c>
      <c r="AH843" s="1">
        <v>11</v>
      </c>
      <c r="AI843" s="1">
        <v>2</v>
      </c>
      <c r="AJ843" s="1">
        <v>2</v>
      </c>
      <c r="AK843" s="1">
        <v>51</v>
      </c>
    </row>
    <row r="844" spans="1:37" x14ac:dyDescent="0.2">
      <c r="A844" t="s">
        <v>844</v>
      </c>
      <c r="B844" t="s">
        <v>5554</v>
      </c>
      <c r="C844" t="s">
        <v>5555</v>
      </c>
      <c r="D844" t="s">
        <v>6973</v>
      </c>
      <c r="E844" t="s">
        <v>7010</v>
      </c>
      <c r="F844" s="35" t="s">
        <v>14997</v>
      </c>
      <c r="G844" s="1" t="s">
        <v>5104</v>
      </c>
      <c r="H844" s="1" t="s">
        <v>5104</v>
      </c>
      <c r="I844" s="3">
        <v>2</v>
      </c>
      <c r="J844" s="1">
        <v>0</v>
      </c>
      <c r="K844" s="1">
        <v>0</v>
      </c>
      <c r="L844" s="3">
        <v>1</v>
      </c>
      <c r="M844" s="6">
        <v>7.5</v>
      </c>
      <c r="N844" s="13">
        <v>7.5</v>
      </c>
      <c r="O844" s="3">
        <v>44</v>
      </c>
      <c r="P844" s="1">
        <v>2.1</v>
      </c>
      <c r="Q844" s="1">
        <v>2.1</v>
      </c>
      <c r="R844" s="3">
        <v>47</v>
      </c>
      <c r="S844" s="1">
        <v>50</v>
      </c>
      <c r="T844" s="1">
        <v>0</v>
      </c>
      <c r="U844" s="1">
        <v>10</v>
      </c>
      <c r="V844" s="1">
        <v>0</v>
      </c>
      <c r="W844" s="1">
        <v>0</v>
      </c>
      <c r="X844" s="1">
        <v>40</v>
      </c>
      <c r="Y844" s="1">
        <v>0</v>
      </c>
      <c r="Z844" s="1">
        <v>0</v>
      </c>
      <c r="AA844" s="1">
        <v>0</v>
      </c>
      <c r="AB844" s="1">
        <v>0</v>
      </c>
      <c r="AC844" s="3">
        <v>11</v>
      </c>
      <c r="AD844" s="1">
        <v>9.2129075000000005E-2</v>
      </c>
      <c r="AE844" s="1">
        <v>1.3027388029359901E-2</v>
      </c>
      <c r="AF844" s="1">
        <v>1</v>
      </c>
      <c r="AG844" s="1">
        <v>1</v>
      </c>
      <c r="AH844" s="1">
        <v>11</v>
      </c>
      <c r="AI844" s="1">
        <v>5</v>
      </c>
      <c r="AJ844" s="1">
        <v>5</v>
      </c>
      <c r="AK844" s="1">
        <v>51</v>
      </c>
    </row>
    <row r="845" spans="1:37" x14ac:dyDescent="0.2">
      <c r="A845" t="s">
        <v>845</v>
      </c>
      <c r="B845" t="s">
        <v>5554</v>
      </c>
      <c r="C845" t="s">
        <v>5555</v>
      </c>
      <c r="D845" t="s">
        <v>6973</v>
      </c>
      <c r="E845" t="s">
        <v>7011</v>
      </c>
      <c r="F845" s="35" t="s">
        <v>7012</v>
      </c>
      <c r="G845" s="1" t="s">
        <v>5104</v>
      </c>
      <c r="H845" s="1" t="s">
        <v>5104</v>
      </c>
      <c r="I845" s="3">
        <v>2</v>
      </c>
      <c r="J845" s="1">
        <v>0</v>
      </c>
      <c r="K845" s="1">
        <v>0</v>
      </c>
      <c r="L845" s="3">
        <v>1</v>
      </c>
      <c r="M845" s="6">
        <v>10.3</v>
      </c>
      <c r="N845" s="13">
        <v>10.3</v>
      </c>
      <c r="O845" s="3">
        <v>44</v>
      </c>
      <c r="P845" s="1">
        <v>4.0199999999999996</v>
      </c>
      <c r="Q845" s="1">
        <v>4.0199999999999996</v>
      </c>
      <c r="R845" s="3">
        <v>47</v>
      </c>
      <c r="S845" s="1">
        <v>50</v>
      </c>
      <c r="T845" s="1">
        <v>0</v>
      </c>
      <c r="U845" s="1">
        <v>10</v>
      </c>
      <c r="V845" s="1">
        <v>0</v>
      </c>
      <c r="W845" s="1">
        <v>0</v>
      </c>
      <c r="X845" s="1">
        <v>40</v>
      </c>
      <c r="Y845" s="1">
        <v>0</v>
      </c>
      <c r="Z845" s="1">
        <v>0</v>
      </c>
      <c r="AA845" s="1">
        <v>0</v>
      </c>
      <c r="AB845" s="1">
        <v>0</v>
      </c>
      <c r="AC845" s="3">
        <v>11</v>
      </c>
      <c r="AD845" s="1">
        <v>9.2129075000000005E-2</v>
      </c>
      <c r="AE845" s="1">
        <v>1.3027388029359901E-2</v>
      </c>
      <c r="AF845" s="1">
        <v>1</v>
      </c>
      <c r="AG845" s="1">
        <v>1</v>
      </c>
      <c r="AH845" s="1">
        <v>11</v>
      </c>
      <c r="AI845" s="1">
        <v>1</v>
      </c>
      <c r="AJ845" s="1">
        <v>1</v>
      </c>
      <c r="AK845" s="1">
        <v>51</v>
      </c>
    </row>
    <row r="846" spans="1:37" x14ac:dyDescent="0.2">
      <c r="A846" t="s">
        <v>846</v>
      </c>
      <c r="B846" t="s">
        <v>5554</v>
      </c>
      <c r="C846" t="s">
        <v>5555</v>
      </c>
      <c r="D846" t="s">
        <v>6973</v>
      </c>
      <c r="E846" t="s">
        <v>7013</v>
      </c>
      <c r="F846" s="35" t="s">
        <v>7014</v>
      </c>
      <c r="G846" s="1" t="s">
        <v>5104</v>
      </c>
      <c r="H846" s="1" t="s">
        <v>5104</v>
      </c>
      <c r="I846" s="3">
        <v>2</v>
      </c>
      <c r="J846" s="1">
        <v>0</v>
      </c>
      <c r="K846" s="1">
        <v>0</v>
      </c>
      <c r="L846" s="3">
        <v>1</v>
      </c>
      <c r="M846" s="6">
        <v>6.5</v>
      </c>
      <c r="N846" s="13">
        <v>6.5</v>
      </c>
      <c r="O846" s="3">
        <v>44</v>
      </c>
      <c r="P846" s="1" t="s">
        <v>2</v>
      </c>
      <c r="Q846" s="1">
        <v>3.9009999999999998</v>
      </c>
      <c r="R846" s="3" t="s">
        <v>14989</v>
      </c>
      <c r="S846" s="1">
        <v>50</v>
      </c>
      <c r="T846" s="1">
        <v>0</v>
      </c>
      <c r="U846" s="1">
        <v>10</v>
      </c>
      <c r="V846" s="1">
        <v>0</v>
      </c>
      <c r="W846" s="1">
        <v>0</v>
      </c>
      <c r="X846" s="1">
        <v>40</v>
      </c>
      <c r="Y846" s="1">
        <v>0</v>
      </c>
      <c r="Z846" s="1">
        <v>0</v>
      </c>
      <c r="AA846" s="1">
        <v>0</v>
      </c>
      <c r="AB846" s="1">
        <v>0</v>
      </c>
      <c r="AC846" s="3">
        <v>11</v>
      </c>
      <c r="AD846" s="1">
        <v>9.2129075000000005E-2</v>
      </c>
      <c r="AE846" s="1">
        <v>1.3027388029359901E-2</v>
      </c>
      <c r="AF846" s="1">
        <v>1</v>
      </c>
      <c r="AG846" s="1">
        <v>1</v>
      </c>
      <c r="AH846" s="1">
        <v>11</v>
      </c>
      <c r="AI846" s="1">
        <v>1</v>
      </c>
      <c r="AJ846" s="1">
        <v>1</v>
      </c>
      <c r="AK846" s="1">
        <v>51</v>
      </c>
    </row>
    <row r="847" spans="1:37" x14ac:dyDescent="0.2">
      <c r="A847" t="s">
        <v>847</v>
      </c>
      <c r="B847" t="s">
        <v>5554</v>
      </c>
      <c r="C847" t="s">
        <v>5555</v>
      </c>
      <c r="D847" t="s">
        <v>6973</v>
      </c>
      <c r="E847" t="s">
        <v>7015</v>
      </c>
      <c r="F847" s="35" t="s">
        <v>7016</v>
      </c>
      <c r="G847" s="1" t="s">
        <v>5104</v>
      </c>
      <c r="H847" s="1" t="s">
        <v>5104</v>
      </c>
      <c r="I847" s="3">
        <v>2</v>
      </c>
      <c r="J847" s="1">
        <v>0</v>
      </c>
      <c r="K847" s="1">
        <v>0</v>
      </c>
      <c r="L847" s="3">
        <v>1</v>
      </c>
      <c r="M847" s="6">
        <v>17</v>
      </c>
      <c r="N847" s="13">
        <v>17</v>
      </c>
      <c r="O847" s="3">
        <v>44</v>
      </c>
      <c r="P847" s="1" t="s">
        <v>2</v>
      </c>
      <c r="Q847" s="1">
        <v>3.6802999999999999</v>
      </c>
      <c r="R847" s="3" t="s">
        <v>14989</v>
      </c>
      <c r="S847" s="1">
        <v>50</v>
      </c>
      <c r="T847" s="1">
        <v>0</v>
      </c>
      <c r="U847" s="1">
        <v>10</v>
      </c>
      <c r="V847" s="1">
        <v>0</v>
      </c>
      <c r="W847" s="1">
        <v>0</v>
      </c>
      <c r="X847" s="1">
        <v>40</v>
      </c>
      <c r="Y847" s="1">
        <v>0</v>
      </c>
      <c r="Z847" s="1">
        <v>0</v>
      </c>
      <c r="AA847" s="1">
        <v>0</v>
      </c>
      <c r="AB847" s="1">
        <v>0</v>
      </c>
      <c r="AC847" s="3">
        <v>11</v>
      </c>
      <c r="AD847" s="1">
        <v>9.2129075000000005E-2</v>
      </c>
      <c r="AE847" s="1">
        <v>1.3027388029359901E-2</v>
      </c>
      <c r="AF847" s="1">
        <v>1</v>
      </c>
      <c r="AG847" s="1">
        <v>1</v>
      </c>
      <c r="AH847" s="1">
        <v>11</v>
      </c>
      <c r="AI847" s="1">
        <v>1</v>
      </c>
      <c r="AJ847" s="1">
        <v>1</v>
      </c>
      <c r="AK847" s="1">
        <v>51</v>
      </c>
    </row>
    <row r="848" spans="1:37" x14ac:dyDescent="0.2">
      <c r="A848" t="s">
        <v>848</v>
      </c>
      <c r="B848" t="s">
        <v>5554</v>
      </c>
      <c r="C848" t="s">
        <v>5555</v>
      </c>
      <c r="D848" t="s">
        <v>6973</v>
      </c>
      <c r="E848" t="s">
        <v>7017</v>
      </c>
      <c r="F848" s="35" t="s">
        <v>7018</v>
      </c>
      <c r="G848" s="1" t="s">
        <v>5104</v>
      </c>
      <c r="H848" s="1" t="s">
        <v>5104</v>
      </c>
      <c r="I848" s="3">
        <v>2</v>
      </c>
      <c r="J848" s="1">
        <v>0</v>
      </c>
      <c r="K848" s="1">
        <v>0</v>
      </c>
      <c r="L848" s="3">
        <v>1</v>
      </c>
      <c r="M848" s="6">
        <v>6.5</v>
      </c>
      <c r="N848" s="13">
        <v>6.5</v>
      </c>
      <c r="O848" s="3">
        <v>44</v>
      </c>
      <c r="P848" s="1" t="s">
        <v>2</v>
      </c>
      <c r="Q848" s="1">
        <v>4.0799000000000003</v>
      </c>
      <c r="R848" s="3" t="s">
        <v>14989</v>
      </c>
      <c r="S848" s="1">
        <v>50</v>
      </c>
      <c r="T848" s="1">
        <v>0</v>
      </c>
      <c r="U848" s="1">
        <v>10</v>
      </c>
      <c r="V848" s="1">
        <v>0</v>
      </c>
      <c r="W848" s="1">
        <v>0</v>
      </c>
      <c r="X848" s="1">
        <v>40</v>
      </c>
      <c r="Y848" s="1">
        <v>0</v>
      </c>
      <c r="Z848" s="1">
        <v>0</v>
      </c>
      <c r="AA848" s="1">
        <v>0</v>
      </c>
      <c r="AB848" s="1">
        <v>0</v>
      </c>
      <c r="AC848" s="3">
        <v>11</v>
      </c>
      <c r="AD848" s="1">
        <v>9.2129075000000005E-2</v>
      </c>
      <c r="AE848" s="1">
        <v>1.3027388029359901E-2</v>
      </c>
      <c r="AF848" s="1">
        <v>1</v>
      </c>
      <c r="AG848" s="1">
        <v>1</v>
      </c>
      <c r="AH848" s="1">
        <v>11</v>
      </c>
      <c r="AI848" s="1">
        <v>1</v>
      </c>
      <c r="AJ848" s="1">
        <v>1</v>
      </c>
      <c r="AK848" s="1">
        <v>51</v>
      </c>
    </row>
    <row r="849" spans="1:37" x14ac:dyDescent="0.2">
      <c r="A849" t="s">
        <v>849</v>
      </c>
      <c r="B849" t="s">
        <v>5554</v>
      </c>
      <c r="C849" t="s">
        <v>5555</v>
      </c>
      <c r="D849" t="s">
        <v>6973</v>
      </c>
      <c r="E849" t="s">
        <v>7019</v>
      </c>
      <c r="F849" s="35" t="s">
        <v>7020</v>
      </c>
      <c r="G849" s="1" t="s">
        <v>5104</v>
      </c>
      <c r="H849" s="1" t="s">
        <v>5104</v>
      </c>
      <c r="I849" s="3">
        <v>2</v>
      </c>
      <c r="J849" s="1">
        <v>0</v>
      </c>
      <c r="K849" s="1">
        <v>0</v>
      </c>
      <c r="L849" s="3">
        <v>1</v>
      </c>
      <c r="M849" s="6">
        <v>6.9</v>
      </c>
      <c r="N849" s="13">
        <v>6.9</v>
      </c>
      <c r="O849" s="3">
        <v>44</v>
      </c>
      <c r="P849" s="1">
        <v>3</v>
      </c>
      <c r="Q849" s="1">
        <v>3</v>
      </c>
      <c r="R849" s="3">
        <v>47</v>
      </c>
      <c r="S849" s="1">
        <v>50</v>
      </c>
      <c r="T849" s="1">
        <v>0</v>
      </c>
      <c r="U849" s="1">
        <v>10</v>
      </c>
      <c r="V849" s="1">
        <v>0</v>
      </c>
      <c r="W849" s="1">
        <v>0</v>
      </c>
      <c r="X849" s="1">
        <v>40</v>
      </c>
      <c r="Y849" s="1">
        <v>0</v>
      </c>
      <c r="Z849" s="1">
        <v>0</v>
      </c>
      <c r="AA849" s="1">
        <v>0</v>
      </c>
      <c r="AB849" s="1">
        <v>0</v>
      </c>
      <c r="AC849" s="3">
        <v>11</v>
      </c>
      <c r="AD849" s="1">
        <v>9.2129075000000005E-2</v>
      </c>
      <c r="AE849" s="1">
        <v>1.3027388029359901E-2</v>
      </c>
      <c r="AF849" s="1">
        <v>1</v>
      </c>
      <c r="AG849" s="1">
        <v>1</v>
      </c>
      <c r="AH849" s="1">
        <v>11</v>
      </c>
      <c r="AI849" s="1">
        <v>2</v>
      </c>
      <c r="AJ849" s="1">
        <v>2</v>
      </c>
      <c r="AK849" s="1">
        <v>51</v>
      </c>
    </row>
    <row r="850" spans="1:37" x14ac:dyDescent="0.2">
      <c r="A850" t="s">
        <v>850</v>
      </c>
      <c r="B850" t="s">
        <v>5554</v>
      </c>
      <c r="C850" t="s">
        <v>5555</v>
      </c>
      <c r="D850" t="s">
        <v>6973</v>
      </c>
      <c r="E850" t="s">
        <v>7021</v>
      </c>
      <c r="F850" s="35" t="s">
        <v>7022</v>
      </c>
      <c r="G850" s="1" t="s">
        <v>5104</v>
      </c>
      <c r="H850" s="1" t="s">
        <v>5104</v>
      </c>
      <c r="I850" s="3">
        <v>1</v>
      </c>
      <c r="J850" s="1">
        <v>0</v>
      </c>
      <c r="K850" s="1">
        <v>0</v>
      </c>
      <c r="L850" s="3">
        <v>1</v>
      </c>
      <c r="M850" s="6">
        <v>9.4</v>
      </c>
      <c r="N850" s="13">
        <v>9.4</v>
      </c>
      <c r="O850" s="3">
        <v>44</v>
      </c>
      <c r="P850" s="1">
        <v>3.59</v>
      </c>
      <c r="Q850" s="1">
        <v>3.59</v>
      </c>
      <c r="R850" s="3">
        <v>47</v>
      </c>
      <c r="S850" s="1">
        <v>50</v>
      </c>
      <c r="T850" s="1">
        <v>0</v>
      </c>
      <c r="U850" s="1">
        <v>10</v>
      </c>
      <c r="V850" s="1">
        <v>0</v>
      </c>
      <c r="W850" s="1">
        <v>0</v>
      </c>
      <c r="X850" s="1">
        <v>40</v>
      </c>
      <c r="Y850" s="1">
        <v>0</v>
      </c>
      <c r="Z850" s="1">
        <v>0</v>
      </c>
      <c r="AA850" s="1">
        <v>0</v>
      </c>
      <c r="AB850" s="1">
        <v>0</v>
      </c>
      <c r="AC850" s="3">
        <v>11</v>
      </c>
      <c r="AD850" s="1">
        <v>9.2129075000000005E-2</v>
      </c>
      <c r="AE850" s="1">
        <v>1.3027388029359901E-2</v>
      </c>
      <c r="AF850" s="1">
        <v>1</v>
      </c>
      <c r="AG850" s="1">
        <v>1</v>
      </c>
      <c r="AH850" s="1">
        <v>11</v>
      </c>
      <c r="AI850" s="1">
        <v>4</v>
      </c>
      <c r="AJ850" s="1">
        <v>4</v>
      </c>
      <c r="AK850" s="1">
        <v>51</v>
      </c>
    </row>
    <row r="851" spans="1:37" x14ac:dyDescent="0.2">
      <c r="A851" t="s">
        <v>851</v>
      </c>
      <c r="B851" t="s">
        <v>5554</v>
      </c>
      <c r="C851" t="s">
        <v>5555</v>
      </c>
      <c r="D851" t="s">
        <v>6973</v>
      </c>
      <c r="E851" t="s">
        <v>6521</v>
      </c>
      <c r="F851" s="35" t="s">
        <v>7023</v>
      </c>
      <c r="G851" s="1" t="s">
        <v>5104</v>
      </c>
      <c r="H851" s="1" t="s">
        <v>5104</v>
      </c>
      <c r="I851" s="3">
        <v>2</v>
      </c>
      <c r="J851" s="1">
        <v>0</v>
      </c>
      <c r="K851" s="1">
        <v>0</v>
      </c>
      <c r="L851" s="3">
        <v>1</v>
      </c>
      <c r="M851" s="6">
        <v>7</v>
      </c>
      <c r="N851" s="13">
        <v>7</v>
      </c>
      <c r="O851" s="3">
        <v>44</v>
      </c>
      <c r="P851" s="1">
        <v>3.49</v>
      </c>
      <c r="Q851" s="1">
        <v>3.49</v>
      </c>
      <c r="R851" s="3">
        <v>47</v>
      </c>
      <c r="S851" s="1">
        <v>50</v>
      </c>
      <c r="T851" s="1">
        <v>0</v>
      </c>
      <c r="U851" s="1">
        <v>10</v>
      </c>
      <c r="V851" s="1">
        <v>0</v>
      </c>
      <c r="W851" s="1">
        <v>0</v>
      </c>
      <c r="X851" s="1">
        <v>40</v>
      </c>
      <c r="Y851" s="1">
        <v>0</v>
      </c>
      <c r="Z851" s="1">
        <v>0</v>
      </c>
      <c r="AA851" s="1">
        <v>0</v>
      </c>
      <c r="AB851" s="1">
        <v>0</v>
      </c>
      <c r="AC851" s="3">
        <v>11</v>
      </c>
      <c r="AD851" s="1">
        <v>9.2129075000000005E-2</v>
      </c>
      <c r="AE851" s="1">
        <v>1.3027388029359901E-2</v>
      </c>
      <c r="AF851" s="1">
        <v>1</v>
      </c>
      <c r="AG851" s="1">
        <v>1</v>
      </c>
      <c r="AH851" s="1">
        <v>11</v>
      </c>
      <c r="AI851" s="1">
        <v>3</v>
      </c>
      <c r="AJ851" s="1">
        <v>3</v>
      </c>
      <c r="AK851" s="1">
        <v>51</v>
      </c>
    </row>
    <row r="852" spans="1:37" x14ac:dyDescent="0.2">
      <c r="A852" t="s">
        <v>852</v>
      </c>
      <c r="B852" t="s">
        <v>5554</v>
      </c>
      <c r="C852" t="s">
        <v>5555</v>
      </c>
      <c r="D852" t="s">
        <v>6973</v>
      </c>
      <c r="E852" t="s">
        <v>7024</v>
      </c>
      <c r="F852" s="35" t="s">
        <v>7025</v>
      </c>
      <c r="G852" s="1" t="s">
        <v>5104</v>
      </c>
      <c r="H852" s="1" t="s">
        <v>5104</v>
      </c>
      <c r="I852" s="3">
        <v>2</v>
      </c>
      <c r="J852" s="1">
        <v>0</v>
      </c>
      <c r="K852" s="1">
        <v>0</v>
      </c>
      <c r="L852" s="3">
        <v>1</v>
      </c>
      <c r="M852" s="6">
        <f>(16+27)/2</f>
        <v>21.5</v>
      </c>
      <c r="N852" s="1">
        <f>(16+27)/2</f>
        <v>21.5</v>
      </c>
      <c r="O852" s="3">
        <v>1</v>
      </c>
      <c r="P852" s="1" t="s">
        <v>2</v>
      </c>
      <c r="Q852" s="1">
        <v>3.1705999999999999</v>
      </c>
      <c r="R852" s="3" t="s">
        <v>14989</v>
      </c>
      <c r="S852" s="1">
        <v>50</v>
      </c>
      <c r="T852" s="1">
        <v>0</v>
      </c>
      <c r="U852" s="1">
        <v>10</v>
      </c>
      <c r="V852" s="1">
        <v>0</v>
      </c>
      <c r="W852" s="1">
        <v>0</v>
      </c>
      <c r="X852" s="1">
        <v>40</v>
      </c>
      <c r="Y852" s="1">
        <v>0</v>
      </c>
      <c r="Z852" s="1">
        <v>0</v>
      </c>
      <c r="AA852" s="1">
        <v>0</v>
      </c>
      <c r="AB852" s="1">
        <v>0</v>
      </c>
      <c r="AC852" s="3">
        <v>11</v>
      </c>
      <c r="AD852" s="1">
        <v>9.2129075000000005E-2</v>
      </c>
      <c r="AE852" s="1">
        <v>1.3027388029359901E-2</v>
      </c>
      <c r="AF852" s="1">
        <v>1</v>
      </c>
      <c r="AG852" s="1">
        <v>1</v>
      </c>
      <c r="AH852" s="1">
        <v>11</v>
      </c>
      <c r="AI852" s="1">
        <v>1</v>
      </c>
      <c r="AJ852" s="1">
        <v>1</v>
      </c>
      <c r="AK852" s="1">
        <v>51</v>
      </c>
    </row>
    <row r="853" spans="1:37" x14ac:dyDescent="0.2">
      <c r="A853" t="s">
        <v>853</v>
      </c>
      <c r="B853" t="s">
        <v>5554</v>
      </c>
      <c r="C853" t="s">
        <v>5555</v>
      </c>
      <c r="D853" t="s">
        <v>6973</v>
      </c>
      <c r="E853" t="s">
        <v>7026</v>
      </c>
      <c r="F853" s="35" t="s">
        <v>7027</v>
      </c>
      <c r="G853" s="1" t="s">
        <v>5104</v>
      </c>
      <c r="H853" s="1" t="s">
        <v>5104</v>
      </c>
      <c r="I853" s="3">
        <v>2</v>
      </c>
      <c r="J853" s="1">
        <v>0</v>
      </c>
      <c r="K853" s="1">
        <v>0</v>
      </c>
      <c r="L853" s="3">
        <v>1</v>
      </c>
      <c r="M853" s="6">
        <f>(5.2+6.9)/2</f>
        <v>6.0500000000000007</v>
      </c>
      <c r="N853" s="1">
        <f>(5.2+6.9)/2</f>
        <v>6.0500000000000007</v>
      </c>
      <c r="O853" s="3">
        <v>1</v>
      </c>
      <c r="P853" s="1" t="s">
        <v>2</v>
      </c>
      <c r="Q853" s="1">
        <v>3.9836999999999998</v>
      </c>
      <c r="R853" s="3" t="s">
        <v>14989</v>
      </c>
      <c r="S853" s="1">
        <v>50</v>
      </c>
      <c r="T853" s="1">
        <v>0</v>
      </c>
      <c r="U853" s="1">
        <v>10</v>
      </c>
      <c r="V853" s="1">
        <v>0</v>
      </c>
      <c r="W853" s="1">
        <v>0</v>
      </c>
      <c r="X853" s="1">
        <v>40</v>
      </c>
      <c r="Y853" s="1">
        <v>0</v>
      </c>
      <c r="Z853" s="1">
        <v>0</v>
      </c>
      <c r="AA853" s="1">
        <v>0</v>
      </c>
      <c r="AB853" s="1">
        <v>0</v>
      </c>
      <c r="AC853" s="3">
        <v>11</v>
      </c>
      <c r="AD853" s="1">
        <v>9.2129075000000005E-2</v>
      </c>
      <c r="AE853" s="1">
        <v>1.3027388029359901E-2</v>
      </c>
      <c r="AF853" s="1">
        <v>1</v>
      </c>
      <c r="AG853" s="1">
        <v>1</v>
      </c>
      <c r="AH853" s="1">
        <v>11</v>
      </c>
      <c r="AI853" s="1">
        <v>1</v>
      </c>
      <c r="AJ853" s="1">
        <v>1</v>
      </c>
      <c r="AK853" s="1">
        <v>51</v>
      </c>
    </row>
    <row r="854" spans="1:37" x14ac:dyDescent="0.2">
      <c r="A854" t="s">
        <v>854</v>
      </c>
      <c r="B854" t="s">
        <v>5554</v>
      </c>
      <c r="C854" t="s">
        <v>5555</v>
      </c>
      <c r="D854" t="s">
        <v>6973</v>
      </c>
      <c r="E854" t="s">
        <v>7028</v>
      </c>
      <c r="F854" s="35" t="s">
        <v>7029</v>
      </c>
      <c r="G854" s="1" t="s">
        <v>5104</v>
      </c>
      <c r="H854" s="1" t="s">
        <v>5104</v>
      </c>
      <c r="I854" s="3">
        <v>2</v>
      </c>
      <c r="J854" s="1">
        <v>0</v>
      </c>
      <c r="K854" s="1">
        <v>0</v>
      </c>
      <c r="L854" s="3">
        <v>1</v>
      </c>
      <c r="M854" s="6">
        <v>5.7</v>
      </c>
      <c r="N854" s="13">
        <v>5.7</v>
      </c>
      <c r="O854" s="3">
        <v>44</v>
      </c>
      <c r="P854" s="1">
        <v>2.5</v>
      </c>
      <c r="Q854" s="1">
        <v>2.5</v>
      </c>
      <c r="R854" s="3">
        <v>1</v>
      </c>
      <c r="S854" s="1">
        <v>50</v>
      </c>
      <c r="T854" s="1">
        <v>0</v>
      </c>
      <c r="U854" s="1">
        <v>10</v>
      </c>
      <c r="V854" s="1">
        <v>0</v>
      </c>
      <c r="W854" s="1">
        <v>0</v>
      </c>
      <c r="X854" s="1">
        <v>40</v>
      </c>
      <c r="Y854" s="1">
        <v>0</v>
      </c>
      <c r="Z854" s="1">
        <v>0</v>
      </c>
      <c r="AA854" s="1">
        <v>0</v>
      </c>
      <c r="AB854" s="1">
        <v>0</v>
      </c>
      <c r="AC854" s="3">
        <v>11</v>
      </c>
      <c r="AD854" s="1">
        <v>9.2129075000000005E-2</v>
      </c>
      <c r="AE854" s="1">
        <v>1.3027388029359901E-2</v>
      </c>
      <c r="AF854" s="1">
        <v>1</v>
      </c>
      <c r="AG854" s="1">
        <v>1</v>
      </c>
      <c r="AH854" s="1">
        <v>11</v>
      </c>
      <c r="AI854" s="1">
        <v>2</v>
      </c>
      <c r="AJ854" s="1">
        <v>2</v>
      </c>
      <c r="AK854" s="1">
        <v>51</v>
      </c>
    </row>
    <row r="855" spans="1:37" x14ac:dyDescent="0.2">
      <c r="A855" t="s">
        <v>855</v>
      </c>
      <c r="B855" t="s">
        <v>5554</v>
      </c>
      <c r="C855" t="s">
        <v>5555</v>
      </c>
      <c r="D855" t="s">
        <v>6973</v>
      </c>
      <c r="E855" t="s">
        <v>7030</v>
      </c>
      <c r="F855" s="35" t="s">
        <v>7031</v>
      </c>
      <c r="G855" s="1" t="s">
        <v>5104</v>
      </c>
      <c r="H855" s="1" t="s">
        <v>5104</v>
      </c>
      <c r="I855" s="3">
        <v>2</v>
      </c>
      <c r="J855" s="1">
        <v>0</v>
      </c>
      <c r="K855" s="1">
        <v>0</v>
      </c>
      <c r="L855" s="3">
        <v>1</v>
      </c>
      <c r="M855" s="6">
        <v>4.3</v>
      </c>
      <c r="N855" s="13">
        <v>4.3</v>
      </c>
      <c r="O855" s="3">
        <v>44</v>
      </c>
      <c r="P855" s="1" t="s">
        <v>2</v>
      </c>
      <c r="Q855" s="1">
        <v>3.6398000000000001</v>
      </c>
      <c r="R855" s="3" t="s">
        <v>14989</v>
      </c>
      <c r="S855" s="1">
        <v>50</v>
      </c>
      <c r="T855" s="1">
        <v>0</v>
      </c>
      <c r="U855" s="1">
        <v>10</v>
      </c>
      <c r="V855" s="1">
        <v>0</v>
      </c>
      <c r="W855" s="1">
        <v>0</v>
      </c>
      <c r="X855" s="1">
        <v>40</v>
      </c>
      <c r="Y855" s="1">
        <v>0</v>
      </c>
      <c r="Z855" s="1">
        <v>0</v>
      </c>
      <c r="AA855" s="1">
        <v>0</v>
      </c>
      <c r="AB855" s="1">
        <v>0</v>
      </c>
      <c r="AC855" s="3">
        <v>11</v>
      </c>
      <c r="AD855" s="1">
        <v>9.2129075000000005E-2</v>
      </c>
      <c r="AE855" s="1">
        <v>1.3027388029359901E-2</v>
      </c>
      <c r="AF855" s="1">
        <v>1</v>
      </c>
      <c r="AG855" s="1">
        <v>1</v>
      </c>
      <c r="AH855" s="1">
        <v>11</v>
      </c>
      <c r="AI855" s="1">
        <v>3</v>
      </c>
      <c r="AJ855" s="1">
        <v>3</v>
      </c>
      <c r="AK855" s="1">
        <v>51</v>
      </c>
    </row>
    <row r="856" spans="1:37" x14ac:dyDescent="0.2">
      <c r="A856" t="s">
        <v>856</v>
      </c>
      <c r="B856" t="s">
        <v>5554</v>
      </c>
      <c r="C856" t="s">
        <v>5555</v>
      </c>
      <c r="D856" t="s">
        <v>6973</v>
      </c>
      <c r="E856" t="s">
        <v>7032</v>
      </c>
      <c r="F856" s="35" t="s">
        <v>7033</v>
      </c>
      <c r="G856" s="1" t="s">
        <v>5104</v>
      </c>
      <c r="H856" s="1" t="s">
        <v>5104</v>
      </c>
      <c r="I856" s="3">
        <v>2</v>
      </c>
      <c r="J856" s="1">
        <v>0</v>
      </c>
      <c r="K856" s="1">
        <v>0</v>
      </c>
      <c r="L856" s="3">
        <v>1</v>
      </c>
      <c r="M856" s="6">
        <v>10.199999999999999</v>
      </c>
      <c r="N856" s="13">
        <v>10.199999999999999</v>
      </c>
      <c r="O856" s="3">
        <v>44</v>
      </c>
      <c r="P856" s="1">
        <v>4.2275</v>
      </c>
      <c r="Q856" s="1">
        <v>4.2275</v>
      </c>
      <c r="R856" s="3">
        <v>47</v>
      </c>
      <c r="S856" s="1">
        <v>50</v>
      </c>
      <c r="T856" s="1">
        <v>0</v>
      </c>
      <c r="U856" s="1">
        <v>10</v>
      </c>
      <c r="V856" s="1">
        <v>0</v>
      </c>
      <c r="W856" s="1">
        <v>0</v>
      </c>
      <c r="X856" s="1">
        <v>40</v>
      </c>
      <c r="Y856" s="1">
        <v>0</v>
      </c>
      <c r="Z856" s="1">
        <v>0</v>
      </c>
      <c r="AA856" s="1">
        <v>0</v>
      </c>
      <c r="AB856" s="1">
        <v>0</v>
      </c>
      <c r="AC856" s="3">
        <v>11</v>
      </c>
      <c r="AD856" s="1">
        <v>9.2129075000000005E-2</v>
      </c>
      <c r="AE856" s="1">
        <v>1.302738802936E-2</v>
      </c>
      <c r="AF856" s="1">
        <v>1</v>
      </c>
      <c r="AG856" s="1">
        <v>1</v>
      </c>
      <c r="AH856" s="1">
        <v>11</v>
      </c>
      <c r="AI856" s="1">
        <v>5</v>
      </c>
      <c r="AJ856" s="1">
        <v>5</v>
      </c>
      <c r="AK856" s="1">
        <v>51</v>
      </c>
    </row>
    <row r="857" spans="1:37" x14ac:dyDescent="0.2">
      <c r="A857" t="s">
        <v>857</v>
      </c>
      <c r="B857" t="s">
        <v>5554</v>
      </c>
      <c r="C857" t="s">
        <v>5555</v>
      </c>
      <c r="D857" t="s">
        <v>6973</v>
      </c>
      <c r="E857" t="s">
        <v>7034</v>
      </c>
      <c r="F857" s="35" t="s">
        <v>7035</v>
      </c>
      <c r="G857" s="1" t="s">
        <v>5106</v>
      </c>
      <c r="H857" s="1" t="s">
        <v>5106</v>
      </c>
      <c r="I857" s="3">
        <v>1</v>
      </c>
      <c r="J857" s="1">
        <v>0</v>
      </c>
      <c r="K857" s="1">
        <v>0</v>
      </c>
      <c r="L857" s="3">
        <v>1</v>
      </c>
      <c r="M857" s="6">
        <v>9.1</v>
      </c>
      <c r="N857" s="13">
        <v>9.1</v>
      </c>
      <c r="O857" s="3">
        <v>44</v>
      </c>
      <c r="P857" s="1">
        <v>1.99</v>
      </c>
      <c r="Q857" s="1">
        <v>1.99</v>
      </c>
      <c r="R857" s="3">
        <v>47</v>
      </c>
      <c r="S857" s="1">
        <v>50</v>
      </c>
      <c r="T857" s="1">
        <v>0</v>
      </c>
      <c r="U857" s="1">
        <v>10</v>
      </c>
      <c r="V857" s="1">
        <v>0</v>
      </c>
      <c r="W857" s="1">
        <v>0</v>
      </c>
      <c r="X857" s="1">
        <v>40</v>
      </c>
      <c r="Y857" s="1">
        <v>0</v>
      </c>
      <c r="Z857" s="1">
        <v>0</v>
      </c>
      <c r="AA857" s="1">
        <v>0</v>
      </c>
      <c r="AB857" s="1">
        <v>0</v>
      </c>
      <c r="AC857" s="3">
        <v>11</v>
      </c>
      <c r="AD857" s="1">
        <v>9.2129075000000005E-2</v>
      </c>
      <c r="AE857" s="1">
        <v>1.302738802936E-2</v>
      </c>
      <c r="AF857" s="1">
        <v>1</v>
      </c>
      <c r="AG857" s="1">
        <v>1</v>
      </c>
      <c r="AH857" s="1">
        <v>11</v>
      </c>
      <c r="AI857" s="1">
        <v>2</v>
      </c>
      <c r="AJ857" s="1">
        <v>2</v>
      </c>
      <c r="AK857" s="1">
        <v>51</v>
      </c>
    </row>
    <row r="858" spans="1:37" x14ac:dyDescent="0.2">
      <c r="A858" t="s">
        <v>858</v>
      </c>
      <c r="B858" t="s">
        <v>5554</v>
      </c>
      <c r="C858" t="s">
        <v>5555</v>
      </c>
      <c r="D858" t="s">
        <v>6973</v>
      </c>
      <c r="E858" t="s">
        <v>7036</v>
      </c>
      <c r="F858" s="35" t="s">
        <v>7037</v>
      </c>
      <c r="G858" s="1" t="s">
        <v>5104</v>
      </c>
      <c r="H858" s="1" t="s">
        <v>5104</v>
      </c>
      <c r="I858" s="3">
        <v>1</v>
      </c>
      <c r="J858" s="1">
        <v>0</v>
      </c>
      <c r="K858" s="1">
        <v>0</v>
      </c>
      <c r="L858" s="3">
        <v>1</v>
      </c>
      <c r="M858" s="6">
        <v>6.5</v>
      </c>
      <c r="N858" s="13">
        <v>6.5</v>
      </c>
      <c r="O858" s="3">
        <v>44</v>
      </c>
      <c r="P858" s="1" t="s">
        <v>2</v>
      </c>
      <c r="Q858" s="1">
        <v>3.2930000000000001</v>
      </c>
      <c r="R858" s="3" t="s">
        <v>14989</v>
      </c>
      <c r="S858" s="1">
        <v>50</v>
      </c>
      <c r="T858" s="1">
        <v>0</v>
      </c>
      <c r="U858" s="1">
        <v>10</v>
      </c>
      <c r="V858" s="1">
        <v>0</v>
      </c>
      <c r="W858" s="1">
        <v>0</v>
      </c>
      <c r="X858" s="1">
        <v>40</v>
      </c>
      <c r="Y858" s="1">
        <v>0</v>
      </c>
      <c r="Z858" s="1">
        <v>0</v>
      </c>
      <c r="AA858" s="1">
        <v>0</v>
      </c>
      <c r="AB858" s="1">
        <v>0</v>
      </c>
      <c r="AC858" s="3">
        <v>11</v>
      </c>
      <c r="AD858" s="1">
        <v>9.2129075000000005E-2</v>
      </c>
      <c r="AE858" s="1">
        <v>1.302738802936E-2</v>
      </c>
      <c r="AF858" s="1">
        <v>1</v>
      </c>
      <c r="AG858" s="1">
        <v>1</v>
      </c>
      <c r="AH858" s="1">
        <v>11</v>
      </c>
      <c r="AI858" s="1">
        <v>1</v>
      </c>
      <c r="AJ858" s="1">
        <v>1</v>
      </c>
      <c r="AK858" s="1">
        <v>51</v>
      </c>
    </row>
    <row r="859" spans="1:37" x14ac:dyDescent="0.2">
      <c r="A859" t="s">
        <v>859</v>
      </c>
      <c r="B859" t="s">
        <v>5554</v>
      </c>
      <c r="C859" t="s">
        <v>5555</v>
      </c>
      <c r="D859" t="s">
        <v>6973</v>
      </c>
      <c r="E859" t="s">
        <v>7038</v>
      </c>
      <c r="F859" s="35" t="s">
        <v>7039</v>
      </c>
      <c r="G859" s="1" t="s">
        <v>5104</v>
      </c>
      <c r="H859" s="1" t="s">
        <v>5104</v>
      </c>
      <c r="I859" s="3">
        <v>1</v>
      </c>
      <c r="J859" s="1">
        <v>0</v>
      </c>
      <c r="K859" s="1">
        <v>0</v>
      </c>
      <c r="L859" s="3">
        <v>1</v>
      </c>
      <c r="M859" s="6">
        <v>17.8</v>
      </c>
      <c r="N859" s="13">
        <v>17.8</v>
      </c>
      <c r="O859" s="3">
        <v>44</v>
      </c>
      <c r="P859" s="1" t="s">
        <v>2</v>
      </c>
      <c r="Q859" s="1">
        <v>4.2492000000000001</v>
      </c>
      <c r="R859" s="3" t="s">
        <v>14989</v>
      </c>
      <c r="S859" s="1">
        <v>50</v>
      </c>
      <c r="T859" s="1">
        <v>0</v>
      </c>
      <c r="U859" s="1">
        <v>10</v>
      </c>
      <c r="V859" s="1">
        <v>0</v>
      </c>
      <c r="W859" s="1">
        <v>0</v>
      </c>
      <c r="X859" s="1">
        <v>40</v>
      </c>
      <c r="Y859" s="1">
        <v>0</v>
      </c>
      <c r="Z859" s="1">
        <v>0</v>
      </c>
      <c r="AA859" s="1">
        <v>0</v>
      </c>
      <c r="AB859" s="1">
        <v>0</v>
      </c>
      <c r="AC859" s="3">
        <v>11</v>
      </c>
      <c r="AD859" s="1">
        <v>9.2129075000000005E-2</v>
      </c>
      <c r="AE859" s="1">
        <v>1.302738802936E-2</v>
      </c>
      <c r="AF859" s="1">
        <v>1</v>
      </c>
      <c r="AG859" s="1">
        <v>1</v>
      </c>
      <c r="AH859" s="1">
        <v>11</v>
      </c>
      <c r="AI859" s="1">
        <v>5</v>
      </c>
      <c r="AJ859" s="1">
        <v>5</v>
      </c>
      <c r="AK859" s="1">
        <v>51</v>
      </c>
    </row>
    <row r="860" spans="1:37" x14ac:dyDescent="0.2">
      <c r="A860" t="s">
        <v>860</v>
      </c>
      <c r="B860" t="s">
        <v>5554</v>
      </c>
      <c r="C860" t="s">
        <v>5555</v>
      </c>
      <c r="D860" t="s">
        <v>6973</v>
      </c>
      <c r="E860" t="s">
        <v>7040</v>
      </c>
      <c r="F860" s="35" t="s">
        <v>7041</v>
      </c>
      <c r="G860" s="1" t="s">
        <v>5104</v>
      </c>
      <c r="H860" s="1" t="s">
        <v>5104</v>
      </c>
      <c r="I860" s="3">
        <v>2</v>
      </c>
      <c r="J860" s="1">
        <v>0</v>
      </c>
      <c r="K860" s="1">
        <v>0</v>
      </c>
      <c r="L860" s="3">
        <v>1</v>
      </c>
      <c r="M860" s="6">
        <v>13.7</v>
      </c>
      <c r="N860" s="13">
        <v>13.7</v>
      </c>
      <c r="O860" s="3">
        <v>44</v>
      </c>
      <c r="P860" s="1" t="s">
        <v>2</v>
      </c>
      <c r="Q860" s="1">
        <v>3.6126999999999998</v>
      </c>
      <c r="R860" s="3" t="s">
        <v>14989</v>
      </c>
      <c r="S860" s="1">
        <v>50</v>
      </c>
      <c r="T860" s="1">
        <v>0</v>
      </c>
      <c r="U860" s="1">
        <v>10</v>
      </c>
      <c r="V860" s="1">
        <v>0</v>
      </c>
      <c r="W860" s="1">
        <v>0</v>
      </c>
      <c r="X860" s="1">
        <v>40</v>
      </c>
      <c r="Y860" s="1">
        <v>0</v>
      </c>
      <c r="Z860" s="1">
        <v>0</v>
      </c>
      <c r="AA860" s="1">
        <v>0</v>
      </c>
      <c r="AB860" s="1">
        <v>0</v>
      </c>
      <c r="AC860" s="3">
        <v>11</v>
      </c>
      <c r="AD860" s="1">
        <v>9.2129075000000005E-2</v>
      </c>
      <c r="AE860" s="1">
        <v>1.302738802936E-2</v>
      </c>
      <c r="AF860" s="1">
        <v>1</v>
      </c>
      <c r="AG860" s="1">
        <v>1</v>
      </c>
      <c r="AH860" s="1">
        <v>11</v>
      </c>
      <c r="AI860" s="1">
        <v>1</v>
      </c>
      <c r="AJ860" s="1">
        <v>1</v>
      </c>
      <c r="AK860" s="1">
        <v>51</v>
      </c>
    </row>
    <row r="861" spans="1:37" x14ac:dyDescent="0.2">
      <c r="A861" t="s">
        <v>861</v>
      </c>
      <c r="B861" t="s">
        <v>5554</v>
      </c>
      <c r="C861" t="s">
        <v>5555</v>
      </c>
      <c r="D861" t="s">
        <v>6973</v>
      </c>
      <c r="E861" t="s">
        <v>7042</v>
      </c>
      <c r="F861" s="35" t="s">
        <v>7043</v>
      </c>
      <c r="G861" s="1" t="s">
        <v>5104</v>
      </c>
      <c r="H861" s="1" t="s">
        <v>5104</v>
      </c>
      <c r="I861" s="3">
        <v>1</v>
      </c>
      <c r="J861" s="1">
        <v>0</v>
      </c>
      <c r="K861" s="1">
        <v>0</v>
      </c>
      <c r="L861" s="3">
        <v>1</v>
      </c>
      <c r="M861" s="6">
        <v>14.3</v>
      </c>
      <c r="N861" s="13">
        <v>14.3</v>
      </c>
      <c r="O861" s="3">
        <v>44</v>
      </c>
      <c r="P861" s="1" t="s">
        <v>2</v>
      </c>
      <c r="Q861" s="1">
        <v>3.553375</v>
      </c>
      <c r="R861" s="3" t="s">
        <v>14989</v>
      </c>
      <c r="S861" s="1">
        <v>50</v>
      </c>
      <c r="T861" s="1">
        <v>0</v>
      </c>
      <c r="U861" s="1">
        <v>10</v>
      </c>
      <c r="V861" s="1">
        <v>0</v>
      </c>
      <c r="W861" s="1">
        <v>0</v>
      </c>
      <c r="X861" s="1">
        <v>40</v>
      </c>
      <c r="Y861" s="1">
        <v>0</v>
      </c>
      <c r="Z861" s="1">
        <v>0</v>
      </c>
      <c r="AA861" s="1">
        <v>0</v>
      </c>
      <c r="AB861" s="1">
        <v>0</v>
      </c>
      <c r="AC861" s="3">
        <v>11</v>
      </c>
      <c r="AD861" s="1">
        <v>9.2129075000000005E-2</v>
      </c>
      <c r="AE861" s="1">
        <v>1.302738802936E-2</v>
      </c>
      <c r="AF861" s="1">
        <v>1</v>
      </c>
      <c r="AG861" s="1">
        <v>1</v>
      </c>
      <c r="AH861" s="1">
        <v>11</v>
      </c>
      <c r="AI861" s="1">
        <v>1</v>
      </c>
      <c r="AJ861" s="1">
        <v>1</v>
      </c>
      <c r="AK861" s="1">
        <v>51</v>
      </c>
    </row>
    <row r="862" spans="1:37" x14ac:dyDescent="0.2">
      <c r="A862" t="s">
        <v>862</v>
      </c>
      <c r="B862" t="s">
        <v>5554</v>
      </c>
      <c r="C862" t="s">
        <v>5555</v>
      </c>
      <c r="D862" t="s">
        <v>6973</v>
      </c>
      <c r="E862" t="s">
        <v>5746</v>
      </c>
      <c r="F862" s="35" t="s">
        <v>7044</v>
      </c>
      <c r="G862" s="1" t="s">
        <v>5104</v>
      </c>
      <c r="H862" s="1" t="s">
        <v>5104</v>
      </c>
      <c r="I862" s="3">
        <v>1</v>
      </c>
      <c r="J862" s="1">
        <v>1</v>
      </c>
      <c r="K862" s="1">
        <v>1</v>
      </c>
      <c r="L862" s="3">
        <v>1</v>
      </c>
      <c r="M862" s="6">
        <v>28.5</v>
      </c>
      <c r="N862" s="13">
        <v>28.5</v>
      </c>
      <c r="O862" s="3">
        <v>44</v>
      </c>
      <c r="P862" s="1">
        <v>3.37</v>
      </c>
      <c r="Q862" s="1">
        <v>3.37</v>
      </c>
      <c r="R862" s="3">
        <v>47</v>
      </c>
      <c r="S862" s="1">
        <v>50</v>
      </c>
      <c r="T862" s="1">
        <v>0</v>
      </c>
      <c r="U862" s="1">
        <v>10</v>
      </c>
      <c r="V862" s="1">
        <v>0</v>
      </c>
      <c r="W862" s="1">
        <v>0</v>
      </c>
      <c r="X862" s="1">
        <v>40</v>
      </c>
      <c r="Y862" s="1">
        <v>0</v>
      </c>
      <c r="Z862" s="1">
        <v>0</v>
      </c>
      <c r="AA862" s="1">
        <v>0</v>
      </c>
      <c r="AB862" s="1">
        <v>0</v>
      </c>
      <c r="AC862" s="3">
        <v>11</v>
      </c>
      <c r="AD862" s="1">
        <v>9.2129075000000005E-2</v>
      </c>
      <c r="AE862" s="1">
        <v>1.302738802936E-2</v>
      </c>
      <c r="AF862" s="1">
        <v>1</v>
      </c>
      <c r="AG862" s="1">
        <v>1</v>
      </c>
      <c r="AH862" s="1">
        <v>11</v>
      </c>
      <c r="AI862" s="1">
        <v>3</v>
      </c>
      <c r="AJ862" s="1">
        <v>3</v>
      </c>
      <c r="AK862" s="1">
        <v>51</v>
      </c>
    </row>
    <row r="863" spans="1:37" x14ac:dyDescent="0.2">
      <c r="A863" t="s">
        <v>863</v>
      </c>
      <c r="B863" t="s">
        <v>5554</v>
      </c>
      <c r="C863" t="s">
        <v>5555</v>
      </c>
      <c r="D863" t="s">
        <v>6973</v>
      </c>
      <c r="E863" t="s">
        <v>7045</v>
      </c>
      <c r="F863" s="35" t="s">
        <v>7046</v>
      </c>
      <c r="G863" s="1" t="s">
        <v>5104</v>
      </c>
      <c r="H863" s="1" t="s">
        <v>5104</v>
      </c>
      <c r="I863" s="3">
        <v>2</v>
      </c>
      <c r="J863" s="1">
        <v>0</v>
      </c>
      <c r="K863" s="1">
        <v>0</v>
      </c>
      <c r="L863" s="3">
        <v>1</v>
      </c>
      <c r="M863" s="6">
        <v>11</v>
      </c>
      <c r="N863" s="13">
        <v>11</v>
      </c>
      <c r="O863" s="3">
        <v>44</v>
      </c>
      <c r="P863" s="1" t="s">
        <v>2</v>
      </c>
      <c r="Q863" s="1">
        <v>3.8605</v>
      </c>
      <c r="R863" s="3" t="s">
        <v>14989</v>
      </c>
      <c r="S863" s="1">
        <v>50</v>
      </c>
      <c r="T863" s="1">
        <v>0</v>
      </c>
      <c r="U863" s="1">
        <v>10</v>
      </c>
      <c r="V863" s="1">
        <v>0</v>
      </c>
      <c r="W863" s="1">
        <v>0</v>
      </c>
      <c r="X863" s="1">
        <v>40</v>
      </c>
      <c r="Y863" s="1">
        <v>0</v>
      </c>
      <c r="Z863" s="1">
        <v>0</v>
      </c>
      <c r="AA863" s="1">
        <v>0</v>
      </c>
      <c r="AB863" s="1">
        <v>0</v>
      </c>
      <c r="AC863" s="3">
        <v>11</v>
      </c>
      <c r="AD863" s="1">
        <v>9.2129075000000005E-2</v>
      </c>
      <c r="AE863" s="1">
        <v>1.302738802936E-2</v>
      </c>
      <c r="AF863" s="1">
        <v>1</v>
      </c>
      <c r="AG863" s="1">
        <v>1</v>
      </c>
      <c r="AH863" s="1">
        <v>11</v>
      </c>
      <c r="AI863" s="1">
        <v>1</v>
      </c>
      <c r="AJ863" s="1">
        <v>1</v>
      </c>
      <c r="AK863" s="1">
        <v>51</v>
      </c>
    </row>
    <row r="864" spans="1:37" x14ac:dyDescent="0.2">
      <c r="A864" t="s">
        <v>864</v>
      </c>
      <c r="B864" t="s">
        <v>5554</v>
      </c>
      <c r="C864" t="s">
        <v>5555</v>
      </c>
      <c r="D864" t="s">
        <v>6973</v>
      </c>
      <c r="E864" t="s">
        <v>7047</v>
      </c>
      <c r="F864" s="35" t="s">
        <v>7048</v>
      </c>
      <c r="G864" s="1" t="s">
        <v>5104</v>
      </c>
      <c r="H864" s="1" t="s">
        <v>5104</v>
      </c>
      <c r="I864" s="3">
        <v>2</v>
      </c>
      <c r="J864" s="1">
        <v>0</v>
      </c>
      <c r="K864" s="1">
        <v>0</v>
      </c>
      <c r="L864" s="3">
        <v>1</v>
      </c>
      <c r="M864" s="6">
        <v>19</v>
      </c>
      <c r="N864" s="13">
        <v>19</v>
      </c>
      <c r="O864" s="3">
        <v>44</v>
      </c>
      <c r="P864" s="1">
        <v>1.99</v>
      </c>
      <c r="Q864" s="1">
        <v>1.99</v>
      </c>
      <c r="R864" s="3">
        <v>47</v>
      </c>
      <c r="S864" s="1">
        <v>50</v>
      </c>
      <c r="T864" s="1">
        <v>0</v>
      </c>
      <c r="U864" s="1">
        <v>10</v>
      </c>
      <c r="V864" s="1">
        <v>0</v>
      </c>
      <c r="W864" s="1">
        <v>0</v>
      </c>
      <c r="X864" s="1">
        <v>40</v>
      </c>
      <c r="Y864" s="1">
        <v>0</v>
      </c>
      <c r="Z864" s="1">
        <v>0</v>
      </c>
      <c r="AA864" s="1">
        <v>0</v>
      </c>
      <c r="AB864" s="1">
        <v>0</v>
      </c>
      <c r="AC864" s="3">
        <v>11</v>
      </c>
      <c r="AD864" s="1">
        <v>9.2129075000000005E-2</v>
      </c>
      <c r="AE864" s="1">
        <v>1.302738802936E-2</v>
      </c>
      <c r="AF864" s="1">
        <v>1</v>
      </c>
      <c r="AG864" s="1">
        <v>1</v>
      </c>
      <c r="AH864" s="1">
        <v>11</v>
      </c>
      <c r="AI864" s="1">
        <v>3</v>
      </c>
      <c r="AJ864" s="1">
        <v>3</v>
      </c>
      <c r="AK864" s="1">
        <v>51</v>
      </c>
    </row>
    <row r="865" spans="1:37" x14ac:dyDescent="0.2">
      <c r="A865" t="s">
        <v>865</v>
      </c>
      <c r="B865" t="s">
        <v>5554</v>
      </c>
      <c r="C865" t="s">
        <v>5555</v>
      </c>
      <c r="D865" t="s">
        <v>6973</v>
      </c>
      <c r="E865" t="s">
        <v>7049</v>
      </c>
      <c r="F865" s="35" t="s">
        <v>7050</v>
      </c>
      <c r="G865" s="1" t="s">
        <v>5104</v>
      </c>
      <c r="H865" s="1" t="s">
        <v>5104</v>
      </c>
      <c r="I865" s="3">
        <v>2</v>
      </c>
      <c r="J865" s="1">
        <v>0</v>
      </c>
      <c r="K865" s="1">
        <v>0</v>
      </c>
      <c r="L865" s="3">
        <v>1</v>
      </c>
      <c r="M865" s="6">
        <v>12</v>
      </c>
      <c r="N865" s="13">
        <v>12</v>
      </c>
      <c r="O865" s="3">
        <v>44</v>
      </c>
      <c r="P865" s="1">
        <v>1.6725000000000001</v>
      </c>
      <c r="Q865" s="1">
        <v>1.6725000000000001</v>
      </c>
      <c r="R865" s="3">
        <v>47</v>
      </c>
      <c r="S865" s="1">
        <v>50</v>
      </c>
      <c r="T865" s="1">
        <v>0</v>
      </c>
      <c r="U865" s="1">
        <v>10</v>
      </c>
      <c r="V865" s="1">
        <v>0</v>
      </c>
      <c r="W865" s="1">
        <v>0</v>
      </c>
      <c r="X865" s="1">
        <v>40</v>
      </c>
      <c r="Y865" s="1">
        <v>0</v>
      </c>
      <c r="Z865" s="1">
        <v>0</v>
      </c>
      <c r="AA865" s="1">
        <v>0</v>
      </c>
      <c r="AB865" s="1">
        <v>0</v>
      </c>
      <c r="AC865" s="3">
        <v>11</v>
      </c>
      <c r="AD865" s="1">
        <v>9.2129075000000005E-2</v>
      </c>
      <c r="AE865" s="1">
        <v>1.302738802936E-2</v>
      </c>
      <c r="AF865" s="1">
        <v>1</v>
      </c>
      <c r="AG865" s="1">
        <v>1</v>
      </c>
      <c r="AH865" s="1">
        <v>11</v>
      </c>
      <c r="AI865" s="1">
        <v>10</v>
      </c>
      <c r="AJ865" s="1">
        <v>10</v>
      </c>
      <c r="AK865" s="1">
        <v>51</v>
      </c>
    </row>
    <row r="866" spans="1:37" x14ac:dyDescent="0.2">
      <c r="A866" t="s">
        <v>866</v>
      </c>
      <c r="B866" t="s">
        <v>5554</v>
      </c>
      <c r="C866" t="s">
        <v>5555</v>
      </c>
      <c r="D866" t="s">
        <v>6973</v>
      </c>
      <c r="E866" t="s">
        <v>7051</v>
      </c>
      <c r="F866" s="35" t="s">
        <v>7052</v>
      </c>
      <c r="G866" s="1" t="s">
        <v>5104</v>
      </c>
      <c r="H866" s="1" t="s">
        <v>5104</v>
      </c>
      <c r="I866" s="3">
        <v>2</v>
      </c>
      <c r="J866" s="1">
        <v>0</v>
      </c>
      <c r="K866" s="1">
        <v>0</v>
      </c>
      <c r="L866" s="3">
        <v>1</v>
      </c>
      <c r="M866" s="6">
        <v>12.7</v>
      </c>
      <c r="N866" s="13">
        <v>12.7</v>
      </c>
      <c r="O866" s="3">
        <v>44</v>
      </c>
      <c r="P866" s="1" t="s">
        <v>2</v>
      </c>
      <c r="Q866" s="1">
        <v>3.9224999999999999</v>
      </c>
      <c r="R866" s="3" t="s">
        <v>14989</v>
      </c>
      <c r="S866" s="1">
        <v>50</v>
      </c>
      <c r="T866" s="1">
        <v>0</v>
      </c>
      <c r="U866" s="1">
        <v>10</v>
      </c>
      <c r="V866" s="1">
        <v>0</v>
      </c>
      <c r="W866" s="1">
        <v>0</v>
      </c>
      <c r="X866" s="1">
        <v>40</v>
      </c>
      <c r="Y866" s="1">
        <v>0</v>
      </c>
      <c r="Z866" s="1">
        <v>0</v>
      </c>
      <c r="AA866" s="1">
        <v>0</v>
      </c>
      <c r="AB866" s="1">
        <v>0</v>
      </c>
      <c r="AC866" s="3">
        <v>11</v>
      </c>
      <c r="AD866" s="1">
        <v>9.2129075000000005E-2</v>
      </c>
      <c r="AE866" s="1">
        <v>1.30273880293601E-2</v>
      </c>
      <c r="AF866" s="1">
        <v>1</v>
      </c>
      <c r="AG866" s="1">
        <v>1</v>
      </c>
      <c r="AH866" s="1">
        <v>11</v>
      </c>
      <c r="AI866" s="1">
        <v>1</v>
      </c>
      <c r="AJ866" s="1">
        <v>1</v>
      </c>
      <c r="AK866" s="1">
        <v>51</v>
      </c>
    </row>
    <row r="867" spans="1:37" x14ac:dyDescent="0.2">
      <c r="A867" t="s">
        <v>867</v>
      </c>
      <c r="B867" t="s">
        <v>5554</v>
      </c>
      <c r="C867" t="s">
        <v>5555</v>
      </c>
      <c r="D867" t="s">
        <v>6973</v>
      </c>
      <c r="E867" t="s">
        <v>7053</v>
      </c>
      <c r="F867" s="35" t="s">
        <v>7054</v>
      </c>
      <c r="G867" s="1" t="s">
        <v>5104</v>
      </c>
      <c r="H867" s="1" t="s">
        <v>5104</v>
      </c>
      <c r="I867" s="3">
        <v>2</v>
      </c>
      <c r="J867" s="1">
        <v>0</v>
      </c>
      <c r="K867" s="1">
        <v>0</v>
      </c>
      <c r="L867" s="3">
        <v>1</v>
      </c>
      <c r="M867" s="6">
        <v>14.5</v>
      </c>
      <c r="N867" s="13">
        <v>14.5</v>
      </c>
      <c r="O867" s="3">
        <v>44</v>
      </c>
      <c r="P867" s="1">
        <v>3.74</v>
      </c>
      <c r="Q867" s="1">
        <v>3.74</v>
      </c>
      <c r="R867" s="3">
        <v>47</v>
      </c>
      <c r="S867" s="1">
        <v>50</v>
      </c>
      <c r="T867" s="1">
        <v>0</v>
      </c>
      <c r="U867" s="1">
        <v>10</v>
      </c>
      <c r="V867" s="1">
        <v>0</v>
      </c>
      <c r="W867" s="1">
        <v>0</v>
      </c>
      <c r="X867" s="1">
        <v>40</v>
      </c>
      <c r="Y867" s="1">
        <v>0</v>
      </c>
      <c r="Z867" s="1">
        <v>0</v>
      </c>
      <c r="AA867" s="1">
        <v>0</v>
      </c>
      <c r="AB867" s="1">
        <v>0</v>
      </c>
      <c r="AC867" s="3">
        <v>11</v>
      </c>
      <c r="AD867" s="1">
        <v>9.2129075000000005E-2</v>
      </c>
      <c r="AE867" s="1">
        <v>1.30273880293601E-2</v>
      </c>
      <c r="AF867" s="1">
        <v>1</v>
      </c>
      <c r="AG867" s="1">
        <v>1</v>
      </c>
      <c r="AH867" s="1">
        <v>11</v>
      </c>
      <c r="AI867" s="1">
        <v>3</v>
      </c>
      <c r="AJ867" s="1">
        <v>3</v>
      </c>
      <c r="AK867" s="1">
        <v>51</v>
      </c>
    </row>
    <row r="868" spans="1:37" x14ac:dyDescent="0.2">
      <c r="A868" t="s">
        <v>868</v>
      </c>
      <c r="B868" t="s">
        <v>5554</v>
      </c>
      <c r="C868" t="s">
        <v>5555</v>
      </c>
      <c r="D868" t="s">
        <v>6973</v>
      </c>
      <c r="E868" t="s">
        <v>7055</v>
      </c>
      <c r="F868" s="35" t="s">
        <v>7056</v>
      </c>
      <c r="G868" s="1" t="s">
        <v>5104</v>
      </c>
      <c r="H868" s="1" t="s">
        <v>5104</v>
      </c>
      <c r="I868" s="3">
        <v>1</v>
      </c>
      <c r="J868" s="1">
        <v>0</v>
      </c>
      <c r="K868" s="1">
        <v>0</v>
      </c>
      <c r="L868" s="3">
        <v>1</v>
      </c>
      <c r="M868" s="6">
        <v>3.9</v>
      </c>
      <c r="N868" s="13">
        <v>3.9</v>
      </c>
      <c r="O868" s="3">
        <v>44</v>
      </c>
      <c r="P868" s="1">
        <v>2.95</v>
      </c>
      <c r="Q868" s="1">
        <v>2.95</v>
      </c>
      <c r="R868" s="3">
        <v>47</v>
      </c>
      <c r="S868" s="1">
        <v>50</v>
      </c>
      <c r="T868" s="1">
        <v>0</v>
      </c>
      <c r="U868" s="1">
        <v>10</v>
      </c>
      <c r="V868" s="1">
        <v>0</v>
      </c>
      <c r="W868" s="1">
        <v>0</v>
      </c>
      <c r="X868" s="1">
        <v>40</v>
      </c>
      <c r="Y868" s="1">
        <v>0</v>
      </c>
      <c r="Z868" s="1">
        <v>0</v>
      </c>
      <c r="AA868" s="1">
        <v>0</v>
      </c>
      <c r="AB868" s="1">
        <v>0</v>
      </c>
      <c r="AC868" s="3">
        <v>11</v>
      </c>
      <c r="AD868" s="1">
        <v>9.2129075000000005E-2</v>
      </c>
      <c r="AE868" s="1">
        <v>1.3027388029360199E-2</v>
      </c>
      <c r="AF868" s="1">
        <v>1</v>
      </c>
      <c r="AG868" s="1">
        <v>1</v>
      </c>
      <c r="AH868" s="1">
        <v>11</v>
      </c>
      <c r="AI868" s="1">
        <v>5</v>
      </c>
      <c r="AJ868" s="1">
        <v>5</v>
      </c>
      <c r="AK868" s="1">
        <v>51</v>
      </c>
    </row>
    <row r="869" spans="1:37" x14ac:dyDescent="0.2">
      <c r="A869" t="s">
        <v>869</v>
      </c>
      <c r="B869" t="s">
        <v>5554</v>
      </c>
      <c r="C869" t="s">
        <v>5555</v>
      </c>
      <c r="D869" t="s">
        <v>6973</v>
      </c>
      <c r="E869" t="s">
        <v>7057</v>
      </c>
      <c r="F869" s="35" t="s">
        <v>7058</v>
      </c>
      <c r="G869" s="1" t="s">
        <v>5104</v>
      </c>
      <c r="H869" s="1" t="s">
        <v>5104</v>
      </c>
      <c r="I869" s="3">
        <v>2</v>
      </c>
      <c r="J869" s="1">
        <v>0</v>
      </c>
      <c r="K869" s="1">
        <v>0</v>
      </c>
      <c r="L869" s="3">
        <v>1</v>
      </c>
      <c r="M869" s="6">
        <v>13.6</v>
      </c>
      <c r="N869" s="13">
        <v>13.6</v>
      </c>
      <c r="O869" s="3">
        <v>44</v>
      </c>
      <c r="P869" s="1" t="s">
        <v>2</v>
      </c>
      <c r="Q869" s="1">
        <v>4.7563000000000004</v>
      </c>
      <c r="R869" s="3" t="s">
        <v>14989</v>
      </c>
      <c r="S869" s="1">
        <v>50</v>
      </c>
      <c r="T869" s="1">
        <v>0</v>
      </c>
      <c r="U869" s="1">
        <v>10</v>
      </c>
      <c r="V869" s="1">
        <v>0</v>
      </c>
      <c r="W869" s="1">
        <v>0</v>
      </c>
      <c r="X869" s="1">
        <v>40</v>
      </c>
      <c r="Y869" s="1">
        <v>0</v>
      </c>
      <c r="Z869" s="1">
        <v>0</v>
      </c>
      <c r="AA869" s="1">
        <v>0</v>
      </c>
      <c r="AB869" s="1">
        <v>0</v>
      </c>
      <c r="AC869" s="3">
        <v>11</v>
      </c>
      <c r="AD869" s="1">
        <v>9.2129075000000005E-2</v>
      </c>
      <c r="AE869" s="1">
        <v>1.3027388029360199E-2</v>
      </c>
      <c r="AF869" s="1">
        <v>1</v>
      </c>
      <c r="AG869" s="1">
        <v>1</v>
      </c>
      <c r="AH869" s="1">
        <v>11</v>
      </c>
      <c r="AI869" s="1">
        <v>3</v>
      </c>
      <c r="AJ869" s="1">
        <v>3</v>
      </c>
      <c r="AK869" s="1">
        <v>51</v>
      </c>
    </row>
    <row r="870" spans="1:37" x14ac:dyDescent="0.2">
      <c r="A870" t="s">
        <v>870</v>
      </c>
      <c r="B870" t="s">
        <v>5554</v>
      </c>
      <c r="C870" t="s">
        <v>5555</v>
      </c>
      <c r="D870" t="s">
        <v>6973</v>
      </c>
      <c r="E870" t="s">
        <v>7059</v>
      </c>
      <c r="F870" s="35" t="s">
        <v>14939</v>
      </c>
      <c r="G870" s="1" t="s">
        <v>5104</v>
      </c>
      <c r="H870" s="1" t="s">
        <v>5104</v>
      </c>
      <c r="I870" s="3">
        <v>1</v>
      </c>
      <c r="J870" s="1">
        <v>0</v>
      </c>
      <c r="K870" s="1">
        <v>0</v>
      </c>
      <c r="L870" s="3">
        <v>1</v>
      </c>
      <c r="M870" s="6">
        <v>5.2</v>
      </c>
      <c r="N870" s="13">
        <v>5.2</v>
      </c>
      <c r="O870" s="3">
        <v>44</v>
      </c>
      <c r="P870" s="1" t="s">
        <v>2</v>
      </c>
      <c r="Q870" s="1">
        <v>4.0972</v>
      </c>
      <c r="R870" s="3" t="s">
        <v>14989</v>
      </c>
      <c r="S870" s="1">
        <v>50</v>
      </c>
      <c r="T870" s="1">
        <v>0</v>
      </c>
      <c r="U870" s="1">
        <v>10</v>
      </c>
      <c r="V870" s="1">
        <v>0</v>
      </c>
      <c r="W870" s="1">
        <v>0</v>
      </c>
      <c r="X870" s="1">
        <v>40</v>
      </c>
      <c r="Y870" s="1">
        <v>0</v>
      </c>
      <c r="Z870" s="1">
        <v>0</v>
      </c>
      <c r="AA870" s="1">
        <v>0</v>
      </c>
      <c r="AB870" s="1">
        <v>0</v>
      </c>
      <c r="AC870" s="3">
        <v>11</v>
      </c>
      <c r="AD870" s="1">
        <v>9.2129075000000005E-2</v>
      </c>
      <c r="AE870" s="1">
        <v>1.30273880293603E-2</v>
      </c>
      <c r="AF870" s="1">
        <v>1</v>
      </c>
      <c r="AG870" s="1">
        <v>1</v>
      </c>
      <c r="AH870" s="1">
        <v>11</v>
      </c>
      <c r="AI870" s="1">
        <v>3</v>
      </c>
      <c r="AJ870" s="1">
        <v>3</v>
      </c>
      <c r="AK870" s="1">
        <v>51</v>
      </c>
    </row>
    <row r="871" spans="1:37" x14ac:dyDescent="0.2">
      <c r="A871" t="s">
        <v>871</v>
      </c>
      <c r="B871" t="s">
        <v>5554</v>
      </c>
      <c r="C871" t="s">
        <v>5555</v>
      </c>
      <c r="D871" t="s">
        <v>6973</v>
      </c>
      <c r="E871" t="s">
        <v>7060</v>
      </c>
      <c r="F871" s="35" t="s">
        <v>7061</v>
      </c>
      <c r="G871" s="1" t="s">
        <v>5104</v>
      </c>
      <c r="H871" s="1" t="s">
        <v>5104</v>
      </c>
      <c r="I871" s="3">
        <v>2</v>
      </c>
      <c r="J871" s="1">
        <v>0</v>
      </c>
      <c r="K871" s="1">
        <v>0</v>
      </c>
      <c r="L871" s="3">
        <v>1</v>
      </c>
      <c r="M871" s="6">
        <v>54.8</v>
      </c>
      <c r="N871" s="13">
        <v>54.8</v>
      </c>
      <c r="O871" s="3">
        <v>44</v>
      </c>
      <c r="P871" s="1" t="s">
        <v>2</v>
      </c>
      <c r="Q871" s="1">
        <v>3.7444000000000002</v>
      </c>
      <c r="R871" s="3" t="s">
        <v>14989</v>
      </c>
      <c r="S871" s="1">
        <v>50</v>
      </c>
      <c r="T871" s="1">
        <v>0</v>
      </c>
      <c r="U871" s="1">
        <v>10</v>
      </c>
      <c r="V871" s="1">
        <v>0</v>
      </c>
      <c r="W871" s="1">
        <v>0</v>
      </c>
      <c r="X871" s="1">
        <v>40</v>
      </c>
      <c r="Y871" s="1">
        <v>0</v>
      </c>
      <c r="Z871" s="1">
        <v>0</v>
      </c>
      <c r="AA871" s="1">
        <v>0</v>
      </c>
      <c r="AB871" s="1">
        <v>0</v>
      </c>
      <c r="AC871" s="3">
        <v>11</v>
      </c>
      <c r="AD871" s="1">
        <v>9.2129075000000005E-2</v>
      </c>
      <c r="AE871" s="1">
        <v>1.30273880293603E-2</v>
      </c>
      <c r="AF871" s="1">
        <v>1</v>
      </c>
      <c r="AG871" s="1">
        <v>1</v>
      </c>
      <c r="AH871" s="1">
        <v>11</v>
      </c>
      <c r="AI871" s="1">
        <v>2</v>
      </c>
      <c r="AJ871" s="1">
        <v>2</v>
      </c>
      <c r="AK871" s="1">
        <v>51</v>
      </c>
    </row>
    <row r="872" spans="1:37" x14ac:dyDescent="0.2">
      <c r="A872" t="s">
        <v>872</v>
      </c>
      <c r="B872" t="s">
        <v>5554</v>
      </c>
      <c r="C872" t="s">
        <v>5555</v>
      </c>
      <c r="D872" t="s">
        <v>6973</v>
      </c>
      <c r="E872" t="s">
        <v>7062</v>
      </c>
      <c r="F872" s="35" t="s">
        <v>7063</v>
      </c>
      <c r="G872" s="1" t="s">
        <v>5104</v>
      </c>
      <c r="H872" s="1" t="s">
        <v>5104</v>
      </c>
      <c r="I872" s="3">
        <v>2</v>
      </c>
      <c r="J872" s="1">
        <v>0</v>
      </c>
      <c r="K872" s="1">
        <v>0</v>
      </c>
      <c r="L872" s="3">
        <v>1</v>
      </c>
      <c r="M872" s="6">
        <v>6.7</v>
      </c>
      <c r="N872" s="13">
        <v>6.7</v>
      </c>
      <c r="O872" s="3">
        <v>44</v>
      </c>
      <c r="P872" s="1" t="s">
        <v>2</v>
      </c>
      <c r="Q872" s="1">
        <v>4.4118000000000004</v>
      </c>
      <c r="R872" s="3" t="s">
        <v>14989</v>
      </c>
      <c r="S872" s="1">
        <v>50</v>
      </c>
      <c r="T872" s="1">
        <v>0</v>
      </c>
      <c r="U872" s="1">
        <v>10</v>
      </c>
      <c r="V872" s="1">
        <v>0</v>
      </c>
      <c r="W872" s="1">
        <v>0</v>
      </c>
      <c r="X872" s="1">
        <v>40</v>
      </c>
      <c r="Y872" s="1">
        <v>0</v>
      </c>
      <c r="Z872" s="1">
        <v>0</v>
      </c>
      <c r="AA872" s="1">
        <v>0</v>
      </c>
      <c r="AB872" s="1">
        <v>0</v>
      </c>
      <c r="AC872" s="3">
        <v>11</v>
      </c>
      <c r="AD872" s="1">
        <v>9.2129075000000005E-2</v>
      </c>
      <c r="AE872" s="1">
        <v>1.30273880293603E-2</v>
      </c>
      <c r="AF872" s="1">
        <v>1</v>
      </c>
      <c r="AG872" s="1">
        <v>1</v>
      </c>
      <c r="AH872" s="1">
        <v>11</v>
      </c>
      <c r="AI872" s="1">
        <v>1</v>
      </c>
      <c r="AJ872" s="1">
        <v>1</v>
      </c>
      <c r="AK872" s="1">
        <v>51</v>
      </c>
    </row>
    <row r="873" spans="1:37" x14ac:dyDescent="0.2">
      <c r="A873" t="s">
        <v>873</v>
      </c>
      <c r="B873" t="s">
        <v>5554</v>
      </c>
      <c r="C873" t="s">
        <v>5555</v>
      </c>
      <c r="D873" t="s">
        <v>6973</v>
      </c>
      <c r="E873" t="s">
        <v>7064</v>
      </c>
      <c r="F873" s="35" t="s">
        <v>7065</v>
      </c>
      <c r="G873" s="1" t="s">
        <v>5104</v>
      </c>
      <c r="H873" s="1" t="s">
        <v>5104</v>
      </c>
      <c r="I873" s="3">
        <v>2</v>
      </c>
      <c r="J873" s="1">
        <v>0</v>
      </c>
      <c r="K873" s="1">
        <v>0</v>
      </c>
      <c r="L873" s="3">
        <v>1</v>
      </c>
      <c r="M873" s="6">
        <v>23</v>
      </c>
      <c r="N873" s="13">
        <v>23</v>
      </c>
      <c r="O873" s="3">
        <v>44</v>
      </c>
      <c r="P873" s="1" t="s">
        <v>2</v>
      </c>
      <c r="Q873" s="1">
        <v>3.4415</v>
      </c>
      <c r="R873" s="3" t="s">
        <v>14989</v>
      </c>
      <c r="S873" s="1">
        <v>50</v>
      </c>
      <c r="T873" s="1">
        <v>0</v>
      </c>
      <c r="U873" s="1">
        <v>10</v>
      </c>
      <c r="V873" s="1">
        <v>0</v>
      </c>
      <c r="W873" s="1">
        <v>0</v>
      </c>
      <c r="X873" s="1">
        <v>40</v>
      </c>
      <c r="Y873" s="1">
        <v>0</v>
      </c>
      <c r="Z873" s="1">
        <v>0</v>
      </c>
      <c r="AA873" s="1">
        <v>0</v>
      </c>
      <c r="AB873" s="1">
        <v>0</v>
      </c>
      <c r="AC873" s="3">
        <v>11</v>
      </c>
      <c r="AD873" s="1">
        <v>9.2129075000000005E-2</v>
      </c>
      <c r="AE873" s="1">
        <v>1.30273880293603E-2</v>
      </c>
      <c r="AF873" s="1">
        <v>1</v>
      </c>
      <c r="AG873" s="1">
        <v>1</v>
      </c>
      <c r="AH873" s="1">
        <v>11</v>
      </c>
      <c r="AI873" s="1">
        <v>1</v>
      </c>
      <c r="AJ873" s="1">
        <v>1</v>
      </c>
      <c r="AK873" s="1">
        <v>51</v>
      </c>
    </row>
    <row r="874" spans="1:37" x14ac:dyDescent="0.2">
      <c r="A874" t="s">
        <v>874</v>
      </c>
      <c r="B874" t="s">
        <v>5554</v>
      </c>
      <c r="C874" t="s">
        <v>5555</v>
      </c>
      <c r="D874" t="s">
        <v>6973</v>
      </c>
      <c r="E874" t="s">
        <v>6282</v>
      </c>
      <c r="F874" s="35" t="s">
        <v>7066</v>
      </c>
      <c r="G874" s="1" t="s">
        <v>5104</v>
      </c>
      <c r="H874" s="1" t="s">
        <v>5104</v>
      </c>
      <c r="I874" s="3">
        <v>2</v>
      </c>
      <c r="J874" s="1">
        <v>0</v>
      </c>
      <c r="K874" s="1">
        <v>0</v>
      </c>
      <c r="L874" s="3">
        <v>1</v>
      </c>
      <c r="M874" s="6">
        <v>14.9</v>
      </c>
      <c r="N874" s="13">
        <v>14.9</v>
      </c>
      <c r="O874" s="3">
        <v>44</v>
      </c>
      <c r="P874" s="1" t="s">
        <v>2</v>
      </c>
      <c r="Q874" s="1">
        <v>4.2893749999999997</v>
      </c>
      <c r="R874" s="3" t="s">
        <v>14989</v>
      </c>
      <c r="S874" s="1">
        <v>50</v>
      </c>
      <c r="T874" s="1">
        <v>0</v>
      </c>
      <c r="U874" s="1">
        <v>10</v>
      </c>
      <c r="V874" s="1">
        <v>0</v>
      </c>
      <c r="W874" s="1">
        <v>0</v>
      </c>
      <c r="X874" s="1">
        <v>40</v>
      </c>
      <c r="Y874" s="1">
        <v>0</v>
      </c>
      <c r="Z874" s="1">
        <v>0</v>
      </c>
      <c r="AA874" s="1">
        <v>0</v>
      </c>
      <c r="AB874" s="1">
        <v>0</v>
      </c>
      <c r="AC874" s="3">
        <v>11</v>
      </c>
      <c r="AD874" s="1">
        <v>9.2129075000000005E-2</v>
      </c>
      <c r="AE874" s="1">
        <v>1.30273880293603E-2</v>
      </c>
      <c r="AF874" s="1">
        <v>1</v>
      </c>
      <c r="AG874" s="1">
        <v>1</v>
      </c>
      <c r="AH874" s="1">
        <v>11</v>
      </c>
      <c r="AI874" s="1">
        <v>1</v>
      </c>
      <c r="AJ874" s="1">
        <v>1</v>
      </c>
      <c r="AK874" s="1">
        <v>51</v>
      </c>
    </row>
    <row r="875" spans="1:37" x14ac:dyDescent="0.2">
      <c r="A875" t="s">
        <v>875</v>
      </c>
      <c r="B875" t="s">
        <v>5554</v>
      </c>
      <c r="C875" t="s">
        <v>5555</v>
      </c>
      <c r="D875" t="s">
        <v>6973</v>
      </c>
      <c r="E875" t="s">
        <v>7067</v>
      </c>
      <c r="F875" s="35" t="s">
        <v>7068</v>
      </c>
      <c r="G875" s="1" t="s">
        <v>5104</v>
      </c>
      <c r="H875" s="1" t="s">
        <v>5104</v>
      </c>
      <c r="I875" s="3">
        <v>2</v>
      </c>
      <c r="J875" s="1">
        <v>0</v>
      </c>
      <c r="K875" s="1">
        <v>0</v>
      </c>
      <c r="L875" s="3">
        <v>1</v>
      </c>
      <c r="M875" s="6">
        <v>13.5</v>
      </c>
      <c r="N875" s="13">
        <v>13.5</v>
      </c>
      <c r="O875" s="3">
        <v>44</v>
      </c>
      <c r="P875" s="1" t="s">
        <v>2</v>
      </c>
      <c r="Q875" s="1">
        <v>3.4811999999999999</v>
      </c>
      <c r="R875" s="3" t="s">
        <v>14989</v>
      </c>
      <c r="S875" s="1">
        <v>50</v>
      </c>
      <c r="T875" s="1">
        <v>0</v>
      </c>
      <c r="U875" s="1">
        <v>10</v>
      </c>
      <c r="V875" s="1">
        <v>0</v>
      </c>
      <c r="W875" s="1">
        <v>0</v>
      </c>
      <c r="X875" s="1">
        <v>40</v>
      </c>
      <c r="Y875" s="1">
        <v>0</v>
      </c>
      <c r="Z875" s="1">
        <v>0</v>
      </c>
      <c r="AA875" s="1">
        <v>0</v>
      </c>
      <c r="AB875" s="1">
        <v>0</v>
      </c>
      <c r="AC875" s="3">
        <v>11</v>
      </c>
      <c r="AD875" s="1">
        <v>9.2129075000000005E-2</v>
      </c>
      <c r="AE875" s="1">
        <v>1.30273880293603E-2</v>
      </c>
      <c r="AF875" s="1">
        <v>1</v>
      </c>
      <c r="AG875" s="1">
        <v>1</v>
      </c>
      <c r="AH875" s="1">
        <v>11</v>
      </c>
      <c r="AI875" s="1">
        <v>1</v>
      </c>
      <c r="AJ875" s="1">
        <v>1</v>
      </c>
      <c r="AK875" s="1">
        <v>51</v>
      </c>
    </row>
    <row r="876" spans="1:37" x14ac:dyDescent="0.2">
      <c r="A876" t="s">
        <v>876</v>
      </c>
      <c r="B876" t="s">
        <v>5554</v>
      </c>
      <c r="C876" t="s">
        <v>5555</v>
      </c>
      <c r="D876" t="s">
        <v>6973</v>
      </c>
      <c r="E876" t="s">
        <v>7069</v>
      </c>
      <c r="F876" s="35" t="s">
        <v>7070</v>
      </c>
      <c r="G876" s="1" t="s">
        <v>5106</v>
      </c>
      <c r="H876" s="1" t="s">
        <v>5106</v>
      </c>
      <c r="I876" s="3">
        <v>1</v>
      </c>
      <c r="J876" s="1">
        <v>1</v>
      </c>
      <c r="K876" s="1">
        <v>1</v>
      </c>
      <c r="L876" s="3">
        <v>1</v>
      </c>
      <c r="M876" s="6">
        <v>10.3</v>
      </c>
      <c r="N876" s="13">
        <v>10.3</v>
      </c>
      <c r="O876" s="3">
        <v>44</v>
      </c>
      <c r="P876" s="1">
        <v>1.2</v>
      </c>
      <c r="Q876" s="1">
        <v>1.2</v>
      </c>
      <c r="R876" s="3">
        <v>1</v>
      </c>
      <c r="S876" s="1">
        <v>50</v>
      </c>
      <c r="T876" s="1">
        <v>0</v>
      </c>
      <c r="U876" s="1">
        <v>10</v>
      </c>
      <c r="V876" s="1">
        <v>0</v>
      </c>
      <c r="W876" s="1">
        <v>0</v>
      </c>
      <c r="X876" s="1">
        <v>40</v>
      </c>
      <c r="Y876" s="1">
        <v>0</v>
      </c>
      <c r="Z876" s="1">
        <v>0</v>
      </c>
      <c r="AA876" s="1">
        <v>0</v>
      </c>
      <c r="AB876" s="1">
        <v>0</v>
      </c>
      <c r="AC876" s="3">
        <v>11</v>
      </c>
      <c r="AD876" s="1">
        <v>9.2129075000000005E-2</v>
      </c>
      <c r="AE876" s="1">
        <v>1.30273880293603E-2</v>
      </c>
      <c r="AF876" s="1">
        <v>1</v>
      </c>
      <c r="AG876" s="1">
        <v>1</v>
      </c>
      <c r="AH876" s="1">
        <v>11</v>
      </c>
      <c r="AI876" s="1">
        <v>2</v>
      </c>
      <c r="AJ876" s="1">
        <v>2</v>
      </c>
      <c r="AK876" s="1">
        <v>51</v>
      </c>
    </row>
    <row r="877" spans="1:37" x14ac:dyDescent="0.2">
      <c r="A877" t="s">
        <v>877</v>
      </c>
      <c r="B877" t="s">
        <v>5554</v>
      </c>
      <c r="C877" t="s">
        <v>5555</v>
      </c>
      <c r="D877" t="s">
        <v>6973</v>
      </c>
      <c r="E877" t="s">
        <v>7071</v>
      </c>
      <c r="F877" s="35" t="s">
        <v>7072</v>
      </c>
      <c r="G877" s="1" t="s">
        <v>5104</v>
      </c>
      <c r="H877" s="1" t="s">
        <v>5104</v>
      </c>
      <c r="I877" s="3">
        <v>2</v>
      </c>
      <c r="J877" s="1">
        <v>0</v>
      </c>
      <c r="K877" s="1">
        <v>0</v>
      </c>
      <c r="L877" s="3">
        <v>1</v>
      </c>
      <c r="M877" s="6">
        <v>11.5</v>
      </c>
      <c r="N877" s="13">
        <v>11.5</v>
      </c>
      <c r="O877" s="3">
        <v>44</v>
      </c>
      <c r="P877" s="1" t="s">
        <v>2</v>
      </c>
      <c r="Q877" s="1">
        <v>4.6882999999999999</v>
      </c>
      <c r="R877" s="3" t="s">
        <v>14989</v>
      </c>
      <c r="S877" s="1">
        <v>50</v>
      </c>
      <c r="T877" s="1">
        <v>0</v>
      </c>
      <c r="U877" s="1">
        <v>10</v>
      </c>
      <c r="V877" s="1">
        <v>0</v>
      </c>
      <c r="W877" s="1">
        <v>0</v>
      </c>
      <c r="X877" s="1">
        <v>40</v>
      </c>
      <c r="Y877" s="1">
        <v>0</v>
      </c>
      <c r="Z877" s="1">
        <v>0</v>
      </c>
      <c r="AA877" s="1">
        <v>0</v>
      </c>
      <c r="AB877" s="1">
        <v>0</v>
      </c>
      <c r="AC877" s="3">
        <v>11</v>
      </c>
      <c r="AD877" s="1">
        <v>9.2129075000000005E-2</v>
      </c>
      <c r="AE877" s="1">
        <v>1.30273880293604E-2</v>
      </c>
      <c r="AF877" s="1">
        <v>1</v>
      </c>
      <c r="AG877" s="1">
        <v>1</v>
      </c>
      <c r="AH877" s="1">
        <v>11</v>
      </c>
      <c r="AI877" s="1">
        <v>5</v>
      </c>
      <c r="AJ877" s="1">
        <v>5</v>
      </c>
      <c r="AK877" s="1">
        <v>51</v>
      </c>
    </row>
    <row r="878" spans="1:37" x14ac:dyDescent="0.2">
      <c r="A878" t="s">
        <v>878</v>
      </c>
      <c r="B878" t="s">
        <v>5554</v>
      </c>
      <c r="C878" t="s">
        <v>5555</v>
      </c>
      <c r="D878" t="s">
        <v>6973</v>
      </c>
      <c r="E878" t="s">
        <v>7073</v>
      </c>
      <c r="F878" s="35" t="s">
        <v>7074</v>
      </c>
      <c r="G878" s="1" t="s">
        <v>5104</v>
      </c>
      <c r="H878" s="1" t="s">
        <v>5104</v>
      </c>
      <c r="I878" s="3">
        <v>2</v>
      </c>
      <c r="J878" s="1">
        <v>0</v>
      </c>
      <c r="K878" s="1">
        <v>0</v>
      </c>
      <c r="L878" s="3">
        <v>1</v>
      </c>
      <c r="M878" s="6">
        <v>8.5</v>
      </c>
      <c r="N878" s="13">
        <v>8.5</v>
      </c>
      <c r="O878" s="3">
        <v>44</v>
      </c>
      <c r="P878" s="1" t="s">
        <v>2</v>
      </c>
      <c r="Q878" s="1">
        <v>3.8239000000000001</v>
      </c>
      <c r="R878" s="3" t="s">
        <v>14989</v>
      </c>
      <c r="S878" s="1">
        <v>50</v>
      </c>
      <c r="T878" s="1">
        <v>0</v>
      </c>
      <c r="U878" s="1">
        <v>10</v>
      </c>
      <c r="V878" s="1">
        <v>0</v>
      </c>
      <c r="W878" s="1">
        <v>0</v>
      </c>
      <c r="X878" s="1">
        <v>40</v>
      </c>
      <c r="Y878" s="1">
        <v>0</v>
      </c>
      <c r="Z878" s="1">
        <v>0</v>
      </c>
      <c r="AA878" s="1">
        <v>0</v>
      </c>
      <c r="AB878" s="1">
        <v>0</v>
      </c>
      <c r="AC878" s="3">
        <v>11</v>
      </c>
      <c r="AD878" s="1">
        <v>9.2129075000000005E-2</v>
      </c>
      <c r="AE878" s="1">
        <v>1.30273880293604E-2</v>
      </c>
      <c r="AF878" s="1">
        <v>1</v>
      </c>
      <c r="AG878" s="1">
        <v>1</v>
      </c>
      <c r="AH878" s="1">
        <v>11</v>
      </c>
      <c r="AI878" s="1">
        <v>1</v>
      </c>
      <c r="AJ878" s="1">
        <v>1</v>
      </c>
      <c r="AK878" s="1">
        <v>51</v>
      </c>
    </row>
    <row r="879" spans="1:37" ht="18" customHeight="1" x14ac:dyDescent="0.2">
      <c r="A879" t="s">
        <v>879</v>
      </c>
      <c r="B879" t="s">
        <v>5554</v>
      </c>
      <c r="C879" t="s">
        <v>5555</v>
      </c>
      <c r="D879" t="s">
        <v>6973</v>
      </c>
      <c r="E879" t="s">
        <v>7075</v>
      </c>
      <c r="F879" s="35" t="s">
        <v>7076</v>
      </c>
      <c r="G879" s="1" t="s">
        <v>5104</v>
      </c>
      <c r="H879" s="1" t="s">
        <v>5104</v>
      </c>
      <c r="I879" s="3">
        <v>2</v>
      </c>
      <c r="J879" s="1">
        <v>0</v>
      </c>
      <c r="K879" s="1">
        <v>0</v>
      </c>
      <c r="L879" s="3">
        <v>1</v>
      </c>
      <c r="M879" s="6">
        <v>7.7</v>
      </c>
      <c r="N879" s="13">
        <v>7.7</v>
      </c>
      <c r="O879" s="3">
        <v>44</v>
      </c>
      <c r="P879" s="1" t="s">
        <v>2</v>
      </c>
      <c r="Q879" s="1">
        <v>4.3791000000000002</v>
      </c>
      <c r="R879" s="3" t="s">
        <v>14989</v>
      </c>
      <c r="S879" s="1">
        <v>50</v>
      </c>
      <c r="T879" s="1">
        <v>0</v>
      </c>
      <c r="U879" s="1">
        <v>0</v>
      </c>
      <c r="V879" s="1">
        <v>0</v>
      </c>
      <c r="W879" s="1">
        <v>50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3">
        <v>44</v>
      </c>
      <c r="AD879" s="1">
        <v>7.8015720999999996E-2</v>
      </c>
      <c r="AE879" s="1">
        <v>8.6284623564017102E-3</v>
      </c>
      <c r="AF879" s="1">
        <v>1</v>
      </c>
      <c r="AG879" s="1">
        <v>1</v>
      </c>
      <c r="AH879" s="15">
        <v>1</v>
      </c>
      <c r="AI879" s="1">
        <v>2</v>
      </c>
      <c r="AJ879" s="1">
        <v>2</v>
      </c>
      <c r="AK879" s="1">
        <v>51</v>
      </c>
    </row>
    <row r="880" spans="1:37" x14ac:dyDescent="0.2">
      <c r="A880" t="s">
        <v>880</v>
      </c>
      <c r="B880" t="s">
        <v>5554</v>
      </c>
      <c r="C880" t="s">
        <v>5555</v>
      </c>
      <c r="D880" t="s">
        <v>6973</v>
      </c>
      <c r="E880" t="s">
        <v>7077</v>
      </c>
      <c r="F880" s="35" t="s">
        <v>7078</v>
      </c>
      <c r="G880" s="1" t="s">
        <v>5104</v>
      </c>
      <c r="H880" s="1" t="s">
        <v>5104</v>
      </c>
      <c r="I880" s="3">
        <v>1</v>
      </c>
      <c r="J880" s="1">
        <v>0</v>
      </c>
      <c r="K880" s="1">
        <v>0</v>
      </c>
      <c r="L880" s="3">
        <v>1</v>
      </c>
      <c r="M880" s="6">
        <v>9.5</v>
      </c>
      <c r="N880" s="13">
        <v>9.5</v>
      </c>
      <c r="O880" s="3">
        <v>44</v>
      </c>
      <c r="P880" s="1">
        <v>2</v>
      </c>
      <c r="Q880" s="1">
        <v>2</v>
      </c>
      <c r="R880" s="3">
        <v>1</v>
      </c>
      <c r="S880" s="1">
        <v>50</v>
      </c>
      <c r="T880" s="1">
        <v>0</v>
      </c>
      <c r="U880" s="1">
        <v>10</v>
      </c>
      <c r="V880" s="1">
        <v>0</v>
      </c>
      <c r="W880" s="1">
        <v>0</v>
      </c>
      <c r="X880" s="1">
        <v>40</v>
      </c>
      <c r="Y880" s="1">
        <v>0</v>
      </c>
      <c r="Z880" s="1">
        <v>0</v>
      </c>
      <c r="AA880" s="1">
        <v>0</v>
      </c>
      <c r="AB880" s="1">
        <v>0</v>
      </c>
      <c r="AC880" s="3">
        <v>11</v>
      </c>
      <c r="AD880" s="1">
        <v>9.2129075000000005E-2</v>
      </c>
      <c r="AE880" s="1">
        <v>1.30273880293604E-2</v>
      </c>
      <c r="AF880" s="1">
        <v>1</v>
      </c>
      <c r="AG880" s="1">
        <v>1</v>
      </c>
      <c r="AH880" s="1">
        <v>11</v>
      </c>
      <c r="AI880" s="1">
        <v>3</v>
      </c>
      <c r="AJ880" s="1">
        <v>3</v>
      </c>
      <c r="AK880" s="1">
        <v>51</v>
      </c>
    </row>
    <row r="881" spans="1:37" x14ac:dyDescent="0.2">
      <c r="A881" t="s">
        <v>881</v>
      </c>
      <c r="B881" t="s">
        <v>5554</v>
      </c>
      <c r="C881" t="s">
        <v>5555</v>
      </c>
      <c r="D881" t="s">
        <v>6973</v>
      </c>
      <c r="E881" t="s">
        <v>7079</v>
      </c>
      <c r="F881" s="35" t="s">
        <v>7080</v>
      </c>
      <c r="G881" s="1" t="s">
        <v>5104</v>
      </c>
      <c r="H881" s="1" t="s">
        <v>5104</v>
      </c>
      <c r="I881" s="3">
        <v>2</v>
      </c>
      <c r="J881" s="1">
        <v>0</v>
      </c>
      <c r="K881" s="1">
        <v>0</v>
      </c>
      <c r="L881" s="3">
        <v>1</v>
      </c>
      <c r="M881" s="6">
        <v>10.5</v>
      </c>
      <c r="N881" s="13">
        <v>10.5</v>
      </c>
      <c r="O881" s="3">
        <v>44</v>
      </c>
      <c r="P881" s="1" t="s">
        <v>2</v>
      </c>
      <c r="Q881" s="1">
        <v>4.2129000000000003</v>
      </c>
      <c r="R881" s="3" t="s">
        <v>14989</v>
      </c>
      <c r="S881" s="1">
        <v>50</v>
      </c>
      <c r="T881" s="1">
        <v>0</v>
      </c>
      <c r="U881" s="1">
        <v>10</v>
      </c>
      <c r="V881" s="1">
        <v>0</v>
      </c>
      <c r="W881" s="1">
        <v>0</v>
      </c>
      <c r="X881" s="1">
        <v>40</v>
      </c>
      <c r="Y881" s="1">
        <v>0</v>
      </c>
      <c r="Z881" s="1">
        <v>0</v>
      </c>
      <c r="AA881" s="1">
        <v>0</v>
      </c>
      <c r="AB881" s="1">
        <v>0</v>
      </c>
      <c r="AC881" s="3">
        <v>11</v>
      </c>
      <c r="AD881" s="1">
        <v>9.2129075000000005E-2</v>
      </c>
      <c r="AE881" s="1">
        <v>1.30273880293604E-2</v>
      </c>
      <c r="AF881" s="1">
        <v>1</v>
      </c>
      <c r="AG881" s="1">
        <v>1</v>
      </c>
      <c r="AH881" s="1">
        <v>11</v>
      </c>
      <c r="AI881" s="1">
        <v>4</v>
      </c>
      <c r="AJ881" s="1">
        <v>4</v>
      </c>
      <c r="AK881" s="1">
        <v>51</v>
      </c>
    </row>
    <row r="882" spans="1:37" x14ac:dyDescent="0.2">
      <c r="A882" t="s">
        <v>882</v>
      </c>
      <c r="B882" t="s">
        <v>5554</v>
      </c>
      <c r="C882" t="s">
        <v>5555</v>
      </c>
      <c r="D882" t="s">
        <v>6973</v>
      </c>
      <c r="E882" t="s">
        <v>7081</v>
      </c>
      <c r="F882" s="35" t="s">
        <v>7082</v>
      </c>
      <c r="G882" s="1" t="s">
        <v>5104</v>
      </c>
      <c r="H882" s="1" t="s">
        <v>5104</v>
      </c>
      <c r="I882" s="3">
        <v>1</v>
      </c>
      <c r="J882" s="1">
        <v>1</v>
      </c>
      <c r="K882" s="1">
        <v>1</v>
      </c>
      <c r="L882" s="3">
        <v>1</v>
      </c>
      <c r="M882" s="6" t="s">
        <v>2</v>
      </c>
      <c r="N882" s="13">
        <v>10.9</v>
      </c>
      <c r="O882" s="3" t="s">
        <v>14989</v>
      </c>
      <c r="P882" s="1" t="s">
        <v>2</v>
      </c>
      <c r="Q882" s="1">
        <v>3.9434999999999998</v>
      </c>
      <c r="R882" s="3" t="s">
        <v>14989</v>
      </c>
      <c r="S882" s="1">
        <v>50</v>
      </c>
      <c r="T882" s="1">
        <v>0</v>
      </c>
      <c r="U882" s="1">
        <v>10</v>
      </c>
      <c r="V882" s="1">
        <v>0</v>
      </c>
      <c r="W882" s="1">
        <v>0</v>
      </c>
      <c r="X882" s="1">
        <v>40</v>
      </c>
      <c r="Y882" s="1">
        <v>0</v>
      </c>
      <c r="Z882" s="1">
        <v>0</v>
      </c>
      <c r="AA882" s="1">
        <v>0</v>
      </c>
      <c r="AB882" s="1">
        <v>0</v>
      </c>
      <c r="AC882" s="3">
        <v>11</v>
      </c>
      <c r="AD882" s="1">
        <v>9.2129075000000005E-2</v>
      </c>
      <c r="AE882" s="1">
        <v>1.30273880293604E-2</v>
      </c>
      <c r="AF882" s="1">
        <v>1</v>
      </c>
      <c r="AG882" s="1">
        <v>1</v>
      </c>
      <c r="AH882" s="1">
        <v>11</v>
      </c>
      <c r="AI882" s="1">
        <v>1</v>
      </c>
      <c r="AJ882" s="1">
        <v>1</v>
      </c>
      <c r="AK882" s="1">
        <v>51</v>
      </c>
    </row>
    <row r="883" spans="1:37" x14ac:dyDescent="0.2">
      <c r="A883" t="s">
        <v>883</v>
      </c>
      <c r="B883" t="s">
        <v>5554</v>
      </c>
      <c r="C883" t="s">
        <v>5555</v>
      </c>
      <c r="D883" t="s">
        <v>6973</v>
      </c>
      <c r="E883" t="s">
        <v>7083</v>
      </c>
      <c r="F883" s="35" t="s">
        <v>7084</v>
      </c>
      <c r="G883" s="1" t="s">
        <v>5104</v>
      </c>
      <c r="H883" s="1" t="s">
        <v>5104</v>
      </c>
      <c r="I883" s="3">
        <v>1</v>
      </c>
      <c r="J883" s="1">
        <v>0</v>
      </c>
      <c r="K883" s="1">
        <v>0</v>
      </c>
      <c r="L883" s="3">
        <v>1</v>
      </c>
      <c r="M883" s="6">
        <v>5</v>
      </c>
      <c r="N883" s="13">
        <v>5</v>
      </c>
      <c r="O883" s="3">
        <v>44</v>
      </c>
      <c r="P883" s="1">
        <v>3.14</v>
      </c>
      <c r="Q883" s="1">
        <v>3.14</v>
      </c>
      <c r="R883" s="3">
        <v>47</v>
      </c>
      <c r="S883" s="1">
        <v>50</v>
      </c>
      <c r="T883" s="1">
        <v>0</v>
      </c>
      <c r="U883" s="1">
        <v>10</v>
      </c>
      <c r="V883" s="1">
        <v>0</v>
      </c>
      <c r="W883" s="1">
        <v>0</v>
      </c>
      <c r="X883" s="1">
        <v>40</v>
      </c>
      <c r="Y883" s="1">
        <v>0</v>
      </c>
      <c r="Z883" s="1">
        <v>0</v>
      </c>
      <c r="AA883" s="1">
        <v>0</v>
      </c>
      <c r="AB883" s="1">
        <v>0</v>
      </c>
      <c r="AC883" s="3">
        <v>11</v>
      </c>
      <c r="AD883" s="1">
        <v>9.2129075000000005E-2</v>
      </c>
      <c r="AE883" s="1">
        <v>1.30273880293604E-2</v>
      </c>
      <c r="AF883" s="1">
        <v>1</v>
      </c>
      <c r="AG883" s="1">
        <v>1</v>
      </c>
      <c r="AH883" s="1">
        <v>11</v>
      </c>
      <c r="AI883" s="1">
        <v>2</v>
      </c>
      <c r="AJ883" s="1">
        <v>2</v>
      </c>
      <c r="AK883" s="1">
        <v>51</v>
      </c>
    </row>
    <row r="884" spans="1:37" x14ac:dyDescent="0.2">
      <c r="A884" t="s">
        <v>884</v>
      </c>
      <c r="B884" t="s">
        <v>5554</v>
      </c>
      <c r="C884" t="s">
        <v>5555</v>
      </c>
      <c r="D884" t="s">
        <v>6973</v>
      </c>
      <c r="E884" t="s">
        <v>7085</v>
      </c>
      <c r="F884" s="35" t="s">
        <v>7086</v>
      </c>
      <c r="G884" s="1" t="s">
        <v>5104</v>
      </c>
      <c r="H884" s="1" t="s">
        <v>5104</v>
      </c>
      <c r="I884" s="3">
        <v>2</v>
      </c>
      <c r="J884" s="1">
        <v>0</v>
      </c>
      <c r="K884" s="1">
        <v>0</v>
      </c>
      <c r="L884" s="3">
        <v>1</v>
      </c>
      <c r="M884" s="6">
        <v>11</v>
      </c>
      <c r="N884" s="13">
        <v>11</v>
      </c>
      <c r="O884" s="3">
        <v>44</v>
      </c>
      <c r="P884" s="1" t="s">
        <v>2</v>
      </c>
      <c r="Q884" s="1">
        <v>4.1037999999999997</v>
      </c>
      <c r="R884" s="3" t="s">
        <v>14989</v>
      </c>
      <c r="S884" s="1">
        <v>50</v>
      </c>
      <c r="T884" s="1">
        <v>0</v>
      </c>
      <c r="U884" s="1">
        <v>10</v>
      </c>
      <c r="V884" s="1">
        <v>0</v>
      </c>
      <c r="W884" s="1">
        <v>0</v>
      </c>
      <c r="X884" s="1">
        <v>40</v>
      </c>
      <c r="Y884" s="1">
        <v>0</v>
      </c>
      <c r="Z884" s="1">
        <v>0</v>
      </c>
      <c r="AA884" s="1">
        <v>0</v>
      </c>
      <c r="AB884" s="1">
        <v>0</v>
      </c>
      <c r="AC884" s="3">
        <v>11</v>
      </c>
      <c r="AD884" s="1">
        <v>9.2129075000000005E-2</v>
      </c>
      <c r="AE884" s="1">
        <v>1.30273880293604E-2</v>
      </c>
      <c r="AF884" s="1">
        <v>1</v>
      </c>
      <c r="AG884" s="1">
        <v>1</v>
      </c>
      <c r="AH884" s="1">
        <v>11</v>
      </c>
      <c r="AI884" s="1">
        <v>5</v>
      </c>
      <c r="AJ884" s="1">
        <v>5</v>
      </c>
      <c r="AK884" s="1">
        <v>51</v>
      </c>
    </row>
    <row r="885" spans="1:37" x14ac:dyDescent="0.2">
      <c r="A885" t="s">
        <v>885</v>
      </c>
      <c r="B885" t="s">
        <v>5554</v>
      </c>
      <c r="C885" t="s">
        <v>5555</v>
      </c>
      <c r="D885" t="s">
        <v>6973</v>
      </c>
      <c r="E885" t="s">
        <v>7087</v>
      </c>
      <c r="F885" s="35" t="s">
        <v>7088</v>
      </c>
      <c r="G885" s="1" t="s">
        <v>5104</v>
      </c>
      <c r="H885" s="1" t="s">
        <v>5104</v>
      </c>
      <c r="I885" s="3">
        <v>2</v>
      </c>
      <c r="J885" s="1">
        <v>0</v>
      </c>
      <c r="K885" s="1">
        <v>0</v>
      </c>
      <c r="L885" s="3">
        <v>1</v>
      </c>
      <c r="M885" s="6">
        <v>6.3</v>
      </c>
      <c r="N885" s="13">
        <v>6.3</v>
      </c>
      <c r="O885" s="3">
        <v>44</v>
      </c>
      <c r="P885" s="1">
        <v>3.14</v>
      </c>
      <c r="Q885" s="1">
        <v>3.14</v>
      </c>
      <c r="R885" s="3">
        <v>47</v>
      </c>
      <c r="S885" s="1">
        <v>50</v>
      </c>
      <c r="T885" s="1">
        <v>0</v>
      </c>
      <c r="U885" s="1">
        <v>10</v>
      </c>
      <c r="V885" s="1">
        <v>0</v>
      </c>
      <c r="W885" s="1">
        <v>0</v>
      </c>
      <c r="X885" s="1">
        <v>40</v>
      </c>
      <c r="Y885" s="1">
        <v>0</v>
      </c>
      <c r="Z885" s="1">
        <v>0</v>
      </c>
      <c r="AA885" s="1">
        <v>0</v>
      </c>
      <c r="AB885" s="1">
        <v>0</v>
      </c>
      <c r="AC885" s="3">
        <v>11</v>
      </c>
      <c r="AD885" s="1">
        <v>9.2129075000000005E-2</v>
      </c>
      <c r="AE885" s="1">
        <v>1.30273880293604E-2</v>
      </c>
      <c r="AF885" s="1">
        <v>1</v>
      </c>
      <c r="AG885" s="1">
        <v>1</v>
      </c>
      <c r="AH885" s="1">
        <v>11</v>
      </c>
      <c r="AI885" s="1">
        <v>2</v>
      </c>
      <c r="AJ885" s="1">
        <v>2</v>
      </c>
      <c r="AK885" s="1">
        <v>51</v>
      </c>
    </row>
    <row r="886" spans="1:37" x14ac:dyDescent="0.2">
      <c r="A886" t="s">
        <v>886</v>
      </c>
      <c r="B886" t="s">
        <v>5554</v>
      </c>
      <c r="C886" t="s">
        <v>5555</v>
      </c>
      <c r="D886" t="s">
        <v>6973</v>
      </c>
      <c r="E886" t="s">
        <v>5943</v>
      </c>
      <c r="F886" s="35" t="s">
        <v>7089</v>
      </c>
      <c r="G886" s="1" t="s">
        <v>5104</v>
      </c>
      <c r="H886" s="1" t="s">
        <v>5104</v>
      </c>
      <c r="I886" s="3">
        <v>2</v>
      </c>
      <c r="J886" s="1">
        <v>0</v>
      </c>
      <c r="K886" s="1">
        <v>0</v>
      </c>
      <c r="L886" s="3">
        <v>1</v>
      </c>
      <c r="M886" s="6">
        <v>7</v>
      </c>
      <c r="N886" s="13">
        <v>7</v>
      </c>
      <c r="O886" s="3">
        <v>44</v>
      </c>
      <c r="P886" s="1">
        <v>3.49</v>
      </c>
      <c r="Q886" s="1">
        <v>3.49</v>
      </c>
      <c r="R886" s="3">
        <v>47</v>
      </c>
      <c r="S886" s="1">
        <v>50</v>
      </c>
      <c r="T886" s="1">
        <v>0</v>
      </c>
      <c r="U886" s="1">
        <v>10</v>
      </c>
      <c r="V886" s="1">
        <v>0</v>
      </c>
      <c r="W886" s="1">
        <v>0</v>
      </c>
      <c r="X886" s="1">
        <v>40</v>
      </c>
      <c r="Y886" s="1">
        <v>0</v>
      </c>
      <c r="Z886" s="1">
        <v>0</v>
      </c>
      <c r="AA886" s="1">
        <v>0</v>
      </c>
      <c r="AB886" s="1">
        <v>0</v>
      </c>
      <c r="AC886" s="3">
        <v>11</v>
      </c>
      <c r="AD886" s="1">
        <v>9.2129075000000005E-2</v>
      </c>
      <c r="AE886" s="1">
        <v>1.30273880293604E-2</v>
      </c>
      <c r="AF886" s="1">
        <v>1</v>
      </c>
      <c r="AG886" s="1">
        <v>1</v>
      </c>
      <c r="AH886" s="1">
        <v>11</v>
      </c>
      <c r="AI886" s="1">
        <v>3</v>
      </c>
      <c r="AJ886" s="1">
        <v>3</v>
      </c>
      <c r="AK886" s="1">
        <v>51</v>
      </c>
    </row>
    <row r="887" spans="1:37" x14ac:dyDescent="0.2">
      <c r="A887" t="s">
        <v>887</v>
      </c>
      <c r="B887" t="s">
        <v>5554</v>
      </c>
      <c r="C887" t="s">
        <v>5555</v>
      </c>
      <c r="D887" t="s">
        <v>6973</v>
      </c>
      <c r="E887" t="s">
        <v>7090</v>
      </c>
      <c r="F887" s="35" t="s">
        <v>7091</v>
      </c>
      <c r="G887" s="1" t="s">
        <v>5104</v>
      </c>
      <c r="H887" s="1" t="s">
        <v>5104</v>
      </c>
      <c r="I887" s="3">
        <v>1</v>
      </c>
      <c r="J887" s="1">
        <v>0</v>
      </c>
      <c r="K887" s="1">
        <v>0</v>
      </c>
      <c r="L887" s="3">
        <v>1</v>
      </c>
      <c r="M887" s="6">
        <v>12.6</v>
      </c>
      <c r="N887" s="13">
        <v>12.6</v>
      </c>
      <c r="O887" s="3">
        <v>44</v>
      </c>
      <c r="P887" s="1">
        <v>3</v>
      </c>
      <c r="Q887" s="1">
        <v>3</v>
      </c>
      <c r="R887" s="3">
        <v>47</v>
      </c>
      <c r="S887" s="1">
        <v>50</v>
      </c>
      <c r="T887" s="1">
        <v>0</v>
      </c>
      <c r="U887" s="1">
        <v>10</v>
      </c>
      <c r="V887" s="1">
        <v>0</v>
      </c>
      <c r="W887" s="1">
        <v>0</v>
      </c>
      <c r="X887" s="1">
        <v>40</v>
      </c>
      <c r="Y887" s="1">
        <v>0</v>
      </c>
      <c r="Z887" s="1">
        <v>0</v>
      </c>
      <c r="AA887" s="1">
        <v>0</v>
      </c>
      <c r="AB887" s="1">
        <v>0</v>
      </c>
      <c r="AC887" s="3">
        <v>11</v>
      </c>
      <c r="AD887" s="1">
        <v>9.2129075000000005E-2</v>
      </c>
      <c r="AE887" s="1">
        <v>1.30273880293604E-2</v>
      </c>
      <c r="AF887" s="1">
        <v>1</v>
      </c>
      <c r="AG887" s="1">
        <v>1</v>
      </c>
      <c r="AH887" s="1">
        <v>11</v>
      </c>
      <c r="AI887" s="1">
        <v>1</v>
      </c>
      <c r="AJ887" s="1">
        <v>1</v>
      </c>
      <c r="AK887" s="1">
        <v>51</v>
      </c>
    </row>
    <row r="888" spans="1:37" x14ac:dyDescent="0.2">
      <c r="A888" t="s">
        <v>888</v>
      </c>
      <c r="B888" t="s">
        <v>5554</v>
      </c>
      <c r="C888" t="s">
        <v>5555</v>
      </c>
      <c r="D888" t="s">
        <v>6973</v>
      </c>
      <c r="E888" t="s">
        <v>7092</v>
      </c>
      <c r="F888" s="35" t="s">
        <v>7093</v>
      </c>
      <c r="G888" s="1" t="s">
        <v>5104</v>
      </c>
      <c r="H888" s="1" t="s">
        <v>5104</v>
      </c>
      <c r="I888" s="3">
        <v>2</v>
      </c>
      <c r="J888" s="1">
        <v>0</v>
      </c>
      <c r="K888" s="1">
        <v>0</v>
      </c>
      <c r="L888" s="3">
        <v>1</v>
      </c>
      <c r="M888" s="6">
        <v>9.5</v>
      </c>
      <c r="N888" s="13">
        <v>9.5</v>
      </c>
      <c r="O888" s="3">
        <v>44</v>
      </c>
      <c r="P888" s="1">
        <v>3</v>
      </c>
      <c r="Q888" s="1">
        <v>3</v>
      </c>
      <c r="R888" s="3">
        <v>47</v>
      </c>
      <c r="S888" s="1">
        <v>50</v>
      </c>
      <c r="T888" s="1">
        <v>0</v>
      </c>
      <c r="U888" s="1">
        <v>10</v>
      </c>
      <c r="V888" s="1">
        <v>0</v>
      </c>
      <c r="W888" s="1">
        <v>0</v>
      </c>
      <c r="X888" s="1">
        <v>40</v>
      </c>
      <c r="Y888" s="1">
        <v>0</v>
      </c>
      <c r="Z888" s="1">
        <v>0</v>
      </c>
      <c r="AA888" s="1">
        <v>0</v>
      </c>
      <c r="AB888" s="1">
        <v>0</v>
      </c>
      <c r="AC888" s="3">
        <v>11</v>
      </c>
      <c r="AD888" s="1">
        <v>9.2129075000000005E-2</v>
      </c>
      <c r="AE888" s="1">
        <v>1.30273880293603E-2</v>
      </c>
      <c r="AF888" s="1">
        <v>1</v>
      </c>
      <c r="AG888" s="1">
        <v>1</v>
      </c>
      <c r="AH888" s="1">
        <v>11</v>
      </c>
      <c r="AI888" s="1">
        <v>2</v>
      </c>
      <c r="AJ888" s="1">
        <v>2</v>
      </c>
      <c r="AK888" s="1">
        <v>51</v>
      </c>
    </row>
    <row r="889" spans="1:37" x14ac:dyDescent="0.2">
      <c r="A889" t="s">
        <v>889</v>
      </c>
      <c r="B889" t="s">
        <v>5554</v>
      </c>
      <c r="C889" t="s">
        <v>5555</v>
      </c>
      <c r="D889" t="s">
        <v>6973</v>
      </c>
      <c r="E889" t="s">
        <v>7094</v>
      </c>
      <c r="F889" s="35" t="s">
        <v>7095</v>
      </c>
      <c r="G889" s="1" t="s">
        <v>5104</v>
      </c>
      <c r="H889" s="1" t="s">
        <v>5104</v>
      </c>
      <c r="I889" s="3">
        <v>1</v>
      </c>
      <c r="J889" s="1">
        <v>0</v>
      </c>
      <c r="K889" s="1">
        <v>0</v>
      </c>
      <c r="L889" s="3">
        <v>1</v>
      </c>
      <c r="M889" s="6">
        <v>3.5</v>
      </c>
      <c r="N889" s="13">
        <v>3.5</v>
      </c>
      <c r="O889" s="3">
        <v>44</v>
      </c>
      <c r="P889" s="1" t="s">
        <v>2</v>
      </c>
      <c r="Q889" s="1">
        <v>4.2522000000000002</v>
      </c>
      <c r="R889" s="3" t="s">
        <v>14989</v>
      </c>
      <c r="S889" s="1">
        <v>50</v>
      </c>
      <c r="T889" s="1">
        <v>0</v>
      </c>
      <c r="U889" s="1">
        <v>10</v>
      </c>
      <c r="V889" s="1">
        <v>0</v>
      </c>
      <c r="W889" s="1">
        <v>0</v>
      </c>
      <c r="X889" s="1">
        <v>40</v>
      </c>
      <c r="Y889" s="1">
        <v>0</v>
      </c>
      <c r="Z889" s="1">
        <v>0</v>
      </c>
      <c r="AA889" s="1">
        <v>0</v>
      </c>
      <c r="AB889" s="1">
        <v>0</v>
      </c>
      <c r="AC889" s="3">
        <v>11</v>
      </c>
      <c r="AD889" s="1">
        <v>9.2129075000000005E-2</v>
      </c>
      <c r="AE889" s="1">
        <v>1.30273880293603E-2</v>
      </c>
      <c r="AF889" s="1">
        <v>1</v>
      </c>
      <c r="AG889" s="1">
        <v>1</v>
      </c>
      <c r="AH889" s="1">
        <v>11</v>
      </c>
      <c r="AI889" s="1">
        <v>1</v>
      </c>
      <c r="AJ889" s="1">
        <v>1</v>
      </c>
      <c r="AK889" s="1">
        <v>51</v>
      </c>
    </row>
    <row r="890" spans="1:37" x14ac:dyDescent="0.2">
      <c r="A890" t="s">
        <v>890</v>
      </c>
      <c r="B890" t="s">
        <v>5554</v>
      </c>
      <c r="C890" t="s">
        <v>5555</v>
      </c>
      <c r="D890" t="s">
        <v>6973</v>
      </c>
      <c r="E890" t="s">
        <v>7096</v>
      </c>
      <c r="F890" s="35" t="s">
        <v>7097</v>
      </c>
      <c r="G890" s="1" t="s">
        <v>5104</v>
      </c>
      <c r="H890" s="1" t="s">
        <v>5104</v>
      </c>
      <c r="I890" s="3">
        <v>2</v>
      </c>
      <c r="J890" s="1">
        <v>0</v>
      </c>
      <c r="K890" s="1">
        <v>0</v>
      </c>
      <c r="L890" s="3">
        <v>1</v>
      </c>
      <c r="M890" s="6">
        <v>9.9</v>
      </c>
      <c r="N890" s="13">
        <v>9.9</v>
      </c>
      <c r="O890" s="3">
        <v>44</v>
      </c>
      <c r="P890" s="1">
        <v>1.66</v>
      </c>
      <c r="Q890" s="1">
        <v>1.66</v>
      </c>
      <c r="R890" s="3">
        <v>47</v>
      </c>
      <c r="S890" s="1">
        <v>50</v>
      </c>
      <c r="T890" s="1">
        <v>0</v>
      </c>
      <c r="U890" s="1">
        <v>10</v>
      </c>
      <c r="V890" s="1">
        <v>0</v>
      </c>
      <c r="W890" s="1">
        <v>0</v>
      </c>
      <c r="X890" s="1">
        <v>40</v>
      </c>
      <c r="Y890" s="1">
        <v>0</v>
      </c>
      <c r="Z890" s="1">
        <v>0</v>
      </c>
      <c r="AA890" s="1">
        <v>0</v>
      </c>
      <c r="AB890" s="1">
        <v>0</v>
      </c>
      <c r="AC890" s="3">
        <v>11</v>
      </c>
      <c r="AD890" s="1">
        <v>9.2129075000000005E-2</v>
      </c>
      <c r="AE890" s="1">
        <v>1.30273880293603E-2</v>
      </c>
      <c r="AF890" s="1">
        <v>1</v>
      </c>
      <c r="AG890" s="1">
        <v>1</v>
      </c>
      <c r="AH890" s="1">
        <v>11</v>
      </c>
      <c r="AI890" s="1">
        <v>3</v>
      </c>
      <c r="AJ890" s="1">
        <v>3</v>
      </c>
      <c r="AK890" s="1">
        <v>51</v>
      </c>
    </row>
    <row r="891" spans="1:37" x14ac:dyDescent="0.2">
      <c r="A891" t="s">
        <v>891</v>
      </c>
      <c r="B891" t="s">
        <v>5554</v>
      </c>
      <c r="C891" t="s">
        <v>5555</v>
      </c>
      <c r="D891" t="s">
        <v>6973</v>
      </c>
      <c r="E891" t="s">
        <v>7098</v>
      </c>
      <c r="F891" s="35" t="s">
        <v>7099</v>
      </c>
      <c r="G891" s="1" t="s">
        <v>5104</v>
      </c>
      <c r="H891" s="1" t="s">
        <v>5104</v>
      </c>
      <c r="I891" s="3">
        <v>2</v>
      </c>
      <c r="J891" s="1">
        <v>0</v>
      </c>
      <c r="K891" s="1">
        <v>0</v>
      </c>
      <c r="L891" s="3">
        <v>1</v>
      </c>
      <c r="M891" s="6">
        <v>20.5</v>
      </c>
      <c r="N891" s="13">
        <v>20.5</v>
      </c>
      <c r="O891" s="3">
        <v>44</v>
      </c>
      <c r="P891" s="1">
        <v>1</v>
      </c>
      <c r="Q891" s="1">
        <v>1</v>
      </c>
      <c r="R891" s="3">
        <v>1</v>
      </c>
      <c r="S891" s="1">
        <v>50</v>
      </c>
      <c r="T891" s="1">
        <v>0</v>
      </c>
      <c r="U891" s="1">
        <v>10</v>
      </c>
      <c r="V891" s="1">
        <v>0</v>
      </c>
      <c r="W891" s="1">
        <v>0</v>
      </c>
      <c r="X891" s="1">
        <v>40</v>
      </c>
      <c r="Y891" s="1">
        <v>0</v>
      </c>
      <c r="Z891" s="1">
        <v>0</v>
      </c>
      <c r="AA891" s="1">
        <v>0</v>
      </c>
      <c r="AB891" s="1">
        <v>0</v>
      </c>
      <c r="AC891" s="3">
        <v>11</v>
      </c>
      <c r="AD891" s="1">
        <v>9.2129075000000005E-2</v>
      </c>
      <c r="AE891" s="1">
        <v>1.30273880293603E-2</v>
      </c>
      <c r="AF891" s="1">
        <v>1</v>
      </c>
      <c r="AG891" s="1">
        <v>1</v>
      </c>
      <c r="AH891" s="1">
        <v>11</v>
      </c>
      <c r="AI891" s="1">
        <v>4</v>
      </c>
      <c r="AJ891" s="1">
        <v>4</v>
      </c>
      <c r="AK891" s="1">
        <v>51</v>
      </c>
    </row>
    <row r="892" spans="1:37" x14ac:dyDescent="0.2">
      <c r="A892" t="s">
        <v>892</v>
      </c>
      <c r="B892" t="s">
        <v>5554</v>
      </c>
      <c r="C892" t="s">
        <v>5555</v>
      </c>
      <c r="D892" t="s">
        <v>6973</v>
      </c>
      <c r="E892" t="s">
        <v>7100</v>
      </c>
      <c r="F892" s="35" t="s">
        <v>7101</v>
      </c>
      <c r="G892" s="1" t="s">
        <v>5104</v>
      </c>
      <c r="H892" s="1" t="s">
        <v>5104</v>
      </c>
      <c r="I892" s="3">
        <v>2</v>
      </c>
      <c r="J892" s="1">
        <v>0</v>
      </c>
      <c r="K892" s="1">
        <v>0</v>
      </c>
      <c r="L892" s="3">
        <v>1</v>
      </c>
      <c r="M892" s="6">
        <v>22.6</v>
      </c>
      <c r="N892" s="13">
        <v>22.6</v>
      </c>
      <c r="O892" s="3">
        <v>44</v>
      </c>
      <c r="P892" s="1">
        <v>3.29</v>
      </c>
      <c r="Q892" s="1">
        <v>3.29</v>
      </c>
      <c r="R892" s="3">
        <v>47</v>
      </c>
      <c r="S892" s="1">
        <v>50</v>
      </c>
      <c r="T892" s="1">
        <v>0</v>
      </c>
      <c r="U892" s="1">
        <v>10</v>
      </c>
      <c r="V892" s="1">
        <v>0</v>
      </c>
      <c r="W892" s="1">
        <v>0</v>
      </c>
      <c r="X892" s="1">
        <v>40</v>
      </c>
      <c r="Y892" s="1">
        <v>0</v>
      </c>
      <c r="Z892" s="1">
        <v>0</v>
      </c>
      <c r="AA892" s="1">
        <v>0</v>
      </c>
      <c r="AB892" s="1">
        <v>0</v>
      </c>
      <c r="AC892" s="3">
        <v>11</v>
      </c>
      <c r="AD892" s="1">
        <v>9.2129075000000005E-2</v>
      </c>
      <c r="AE892" s="1">
        <v>1.30273880293603E-2</v>
      </c>
      <c r="AF892" s="1">
        <v>1</v>
      </c>
      <c r="AG892" s="1">
        <v>1</v>
      </c>
      <c r="AH892" s="1">
        <v>11</v>
      </c>
      <c r="AI892" s="1">
        <v>2</v>
      </c>
      <c r="AJ892" s="1">
        <v>2</v>
      </c>
      <c r="AK892" s="1">
        <v>51</v>
      </c>
    </row>
    <row r="893" spans="1:37" x14ac:dyDescent="0.2">
      <c r="A893" t="s">
        <v>893</v>
      </c>
      <c r="B893" t="s">
        <v>5554</v>
      </c>
      <c r="C893" t="s">
        <v>5555</v>
      </c>
      <c r="D893" t="s">
        <v>6973</v>
      </c>
      <c r="E893" t="s">
        <v>7102</v>
      </c>
      <c r="F893" s="35" t="s">
        <v>7103</v>
      </c>
      <c r="G893" s="1" t="s">
        <v>5106</v>
      </c>
      <c r="H893" s="1" t="s">
        <v>5106</v>
      </c>
      <c r="I893" s="3">
        <v>1</v>
      </c>
      <c r="J893" s="1">
        <v>0</v>
      </c>
      <c r="K893" s="1">
        <v>0</v>
      </c>
      <c r="L893" s="3">
        <v>1</v>
      </c>
      <c r="M893" s="6">
        <v>14.8</v>
      </c>
      <c r="N893" s="13">
        <v>14.8</v>
      </c>
      <c r="O893" s="3">
        <v>44</v>
      </c>
      <c r="P893" s="1">
        <v>8.6999999999999993</v>
      </c>
      <c r="Q893" s="1">
        <v>8.6999999999999993</v>
      </c>
      <c r="R893" s="3">
        <v>1</v>
      </c>
      <c r="S893" s="1">
        <v>50</v>
      </c>
      <c r="T893" s="1">
        <v>0</v>
      </c>
      <c r="U893" s="1">
        <v>10</v>
      </c>
      <c r="V893" s="1">
        <v>0</v>
      </c>
      <c r="W893" s="1">
        <v>0</v>
      </c>
      <c r="X893" s="1">
        <v>40</v>
      </c>
      <c r="Y893" s="1">
        <v>0</v>
      </c>
      <c r="Z893" s="1">
        <v>0</v>
      </c>
      <c r="AA893" s="1">
        <v>0</v>
      </c>
      <c r="AB893" s="1">
        <v>0</v>
      </c>
      <c r="AC893" s="3">
        <v>11</v>
      </c>
      <c r="AD893" s="1">
        <v>9.2129075000000005E-2</v>
      </c>
      <c r="AE893" s="1">
        <v>1.30273880293603E-2</v>
      </c>
      <c r="AF893" s="1">
        <v>1</v>
      </c>
      <c r="AG893" s="1">
        <v>1</v>
      </c>
      <c r="AH893" s="1">
        <v>11</v>
      </c>
      <c r="AI893" s="1">
        <v>1</v>
      </c>
      <c r="AJ893" s="1">
        <v>1</v>
      </c>
      <c r="AK893" s="1">
        <v>51</v>
      </c>
    </row>
    <row r="894" spans="1:37" x14ac:dyDescent="0.2">
      <c r="A894" t="s">
        <v>894</v>
      </c>
      <c r="B894" t="s">
        <v>5554</v>
      </c>
      <c r="C894" t="s">
        <v>5555</v>
      </c>
      <c r="D894" t="s">
        <v>6973</v>
      </c>
      <c r="E894" t="s">
        <v>7104</v>
      </c>
      <c r="F894" s="35" t="s">
        <v>7105</v>
      </c>
      <c r="G894" s="1" t="s">
        <v>5104</v>
      </c>
      <c r="H894" s="1" t="s">
        <v>5104</v>
      </c>
      <c r="I894" s="3">
        <v>2</v>
      </c>
      <c r="J894" s="1">
        <v>0</v>
      </c>
      <c r="K894" s="1">
        <v>0</v>
      </c>
      <c r="L894" s="3">
        <v>1</v>
      </c>
      <c r="M894" s="6">
        <v>6.6</v>
      </c>
      <c r="N894" s="13">
        <v>6.6</v>
      </c>
      <c r="O894" s="3">
        <v>44</v>
      </c>
      <c r="P894" s="1" t="s">
        <v>2</v>
      </c>
      <c r="Q894" s="1">
        <v>3.0514999999999999</v>
      </c>
      <c r="R894" s="3" t="s">
        <v>14989</v>
      </c>
      <c r="S894" s="1">
        <v>50</v>
      </c>
      <c r="T894" s="1">
        <v>0</v>
      </c>
      <c r="U894" s="1">
        <v>10</v>
      </c>
      <c r="V894" s="1">
        <v>0</v>
      </c>
      <c r="W894" s="1">
        <v>0</v>
      </c>
      <c r="X894" s="1">
        <v>40</v>
      </c>
      <c r="Y894" s="1">
        <v>0</v>
      </c>
      <c r="Z894" s="1">
        <v>0</v>
      </c>
      <c r="AA894" s="1">
        <v>0</v>
      </c>
      <c r="AB894" s="1">
        <v>0</v>
      </c>
      <c r="AC894" s="3">
        <v>11</v>
      </c>
      <c r="AD894" s="1">
        <v>9.2129075000000005E-2</v>
      </c>
      <c r="AE894" s="1">
        <v>1.30273880293603E-2</v>
      </c>
      <c r="AF894" s="1">
        <v>1</v>
      </c>
      <c r="AG894" s="1">
        <v>1</v>
      </c>
      <c r="AH894" s="1">
        <v>11</v>
      </c>
      <c r="AI894" s="1">
        <v>1</v>
      </c>
      <c r="AJ894" s="1">
        <v>1</v>
      </c>
      <c r="AK894" s="1">
        <v>51</v>
      </c>
    </row>
    <row r="895" spans="1:37" x14ac:dyDescent="0.2">
      <c r="A895" t="s">
        <v>895</v>
      </c>
      <c r="B895" t="s">
        <v>5554</v>
      </c>
      <c r="C895" t="s">
        <v>5555</v>
      </c>
      <c r="D895" t="s">
        <v>6973</v>
      </c>
      <c r="E895" t="s">
        <v>7106</v>
      </c>
      <c r="F895" s="35" t="s">
        <v>7107</v>
      </c>
      <c r="G895" s="1" t="s">
        <v>5104</v>
      </c>
      <c r="H895" s="1" t="s">
        <v>5104</v>
      </c>
      <c r="I895" s="3">
        <v>1</v>
      </c>
      <c r="J895" s="1">
        <v>0</v>
      </c>
      <c r="K895" s="1">
        <v>0</v>
      </c>
      <c r="L895" s="3">
        <v>1</v>
      </c>
      <c r="M895" s="6">
        <v>6.6</v>
      </c>
      <c r="N895" s="13">
        <v>6.6</v>
      </c>
      <c r="O895" s="3">
        <v>44</v>
      </c>
      <c r="P895" s="1">
        <v>2</v>
      </c>
      <c r="Q895" s="1">
        <v>2</v>
      </c>
      <c r="R895" s="3">
        <v>1</v>
      </c>
      <c r="S895" s="1">
        <v>50</v>
      </c>
      <c r="T895" s="1">
        <v>0</v>
      </c>
      <c r="U895" s="1">
        <v>10</v>
      </c>
      <c r="V895" s="1">
        <v>0</v>
      </c>
      <c r="W895" s="1">
        <v>0</v>
      </c>
      <c r="X895" s="1">
        <v>40</v>
      </c>
      <c r="Y895" s="1">
        <v>0</v>
      </c>
      <c r="Z895" s="1">
        <v>0</v>
      </c>
      <c r="AA895" s="1">
        <v>0</v>
      </c>
      <c r="AB895" s="1">
        <v>0</v>
      </c>
      <c r="AC895" s="3">
        <v>11</v>
      </c>
      <c r="AD895" s="1">
        <v>9.2129075000000005E-2</v>
      </c>
      <c r="AE895" s="1">
        <v>1.30273880293603E-2</v>
      </c>
      <c r="AF895" s="1">
        <v>1</v>
      </c>
      <c r="AG895" s="1">
        <v>1</v>
      </c>
      <c r="AH895" s="1">
        <v>11</v>
      </c>
      <c r="AI895" s="1">
        <v>1</v>
      </c>
      <c r="AJ895" s="1">
        <v>1</v>
      </c>
      <c r="AK895" s="1">
        <v>51</v>
      </c>
    </row>
    <row r="896" spans="1:37" x14ac:dyDescent="0.2">
      <c r="A896" t="s">
        <v>896</v>
      </c>
      <c r="B896" t="s">
        <v>5554</v>
      </c>
      <c r="C896" t="s">
        <v>5555</v>
      </c>
      <c r="D896" t="s">
        <v>6973</v>
      </c>
      <c r="E896" t="s">
        <v>7108</v>
      </c>
      <c r="F896" s="35" t="s">
        <v>7109</v>
      </c>
      <c r="G896" s="1" t="s">
        <v>5104</v>
      </c>
      <c r="H896" s="1" t="s">
        <v>5104</v>
      </c>
      <c r="I896" s="3">
        <v>2</v>
      </c>
      <c r="J896" s="1">
        <v>0</v>
      </c>
      <c r="K896" s="1">
        <v>0</v>
      </c>
      <c r="L896" s="3">
        <v>1</v>
      </c>
      <c r="M896" s="6">
        <v>18.5</v>
      </c>
      <c r="N896" s="13">
        <v>18.5</v>
      </c>
      <c r="O896" s="3">
        <v>44</v>
      </c>
      <c r="P896" s="1">
        <v>1.615</v>
      </c>
      <c r="Q896" s="1">
        <v>1.615</v>
      </c>
      <c r="R896" s="3">
        <v>47</v>
      </c>
      <c r="S896" s="1">
        <v>50</v>
      </c>
      <c r="T896" s="1">
        <v>0</v>
      </c>
      <c r="U896" s="1">
        <v>10</v>
      </c>
      <c r="V896" s="1">
        <v>0</v>
      </c>
      <c r="W896" s="1">
        <v>0</v>
      </c>
      <c r="X896" s="1">
        <v>40</v>
      </c>
      <c r="Y896" s="1">
        <v>0</v>
      </c>
      <c r="Z896" s="1">
        <v>0</v>
      </c>
      <c r="AA896" s="1">
        <v>0</v>
      </c>
      <c r="AB896" s="1">
        <v>0</v>
      </c>
      <c r="AC896" s="3">
        <v>11</v>
      </c>
      <c r="AD896" s="1">
        <v>9.2129075000000005E-2</v>
      </c>
      <c r="AE896" s="1">
        <v>1.30273880293603E-2</v>
      </c>
      <c r="AF896" s="1">
        <v>1</v>
      </c>
      <c r="AG896" s="1">
        <v>1</v>
      </c>
      <c r="AH896" s="1">
        <v>11</v>
      </c>
      <c r="AI896" s="1">
        <v>6</v>
      </c>
      <c r="AJ896" s="1">
        <v>6</v>
      </c>
      <c r="AK896" s="1">
        <v>51</v>
      </c>
    </row>
    <row r="897" spans="1:37" x14ac:dyDescent="0.2">
      <c r="A897" t="s">
        <v>897</v>
      </c>
      <c r="B897" t="s">
        <v>5554</v>
      </c>
      <c r="C897" t="s">
        <v>5555</v>
      </c>
      <c r="D897" t="s">
        <v>6973</v>
      </c>
      <c r="E897" t="s">
        <v>7110</v>
      </c>
      <c r="F897" s="35" t="s">
        <v>7111</v>
      </c>
      <c r="G897" s="1" t="s">
        <v>5106</v>
      </c>
      <c r="H897" s="1" t="s">
        <v>5106</v>
      </c>
      <c r="I897" s="3">
        <v>1</v>
      </c>
      <c r="J897" s="1">
        <v>0</v>
      </c>
      <c r="K897" s="1">
        <v>0</v>
      </c>
      <c r="L897" s="3">
        <v>1</v>
      </c>
      <c r="M897" s="6">
        <v>9.8000000000000007</v>
      </c>
      <c r="N897" s="13">
        <v>9.8000000000000007</v>
      </c>
      <c r="O897" s="3">
        <v>44</v>
      </c>
      <c r="P897" s="1">
        <v>4.04</v>
      </c>
      <c r="Q897" s="1">
        <v>4.04</v>
      </c>
      <c r="R897" s="3">
        <v>47</v>
      </c>
      <c r="S897" s="1">
        <v>50</v>
      </c>
      <c r="T897" s="1">
        <v>0</v>
      </c>
      <c r="U897" s="1">
        <v>10</v>
      </c>
      <c r="V897" s="1">
        <v>0</v>
      </c>
      <c r="W897" s="1">
        <v>0</v>
      </c>
      <c r="X897" s="1">
        <v>40</v>
      </c>
      <c r="Y897" s="1">
        <v>0</v>
      </c>
      <c r="Z897" s="1">
        <v>0</v>
      </c>
      <c r="AA897" s="1">
        <v>0</v>
      </c>
      <c r="AB897" s="1">
        <v>0</v>
      </c>
      <c r="AC897" s="3">
        <v>11</v>
      </c>
      <c r="AD897" s="1">
        <v>9.2129075000000005E-2</v>
      </c>
      <c r="AE897" s="1">
        <v>1.30273880293603E-2</v>
      </c>
      <c r="AF897" s="1">
        <v>1</v>
      </c>
      <c r="AG897" s="1">
        <v>1</v>
      </c>
      <c r="AH897" s="1">
        <v>11</v>
      </c>
      <c r="AI897" s="1">
        <v>8</v>
      </c>
      <c r="AJ897" s="1">
        <v>8</v>
      </c>
      <c r="AK897" s="1">
        <v>51</v>
      </c>
    </row>
    <row r="898" spans="1:37" x14ac:dyDescent="0.2">
      <c r="A898" t="s">
        <v>898</v>
      </c>
      <c r="B898" t="s">
        <v>5554</v>
      </c>
      <c r="C898" t="s">
        <v>5555</v>
      </c>
      <c r="D898" t="s">
        <v>6973</v>
      </c>
      <c r="E898" t="s">
        <v>7112</v>
      </c>
      <c r="F898" s="35" t="s">
        <v>7113</v>
      </c>
      <c r="G898" s="1" t="s">
        <v>5105</v>
      </c>
      <c r="H898" s="1" t="s">
        <v>5105</v>
      </c>
      <c r="I898" s="3">
        <v>1</v>
      </c>
      <c r="J898" s="1">
        <v>1</v>
      </c>
      <c r="K898" s="1">
        <v>1</v>
      </c>
      <c r="L898" s="3">
        <v>1</v>
      </c>
      <c r="M898" s="6">
        <v>1.8</v>
      </c>
      <c r="N898" s="13">
        <v>1.8</v>
      </c>
      <c r="O898" s="3">
        <v>44</v>
      </c>
      <c r="P898" s="1">
        <v>1.5</v>
      </c>
      <c r="Q898" s="1">
        <v>1.5</v>
      </c>
      <c r="R898" s="3">
        <v>1</v>
      </c>
      <c r="S898" s="1">
        <v>50</v>
      </c>
      <c r="T898" s="1">
        <v>0</v>
      </c>
      <c r="U898" s="1">
        <v>10</v>
      </c>
      <c r="V898" s="1">
        <v>0</v>
      </c>
      <c r="W898" s="1">
        <v>0</v>
      </c>
      <c r="X898" s="1">
        <v>40</v>
      </c>
      <c r="Y898" s="1">
        <v>0</v>
      </c>
      <c r="Z898" s="1">
        <v>0</v>
      </c>
      <c r="AA898" s="1">
        <v>0</v>
      </c>
      <c r="AB898" s="1">
        <v>0</v>
      </c>
      <c r="AC898" s="3">
        <v>11</v>
      </c>
      <c r="AD898" s="1">
        <v>9.2129075000000005E-2</v>
      </c>
      <c r="AE898" s="1">
        <v>1.30273880293603E-2</v>
      </c>
      <c r="AF898" s="1">
        <v>1</v>
      </c>
      <c r="AG898" s="1">
        <v>1</v>
      </c>
      <c r="AH898" s="1">
        <v>11</v>
      </c>
      <c r="AI898" s="1">
        <v>3</v>
      </c>
      <c r="AJ898" s="1">
        <v>3</v>
      </c>
      <c r="AK898" s="1">
        <v>51</v>
      </c>
    </row>
    <row r="899" spans="1:37" x14ac:dyDescent="0.2">
      <c r="A899" t="s">
        <v>899</v>
      </c>
      <c r="B899" t="s">
        <v>5554</v>
      </c>
      <c r="C899" t="s">
        <v>5555</v>
      </c>
      <c r="D899" t="s">
        <v>6973</v>
      </c>
      <c r="E899" t="s">
        <v>5687</v>
      </c>
      <c r="F899" s="35" t="s">
        <v>7114</v>
      </c>
      <c r="G899" s="1" t="s">
        <v>5104</v>
      </c>
      <c r="H899" s="1" t="s">
        <v>5104</v>
      </c>
      <c r="I899" s="3">
        <v>2</v>
      </c>
      <c r="J899" s="1">
        <v>0</v>
      </c>
      <c r="K899" s="1">
        <v>0</v>
      </c>
      <c r="L899" s="3">
        <v>1</v>
      </c>
      <c r="M899" s="6">
        <v>16</v>
      </c>
      <c r="N899" s="13">
        <v>16</v>
      </c>
      <c r="O899" s="3">
        <v>44</v>
      </c>
      <c r="P899" s="1">
        <v>2.99</v>
      </c>
      <c r="Q899" s="1">
        <v>2.99</v>
      </c>
      <c r="R899" s="3">
        <v>47</v>
      </c>
      <c r="S899" s="1">
        <v>50</v>
      </c>
      <c r="T899" s="1">
        <v>0</v>
      </c>
      <c r="U899" s="1">
        <v>10</v>
      </c>
      <c r="V899" s="1">
        <v>0</v>
      </c>
      <c r="W899" s="1">
        <v>0</v>
      </c>
      <c r="X899" s="1">
        <v>40</v>
      </c>
      <c r="Y899" s="1">
        <v>0</v>
      </c>
      <c r="Z899" s="1">
        <v>0</v>
      </c>
      <c r="AA899" s="1">
        <v>0</v>
      </c>
      <c r="AB899" s="1">
        <v>0</v>
      </c>
      <c r="AC899" s="3">
        <v>11</v>
      </c>
      <c r="AD899" s="1">
        <v>9.2129075000000005E-2</v>
      </c>
      <c r="AE899" s="1">
        <v>1.3027388029360199E-2</v>
      </c>
      <c r="AF899" s="1">
        <v>1</v>
      </c>
      <c r="AG899" s="1">
        <v>1</v>
      </c>
      <c r="AH899" s="1">
        <v>11</v>
      </c>
      <c r="AI899" s="1">
        <v>1</v>
      </c>
      <c r="AJ899" s="1">
        <v>1</v>
      </c>
      <c r="AK899" s="1">
        <v>51</v>
      </c>
    </row>
    <row r="900" spans="1:37" x14ac:dyDescent="0.2">
      <c r="A900" t="s">
        <v>900</v>
      </c>
      <c r="B900" t="s">
        <v>5554</v>
      </c>
      <c r="C900" t="s">
        <v>5555</v>
      </c>
      <c r="D900" t="s">
        <v>6973</v>
      </c>
      <c r="E900" t="s">
        <v>7115</v>
      </c>
      <c r="F900" s="35" t="s">
        <v>7116</v>
      </c>
      <c r="G900" s="1" t="s">
        <v>5104</v>
      </c>
      <c r="H900" s="1" t="s">
        <v>5104</v>
      </c>
      <c r="I900" s="3">
        <v>2</v>
      </c>
      <c r="J900" s="1">
        <v>0</v>
      </c>
      <c r="K900" s="1">
        <v>0</v>
      </c>
      <c r="L900" s="3">
        <v>1</v>
      </c>
      <c r="M900" s="6">
        <v>19.3</v>
      </c>
      <c r="N900" s="13">
        <v>19.3</v>
      </c>
      <c r="O900" s="3">
        <v>44</v>
      </c>
      <c r="P900" s="1" t="s">
        <v>2</v>
      </c>
      <c r="Q900" s="1">
        <v>3.8599000000000001</v>
      </c>
      <c r="R900" s="3" t="s">
        <v>14989</v>
      </c>
      <c r="S900" s="1">
        <v>50</v>
      </c>
      <c r="T900" s="1">
        <v>0</v>
      </c>
      <c r="U900" s="1">
        <v>10</v>
      </c>
      <c r="V900" s="1">
        <v>0</v>
      </c>
      <c r="W900" s="1">
        <v>0</v>
      </c>
      <c r="X900" s="1">
        <v>40</v>
      </c>
      <c r="Y900" s="1">
        <v>0</v>
      </c>
      <c r="Z900" s="1">
        <v>0</v>
      </c>
      <c r="AA900" s="1">
        <v>0</v>
      </c>
      <c r="AB900" s="1">
        <v>0</v>
      </c>
      <c r="AC900" s="3">
        <v>11</v>
      </c>
      <c r="AD900" s="1">
        <v>9.2129075000000005E-2</v>
      </c>
      <c r="AE900" s="1">
        <v>1.3027388029360199E-2</v>
      </c>
      <c r="AF900" s="1">
        <v>1</v>
      </c>
      <c r="AG900" s="1">
        <v>1</v>
      </c>
      <c r="AH900" s="1">
        <v>11</v>
      </c>
      <c r="AI900" s="1">
        <v>1</v>
      </c>
      <c r="AJ900" s="1">
        <v>1</v>
      </c>
      <c r="AK900" s="1">
        <v>51</v>
      </c>
    </row>
    <row r="901" spans="1:37" x14ac:dyDescent="0.2">
      <c r="A901" t="s">
        <v>901</v>
      </c>
      <c r="B901" t="s">
        <v>5554</v>
      </c>
      <c r="C901" t="s">
        <v>5555</v>
      </c>
      <c r="D901" t="s">
        <v>6973</v>
      </c>
      <c r="E901" t="s">
        <v>7117</v>
      </c>
      <c r="F901" s="35" t="s">
        <v>7118</v>
      </c>
      <c r="G901" s="1" t="s">
        <v>5104</v>
      </c>
      <c r="H901" s="1" t="s">
        <v>5104</v>
      </c>
      <c r="I901" s="3">
        <v>2</v>
      </c>
      <c r="J901" s="1">
        <v>0</v>
      </c>
      <c r="K901" s="1">
        <v>0</v>
      </c>
      <c r="L901" s="3">
        <v>1</v>
      </c>
      <c r="M901" s="6">
        <v>12.2</v>
      </c>
      <c r="N901" s="13">
        <v>12.2</v>
      </c>
      <c r="O901" s="3">
        <v>44</v>
      </c>
      <c r="P901" s="1">
        <v>2</v>
      </c>
      <c r="Q901" s="1">
        <v>2</v>
      </c>
      <c r="R901" s="3">
        <v>1</v>
      </c>
      <c r="S901" s="1">
        <v>50</v>
      </c>
      <c r="T901" s="1">
        <v>0</v>
      </c>
      <c r="U901" s="1">
        <v>10</v>
      </c>
      <c r="V901" s="1">
        <v>0</v>
      </c>
      <c r="W901" s="1">
        <v>0</v>
      </c>
      <c r="X901" s="1">
        <v>40</v>
      </c>
      <c r="Y901" s="1">
        <v>0</v>
      </c>
      <c r="Z901" s="1">
        <v>0</v>
      </c>
      <c r="AA901" s="1">
        <v>0</v>
      </c>
      <c r="AB901" s="1">
        <v>0</v>
      </c>
      <c r="AC901" s="3">
        <v>11</v>
      </c>
      <c r="AD901" s="1">
        <v>9.2129075000000005E-2</v>
      </c>
      <c r="AE901" s="1">
        <v>1.3027388029360199E-2</v>
      </c>
      <c r="AF901" s="1">
        <v>1</v>
      </c>
      <c r="AG901" s="1">
        <v>1</v>
      </c>
      <c r="AH901" s="1">
        <v>11</v>
      </c>
      <c r="AI901" s="1">
        <v>2</v>
      </c>
      <c r="AJ901" s="1">
        <v>2</v>
      </c>
      <c r="AK901" s="1">
        <v>51</v>
      </c>
    </row>
    <row r="902" spans="1:37" x14ac:dyDescent="0.2">
      <c r="A902" t="s">
        <v>902</v>
      </c>
      <c r="B902" t="s">
        <v>5554</v>
      </c>
      <c r="C902" t="s">
        <v>5555</v>
      </c>
      <c r="D902" t="s">
        <v>6973</v>
      </c>
      <c r="E902" t="s">
        <v>7119</v>
      </c>
      <c r="F902" s="35" t="s">
        <v>7120</v>
      </c>
      <c r="G902" s="1" t="s">
        <v>5104</v>
      </c>
      <c r="H902" s="1" t="s">
        <v>5104</v>
      </c>
      <c r="I902" s="3">
        <v>2</v>
      </c>
      <c r="J902" s="1">
        <v>0</v>
      </c>
      <c r="K902" s="1">
        <v>0</v>
      </c>
      <c r="L902" s="3">
        <v>1</v>
      </c>
      <c r="M902" s="6">
        <v>6.5</v>
      </c>
      <c r="N902" s="13">
        <v>6.5</v>
      </c>
      <c r="O902" s="3">
        <v>44</v>
      </c>
      <c r="P902" s="1" t="s">
        <v>2</v>
      </c>
      <c r="Q902" s="1">
        <v>4.0975000000000001</v>
      </c>
      <c r="R902" s="3" t="s">
        <v>14989</v>
      </c>
      <c r="S902" s="1">
        <v>50</v>
      </c>
      <c r="T902" s="1">
        <v>0</v>
      </c>
      <c r="U902" s="1">
        <v>10</v>
      </c>
      <c r="V902" s="1">
        <v>0</v>
      </c>
      <c r="W902" s="1">
        <v>0</v>
      </c>
      <c r="X902" s="1">
        <v>40</v>
      </c>
      <c r="Y902" s="1">
        <v>0</v>
      </c>
      <c r="Z902" s="1">
        <v>0</v>
      </c>
      <c r="AA902" s="1">
        <v>0</v>
      </c>
      <c r="AB902" s="1">
        <v>0</v>
      </c>
      <c r="AC902" s="3">
        <v>11</v>
      </c>
      <c r="AD902" s="1">
        <v>9.2129075000000005E-2</v>
      </c>
      <c r="AE902" s="1">
        <v>1.3027388029360199E-2</v>
      </c>
      <c r="AF902" s="1">
        <v>1</v>
      </c>
      <c r="AG902" s="1">
        <v>1</v>
      </c>
      <c r="AH902" s="1">
        <v>11</v>
      </c>
      <c r="AI902" s="1">
        <v>1</v>
      </c>
      <c r="AJ902" s="1">
        <v>1</v>
      </c>
      <c r="AK902" s="1">
        <v>51</v>
      </c>
    </row>
    <row r="903" spans="1:37" x14ac:dyDescent="0.2">
      <c r="A903" t="s">
        <v>903</v>
      </c>
      <c r="B903" t="s">
        <v>5554</v>
      </c>
      <c r="C903" t="s">
        <v>5555</v>
      </c>
      <c r="D903" t="s">
        <v>6973</v>
      </c>
      <c r="E903" t="s">
        <v>7121</v>
      </c>
      <c r="F903" s="35" t="s">
        <v>7122</v>
      </c>
      <c r="G903" s="1" t="s">
        <v>5104</v>
      </c>
      <c r="H903" s="1" t="s">
        <v>5104</v>
      </c>
      <c r="I903" s="3">
        <v>1</v>
      </c>
      <c r="J903" s="1">
        <v>1</v>
      </c>
      <c r="K903" s="1">
        <v>1</v>
      </c>
      <c r="L903" s="3">
        <v>1</v>
      </c>
      <c r="M903" s="6">
        <v>14.5</v>
      </c>
      <c r="N903" s="13">
        <v>14.5</v>
      </c>
      <c r="O903" s="3">
        <v>44</v>
      </c>
      <c r="P903" s="1">
        <v>1.99</v>
      </c>
      <c r="Q903" s="1">
        <v>1.99</v>
      </c>
      <c r="R903" s="3">
        <v>47</v>
      </c>
      <c r="S903" s="1">
        <v>50</v>
      </c>
      <c r="T903" s="1">
        <v>0</v>
      </c>
      <c r="U903" s="1">
        <v>10</v>
      </c>
      <c r="V903" s="1">
        <v>0</v>
      </c>
      <c r="W903" s="1">
        <v>0</v>
      </c>
      <c r="X903" s="1">
        <v>40</v>
      </c>
      <c r="Y903" s="1">
        <v>0</v>
      </c>
      <c r="Z903" s="1">
        <v>0</v>
      </c>
      <c r="AA903" s="1">
        <v>0</v>
      </c>
      <c r="AB903" s="1">
        <v>0</v>
      </c>
      <c r="AC903" s="3">
        <v>11</v>
      </c>
      <c r="AD903" s="1">
        <v>9.2129075000000005E-2</v>
      </c>
      <c r="AE903" s="1">
        <v>1.3027388029360199E-2</v>
      </c>
      <c r="AF903" s="1">
        <v>1</v>
      </c>
      <c r="AG903" s="1">
        <v>1</v>
      </c>
      <c r="AH903" s="1">
        <v>11</v>
      </c>
      <c r="AI903" s="1">
        <v>1</v>
      </c>
      <c r="AJ903" s="1">
        <v>1</v>
      </c>
      <c r="AK903" s="1">
        <v>51</v>
      </c>
    </row>
    <row r="904" spans="1:37" x14ac:dyDescent="0.2">
      <c r="A904" t="s">
        <v>904</v>
      </c>
      <c r="B904" t="s">
        <v>5554</v>
      </c>
      <c r="C904" t="s">
        <v>5555</v>
      </c>
      <c r="D904" t="s">
        <v>6973</v>
      </c>
      <c r="E904" t="s">
        <v>7123</v>
      </c>
      <c r="F904" s="35" t="s">
        <v>7124</v>
      </c>
      <c r="G904" s="1" t="s">
        <v>5104</v>
      </c>
      <c r="H904" s="1" t="s">
        <v>5104</v>
      </c>
      <c r="I904" s="3">
        <v>2</v>
      </c>
      <c r="J904" s="1">
        <v>0</v>
      </c>
      <c r="K904" s="1">
        <v>0</v>
      </c>
      <c r="L904" s="3">
        <v>1</v>
      </c>
      <c r="M904" s="6">
        <v>2</v>
      </c>
      <c r="N904" s="13">
        <v>2</v>
      </c>
      <c r="O904" s="3">
        <v>44</v>
      </c>
      <c r="P904" s="1" t="s">
        <v>2</v>
      </c>
      <c r="Q904" s="1">
        <v>4.4570999999999996</v>
      </c>
      <c r="R904" s="3" t="s">
        <v>14989</v>
      </c>
      <c r="S904" s="1">
        <v>50</v>
      </c>
      <c r="T904" s="1">
        <v>0</v>
      </c>
      <c r="U904" s="1">
        <v>10</v>
      </c>
      <c r="V904" s="1">
        <v>0</v>
      </c>
      <c r="W904" s="1">
        <v>0</v>
      </c>
      <c r="X904" s="1">
        <v>40</v>
      </c>
      <c r="Y904" s="1">
        <v>0</v>
      </c>
      <c r="Z904" s="1">
        <v>0</v>
      </c>
      <c r="AA904" s="1">
        <v>0</v>
      </c>
      <c r="AB904" s="1">
        <v>0</v>
      </c>
      <c r="AC904" s="3">
        <v>11</v>
      </c>
      <c r="AD904" s="1">
        <v>9.2129075000000005E-2</v>
      </c>
      <c r="AE904" s="1">
        <v>1.3027388029360199E-2</v>
      </c>
      <c r="AF904" s="1">
        <v>1</v>
      </c>
      <c r="AG904" s="1">
        <v>1</v>
      </c>
      <c r="AH904" s="1">
        <v>11</v>
      </c>
      <c r="AI904" s="1">
        <v>2</v>
      </c>
      <c r="AJ904" s="1">
        <v>2</v>
      </c>
      <c r="AK904" s="1">
        <v>51</v>
      </c>
    </row>
    <row r="905" spans="1:37" x14ac:dyDescent="0.2">
      <c r="A905" t="s">
        <v>905</v>
      </c>
      <c r="B905" t="s">
        <v>5554</v>
      </c>
      <c r="C905" t="s">
        <v>5555</v>
      </c>
      <c r="D905" t="s">
        <v>6973</v>
      </c>
      <c r="E905" t="s">
        <v>7125</v>
      </c>
      <c r="F905" s="35" t="s">
        <v>7126</v>
      </c>
      <c r="G905" s="1" t="s">
        <v>5104</v>
      </c>
      <c r="H905" s="1" t="s">
        <v>5104</v>
      </c>
      <c r="I905" s="3">
        <v>2</v>
      </c>
      <c r="J905" s="1">
        <v>0</v>
      </c>
      <c r="K905" s="1">
        <v>0</v>
      </c>
      <c r="L905" s="3">
        <v>1</v>
      </c>
      <c r="M905" s="6">
        <v>13</v>
      </c>
      <c r="N905" s="13">
        <v>13</v>
      </c>
      <c r="O905" s="3">
        <v>44</v>
      </c>
      <c r="P905" s="1" t="s">
        <v>2</v>
      </c>
      <c r="Q905" s="1">
        <v>3.4457749999999998</v>
      </c>
      <c r="R905" s="3" t="s">
        <v>14989</v>
      </c>
      <c r="S905" s="1">
        <v>50</v>
      </c>
      <c r="T905" s="1">
        <v>0</v>
      </c>
      <c r="U905" s="1">
        <v>10</v>
      </c>
      <c r="V905" s="1">
        <v>0</v>
      </c>
      <c r="W905" s="1">
        <v>0</v>
      </c>
      <c r="X905" s="1">
        <v>40</v>
      </c>
      <c r="Y905" s="1">
        <v>0</v>
      </c>
      <c r="Z905" s="1">
        <v>0</v>
      </c>
      <c r="AA905" s="1">
        <v>0</v>
      </c>
      <c r="AB905" s="1">
        <v>0</v>
      </c>
      <c r="AC905" s="3">
        <v>11</v>
      </c>
      <c r="AD905" s="1">
        <v>9.2129075000000005E-2</v>
      </c>
      <c r="AE905" s="1">
        <v>1.30273880293603E-2</v>
      </c>
      <c r="AF905" s="1">
        <v>1</v>
      </c>
      <c r="AG905" s="1">
        <v>1</v>
      </c>
      <c r="AH905" s="1">
        <v>11</v>
      </c>
      <c r="AI905" s="1">
        <v>1</v>
      </c>
      <c r="AJ905" s="1">
        <v>1</v>
      </c>
      <c r="AK905" s="1">
        <v>51</v>
      </c>
    </row>
    <row r="906" spans="1:37" x14ac:dyDescent="0.2">
      <c r="A906" t="s">
        <v>906</v>
      </c>
      <c r="B906" t="s">
        <v>5554</v>
      </c>
      <c r="C906" t="s">
        <v>5555</v>
      </c>
      <c r="D906" t="s">
        <v>6973</v>
      </c>
      <c r="E906" t="s">
        <v>7127</v>
      </c>
      <c r="F906" s="35" t="s">
        <v>7128</v>
      </c>
      <c r="G906" s="1" t="s">
        <v>5104</v>
      </c>
      <c r="H906" s="1" t="s">
        <v>5104</v>
      </c>
      <c r="I906" s="3">
        <v>2</v>
      </c>
      <c r="J906" s="1">
        <v>0</v>
      </c>
      <c r="K906" s="1">
        <v>0</v>
      </c>
      <c r="L906" s="3">
        <v>1</v>
      </c>
      <c r="M906" s="6">
        <v>13.1</v>
      </c>
      <c r="N906" s="13">
        <v>13.1</v>
      </c>
      <c r="O906" s="3">
        <v>44</v>
      </c>
      <c r="P906" s="1">
        <v>2.8650000000000002</v>
      </c>
      <c r="Q906" s="1">
        <v>2.8650000000000002</v>
      </c>
      <c r="R906" s="3">
        <v>47</v>
      </c>
      <c r="S906" s="1">
        <v>50</v>
      </c>
      <c r="T906" s="1">
        <v>0</v>
      </c>
      <c r="U906" s="1">
        <v>10</v>
      </c>
      <c r="V906" s="1">
        <v>0</v>
      </c>
      <c r="W906" s="1">
        <v>0</v>
      </c>
      <c r="X906" s="1">
        <v>40</v>
      </c>
      <c r="Y906" s="1">
        <v>0</v>
      </c>
      <c r="Z906" s="1">
        <v>0</v>
      </c>
      <c r="AA906" s="1">
        <v>0</v>
      </c>
      <c r="AB906" s="1">
        <v>0</v>
      </c>
      <c r="AC906" s="3">
        <v>11</v>
      </c>
      <c r="AD906" s="1">
        <v>9.2129075000000005E-2</v>
      </c>
      <c r="AE906" s="1">
        <v>1.30273880293603E-2</v>
      </c>
      <c r="AF906" s="1">
        <v>1</v>
      </c>
      <c r="AG906" s="1">
        <v>1</v>
      </c>
      <c r="AH906" s="1">
        <v>11</v>
      </c>
      <c r="AI906" s="1">
        <v>2</v>
      </c>
      <c r="AJ906" s="1">
        <v>2</v>
      </c>
      <c r="AK906" s="1">
        <v>51</v>
      </c>
    </row>
    <row r="907" spans="1:37" x14ac:dyDescent="0.2">
      <c r="A907" t="s">
        <v>907</v>
      </c>
      <c r="B907" t="s">
        <v>5554</v>
      </c>
      <c r="C907" t="s">
        <v>5555</v>
      </c>
      <c r="D907" t="s">
        <v>6973</v>
      </c>
      <c r="E907" t="s">
        <v>7129</v>
      </c>
      <c r="F907" s="35" t="s">
        <v>7130</v>
      </c>
      <c r="G907" s="1" t="s">
        <v>5104</v>
      </c>
      <c r="H907" s="1" t="s">
        <v>5104</v>
      </c>
      <c r="I907" s="3">
        <v>2</v>
      </c>
      <c r="J907" s="1">
        <v>0</v>
      </c>
      <c r="K907" s="1">
        <v>0</v>
      </c>
      <c r="L907" s="3">
        <v>1</v>
      </c>
      <c r="M907" s="6">
        <v>23.7</v>
      </c>
      <c r="N907" s="13">
        <v>23.7</v>
      </c>
      <c r="O907" s="3">
        <v>44</v>
      </c>
      <c r="P907" s="1" t="s">
        <v>2</v>
      </c>
      <c r="Q907" s="1">
        <v>3.3389000000000002</v>
      </c>
      <c r="R907" s="3" t="s">
        <v>14989</v>
      </c>
      <c r="S907" s="1">
        <v>50</v>
      </c>
      <c r="T907" s="1">
        <v>0</v>
      </c>
      <c r="U907" s="1">
        <v>10</v>
      </c>
      <c r="V907" s="1">
        <v>0</v>
      </c>
      <c r="W907" s="1">
        <v>0</v>
      </c>
      <c r="X907" s="1">
        <v>40</v>
      </c>
      <c r="Y907" s="1">
        <v>0</v>
      </c>
      <c r="Z907" s="1">
        <v>0</v>
      </c>
      <c r="AA907" s="1">
        <v>0</v>
      </c>
      <c r="AB907" s="1">
        <v>0</v>
      </c>
      <c r="AC907" s="3">
        <v>11</v>
      </c>
      <c r="AD907" s="1">
        <v>9.2129075000000005E-2</v>
      </c>
      <c r="AE907" s="1">
        <v>1.30273880293603E-2</v>
      </c>
      <c r="AF907" s="1">
        <v>1</v>
      </c>
      <c r="AG907" s="1">
        <v>1</v>
      </c>
      <c r="AH907" s="1">
        <v>11</v>
      </c>
      <c r="AI907" s="1">
        <v>1</v>
      </c>
      <c r="AJ907" s="1">
        <v>1</v>
      </c>
      <c r="AK907" s="1">
        <v>51</v>
      </c>
    </row>
    <row r="908" spans="1:37" x14ac:dyDescent="0.2">
      <c r="A908" t="s">
        <v>908</v>
      </c>
      <c r="B908" t="s">
        <v>5554</v>
      </c>
      <c r="C908" t="s">
        <v>5555</v>
      </c>
      <c r="D908" t="s">
        <v>6973</v>
      </c>
      <c r="E908" t="s">
        <v>7131</v>
      </c>
      <c r="F908" s="35" t="s">
        <v>7132</v>
      </c>
      <c r="G908" s="1" t="s">
        <v>5104</v>
      </c>
      <c r="H908" s="1" t="s">
        <v>5104</v>
      </c>
      <c r="I908" s="3">
        <v>2</v>
      </c>
      <c r="J908" s="1">
        <v>0</v>
      </c>
      <c r="K908" s="1">
        <v>0</v>
      </c>
      <c r="L908" s="3">
        <v>1</v>
      </c>
      <c r="M908" s="6">
        <v>12.3</v>
      </c>
      <c r="N908" s="13">
        <v>12.3</v>
      </c>
      <c r="O908" s="3">
        <v>44</v>
      </c>
      <c r="P908" s="1">
        <v>1.615</v>
      </c>
      <c r="Q908" s="1">
        <v>1.615</v>
      </c>
      <c r="R908" s="3">
        <v>47</v>
      </c>
      <c r="S908" s="1">
        <v>50</v>
      </c>
      <c r="T908" s="1">
        <v>0</v>
      </c>
      <c r="U908" s="1">
        <v>10</v>
      </c>
      <c r="V908" s="1">
        <v>0</v>
      </c>
      <c r="W908" s="1">
        <v>0</v>
      </c>
      <c r="X908" s="1">
        <v>40</v>
      </c>
      <c r="Y908" s="1">
        <v>0</v>
      </c>
      <c r="Z908" s="1">
        <v>0</v>
      </c>
      <c r="AA908" s="1">
        <v>0</v>
      </c>
      <c r="AB908" s="1">
        <v>0</v>
      </c>
      <c r="AC908" s="3">
        <v>11</v>
      </c>
      <c r="AD908" s="1">
        <v>9.2129075000000005E-2</v>
      </c>
      <c r="AE908" s="1">
        <v>1.30273880293603E-2</v>
      </c>
      <c r="AF908" s="1">
        <v>1</v>
      </c>
      <c r="AG908" s="1">
        <v>1</v>
      </c>
      <c r="AH908" s="1">
        <v>11</v>
      </c>
      <c r="AI908" s="1">
        <v>2</v>
      </c>
      <c r="AJ908" s="1">
        <v>2</v>
      </c>
      <c r="AK908" s="1">
        <v>51</v>
      </c>
    </row>
    <row r="909" spans="1:37" x14ac:dyDescent="0.2">
      <c r="A909" t="s">
        <v>909</v>
      </c>
      <c r="B909" t="s">
        <v>5554</v>
      </c>
      <c r="C909" t="s">
        <v>5555</v>
      </c>
      <c r="D909" t="s">
        <v>6973</v>
      </c>
      <c r="E909" t="s">
        <v>7133</v>
      </c>
      <c r="F909" s="35" t="s">
        <v>7134</v>
      </c>
      <c r="G909" s="1" t="s">
        <v>5104</v>
      </c>
      <c r="H909" s="1" t="s">
        <v>5104</v>
      </c>
      <c r="I909" s="3">
        <v>2</v>
      </c>
      <c r="J909" s="1">
        <v>0</v>
      </c>
      <c r="K909" s="1">
        <v>0</v>
      </c>
      <c r="L909" s="3">
        <v>1</v>
      </c>
      <c r="M909" s="6">
        <v>14</v>
      </c>
      <c r="N909" s="13">
        <v>14</v>
      </c>
      <c r="O909" s="3">
        <v>44</v>
      </c>
      <c r="P909" s="1" t="s">
        <v>2</v>
      </c>
      <c r="Q909" s="1">
        <v>3.5005999999999999</v>
      </c>
      <c r="R909" s="3" t="s">
        <v>14989</v>
      </c>
      <c r="S909" s="1">
        <v>50</v>
      </c>
      <c r="T909" s="1">
        <v>0</v>
      </c>
      <c r="U909" s="1">
        <v>10</v>
      </c>
      <c r="V909" s="1">
        <v>0</v>
      </c>
      <c r="W909" s="1">
        <v>0</v>
      </c>
      <c r="X909" s="1">
        <v>40</v>
      </c>
      <c r="Y909" s="1">
        <v>0</v>
      </c>
      <c r="Z909" s="1">
        <v>0</v>
      </c>
      <c r="AA909" s="1">
        <v>0</v>
      </c>
      <c r="AB909" s="1">
        <v>0</v>
      </c>
      <c r="AC909" s="3">
        <v>11</v>
      </c>
      <c r="AD909" s="1">
        <v>9.2129075000000005E-2</v>
      </c>
      <c r="AE909" s="1">
        <v>1.30273880293603E-2</v>
      </c>
      <c r="AF909" s="1">
        <v>1</v>
      </c>
      <c r="AG909" s="1">
        <v>1</v>
      </c>
      <c r="AH909" s="1">
        <v>11</v>
      </c>
      <c r="AI909" s="1">
        <v>3</v>
      </c>
      <c r="AJ909" s="1">
        <v>3</v>
      </c>
      <c r="AK909" s="1">
        <v>51</v>
      </c>
    </row>
    <row r="910" spans="1:37" x14ac:dyDescent="0.2">
      <c r="A910" t="s">
        <v>910</v>
      </c>
      <c r="B910" t="s">
        <v>5554</v>
      </c>
      <c r="C910" t="s">
        <v>5555</v>
      </c>
      <c r="D910" t="s">
        <v>6973</v>
      </c>
      <c r="E910" t="s">
        <v>7135</v>
      </c>
      <c r="F910" s="35" t="s">
        <v>7136</v>
      </c>
      <c r="G910" s="1" t="s">
        <v>5104</v>
      </c>
      <c r="H910" s="1" t="s">
        <v>5104</v>
      </c>
      <c r="I910" s="3">
        <v>2</v>
      </c>
      <c r="J910" s="1">
        <v>0</v>
      </c>
      <c r="K910" s="1">
        <v>0</v>
      </c>
      <c r="L910" s="3">
        <v>1</v>
      </c>
      <c r="M910" s="6">
        <v>6</v>
      </c>
      <c r="N910" s="13">
        <v>6</v>
      </c>
      <c r="O910" s="3">
        <v>44</v>
      </c>
      <c r="P910" s="1">
        <v>3</v>
      </c>
      <c r="Q910" s="1">
        <v>3</v>
      </c>
      <c r="R910" s="3">
        <v>1</v>
      </c>
      <c r="S910" s="1">
        <v>50</v>
      </c>
      <c r="T910" s="1">
        <v>0</v>
      </c>
      <c r="U910" s="1">
        <v>10</v>
      </c>
      <c r="V910" s="1">
        <v>0</v>
      </c>
      <c r="W910" s="1">
        <v>0</v>
      </c>
      <c r="X910" s="1">
        <v>40</v>
      </c>
      <c r="Y910" s="1">
        <v>0</v>
      </c>
      <c r="Z910" s="1">
        <v>0</v>
      </c>
      <c r="AA910" s="1">
        <v>0</v>
      </c>
      <c r="AB910" s="1">
        <v>0</v>
      </c>
      <c r="AC910" s="3">
        <v>11</v>
      </c>
      <c r="AD910" s="1">
        <v>9.2129075000000005E-2</v>
      </c>
      <c r="AE910" s="1">
        <v>1.30273880293603E-2</v>
      </c>
      <c r="AF910" s="1">
        <v>1</v>
      </c>
      <c r="AG910" s="1">
        <v>1</v>
      </c>
      <c r="AH910" s="1">
        <v>11</v>
      </c>
      <c r="AI910" s="1">
        <v>3</v>
      </c>
      <c r="AJ910" s="1">
        <v>3</v>
      </c>
      <c r="AK910" s="1">
        <v>51</v>
      </c>
    </row>
    <row r="911" spans="1:37" x14ac:dyDescent="0.2">
      <c r="A911" t="s">
        <v>911</v>
      </c>
      <c r="B911" t="s">
        <v>5554</v>
      </c>
      <c r="C911" t="s">
        <v>5555</v>
      </c>
      <c r="D911" t="s">
        <v>6973</v>
      </c>
      <c r="E911" t="s">
        <v>7137</v>
      </c>
      <c r="F911" s="35" t="s">
        <v>7138</v>
      </c>
      <c r="G911" s="1" t="s">
        <v>5104</v>
      </c>
      <c r="H911" s="1" t="s">
        <v>5104</v>
      </c>
      <c r="I911" s="3">
        <v>1</v>
      </c>
      <c r="J911" s="1">
        <v>1</v>
      </c>
      <c r="K911" s="1">
        <v>1</v>
      </c>
      <c r="L911" s="3">
        <v>1</v>
      </c>
      <c r="M911" s="6">
        <v>11.3</v>
      </c>
      <c r="N911" s="13">
        <v>11.3</v>
      </c>
      <c r="O911" s="3">
        <v>44</v>
      </c>
      <c r="P911" s="1">
        <v>3.83</v>
      </c>
      <c r="Q911" s="1">
        <v>3.83</v>
      </c>
      <c r="R911" s="3">
        <v>47</v>
      </c>
      <c r="S911" s="1">
        <v>50</v>
      </c>
      <c r="T911" s="1">
        <v>0</v>
      </c>
      <c r="U911" s="1">
        <v>10</v>
      </c>
      <c r="V911" s="1">
        <v>0</v>
      </c>
      <c r="W911" s="1">
        <v>0</v>
      </c>
      <c r="X911" s="1">
        <v>40</v>
      </c>
      <c r="Y911" s="1">
        <v>0</v>
      </c>
      <c r="Z911" s="1">
        <v>0</v>
      </c>
      <c r="AA911" s="1">
        <v>0</v>
      </c>
      <c r="AB911" s="1">
        <v>0</v>
      </c>
      <c r="AC911" s="3">
        <v>11</v>
      </c>
      <c r="AD911" s="1">
        <v>9.2129075000000005E-2</v>
      </c>
      <c r="AE911" s="1">
        <v>1.30273880293603E-2</v>
      </c>
      <c r="AF911" s="1">
        <v>1</v>
      </c>
      <c r="AG911" s="1">
        <v>1</v>
      </c>
      <c r="AH911" s="1">
        <v>11</v>
      </c>
      <c r="AI911" s="1">
        <v>1</v>
      </c>
      <c r="AJ911" s="1">
        <v>1</v>
      </c>
      <c r="AK911" s="1">
        <v>51</v>
      </c>
    </row>
    <row r="912" spans="1:37" x14ac:dyDescent="0.2">
      <c r="A912" t="s">
        <v>912</v>
      </c>
      <c r="B912" t="s">
        <v>5554</v>
      </c>
      <c r="C912" t="s">
        <v>5555</v>
      </c>
      <c r="D912" t="s">
        <v>6973</v>
      </c>
      <c r="E912" t="s">
        <v>7139</v>
      </c>
      <c r="F912" s="35" t="s">
        <v>7140</v>
      </c>
      <c r="G912" s="1" t="s">
        <v>5104</v>
      </c>
      <c r="H912" s="1" t="s">
        <v>5104</v>
      </c>
      <c r="I912" s="3">
        <v>1</v>
      </c>
      <c r="J912" s="1">
        <v>1</v>
      </c>
      <c r="K912" s="1">
        <v>1</v>
      </c>
      <c r="L912" s="3">
        <v>1</v>
      </c>
      <c r="M912" s="6">
        <v>14</v>
      </c>
      <c r="N912" s="13">
        <v>14</v>
      </c>
      <c r="O912" s="3">
        <v>44</v>
      </c>
      <c r="P912" s="1" t="s">
        <v>2</v>
      </c>
      <c r="Q912" s="1">
        <v>4.2282999999999999</v>
      </c>
      <c r="R912" s="3" t="s">
        <v>14989</v>
      </c>
      <c r="S912" s="1">
        <v>50</v>
      </c>
      <c r="T912" s="1">
        <v>0</v>
      </c>
      <c r="U912" s="1">
        <v>10</v>
      </c>
      <c r="V912" s="1">
        <v>0</v>
      </c>
      <c r="W912" s="1">
        <v>0</v>
      </c>
      <c r="X912" s="1">
        <v>40</v>
      </c>
      <c r="Y912" s="1">
        <v>0</v>
      </c>
      <c r="Z912" s="1">
        <v>0</v>
      </c>
      <c r="AA912" s="1">
        <v>0</v>
      </c>
      <c r="AB912" s="1">
        <v>0</v>
      </c>
      <c r="AC912" s="3">
        <v>11</v>
      </c>
      <c r="AD912" s="1">
        <v>9.2129075000000005E-2</v>
      </c>
      <c r="AE912" s="1">
        <v>1.30273880293603E-2</v>
      </c>
      <c r="AF912" s="1">
        <v>1</v>
      </c>
      <c r="AG912" s="1">
        <v>1</v>
      </c>
      <c r="AH912" s="1">
        <v>11</v>
      </c>
      <c r="AI912" s="1">
        <v>2</v>
      </c>
      <c r="AJ912" s="1">
        <v>2</v>
      </c>
      <c r="AK912" s="1">
        <v>51</v>
      </c>
    </row>
    <row r="913" spans="1:37" x14ac:dyDescent="0.2">
      <c r="A913" t="s">
        <v>913</v>
      </c>
      <c r="B913" t="s">
        <v>5554</v>
      </c>
      <c r="C913" t="s">
        <v>5555</v>
      </c>
      <c r="D913" t="s">
        <v>6973</v>
      </c>
      <c r="E913" t="s">
        <v>7141</v>
      </c>
      <c r="F913" s="35" t="s">
        <v>7142</v>
      </c>
      <c r="G913" s="1" t="s">
        <v>5104</v>
      </c>
      <c r="H913" s="1" t="s">
        <v>5104</v>
      </c>
      <c r="I913" s="3">
        <v>2</v>
      </c>
      <c r="J913" s="1">
        <v>0</v>
      </c>
      <c r="K913" s="1">
        <v>0</v>
      </c>
      <c r="L913" s="3">
        <v>1</v>
      </c>
      <c r="M913" s="6">
        <v>7.5</v>
      </c>
      <c r="N913" s="13">
        <v>7.5</v>
      </c>
      <c r="O913" s="3">
        <v>44</v>
      </c>
      <c r="P913" s="1">
        <v>2</v>
      </c>
      <c r="Q913" s="1">
        <v>2</v>
      </c>
      <c r="R913" s="3">
        <v>1</v>
      </c>
      <c r="S913" s="1">
        <v>50</v>
      </c>
      <c r="T913" s="1">
        <v>0</v>
      </c>
      <c r="U913" s="1">
        <v>10</v>
      </c>
      <c r="V913" s="1">
        <v>0</v>
      </c>
      <c r="W913" s="1">
        <v>0</v>
      </c>
      <c r="X913" s="1">
        <v>40</v>
      </c>
      <c r="Y913" s="1">
        <v>0</v>
      </c>
      <c r="Z913" s="1">
        <v>0</v>
      </c>
      <c r="AA913" s="1">
        <v>0</v>
      </c>
      <c r="AB913" s="1">
        <v>0</v>
      </c>
      <c r="AC913" s="3">
        <v>11</v>
      </c>
      <c r="AD913" s="1">
        <v>9.2129075000000005E-2</v>
      </c>
      <c r="AE913" s="1">
        <v>1.30273880293603E-2</v>
      </c>
      <c r="AF913" s="1">
        <v>1</v>
      </c>
      <c r="AG913" s="1">
        <v>1</v>
      </c>
      <c r="AH913" s="1">
        <v>11</v>
      </c>
      <c r="AI913" s="1">
        <v>2</v>
      </c>
      <c r="AJ913" s="1">
        <v>2</v>
      </c>
      <c r="AK913" s="1">
        <v>51</v>
      </c>
    </row>
    <row r="914" spans="1:37" x14ac:dyDescent="0.2">
      <c r="A914" t="s">
        <v>914</v>
      </c>
      <c r="B914" t="s">
        <v>5554</v>
      </c>
      <c r="C914" t="s">
        <v>5555</v>
      </c>
      <c r="D914" t="s">
        <v>6973</v>
      </c>
      <c r="E914" t="s">
        <v>7143</v>
      </c>
      <c r="F914" s="35" t="s">
        <v>7144</v>
      </c>
      <c r="G914" s="1" t="s">
        <v>5104</v>
      </c>
      <c r="H914" s="1" t="s">
        <v>5104</v>
      </c>
      <c r="I914" s="3">
        <v>2</v>
      </c>
      <c r="J914" s="1">
        <v>0</v>
      </c>
      <c r="K914" s="1">
        <v>0</v>
      </c>
      <c r="L914" s="3">
        <v>1</v>
      </c>
      <c r="M914" s="6">
        <v>18</v>
      </c>
      <c r="N914" s="13">
        <v>18</v>
      </c>
      <c r="O914" s="3">
        <v>44</v>
      </c>
      <c r="P914" s="1" t="s">
        <v>2</v>
      </c>
      <c r="Q914" s="1">
        <v>2.6737500000000001</v>
      </c>
      <c r="R914" s="3" t="s">
        <v>14989</v>
      </c>
      <c r="S914" s="1">
        <v>50</v>
      </c>
      <c r="T914" s="1">
        <v>0</v>
      </c>
      <c r="U914" s="1">
        <v>10</v>
      </c>
      <c r="V914" s="1">
        <v>0</v>
      </c>
      <c r="W914" s="1">
        <v>0</v>
      </c>
      <c r="X914" s="1">
        <v>40</v>
      </c>
      <c r="Y914" s="1">
        <v>0</v>
      </c>
      <c r="Z914" s="1">
        <v>0</v>
      </c>
      <c r="AA914" s="1">
        <v>0</v>
      </c>
      <c r="AB914" s="1">
        <v>0</v>
      </c>
      <c r="AC914" s="3">
        <v>11</v>
      </c>
      <c r="AD914" s="1">
        <v>9.2129075000000005E-2</v>
      </c>
      <c r="AE914" s="1">
        <v>1.30273880293603E-2</v>
      </c>
      <c r="AF914" s="1">
        <v>1</v>
      </c>
      <c r="AG914" s="1">
        <v>1</v>
      </c>
      <c r="AH914" s="1">
        <v>11</v>
      </c>
      <c r="AI914" s="1">
        <v>1</v>
      </c>
      <c r="AJ914" s="1">
        <v>1</v>
      </c>
      <c r="AK914" s="1">
        <v>51</v>
      </c>
    </row>
    <row r="915" spans="1:37" x14ac:dyDescent="0.2">
      <c r="A915" t="s">
        <v>915</v>
      </c>
      <c r="B915" t="s">
        <v>5554</v>
      </c>
      <c r="C915" t="s">
        <v>5555</v>
      </c>
      <c r="D915" t="s">
        <v>6973</v>
      </c>
      <c r="E915" t="s">
        <v>7145</v>
      </c>
      <c r="F915" s="35" t="s">
        <v>7146</v>
      </c>
      <c r="G915" s="1" t="s">
        <v>5104</v>
      </c>
      <c r="H915" s="1" t="s">
        <v>5104</v>
      </c>
      <c r="I915" s="3">
        <v>1</v>
      </c>
      <c r="J915" s="1">
        <v>1</v>
      </c>
      <c r="K915" s="1">
        <v>1</v>
      </c>
      <c r="L915" s="3">
        <v>1</v>
      </c>
      <c r="M915" s="6">
        <v>10.199999999999999</v>
      </c>
      <c r="N915" s="13">
        <v>10.199999999999999</v>
      </c>
      <c r="O915" s="3">
        <v>44</v>
      </c>
      <c r="P915" s="1" t="s">
        <v>2</v>
      </c>
      <c r="Q915" s="1">
        <v>3.9942000000000002</v>
      </c>
      <c r="R915" s="3" t="s">
        <v>14989</v>
      </c>
      <c r="S915" s="1">
        <v>50</v>
      </c>
      <c r="T915" s="1">
        <v>0</v>
      </c>
      <c r="U915" s="1">
        <v>10</v>
      </c>
      <c r="V915" s="1">
        <v>0</v>
      </c>
      <c r="W915" s="1">
        <v>0</v>
      </c>
      <c r="X915" s="1">
        <v>40</v>
      </c>
      <c r="Y915" s="1">
        <v>0</v>
      </c>
      <c r="Z915" s="1">
        <v>0</v>
      </c>
      <c r="AA915" s="1">
        <v>0</v>
      </c>
      <c r="AB915" s="1">
        <v>0</v>
      </c>
      <c r="AC915" s="3">
        <v>11</v>
      </c>
      <c r="AD915" s="1">
        <v>9.2129075000000005E-2</v>
      </c>
      <c r="AE915" s="1">
        <v>1.30273880293603E-2</v>
      </c>
      <c r="AF915" s="1">
        <v>1</v>
      </c>
      <c r="AG915" s="1">
        <v>1</v>
      </c>
      <c r="AH915" s="1">
        <v>11</v>
      </c>
      <c r="AI915" s="1">
        <v>2</v>
      </c>
      <c r="AJ915" s="1">
        <v>2</v>
      </c>
      <c r="AK915" s="1">
        <v>51</v>
      </c>
    </row>
    <row r="916" spans="1:37" x14ac:dyDescent="0.2">
      <c r="A916" t="s">
        <v>916</v>
      </c>
      <c r="B916" t="s">
        <v>5554</v>
      </c>
      <c r="C916" t="s">
        <v>5555</v>
      </c>
      <c r="D916" t="s">
        <v>6973</v>
      </c>
      <c r="E916" t="s">
        <v>7147</v>
      </c>
      <c r="F916" s="35" t="s">
        <v>7148</v>
      </c>
      <c r="G916" s="1" t="s">
        <v>5104</v>
      </c>
      <c r="H916" s="1" t="s">
        <v>5104</v>
      </c>
      <c r="I916" s="3">
        <v>2</v>
      </c>
      <c r="J916" s="1">
        <v>0</v>
      </c>
      <c r="K916" s="1">
        <v>0</v>
      </c>
      <c r="L916" s="3">
        <v>1</v>
      </c>
      <c r="M916" s="6">
        <v>16</v>
      </c>
      <c r="N916" s="13">
        <v>16</v>
      </c>
      <c r="O916" s="3">
        <v>44</v>
      </c>
      <c r="P916" s="1" t="s">
        <v>2</v>
      </c>
      <c r="Q916" s="1">
        <v>3.9820000000000002</v>
      </c>
      <c r="R916" s="3" t="s">
        <v>14989</v>
      </c>
      <c r="S916" s="1">
        <v>50</v>
      </c>
      <c r="T916" s="1">
        <v>0</v>
      </c>
      <c r="U916" s="1">
        <v>10</v>
      </c>
      <c r="V916" s="1">
        <v>0</v>
      </c>
      <c r="W916" s="1">
        <v>0</v>
      </c>
      <c r="X916" s="1">
        <v>40</v>
      </c>
      <c r="Y916" s="1">
        <v>0</v>
      </c>
      <c r="Z916" s="1">
        <v>0</v>
      </c>
      <c r="AA916" s="1">
        <v>0</v>
      </c>
      <c r="AB916" s="1">
        <v>0</v>
      </c>
      <c r="AC916" s="3">
        <v>11</v>
      </c>
      <c r="AD916" s="1">
        <v>9.2129075000000005E-2</v>
      </c>
      <c r="AE916" s="1">
        <v>1.30273880293603E-2</v>
      </c>
      <c r="AF916" s="1">
        <v>1</v>
      </c>
      <c r="AG916" s="1">
        <v>1</v>
      </c>
      <c r="AH916" s="1">
        <v>11</v>
      </c>
      <c r="AI916" s="1">
        <v>1</v>
      </c>
      <c r="AJ916" s="1">
        <v>1</v>
      </c>
      <c r="AK916" s="1">
        <v>51</v>
      </c>
    </row>
    <row r="917" spans="1:37" x14ac:dyDescent="0.2">
      <c r="A917" t="s">
        <v>917</v>
      </c>
      <c r="B917" t="s">
        <v>5554</v>
      </c>
      <c r="C917" t="s">
        <v>5555</v>
      </c>
      <c r="D917" t="s">
        <v>6973</v>
      </c>
      <c r="E917" t="s">
        <v>7149</v>
      </c>
      <c r="F917" s="35" t="s">
        <v>7150</v>
      </c>
      <c r="G917" s="1" t="s">
        <v>5104</v>
      </c>
      <c r="H917" s="1" t="s">
        <v>5104</v>
      </c>
      <c r="I917" s="3">
        <v>2</v>
      </c>
      <c r="J917" s="1">
        <v>0</v>
      </c>
      <c r="K917" s="1">
        <v>0</v>
      </c>
      <c r="L917" s="3">
        <v>1</v>
      </c>
      <c r="M917" s="6">
        <v>3</v>
      </c>
      <c r="N917" s="13">
        <v>3</v>
      </c>
      <c r="O917" s="3">
        <v>44</v>
      </c>
      <c r="P917" s="1" t="s">
        <v>2</v>
      </c>
      <c r="Q917" s="1">
        <v>3.5931000000000002</v>
      </c>
      <c r="R917" s="3" t="s">
        <v>14989</v>
      </c>
      <c r="S917" s="1">
        <v>50</v>
      </c>
      <c r="T917" s="1">
        <v>0</v>
      </c>
      <c r="U917" s="1">
        <v>10</v>
      </c>
      <c r="V917" s="1">
        <v>0</v>
      </c>
      <c r="W917" s="1">
        <v>0</v>
      </c>
      <c r="X917" s="1">
        <v>40</v>
      </c>
      <c r="Y917" s="1">
        <v>0</v>
      </c>
      <c r="Z917" s="1">
        <v>0</v>
      </c>
      <c r="AA917" s="1">
        <v>0</v>
      </c>
      <c r="AB917" s="1">
        <v>0</v>
      </c>
      <c r="AC917" s="3">
        <v>11</v>
      </c>
      <c r="AD917" s="1">
        <v>9.2129075000000005E-2</v>
      </c>
      <c r="AE917" s="1">
        <v>1.30273880293603E-2</v>
      </c>
      <c r="AF917" s="1">
        <v>1</v>
      </c>
      <c r="AG917" s="1">
        <v>1</v>
      </c>
      <c r="AH917" s="1">
        <v>11</v>
      </c>
      <c r="AI917" s="1">
        <v>2</v>
      </c>
      <c r="AJ917" s="1">
        <v>2</v>
      </c>
      <c r="AK917" s="1">
        <v>51</v>
      </c>
    </row>
    <row r="918" spans="1:37" x14ac:dyDescent="0.2">
      <c r="A918" t="s">
        <v>918</v>
      </c>
      <c r="B918" t="s">
        <v>5554</v>
      </c>
      <c r="C918" t="s">
        <v>5555</v>
      </c>
      <c r="D918" t="s">
        <v>6973</v>
      </c>
      <c r="E918" t="s">
        <v>7151</v>
      </c>
      <c r="F918" s="35" t="s">
        <v>7152</v>
      </c>
      <c r="G918" s="1" t="s">
        <v>5104</v>
      </c>
      <c r="H918" s="1" t="s">
        <v>5104</v>
      </c>
      <c r="I918" s="3">
        <v>2</v>
      </c>
      <c r="J918" s="1">
        <v>0</v>
      </c>
      <c r="K918" s="1">
        <v>0</v>
      </c>
      <c r="L918" s="3">
        <v>1</v>
      </c>
      <c r="M918" s="6">
        <v>14.5</v>
      </c>
      <c r="N918" s="13">
        <v>14.5</v>
      </c>
      <c r="O918" s="3">
        <v>44</v>
      </c>
      <c r="P918" s="1">
        <v>3.74</v>
      </c>
      <c r="Q918" s="1">
        <v>3.74</v>
      </c>
      <c r="R918" s="3">
        <v>47</v>
      </c>
      <c r="S918" s="1">
        <v>50</v>
      </c>
      <c r="T918" s="1">
        <v>0</v>
      </c>
      <c r="U918" s="1">
        <v>10</v>
      </c>
      <c r="V918" s="1">
        <v>0</v>
      </c>
      <c r="W918" s="1">
        <v>0</v>
      </c>
      <c r="X918" s="1">
        <v>40</v>
      </c>
      <c r="Y918" s="1">
        <v>0</v>
      </c>
      <c r="Z918" s="1">
        <v>0</v>
      </c>
      <c r="AA918" s="1">
        <v>0</v>
      </c>
      <c r="AB918" s="1">
        <v>0</v>
      </c>
      <c r="AC918" s="3">
        <v>11</v>
      </c>
      <c r="AD918" s="1">
        <v>9.2129075000000005E-2</v>
      </c>
      <c r="AE918" s="1">
        <v>1.30273880293603E-2</v>
      </c>
      <c r="AF918" s="1">
        <v>1</v>
      </c>
      <c r="AG918" s="1">
        <v>1</v>
      </c>
      <c r="AH918" s="1">
        <v>11</v>
      </c>
      <c r="AI918" s="1">
        <v>3</v>
      </c>
      <c r="AJ918" s="1">
        <v>3</v>
      </c>
      <c r="AK918" s="1">
        <v>51</v>
      </c>
    </row>
    <row r="919" spans="1:37" x14ac:dyDescent="0.2">
      <c r="A919" t="s">
        <v>919</v>
      </c>
      <c r="B919" t="s">
        <v>5554</v>
      </c>
      <c r="C919" t="s">
        <v>5555</v>
      </c>
      <c r="D919" t="s">
        <v>6973</v>
      </c>
      <c r="E919" t="s">
        <v>7153</v>
      </c>
      <c r="F919" s="35" t="s">
        <v>7154</v>
      </c>
      <c r="G919" s="1" t="s">
        <v>5104</v>
      </c>
      <c r="H919" s="1" t="s">
        <v>5104</v>
      </c>
      <c r="I919" s="3">
        <v>2</v>
      </c>
      <c r="J919" s="1">
        <v>0</v>
      </c>
      <c r="K919" s="1">
        <v>0</v>
      </c>
      <c r="L919" s="3">
        <v>1</v>
      </c>
      <c r="M919" s="6">
        <v>5.5</v>
      </c>
      <c r="N919" s="13">
        <v>5.5</v>
      </c>
      <c r="O919" s="3">
        <v>44</v>
      </c>
      <c r="P919" s="1" t="s">
        <v>2</v>
      </c>
      <c r="Q919" s="1">
        <v>3.1944750000000002</v>
      </c>
      <c r="R919" s="3" t="s">
        <v>14989</v>
      </c>
      <c r="S919" s="1">
        <v>50</v>
      </c>
      <c r="T919" s="1">
        <v>0</v>
      </c>
      <c r="U919" s="1">
        <v>10</v>
      </c>
      <c r="V919" s="1">
        <v>0</v>
      </c>
      <c r="W919" s="1">
        <v>0</v>
      </c>
      <c r="X919" s="1">
        <v>40</v>
      </c>
      <c r="Y919" s="1">
        <v>0</v>
      </c>
      <c r="Z919" s="1">
        <v>0</v>
      </c>
      <c r="AA919" s="1">
        <v>0</v>
      </c>
      <c r="AB919" s="1">
        <v>0</v>
      </c>
      <c r="AC919" s="3">
        <v>11</v>
      </c>
      <c r="AD919" s="1">
        <v>9.2129075000000005E-2</v>
      </c>
      <c r="AE919" s="1">
        <v>1.30273880293603E-2</v>
      </c>
      <c r="AF919" s="1">
        <v>1</v>
      </c>
      <c r="AG919" s="1">
        <v>1</v>
      </c>
      <c r="AH919" s="1">
        <v>11</v>
      </c>
      <c r="AI919" s="1">
        <v>1</v>
      </c>
      <c r="AJ919" s="1">
        <v>1</v>
      </c>
      <c r="AK919" s="1">
        <v>51</v>
      </c>
    </row>
    <row r="920" spans="1:37" x14ac:dyDescent="0.2">
      <c r="A920" t="s">
        <v>920</v>
      </c>
      <c r="B920" t="s">
        <v>5554</v>
      </c>
      <c r="C920" t="s">
        <v>5555</v>
      </c>
      <c r="D920" t="s">
        <v>6973</v>
      </c>
      <c r="E920" t="s">
        <v>7155</v>
      </c>
      <c r="F920" s="35" t="s">
        <v>7156</v>
      </c>
      <c r="G920" s="1" t="s">
        <v>5104</v>
      </c>
      <c r="H920" s="1" t="s">
        <v>5104</v>
      </c>
      <c r="I920" s="3">
        <v>1</v>
      </c>
      <c r="J920" s="1">
        <v>1</v>
      </c>
      <c r="K920" s="1">
        <v>1</v>
      </c>
      <c r="L920" s="3">
        <v>1</v>
      </c>
      <c r="M920" s="6">
        <v>7.7</v>
      </c>
      <c r="N920" s="13">
        <v>7.7</v>
      </c>
      <c r="O920" s="3">
        <v>44</v>
      </c>
      <c r="P920" s="1" t="s">
        <v>2</v>
      </c>
      <c r="Q920" s="1">
        <v>4.1372999999999998</v>
      </c>
      <c r="R920" s="3" t="s">
        <v>14989</v>
      </c>
      <c r="S920" s="1">
        <v>50</v>
      </c>
      <c r="T920" s="1">
        <v>0</v>
      </c>
      <c r="U920" s="1">
        <v>10</v>
      </c>
      <c r="V920" s="1">
        <v>0</v>
      </c>
      <c r="W920" s="1">
        <v>0</v>
      </c>
      <c r="X920" s="1">
        <v>40</v>
      </c>
      <c r="Y920" s="1">
        <v>0</v>
      </c>
      <c r="Z920" s="1">
        <v>0</v>
      </c>
      <c r="AA920" s="1">
        <v>0</v>
      </c>
      <c r="AB920" s="1">
        <v>0</v>
      </c>
      <c r="AC920" s="3">
        <v>11</v>
      </c>
      <c r="AD920" s="1">
        <v>9.2129075000000005E-2</v>
      </c>
      <c r="AE920" s="1">
        <v>1.30273880293603E-2</v>
      </c>
      <c r="AF920" s="1">
        <v>1</v>
      </c>
      <c r="AG920" s="1">
        <v>1</v>
      </c>
      <c r="AH920" s="1">
        <v>11</v>
      </c>
      <c r="AI920" s="1">
        <v>1</v>
      </c>
      <c r="AJ920" s="1">
        <v>1</v>
      </c>
      <c r="AK920" s="1">
        <v>51</v>
      </c>
    </row>
    <row r="921" spans="1:37" x14ac:dyDescent="0.2">
      <c r="A921" t="s">
        <v>921</v>
      </c>
      <c r="B921" t="s">
        <v>5554</v>
      </c>
      <c r="C921" t="s">
        <v>5555</v>
      </c>
      <c r="D921" t="s">
        <v>6973</v>
      </c>
      <c r="E921" t="s">
        <v>7157</v>
      </c>
      <c r="F921" s="35" t="s">
        <v>7158</v>
      </c>
      <c r="G921" s="1" t="s">
        <v>5104</v>
      </c>
      <c r="H921" s="1" t="s">
        <v>5104</v>
      </c>
      <c r="I921" s="3">
        <v>2</v>
      </c>
      <c r="J921" s="1">
        <v>0</v>
      </c>
      <c r="K921" s="1">
        <v>0</v>
      </c>
      <c r="L921" s="3">
        <v>1</v>
      </c>
      <c r="M921" s="6">
        <v>70.900000000000006</v>
      </c>
      <c r="N921" s="13">
        <v>70.900000000000006</v>
      </c>
      <c r="O921" s="3">
        <v>44</v>
      </c>
      <c r="P921" s="1">
        <v>3.67</v>
      </c>
      <c r="Q921" s="1">
        <v>3.67</v>
      </c>
      <c r="R921" s="3">
        <v>47</v>
      </c>
      <c r="S921" s="1">
        <v>50</v>
      </c>
      <c r="T921" s="1">
        <v>0</v>
      </c>
      <c r="U921" s="1">
        <v>10</v>
      </c>
      <c r="V921" s="1">
        <v>0</v>
      </c>
      <c r="W921" s="1">
        <v>0</v>
      </c>
      <c r="X921" s="1">
        <v>40</v>
      </c>
      <c r="Y921" s="1">
        <v>0</v>
      </c>
      <c r="Z921" s="1">
        <v>0</v>
      </c>
      <c r="AA921" s="1">
        <v>0</v>
      </c>
      <c r="AB921" s="1">
        <v>0</v>
      </c>
      <c r="AC921" s="3">
        <v>11</v>
      </c>
      <c r="AD921" s="1">
        <v>9.2129075000000005E-2</v>
      </c>
      <c r="AE921" s="1">
        <v>1.30273880293603E-2</v>
      </c>
      <c r="AF921" s="1">
        <v>1</v>
      </c>
      <c r="AG921" s="1">
        <v>1</v>
      </c>
      <c r="AH921" s="1">
        <v>11</v>
      </c>
      <c r="AI921" s="1">
        <v>2</v>
      </c>
      <c r="AJ921" s="1">
        <v>2</v>
      </c>
      <c r="AK921" s="1">
        <v>51</v>
      </c>
    </row>
    <row r="922" spans="1:37" x14ac:dyDescent="0.2">
      <c r="A922" t="s">
        <v>922</v>
      </c>
      <c r="B922" t="s">
        <v>5554</v>
      </c>
      <c r="C922" t="s">
        <v>5555</v>
      </c>
      <c r="D922" t="s">
        <v>6973</v>
      </c>
      <c r="E922" t="s">
        <v>6033</v>
      </c>
      <c r="F922" s="35" t="s">
        <v>7159</v>
      </c>
      <c r="G922" s="1" t="s">
        <v>5104</v>
      </c>
      <c r="H922" s="1" t="s">
        <v>5104</v>
      </c>
      <c r="I922" s="3">
        <v>2</v>
      </c>
      <c r="J922" s="1">
        <v>0</v>
      </c>
      <c r="K922" s="1">
        <v>0</v>
      </c>
      <c r="L922" s="3">
        <v>1</v>
      </c>
      <c r="M922" s="6">
        <v>7</v>
      </c>
      <c r="N922" s="13">
        <v>7</v>
      </c>
      <c r="O922" s="3">
        <v>44</v>
      </c>
      <c r="P922" s="1" t="s">
        <v>2</v>
      </c>
      <c r="Q922" s="1">
        <v>3.4883000000000002</v>
      </c>
      <c r="R922" s="3" t="s">
        <v>14989</v>
      </c>
      <c r="S922" s="1">
        <v>50</v>
      </c>
      <c r="T922" s="1">
        <v>0</v>
      </c>
      <c r="U922" s="1">
        <v>10</v>
      </c>
      <c r="V922" s="1">
        <v>0</v>
      </c>
      <c r="W922" s="1">
        <v>0</v>
      </c>
      <c r="X922" s="1">
        <v>40</v>
      </c>
      <c r="Y922" s="1">
        <v>0</v>
      </c>
      <c r="Z922" s="1">
        <v>0</v>
      </c>
      <c r="AA922" s="1">
        <v>0</v>
      </c>
      <c r="AB922" s="1">
        <v>0</v>
      </c>
      <c r="AC922" s="3">
        <v>11</v>
      </c>
      <c r="AD922" s="1">
        <v>9.2129075000000005E-2</v>
      </c>
      <c r="AE922" s="1">
        <v>1.30273880293603E-2</v>
      </c>
      <c r="AF922" s="1">
        <v>1</v>
      </c>
      <c r="AG922" s="1">
        <v>1</v>
      </c>
      <c r="AH922" s="1">
        <v>11</v>
      </c>
      <c r="AI922" s="1">
        <v>1</v>
      </c>
      <c r="AJ922" s="1">
        <v>1</v>
      </c>
      <c r="AK922" s="1">
        <v>51</v>
      </c>
    </row>
    <row r="923" spans="1:37" x14ac:dyDescent="0.2">
      <c r="A923" t="s">
        <v>923</v>
      </c>
      <c r="B923" t="s">
        <v>5554</v>
      </c>
      <c r="C923" t="s">
        <v>5555</v>
      </c>
      <c r="D923" t="s">
        <v>6973</v>
      </c>
      <c r="E923" t="s">
        <v>7160</v>
      </c>
      <c r="F923" s="35" t="s">
        <v>7161</v>
      </c>
      <c r="G923" s="1" t="s">
        <v>5104</v>
      </c>
      <c r="H923" s="1" t="s">
        <v>5104</v>
      </c>
      <c r="I923" s="3">
        <v>2</v>
      </c>
      <c r="J923" s="1">
        <v>0</v>
      </c>
      <c r="K923" s="1">
        <v>0</v>
      </c>
      <c r="L923" s="3">
        <v>1</v>
      </c>
      <c r="M923" s="6">
        <v>6.5</v>
      </c>
      <c r="N923" s="13">
        <v>6.5</v>
      </c>
      <c r="O923" s="3">
        <v>44</v>
      </c>
      <c r="P923" s="1" t="s">
        <v>2</v>
      </c>
      <c r="Q923" s="1">
        <v>4.4325000000000001</v>
      </c>
      <c r="R923" s="3" t="s">
        <v>14989</v>
      </c>
      <c r="S923" s="1">
        <v>50</v>
      </c>
      <c r="T923" s="1">
        <v>0</v>
      </c>
      <c r="U923" s="1">
        <v>10</v>
      </c>
      <c r="V923" s="1">
        <v>0</v>
      </c>
      <c r="W923" s="1">
        <v>0</v>
      </c>
      <c r="X923" s="1">
        <v>40</v>
      </c>
      <c r="Y923" s="1">
        <v>0</v>
      </c>
      <c r="Z923" s="1">
        <v>0</v>
      </c>
      <c r="AA923" s="1">
        <v>0</v>
      </c>
      <c r="AB923" s="1">
        <v>0</v>
      </c>
      <c r="AC923" s="3">
        <v>11</v>
      </c>
      <c r="AD923" s="1">
        <v>9.2129075000000005E-2</v>
      </c>
      <c r="AE923" s="1">
        <v>1.30273880293603E-2</v>
      </c>
      <c r="AF923" s="1">
        <v>1</v>
      </c>
      <c r="AG923" s="1">
        <v>1</v>
      </c>
      <c r="AH923" s="1">
        <v>11</v>
      </c>
      <c r="AI923" s="1">
        <v>2</v>
      </c>
      <c r="AJ923" s="1">
        <v>2</v>
      </c>
      <c r="AK923" s="1">
        <v>51</v>
      </c>
    </row>
    <row r="924" spans="1:37" x14ac:dyDescent="0.2">
      <c r="A924" t="s">
        <v>924</v>
      </c>
      <c r="B924" t="s">
        <v>5554</v>
      </c>
      <c r="C924" t="s">
        <v>5555</v>
      </c>
      <c r="D924" t="s">
        <v>6973</v>
      </c>
      <c r="E924" t="s">
        <v>7162</v>
      </c>
      <c r="F924" s="35" t="s">
        <v>7163</v>
      </c>
      <c r="G924" s="1" t="s">
        <v>5104</v>
      </c>
      <c r="H924" s="1" t="s">
        <v>5104</v>
      </c>
      <c r="I924" s="3">
        <v>1</v>
      </c>
      <c r="J924" s="1">
        <v>0</v>
      </c>
      <c r="K924" s="1">
        <v>0</v>
      </c>
      <c r="L924" s="3">
        <v>1</v>
      </c>
      <c r="M924" s="6">
        <v>11</v>
      </c>
      <c r="N924" s="13">
        <v>11</v>
      </c>
      <c r="O924" s="3">
        <v>44</v>
      </c>
      <c r="P924" s="1">
        <v>1.615</v>
      </c>
      <c r="Q924" s="1">
        <v>1.615</v>
      </c>
      <c r="R924" s="3">
        <v>47</v>
      </c>
      <c r="S924" s="1">
        <v>50</v>
      </c>
      <c r="T924" s="1">
        <v>0</v>
      </c>
      <c r="U924" s="1">
        <v>10</v>
      </c>
      <c r="V924" s="1">
        <v>0</v>
      </c>
      <c r="W924" s="1">
        <v>0</v>
      </c>
      <c r="X924" s="1">
        <v>40</v>
      </c>
      <c r="Y924" s="1">
        <v>0</v>
      </c>
      <c r="Z924" s="1">
        <v>0</v>
      </c>
      <c r="AA924" s="1">
        <v>0</v>
      </c>
      <c r="AB924" s="1">
        <v>0</v>
      </c>
      <c r="AC924" s="3">
        <v>11</v>
      </c>
      <c r="AD924" s="1">
        <v>9.2129075000000005E-2</v>
      </c>
      <c r="AE924" s="1">
        <v>1.30273880293603E-2</v>
      </c>
      <c r="AF924" s="1">
        <v>1</v>
      </c>
      <c r="AG924" s="1">
        <v>1</v>
      </c>
      <c r="AH924" s="1">
        <v>11</v>
      </c>
      <c r="AI924" s="1">
        <v>2</v>
      </c>
      <c r="AJ924" s="1">
        <v>2</v>
      </c>
      <c r="AK924" s="1">
        <v>51</v>
      </c>
    </row>
    <row r="925" spans="1:37" x14ac:dyDescent="0.2">
      <c r="A925" t="s">
        <v>925</v>
      </c>
      <c r="B925" t="s">
        <v>5554</v>
      </c>
      <c r="C925" t="s">
        <v>5555</v>
      </c>
      <c r="D925" t="s">
        <v>6973</v>
      </c>
      <c r="E925" t="s">
        <v>7164</v>
      </c>
      <c r="F925" s="35" t="s">
        <v>7165</v>
      </c>
      <c r="G925" s="1" t="s">
        <v>5104</v>
      </c>
      <c r="H925" s="1" t="s">
        <v>5104</v>
      </c>
      <c r="I925" s="3">
        <v>1</v>
      </c>
      <c r="J925" s="1">
        <v>0</v>
      </c>
      <c r="K925" s="1">
        <v>0</v>
      </c>
      <c r="L925" s="3">
        <v>1</v>
      </c>
      <c r="M925" s="6">
        <v>13.4</v>
      </c>
      <c r="N925" s="13">
        <v>13.4</v>
      </c>
      <c r="O925" s="3">
        <v>44</v>
      </c>
      <c r="P925" s="1" t="s">
        <v>2</v>
      </c>
      <c r="Q925" s="1">
        <v>4.2575000000000003</v>
      </c>
      <c r="R925" s="3" t="s">
        <v>14989</v>
      </c>
      <c r="S925" s="1">
        <v>50</v>
      </c>
      <c r="T925" s="1">
        <v>0</v>
      </c>
      <c r="U925" s="1">
        <v>10</v>
      </c>
      <c r="V925" s="1">
        <v>0</v>
      </c>
      <c r="W925" s="1">
        <v>0</v>
      </c>
      <c r="X925" s="1">
        <v>40</v>
      </c>
      <c r="Y925" s="1">
        <v>0</v>
      </c>
      <c r="Z925" s="1">
        <v>0</v>
      </c>
      <c r="AA925" s="1">
        <v>0</v>
      </c>
      <c r="AB925" s="1">
        <v>0</v>
      </c>
      <c r="AC925" s="3">
        <v>11</v>
      </c>
      <c r="AD925" s="1">
        <v>9.2129075000000005E-2</v>
      </c>
      <c r="AE925" s="1">
        <v>1.30273880293603E-2</v>
      </c>
      <c r="AF925" s="1">
        <v>1</v>
      </c>
      <c r="AG925" s="1">
        <v>1</v>
      </c>
      <c r="AH925" s="1">
        <v>11</v>
      </c>
      <c r="AI925" s="1">
        <v>2</v>
      </c>
      <c r="AJ925" s="1">
        <v>2</v>
      </c>
      <c r="AK925" s="1">
        <v>51</v>
      </c>
    </row>
    <row r="926" spans="1:37" x14ac:dyDescent="0.2">
      <c r="A926" t="s">
        <v>926</v>
      </c>
      <c r="B926" t="s">
        <v>5554</v>
      </c>
      <c r="C926" t="s">
        <v>5555</v>
      </c>
      <c r="D926" t="s">
        <v>6973</v>
      </c>
      <c r="E926" t="s">
        <v>7166</v>
      </c>
      <c r="F926" s="35" t="s">
        <v>7167</v>
      </c>
      <c r="G926" s="1" t="s">
        <v>5104</v>
      </c>
      <c r="H926" s="1" t="s">
        <v>5104</v>
      </c>
      <c r="I926" s="3">
        <v>1</v>
      </c>
      <c r="J926" s="1">
        <v>1</v>
      </c>
      <c r="K926" s="1">
        <v>1</v>
      </c>
      <c r="L926" s="3">
        <v>1</v>
      </c>
      <c r="M926" s="6">
        <v>28.9</v>
      </c>
      <c r="N926" s="13">
        <v>28.9</v>
      </c>
      <c r="O926" s="3">
        <v>44</v>
      </c>
      <c r="P926" s="1">
        <v>3</v>
      </c>
      <c r="Q926" s="1">
        <v>3</v>
      </c>
      <c r="R926" s="3">
        <v>47</v>
      </c>
      <c r="S926" s="1">
        <v>50</v>
      </c>
      <c r="T926" s="1">
        <v>0</v>
      </c>
      <c r="U926" s="1">
        <v>10</v>
      </c>
      <c r="V926" s="1">
        <v>0</v>
      </c>
      <c r="W926" s="1">
        <v>0</v>
      </c>
      <c r="X926" s="1">
        <v>40</v>
      </c>
      <c r="Y926" s="1">
        <v>0</v>
      </c>
      <c r="Z926" s="1">
        <v>0</v>
      </c>
      <c r="AA926" s="1">
        <v>0</v>
      </c>
      <c r="AB926" s="1">
        <v>0</v>
      </c>
      <c r="AC926" s="3">
        <v>11</v>
      </c>
      <c r="AD926" s="1">
        <v>9.2129075000000005E-2</v>
      </c>
      <c r="AE926" s="1">
        <v>1.30273880293603E-2</v>
      </c>
      <c r="AF926" s="1">
        <v>1</v>
      </c>
      <c r="AG926" s="1">
        <v>1</v>
      </c>
      <c r="AH926" s="1">
        <v>11</v>
      </c>
      <c r="AI926" s="1">
        <v>1</v>
      </c>
      <c r="AJ926" s="1">
        <v>1</v>
      </c>
      <c r="AK926" s="1">
        <v>51</v>
      </c>
    </row>
    <row r="927" spans="1:37" x14ac:dyDescent="0.2">
      <c r="A927" t="s">
        <v>927</v>
      </c>
      <c r="B927" t="s">
        <v>5554</v>
      </c>
      <c r="C927" t="s">
        <v>5555</v>
      </c>
      <c r="D927" t="s">
        <v>6973</v>
      </c>
      <c r="E927" t="s">
        <v>6590</v>
      </c>
      <c r="F927" s="35" t="s">
        <v>7168</v>
      </c>
      <c r="G927" s="1" t="s">
        <v>5104</v>
      </c>
      <c r="H927" s="1" t="s">
        <v>5104</v>
      </c>
      <c r="I927" s="3">
        <v>2</v>
      </c>
      <c r="J927" s="1">
        <v>0</v>
      </c>
      <c r="K927" s="1">
        <v>0</v>
      </c>
      <c r="L927" s="3">
        <v>1</v>
      </c>
      <c r="M927" s="6">
        <v>23</v>
      </c>
      <c r="N927" s="13">
        <v>23</v>
      </c>
      <c r="O927" s="3">
        <v>44</v>
      </c>
      <c r="P927" s="1">
        <v>2.44</v>
      </c>
      <c r="Q927" s="1">
        <v>2.44</v>
      </c>
      <c r="R927" s="3">
        <v>47</v>
      </c>
      <c r="S927" s="1">
        <v>50</v>
      </c>
      <c r="T927" s="1">
        <v>0</v>
      </c>
      <c r="U927" s="1">
        <v>10</v>
      </c>
      <c r="V927" s="1">
        <v>0</v>
      </c>
      <c r="W927" s="1">
        <v>0</v>
      </c>
      <c r="X927" s="1">
        <v>40</v>
      </c>
      <c r="Y927" s="1">
        <v>0</v>
      </c>
      <c r="Z927" s="1">
        <v>0</v>
      </c>
      <c r="AA927" s="1">
        <v>0</v>
      </c>
      <c r="AB927" s="1">
        <v>0</v>
      </c>
      <c r="AC927" s="3">
        <v>11</v>
      </c>
      <c r="AD927" s="1">
        <v>9.2129075000000005E-2</v>
      </c>
      <c r="AE927" s="1">
        <v>1.30273880293603E-2</v>
      </c>
      <c r="AF927" s="1">
        <v>1</v>
      </c>
      <c r="AG927" s="1">
        <v>1</v>
      </c>
      <c r="AH927" s="1">
        <v>11</v>
      </c>
      <c r="AI927" s="1">
        <v>1</v>
      </c>
      <c r="AJ927" s="1">
        <v>1</v>
      </c>
      <c r="AK927" s="1">
        <v>51</v>
      </c>
    </row>
    <row r="928" spans="1:37" x14ac:dyDescent="0.2">
      <c r="A928" t="s">
        <v>928</v>
      </c>
      <c r="B928" t="s">
        <v>5554</v>
      </c>
      <c r="C928" t="s">
        <v>5555</v>
      </c>
      <c r="D928" t="s">
        <v>6973</v>
      </c>
      <c r="E928" t="s">
        <v>7169</v>
      </c>
      <c r="F928" s="35" t="s">
        <v>7170</v>
      </c>
      <c r="G928" s="1" t="s">
        <v>5104</v>
      </c>
      <c r="H928" s="1" t="s">
        <v>5104</v>
      </c>
      <c r="I928" s="3">
        <v>2</v>
      </c>
      <c r="J928" s="1">
        <v>0</v>
      </c>
      <c r="K928" s="1">
        <v>0</v>
      </c>
      <c r="L928" s="3">
        <v>1</v>
      </c>
      <c r="M928" s="6">
        <v>20</v>
      </c>
      <c r="N928" s="13">
        <v>20</v>
      </c>
      <c r="O928" s="3">
        <v>44</v>
      </c>
      <c r="P928" s="1">
        <v>3.9649999999999999</v>
      </c>
      <c r="Q928" s="1">
        <v>3.9649999999999999</v>
      </c>
      <c r="R928" s="3">
        <v>47</v>
      </c>
      <c r="S928" s="1">
        <v>50</v>
      </c>
      <c r="T928" s="1">
        <v>0</v>
      </c>
      <c r="U928" s="1">
        <v>10</v>
      </c>
      <c r="V928" s="1">
        <v>0</v>
      </c>
      <c r="W928" s="1">
        <v>0</v>
      </c>
      <c r="X928" s="1">
        <v>40</v>
      </c>
      <c r="Y928" s="1">
        <v>0</v>
      </c>
      <c r="Z928" s="1">
        <v>0</v>
      </c>
      <c r="AA928" s="1">
        <v>0</v>
      </c>
      <c r="AB928" s="1">
        <v>0</v>
      </c>
      <c r="AC928" s="3">
        <v>11</v>
      </c>
      <c r="AD928" s="1">
        <v>9.2129075000000005E-2</v>
      </c>
      <c r="AE928" s="1">
        <v>1.30273880293603E-2</v>
      </c>
      <c r="AF928" s="1">
        <v>1</v>
      </c>
      <c r="AG928" s="1">
        <v>1</v>
      </c>
      <c r="AH928" s="1">
        <v>11</v>
      </c>
      <c r="AI928" s="1">
        <v>1</v>
      </c>
      <c r="AJ928" s="1">
        <v>1</v>
      </c>
      <c r="AK928" s="1">
        <v>51</v>
      </c>
    </row>
    <row r="929" spans="1:37" x14ac:dyDescent="0.2">
      <c r="A929" t="s">
        <v>929</v>
      </c>
      <c r="B929" t="s">
        <v>5554</v>
      </c>
      <c r="C929" t="s">
        <v>5555</v>
      </c>
      <c r="D929" t="s">
        <v>6973</v>
      </c>
      <c r="E929" t="s">
        <v>5945</v>
      </c>
      <c r="F929" s="35" t="s">
        <v>7171</v>
      </c>
      <c r="G929" s="1" t="s">
        <v>5104</v>
      </c>
      <c r="H929" s="1" t="s">
        <v>5104</v>
      </c>
      <c r="I929" s="3">
        <v>1</v>
      </c>
      <c r="J929" s="1">
        <v>1</v>
      </c>
      <c r="K929" s="1">
        <v>1</v>
      </c>
      <c r="L929" s="3">
        <v>1</v>
      </c>
      <c r="M929" s="6">
        <v>13.2</v>
      </c>
      <c r="N929" s="13">
        <v>13.2</v>
      </c>
      <c r="O929" s="3">
        <v>44</v>
      </c>
      <c r="P929" s="1">
        <v>1.5</v>
      </c>
      <c r="Q929" s="1">
        <v>1.5</v>
      </c>
      <c r="R929" s="3">
        <v>1</v>
      </c>
      <c r="S929" s="1">
        <v>50</v>
      </c>
      <c r="T929" s="1">
        <v>0</v>
      </c>
      <c r="U929" s="1">
        <v>10</v>
      </c>
      <c r="V929" s="1">
        <v>0</v>
      </c>
      <c r="W929" s="1">
        <v>0</v>
      </c>
      <c r="X929" s="1">
        <v>40</v>
      </c>
      <c r="Y929" s="1">
        <v>0</v>
      </c>
      <c r="Z929" s="1">
        <v>0</v>
      </c>
      <c r="AA929" s="1">
        <v>0</v>
      </c>
      <c r="AB929" s="1">
        <v>0</v>
      </c>
      <c r="AC929" s="3">
        <v>11</v>
      </c>
      <c r="AD929" s="1">
        <v>9.2129075000000005E-2</v>
      </c>
      <c r="AE929" s="1">
        <v>1.3027388029360199E-2</v>
      </c>
      <c r="AF929" s="1">
        <v>1</v>
      </c>
      <c r="AG929" s="1">
        <v>1</v>
      </c>
      <c r="AH929" s="1">
        <v>11</v>
      </c>
      <c r="AI929" s="1">
        <v>2</v>
      </c>
      <c r="AJ929" s="1">
        <v>2</v>
      </c>
      <c r="AK929" s="1">
        <v>51</v>
      </c>
    </row>
    <row r="930" spans="1:37" x14ac:dyDescent="0.2">
      <c r="A930" t="s">
        <v>930</v>
      </c>
      <c r="B930" t="s">
        <v>5554</v>
      </c>
      <c r="C930" t="s">
        <v>5555</v>
      </c>
      <c r="D930" t="s">
        <v>6973</v>
      </c>
      <c r="E930" t="s">
        <v>7172</v>
      </c>
      <c r="F930" s="35" t="s">
        <v>7173</v>
      </c>
      <c r="G930" s="1" t="s">
        <v>5104</v>
      </c>
      <c r="H930" s="1" t="s">
        <v>5104</v>
      </c>
      <c r="I930" s="3">
        <v>2</v>
      </c>
      <c r="J930" s="1">
        <v>0</v>
      </c>
      <c r="K930" s="1">
        <v>0</v>
      </c>
      <c r="L930" s="3">
        <v>1</v>
      </c>
      <c r="M930" s="6">
        <v>20</v>
      </c>
      <c r="N930" s="13">
        <v>20</v>
      </c>
      <c r="O930" s="3">
        <v>44</v>
      </c>
      <c r="P930" s="1">
        <v>2.4900000000000002</v>
      </c>
      <c r="Q930" s="1">
        <v>2.4900000000000002</v>
      </c>
      <c r="R930" s="3">
        <v>47</v>
      </c>
      <c r="S930" s="1">
        <v>50</v>
      </c>
      <c r="T930" s="1">
        <v>0</v>
      </c>
      <c r="U930" s="1">
        <v>10</v>
      </c>
      <c r="V930" s="1">
        <v>0</v>
      </c>
      <c r="W930" s="1">
        <v>0</v>
      </c>
      <c r="X930" s="1">
        <v>40</v>
      </c>
      <c r="Y930" s="1">
        <v>0</v>
      </c>
      <c r="Z930" s="1">
        <v>0</v>
      </c>
      <c r="AA930" s="1">
        <v>0</v>
      </c>
      <c r="AB930" s="1">
        <v>0</v>
      </c>
      <c r="AC930" s="3">
        <v>11</v>
      </c>
      <c r="AD930" s="1">
        <v>9.2129075000000005E-2</v>
      </c>
      <c r="AE930" s="1">
        <v>1.30273880293603E-2</v>
      </c>
      <c r="AF930" s="1">
        <v>1</v>
      </c>
      <c r="AG930" s="1">
        <v>1</v>
      </c>
      <c r="AH930" s="1">
        <v>11</v>
      </c>
      <c r="AI930" s="1">
        <v>2</v>
      </c>
      <c r="AJ930" s="1">
        <v>2</v>
      </c>
      <c r="AK930" s="1">
        <v>51</v>
      </c>
    </row>
    <row r="931" spans="1:37" x14ac:dyDescent="0.2">
      <c r="A931" t="s">
        <v>931</v>
      </c>
      <c r="B931" t="s">
        <v>5554</v>
      </c>
      <c r="C931" t="s">
        <v>5555</v>
      </c>
      <c r="D931" t="s">
        <v>6973</v>
      </c>
      <c r="E931" t="s">
        <v>7174</v>
      </c>
      <c r="F931" s="35" t="s">
        <v>7175</v>
      </c>
      <c r="G931" s="1" t="s">
        <v>5104</v>
      </c>
      <c r="H931" s="1" t="s">
        <v>5104</v>
      </c>
      <c r="I931" s="3">
        <v>2</v>
      </c>
      <c r="J931" s="1">
        <v>0</v>
      </c>
      <c r="K931" s="1">
        <v>0</v>
      </c>
      <c r="L931" s="3">
        <v>1</v>
      </c>
      <c r="M931" s="6">
        <v>15.5</v>
      </c>
      <c r="N931" s="13">
        <v>15.5</v>
      </c>
      <c r="O931" s="3">
        <v>44</v>
      </c>
      <c r="P931" s="1" t="s">
        <v>2</v>
      </c>
      <c r="Q931" s="1">
        <v>3.4866999999999999</v>
      </c>
      <c r="R931" s="3" t="s">
        <v>14989</v>
      </c>
      <c r="S931" s="1">
        <v>50</v>
      </c>
      <c r="T931" s="1">
        <v>0</v>
      </c>
      <c r="U931" s="1">
        <v>10</v>
      </c>
      <c r="V931" s="1">
        <v>0</v>
      </c>
      <c r="W931" s="1">
        <v>0</v>
      </c>
      <c r="X931" s="1">
        <v>40</v>
      </c>
      <c r="Y931" s="1">
        <v>0</v>
      </c>
      <c r="Z931" s="1">
        <v>0</v>
      </c>
      <c r="AA931" s="1">
        <v>0</v>
      </c>
      <c r="AB931" s="1">
        <v>0</v>
      </c>
      <c r="AC931" s="3">
        <v>11</v>
      </c>
      <c r="AD931" s="1">
        <v>9.2129075000000005E-2</v>
      </c>
      <c r="AE931" s="1">
        <v>1.30273880293603E-2</v>
      </c>
      <c r="AF931" s="1">
        <v>1</v>
      </c>
      <c r="AG931" s="1">
        <v>1</v>
      </c>
      <c r="AH931" s="1">
        <v>11</v>
      </c>
      <c r="AI931" s="1">
        <v>2</v>
      </c>
      <c r="AJ931" s="1">
        <v>2</v>
      </c>
      <c r="AK931" s="1">
        <v>51</v>
      </c>
    </row>
    <row r="932" spans="1:37" x14ac:dyDescent="0.2">
      <c r="A932" t="s">
        <v>932</v>
      </c>
      <c r="B932" t="s">
        <v>5554</v>
      </c>
      <c r="C932" t="s">
        <v>5555</v>
      </c>
      <c r="D932" t="s">
        <v>6973</v>
      </c>
      <c r="E932" t="s">
        <v>7176</v>
      </c>
      <c r="F932" s="35" t="s">
        <v>7177</v>
      </c>
      <c r="G932" s="1" t="s">
        <v>5104</v>
      </c>
      <c r="H932" s="1" t="s">
        <v>5104</v>
      </c>
      <c r="I932" s="3">
        <v>1</v>
      </c>
      <c r="J932" s="1">
        <v>0</v>
      </c>
      <c r="K932" s="1">
        <v>0</v>
      </c>
      <c r="L932" s="3">
        <v>1</v>
      </c>
      <c r="M932" s="6">
        <v>16</v>
      </c>
      <c r="N932" s="13">
        <v>16</v>
      </c>
      <c r="O932" s="3">
        <v>44</v>
      </c>
      <c r="P932" s="1">
        <v>2.99</v>
      </c>
      <c r="Q932" s="1">
        <v>2.99</v>
      </c>
      <c r="R932" s="3">
        <v>47</v>
      </c>
      <c r="S932" s="1">
        <v>50</v>
      </c>
      <c r="T932" s="1">
        <v>0</v>
      </c>
      <c r="U932" s="1">
        <v>10</v>
      </c>
      <c r="V932" s="1">
        <v>0</v>
      </c>
      <c r="W932" s="1">
        <v>0</v>
      </c>
      <c r="X932" s="1">
        <v>40</v>
      </c>
      <c r="Y932" s="1">
        <v>0</v>
      </c>
      <c r="Z932" s="1">
        <v>0</v>
      </c>
      <c r="AA932" s="1">
        <v>0</v>
      </c>
      <c r="AB932" s="1">
        <v>0</v>
      </c>
      <c r="AC932" s="3">
        <v>11</v>
      </c>
      <c r="AD932" s="1">
        <v>9.2129075000000005E-2</v>
      </c>
      <c r="AE932" s="1">
        <v>1.30273880293603E-2</v>
      </c>
      <c r="AF932" s="1">
        <v>1</v>
      </c>
      <c r="AG932" s="1">
        <v>1</v>
      </c>
      <c r="AH932" s="1">
        <v>11</v>
      </c>
      <c r="AI932" s="1">
        <v>3</v>
      </c>
      <c r="AJ932" s="1">
        <v>3</v>
      </c>
      <c r="AK932" s="1">
        <v>51</v>
      </c>
    </row>
    <row r="933" spans="1:37" x14ac:dyDescent="0.2">
      <c r="A933" t="s">
        <v>933</v>
      </c>
      <c r="B933" t="s">
        <v>5554</v>
      </c>
      <c r="C933" t="s">
        <v>5555</v>
      </c>
      <c r="D933" t="s">
        <v>6973</v>
      </c>
      <c r="E933" t="s">
        <v>7178</v>
      </c>
      <c r="F933" s="35" t="s">
        <v>7179</v>
      </c>
      <c r="G933" s="1" t="s">
        <v>5104</v>
      </c>
      <c r="H933" s="1" t="s">
        <v>5104</v>
      </c>
      <c r="I933" s="3">
        <v>2</v>
      </c>
      <c r="J933" s="1">
        <v>0</v>
      </c>
      <c r="K933" s="1">
        <v>0</v>
      </c>
      <c r="L933" s="3">
        <v>1</v>
      </c>
      <c r="M933" s="6">
        <v>3.6</v>
      </c>
      <c r="N933" s="13">
        <v>3.6</v>
      </c>
      <c r="O933" s="3">
        <v>44</v>
      </c>
      <c r="P933" s="1">
        <v>2.99</v>
      </c>
      <c r="Q933" s="1">
        <v>2.99</v>
      </c>
      <c r="R933" s="3">
        <v>47</v>
      </c>
      <c r="S933" s="1">
        <v>50</v>
      </c>
      <c r="T933" s="1">
        <v>0</v>
      </c>
      <c r="U933" s="1">
        <v>10</v>
      </c>
      <c r="V933" s="1">
        <v>0</v>
      </c>
      <c r="W933" s="1">
        <v>0</v>
      </c>
      <c r="X933" s="1">
        <v>40</v>
      </c>
      <c r="Y933" s="1">
        <v>0</v>
      </c>
      <c r="Z933" s="1">
        <v>0</v>
      </c>
      <c r="AA933" s="1">
        <v>0</v>
      </c>
      <c r="AB933" s="1">
        <v>0</v>
      </c>
      <c r="AC933" s="3">
        <v>11</v>
      </c>
      <c r="AD933" s="1">
        <v>9.2129075000000005E-2</v>
      </c>
      <c r="AE933" s="1">
        <v>1.30273880293603E-2</v>
      </c>
      <c r="AF933" s="1">
        <v>1</v>
      </c>
      <c r="AG933" s="1">
        <v>1</v>
      </c>
      <c r="AH933" s="1">
        <v>11</v>
      </c>
      <c r="AI933" s="1">
        <v>1</v>
      </c>
      <c r="AJ933" s="1">
        <v>1</v>
      </c>
      <c r="AK933" s="1">
        <v>51</v>
      </c>
    </row>
    <row r="934" spans="1:37" x14ac:dyDescent="0.2">
      <c r="A934" t="s">
        <v>934</v>
      </c>
      <c r="B934" t="s">
        <v>5554</v>
      </c>
      <c r="C934" t="s">
        <v>5555</v>
      </c>
      <c r="D934" t="s">
        <v>6973</v>
      </c>
      <c r="E934" t="s">
        <v>7180</v>
      </c>
      <c r="F934" s="35" t="s">
        <v>7181</v>
      </c>
      <c r="G934" s="1" t="s">
        <v>5104</v>
      </c>
      <c r="H934" s="1" t="s">
        <v>5104</v>
      </c>
      <c r="I934" s="3">
        <v>1</v>
      </c>
      <c r="J934" s="1">
        <v>1</v>
      </c>
      <c r="K934" s="1">
        <v>1</v>
      </c>
      <c r="L934" s="3">
        <v>1</v>
      </c>
      <c r="M934" s="6">
        <v>58</v>
      </c>
      <c r="N934" s="13">
        <v>58</v>
      </c>
      <c r="O934" s="3">
        <v>44</v>
      </c>
      <c r="P934" s="1">
        <v>3.37</v>
      </c>
      <c r="Q934" s="1">
        <v>3.37</v>
      </c>
      <c r="R934" s="3">
        <v>47</v>
      </c>
      <c r="S934" s="1">
        <v>50</v>
      </c>
      <c r="T934" s="1">
        <v>0</v>
      </c>
      <c r="U934" s="1">
        <v>10</v>
      </c>
      <c r="V934" s="1">
        <v>0</v>
      </c>
      <c r="W934" s="1">
        <v>0</v>
      </c>
      <c r="X934" s="1">
        <v>40</v>
      </c>
      <c r="Y934" s="1">
        <v>0</v>
      </c>
      <c r="Z934" s="1">
        <v>0</v>
      </c>
      <c r="AA934" s="1">
        <v>0</v>
      </c>
      <c r="AB934" s="1">
        <v>0</v>
      </c>
      <c r="AC934" s="3">
        <v>11</v>
      </c>
      <c r="AD934" s="1">
        <v>9.2129075000000005E-2</v>
      </c>
      <c r="AE934" s="1">
        <v>1.30273880293603E-2</v>
      </c>
      <c r="AF934" s="1">
        <v>1</v>
      </c>
      <c r="AG934" s="1">
        <v>1</v>
      </c>
      <c r="AH934" s="1">
        <v>11</v>
      </c>
      <c r="AI934" s="1">
        <v>13</v>
      </c>
      <c r="AJ934" s="1">
        <v>13</v>
      </c>
      <c r="AK934" s="1">
        <v>51</v>
      </c>
    </row>
    <row r="935" spans="1:37" x14ac:dyDescent="0.2">
      <c r="A935" t="s">
        <v>935</v>
      </c>
      <c r="B935" t="s">
        <v>5554</v>
      </c>
      <c r="C935" t="s">
        <v>5555</v>
      </c>
      <c r="D935" t="s">
        <v>6973</v>
      </c>
      <c r="E935" t="s">
        <v>7182</v>
      </c>
      <c r="F935" s="35" t="s">
        <v>7183</v>
      </c>
      <c r="G935" s="1" t="s">
        <v>5104</v>
      </c>
      <c r="H935" s="1" t="s">
        <v>5104</v>
      </c>
      <c r="I935" s="3">
        <v>1</v>
      </c>
      <c r="J935" s="1">
        <v>1</v>
      </c>
      <c r="K935" s="1">
        <v>1</v>
      </c>
      <c r="L935" s="3">
        <v>1</v>
      </c>
      <c r="M935" s="6">
        <v>11.3</v>
      </c>
      <c r="N935" s="13">
        <v>11.3</v>
      </c>
      <c r="O935" s="3">
        <v>44</v>
      </c>
      <c r="P935" s="1">
        <v>1.615</v>
      </c>
      <c r="Q935" s="1">
        <v>1.615</v>
      </c>
      <c r="R935" s="3">
        <v>47</v>
      </c>
      <c r="S935" s="1">
        <v>50</v>
      </c>
      <c r="T935" s="1">
        <v>0</v>
      </c>
      <c r="U935" s="1">
        <v>10</v>
      </c>
      <c r="V935" s="1">
        <v>0</v>
      </c>
      <c r="W935" s="1">
        <v>0</v>
      </c>
      <c r="X935" s="1">
        <v>40</v>
      </c>
      <c r="Y935" s="1">
        <v>0</v>
      </c>
      <c r="Z935" s="1">
        <v>0</v>
      </c>
      <c r="AA935" s="1">
        <v>0</v>
      </c>
      <c r="AB935" s="1">
        <v>0</v>
      </c>
      <c r="AC935" s="3">
        <v>11</v>
      </c>
      <c r="AD935" s="1">
        <v>9.2129075000000005E-2</v>
      </c>
      <c r="AE935" s="1">
        <v>1.30273880293603E-2</v>
      </c>
      <c r="AF935" s="1">
        <v>1</v>
      </c>
      <c r="AG935" s="1">
        <v>1</v>
      </c>
      <c r="AH935" s="1">
        <v>11</v>
      </c>
      <c r="AI935" s="1">
        <v>1</v>
      </c>
      <c r="AJ935" s="1">
        <v>1</v>
      </c>
      <c r="AK935" s="1">
        <v>51</v>
      </c>
    </row>
    <row r="936" spans="1:37" x14ac:dyDescent="0.2">
      <c r="A936" t="s">
        <v>936</v>
      </c>
      <c r="B936" t="s">
        <v>5554</v>
      </c>
      <c r="C936" t="s">
        <v>5555</v>
      </c>
      <c r="D936" t="s">
        <v>6973</v>
      </c>
      <c r="E936" t="s">
        <v>7184</v>
      </c>
      <c r="F936" s="35" t="s">
        <v>7185</v>
      </c>
      <c r="G936" s="1" t="s">
        <v>5104</v>
      </c>
      <c r="H936" s="1" t="s">
        <v>5104</v>
      </c>
      <c r="I936" s="3">
        <v>2</v>
      </c>
      <c r="J936" s="1">
        <v>0</v>
      </c>
      <c r="K936" s="1">
        <v>0</v>
      </c>
      <c r="L936" s="3">
        <v>1</v>
      </c>
      <c r="M936" s="6">
        <v>14.4</v>
      </c>
      <c r="N936" s="13">
        <v>14.4</v>
      </c>
      <c r="O936" s="3">
        <v>44</v>
      </c>
      <c r="P936" s="1">
        <v>4.165</v>
      </c>
      <c r="Q936" s="1">
        <v>4.165</v>
      </c>
      <c r="R936" s="3">
        <v>47</v>
      </c>
      <c r="S936" s="1">
        <v>50</v>
      </c>
      <c r="T936" s="1">
        <v>0</v>
      </c>
      <c r="U936" s="1">
        <v>10</v>
      </c>
      <c r="V936" s="1">
        <v>0</v>
      </c>
      <c r="W936" s="1">
        <v>0</v>
      </c>
      <c r="X936" s="1">
        <v>40</v>
      </c>
      <c r="Y936" s="1">
        <v>0</v>
      </c>
      <c r="Z936" s="1">
        <v>0</v>
      </c>
      <c r="AA936" s="1">
        <v>0</v>
      </c>
      <c r="AB936" s="1">
        <v>0</v>
      </c>
      <c r="AC936" s="3">
        <v>11</v>
      </c>
      <c r="AD936" s="1">
        <v>9.2129075000000005E-2</v>
      </c>
      <c r="AE936" s="1">
        <v>1.30273880293603E-2</v>
      </c>
      <c r="AF936" s="1">
        <v>1</v>
      </c>
      <c r="AG936" s="1">
        <v>1</v>
      </c>
      <c r="AH936" s="1">
        <v>11</v>
      </c>
      <c r="AI936" s="1">
        <v>1</v>
      </c>
      <c r="AJ936" s="1">
        <v>1</v>
      </c>
      <c r="AK936" s="1">
        <v>51</v>
      </c>
    </row>
    <row r="937" spans="1:37" x14ac:dyDescent="0.2">
      <c r="A937" t="s">
        <v>937</v>
      </c>
      <c r="B937" t="s">
        <v>5554</v>
      </c>
      <c r="C937" t="s">
        <v>5555</v>
      </c>
      <c r="D937" t="s">
        <v>6973</v>
      </c>
      <c r="E937" t="s">
        <v>7186</v>
      </c>
      <c r="F937" s="35" t="s">
        <v>7187</v>
      </c>
      <c r="G937" s="1" t="s">
        <v>5104</v>
      </c>
      <c r="H937" s="1" t="s">
        <v>5104</v>
      </c>
      <c r="I937" s="3">
        <v>2</v>
      </c>
      <c r="J937" s="1">
        <v>0</v>
      </c>
      <c r="K937" s="1">
        <v>0</v>
      </c>
      <c r="L937" s="3">
        <v>1</v>
      </c>
      <c r="M937" s="6">
        <v>14.4</v>
      </c>
      <c r="N937" s="13">
        <v>14.4</v>
      </c>
      <c r="O937" s="3">
        <v>44</v>
      </c>
      <c r="P937" s="1">
        <v>4.04</v>
      </c>
      <c r="Q937" s="1">
        <v>4.04</v>
      </c>
      <c r="R937" s="3">
        <v>47</v>
      </c>
      <c r="S937" s="1">
        <v>50</v>
      </c>
      <c r="T937" s="1">
        <v>0</v>
      </c>
      <c r="U937" s="1">
        <v>10</v>
      </c>
      <c r="V937" s="1">
        <v>0</v>
      </c>
      <c r="W937" s="1">
        <v>0</v>
      </c>
      <c r="X937" s="1">
        <v>40</v>
      </c>
      <c r="Y937" s="1">
        <v>0</v>
      </c>
      <c r="Z937" s="1">
        <v>0</v>
      </c>
      <c r="AA937" s="1">
        <v>0</v>
      </c>
      <c r="AB937" s="1">
        <v>0</v>
      </c>
      <c r="AC937" s="3">
        <v>11</v>
      </c>
      <c r="AD937" s="1">
        <v>9.2129075000000005E-2</v>
      </c>
      <c r="AE937" s="1">
        <v>1.30273880293603E-2</v>
      </c>
      <c r="AF937" s="1">
        <v>1</v>
      </c>
      <c r="AG937" s="1">
        <v>1</v>
      </c>
      <c r="AH937" s="1">
        <v>11</v>
      </c>
      <c r="AI937" s="1">
        <v>5</v>
      </c>
      <c r="AJ937" s="1">
        <v>5</v>
      </c>
      <c r="AK937" s="1">
        <v>51</v>
      </c>
    </row>
    <row r="938" spans="1:37" x14ac:dyDescent="0.2">
      <c r="A938" t="s">
        <v>938</v>
      </c>
      <c r="B938" t="s">
        <v>5554</v>
      </c>
      <c r="C938" t="s">
        <v>5555</v>
      </c>
      <c r="D938" t="s">
        <v>6973</v>
      </c>
      <c r="E938" t="s">
        <v>7188</v>
      </c>
      <c r="F938" s="35" t="s">
        <v>7189</v>
      </c>
      <c r="G938" s="1" t="s">
        <v>5104</v>
      </c>
      <c r="H938" s="1" t="s">
        <v>5104</v>
      </c>
      <c r="I938" s="3">
        <v>1</v>
      </c>
      <c r="J938" s="1">
        <v>1</v>
      </c>
      <c r="K938" s="1">
        <v>1</v>
      </c>
      <c r="L938" s="3">
        <v>1</v>
      </c>
      <c r="M938" s="6">
        <v>10.6</v>
      </c>
      <c r="N938" s="13">
        <v>10.6</v>
      </c>
      <c r="O938" s="3">
        <v>44</v>
      </c>
      <c r="P938" s="1" t="s">
        <v>2</v>
      </c>
      <c r="Q938" s="1">
        <v>4.5098000000000003</v>
      </c>
      <c r="R938" s="3" t="s">
        <v>14989</v>
      </c>
      <c r="S938" s="1">
        <v>50</v>
      </c>
      <c r="T938" s="1">
        <v>0</v>
      </c>
      <c r="U938" s="1">
        <v>10</v>
      </c>
      <c r="V938" s="1">
        <v>0</v>
      </c>
      <c r="W938" s="1">
        <v>0</v>
      </c>
      <c r="X938" s="1">
        <v>40</v>
      </c>
      <c r="Y938" s="1">
        <v>0</v>
      </c>
      <c r="Z938" s="1">
        <v>0</v>
      </c>
      <c r="AA938" s="1">
        <v>0</v>
      </c>
      <c r="AB938" s="1">
        <v>0</v>
      </c>
      <c r="AC938" s="3">
        <v>11</v>
      </c>
      <c r="AD938" s="1">
        <v>9.2129075000000005E-2</v>
      </c>
      <c r="AE938" s="1">
        <v>1.30273880293603E-2</v>
      </c>
      <c r="AF938" s="1">
        <v>1</v>
      </c>
      <c r="AG938" s="1">
        <v>1</v>
      </c>
      <c r="AH938" s="1">
        <v>11</v>
      </c>
      <c r="AI938" s="1">
        <v>6</v>
      </c>
      <c r="AJ938" s="1">
        <v>6</v>
      </c>
      <c r="AK938" s="1">
        <v>51</v>
      </c>
    </row>
    <row r="939" spans="1:37" x14ac:dyDescent="0.2">
      <c r="A939" t="s">
        <v>939</v>
      </c>
      <c r="B939" t="s">
        <v>5554</v>
      </c>
      <c r="C939" t="s">
        <v>5555</v>
      </c>
      <c r="D939" t="s">
        <v>6973</v>
      </c>
      <c r="E939" t="s">
        <v>7190</v>
      </c>
      <c r="F939" s="35" t="s">
        <v>7191</v>
      </c>
      <c r="G939" s="1" t="s">
        <v>5104</v>
      </c>
      <c r="H939" s="1" t="s">
        <v>5104</v>
      </c>
      <c r="I939" s="3">
        <v>2</v>
      </c>
      <c r="J939" s="1">
        <v>0</v>
      </c>
      <c r="K939" s="1">
        <v>0</v>
      </c>
      <c r="L939" s="3">
        <v>1</v>
      </c>
      <c r="M939" s="6">
        <v>8.1999999999999993</v>
      </c>
      <c r="N939" s="13">
        <v>8.1999999999999993</v>
      </c>
      <c r="O939" s="3">
        <v>44</v>
      </c>
      <c r="P939" s="1" t="s">
        <v>2</v>
      </c>
      <c r="Q939" s="1">
        <v>3.8852000000000002</v>
      </c>
      <c r="R939" s="3" t="s">
        <v>14989</v>
      </c>
      <c r="S939" s="1">
        <v>50</v>
      </c>
      <c r="T939" s="1">
        <v>0</v>
      </c>
      <c r="U939" s="1">
        <v>10</v>
      </c>
      <c r="V939" s="1">
        <v>0</v>
      </c>
      <c r="W939" s="1">
        <v>0</v>
      </c>
      <c r="X939" s="1">
        <v>40</v>
      </c>
      <c r="Y939" s="1">
        <v>0</v>
      </c>
      <c r="Z939" s="1">
        <v>0</v>
      </c>
      <c r="AA939" s="1">
        <v>0</v>
      </c>
      <c r="AB939" s="1">
        <v>0</v>
      </c>
      <c r="AC939" s="3">
        <v>11</v>
      </c>
      <c r="AD939" s="1">
        <v>9.2129075000000005E-2</v>
      </c>
      <c r="AE939" s="1">
        <v>1.30273880293603E-2</v>
      </c>
      <c r="AF939" s="1">
        <v>2</v>
      </c>
      <c r="AG939" s="1">
        <v>2</v>
      </c>
      <c r="AH939" s="1">
        <v>1</v>
      </c>
      <c r="AI939" s="1">
        <v>1</v>
      </c>
      <c r="AJ939" s="1">
        <v>1</v>
      </c>
      <c r="AK939" s="1">
        <v>51</v>
      </c>
    </row>
    <row r="940" spans="1:37" x14ac:dyDescent="0.2">
      <c r="A940" t="s">
        <v>940</v>
      </c>
      <c r="B940" t="s">
        <v>5554</v>
      </c>
      <c r="C940" t="s">
        <v>5555</v>
      </c>
      <c r="D940" t="s">
        <v>6973</v>
      </c>
      <c r="E940" t="s">
        <v>7192</v>
      </c>
      <c r="F940" s="35" t="s">
        <v>7193</v>
      </c>
      <c r="G940" s="1" t="s">
        <v>5104</v>
      </c>
      <c r="H940" s="1" t="s">
        <v>5104</v>
      </c>
      <c r="I940" s="3">
        <v>2</v>
      </c>
      <c r="J940" s="1">
        <v>0</v>
      </c>
      <c r="K940" s="1">
        <v>0</v>
      </c>
      <c r="L940" s="3">
        <v>1</v>
      </c>
      <c r="M940" s="6">
        <v>12.6</v>
      </c>
      <c r="N940" s="13">
        <v>12.6</v>
      </c>
      <c r="O940" s="3">
        <v>44</v>
      </c>
      <c r="P940" s="1" t="s">
        <v>2</v>
      </c>
      <c r="Q940" s="1">
        <v>3.6286</v>
      </c>
      <c r="R940" s="3" t="s">
        <v>14989</v>
      </c>
      <c r="S940" s="1">
        <v>50</v>
      </c>
      <c r="T940" s="1">
        <v>0</v>
      </c>
      <c r="U940" s="1">
        <v>10</v>
      </c>
      <c r="V940" s="1">
        <v>0</v>
      </c>
      <c r="W940" s="1">
        <v>0</v>
      </c>
      <c r="X940" s="1">
        <v>40</v>
      </c>
      <c r="Y940" s="1">
        <v>0</v>
      </c>
      <c r="Z940" s="1">
        <v>0</v>
      </c>
      <c r="AA940" s="1">
        <v>0</v>
      </c>
      <c r="AB940" s="1">
        <v>0</v>
      </c>
      <c r="AC940" s="3">
        <v>11</v>
      </c>
      <c r="AD940" s="1">
        <v>9.2129075000000005E-2</v>
      </c>
      <c r="AE940" s="1">
        <v>1.30273880293604E-2</v>
      </c>
      <c r="AF940" s="1">
        <v>1</v>
      </c>
      <c r="AG940" s="1">
        <v>1</v>
      </c>
      <c r="AH940" s="1">
        <v>11</v>
      </c>
      <c r="AI940" s="1">
        <v>4</v>
      </c>
      <c r="AJ940" s="1">
        <v>4</v>
      </c>
      <c r="AK940" s="1">
        <v>51</v>
      </c>
    </row>
    <row r="941" spans="1:37" x14ac:dyDescent="0.2">
      <c r="A941" t="s">
        <v>941</v>
      </c>
      <c r="B941" t="s">
        <v>5554</v>
      </c>
      <c r="C941" t="s">
        <v>5555</v>
      </c>
      <c r="D941" t="s">
        <v>6973</v>
      </c>
      <c r="E941" t="s">
        <v>7194</v>
      </c>
      <c r="F941" s="35" t="s">
        <v>7195</v>
      </c>
      <c r="G941" s="1" t="s">
        <v>5104</v>
      </c>
      <c r="H941" s="1" t="s">
        <v>5104</v>
      </c>
      <c r="I941" s="3">
        <v>2</v>
      </c>
      <c r="J941" s="1">
        <v>0</v>
      </c>
      <c r="K941" s="1">
        <v>0</v>
      </c>
      <c r="L941" s="3">
        <v>1</v>
      </c>
      <c r="M941" s="6">
        <v>6.5</v>
      </c>
      <c r="N941" s="13">
        <v>6.5</v>
      </c>
      <c r="O941" s="3">
        <v>44</v>
      </c>
      <c r="P941" s="1" t="s">
        <v>2</v>
      </c>
      <c r="Q941" s="1">
        <v>4.5879000000000003</v>
      </c>
      <c r="R941" s="3" t="s">
        <v>14989</v>
      </c>
      <c r="S941" s="1">
        <v>50</v>
      </c>
      <c r="T941" s="1">
        <v>0</v>
      </c>
      <c r="U941" s="1">
        <v>10</v>
      </c>
      <c r="V941" s="1">
        <v>0</v>
      </c>
      <c r="W941" s="1">
        <v>0</v>
      </c>
      <c r="X941" s="1">
        <v>40</v>
      </c>
      <c r="Y941" s="1">
        <v>0</v>
      </c>
      <c r="Z941" s="1">
        <v>0</v>
      </c>
      <c r="AA941" s="1">
        <v>0</v>
      </c>
      <c r="AB941" s="1">
        <v>0</v>
      </c>
      <c r="AC941" s="3">
        <v>11</v>
      </c>
      <c r="AD941" s="1">
        <v>9.2129075000000005E-2</v>
      </c>
      <c r="AE941" s="1">
        <v>1.30273880293604E-2</v>
      </c>
      <c r="AF941" s="1">
        <v>1</v>
      </c>
      <c r="AG941" s="1">
        <v>1</v>
      </c>
      <c r="AH941" s="1">
        <v>11</v>
      </c>
      <c r="AI941" s="1">
        <v>1</v>
      </c>
      <c r="AJ941" s="1">
        <v>1</v>
      </c>
      <c r="AK941" s="1">
        <v>51</v>
      </c>
    </row>
    <row r="942" spans="1:37" x14ac:dyDescent="0.2">
      <c r="A942" t="s">
        <v>942</v>
      </c>
      <c r="B942" t="s">
        <v>5554</v>
      </c>
      <c r="C942" t="s">
        <v>5555</v>
      </c>
      <c r="D942" t="s">
        <v>6973</v>
      </c>
      <c r="E942" t="s">
        <v>7196</v>
      </c>
      <c r="F942" s="35" t="s">
        <v>7197</v>
      </c>
      <c r="G942" s="1" t="s">
        <v>5104</v>
      </c>
      <c r="H942" s="1" t="s">
        <v>5104</v>
      </c>
      <c r="I942" s="3">
        <v>1</v>
      </c>
      <c r="J942" s="1">
        <v>0</v>
      </c>
      <c r="K942" s="1">
        <v>0</v>
      </c>
      <c r="L942" s="3">
        <v>1</v>
      </c>
      <c r="M942" s="6">
        <v>10.1</v>
      </c>
      <c r="N942" s="13">
        <v>10.1</v>
      </c>
      <c r="O942" s="3">
        <v>44</v>
      </c>
      <c r="P942" s="1" t="s">
        <v>2</v>
      </c>
      <c r="Q942" s="1">
        <v>4.1589999999999998</v>
      </c>
      <c r="R942" s="3" t="s">
        <v>14989</v>
      </c>
      <c r="S942" s="1">
        <v>50</v>
      </c>
      <c r="T942" s="1">
        <v>0</v>
      </c>
      <c r="U942" s="1">
        <v>10</v>
      </c>
      <c r="V942" s="1">
        <v>0</v>
      </c>
      <c r="W942" s="1">
        <v>0</v>
      </c>
      <c r="X942" s="1">
        <v>40</v>
      </c>
      <c r="Y942" s="1">
        <v>0</v>
      </c>
      <c r="Z942" s="1">
        <v>0</v>
      </c>
      <c r="AA942" s="1">
        <v>0</v>
      </c>
      <c r="AB942" s="1">
        <v>0</v>
      </c>
      <c r="AC942" s="3">
        <v>11</v>
      </c>
      <c r="AD942" s="1">
        <v>9.2129075000000005E-2</v>
      </c>
      <c r="AE942" s="1">
        <v>1.30273880293604E-2</v>
      </c>
      <c r="AF942" s="1">
        <v>1</v>
      </c>
      <c r="AG942" s="1">
        <v>1</v>
      </c>
      <c r="AH942" s="1">
        <v>11</v>
      </c>
      <c r="AI942" s="1">
        <v>1</v>
      </c>
      <c r="AJ942" s="1">
        <v>1</v>
      </c>
      <c r="AK942" s="1">
        <v>51</v>
      </c>
    </row>
    <row r="943" spans="1:37" x14ac:dyDescent="0.2">
      <c r="A943" t="s">
        <v>943</v>
      </c>
      <c r="B943" t="s">
        <v>5554</v>
      </c>
      <c r="C943" t="s">
        <v>5555</v>
      </c>
      <c r="D943" t="s">
        <v>6973</v>
      </c>
      <c r="E943" t="s">
        <v>6696</v>
      </c>
      <c r="F943" s="35" t="s">
        <v>7198</v>
      </c>
      <c r="G943" s="1" t="s">
        <v>5104</v>
      </c>
      <c r="H943" s="1" t="s">
        <v>5104</v>
      </c>
      <c r="I943" s="3">
        <v>2</v>
      </c>
      <c r="J943" s="1">
        <v>0</v>
      </c>
      <c r="K943" s="1">
        <v>0</v>
      </c>
      <c r="L943" s="3">
        <v>1</v>
      </c>
      <c r="M943" s="6">
        <v>5.7</v>
      </c>
      <c r="N943" s="13">
        <v>5.7</v>
      </c>
      <c r="O943" s="3">
        <v>44</v>
      </c>
      <c r="P943" s="1" t="s">
        <v>2</v>
      </c>
      <c r="Q943" s="1">
        <v>3.7336</v>
      </c>
      <c r="R943" s="3" t="s">
        <v>14989</v>
      </c>
      <c r="S943" s="1">
        <v>50</v>
      </c>
      <c r="T943" s="1">
        <v>0</v>
      </c>
      <c r="U943" s="1">
        <v>10</v>
      </c>
      <c r="V943" s="1">
        <v>0</v>
      </c>
      <c r="W943" s="1">
        <v>0</v>
      </c>
      <c r="X943" s="1">
        <v>40</v>
      </c>
      <c r="Y943" s="1">
        <v>0</v>
      </c>
      <c r="Z943" s="1">
        <v>0</v>
      </c>
      <c r="AA943" s="1">
        <v>0</v>
      </c>
      <c r="AB943" s="1">
        <v>0</v>
      </c>
      <c r="AC943" s="3">
        <v>11</v>
      </c>
      <c r="AD943" s="1">
        <v>9.2129075000000005E-2</v>
      </c>
      <c r="AE943" s="1">
        <v>1.30273880293604E-2</v>
      </c>
      <c r="AF943" s="1">
        <v>1</v>
      </c>
      <c r="AG943" s="1">
        <v>1</v>
      </c>
      <c r="AH943" s="1">
        <v>11</v>
      </c>
      <c r="AI943" s="1">
        <v>1</v>
      </c>
      <c r="AJ943" s="1">
        <v>1</v>
      </c>
      <c r="AK943" s="1">
        <v>51</v>
      </c>
    </row>
    <row r="944" spans="1:37" x14ac:dyDescent="0.2">
      <c r="A944" t="s">
        <v>944</v>
      </c>
      <c r="B944" t="s">
        <v>5554</v>
      </c>
      <c r="C944" t="s">
        <v>5555</v>
      </c>
      <c r="D944" t="s">
        <v>6973</v>
      </c>
      <c r="E944" t="s">
        <v>7199</v>
      </c>
      <c r="F944" s="35" t="s">
        <v>14939</v>
      </c>
      <c r="G944" s="1" t="s">
        <v>5104</v>
      </c>
      <c r="H944" s="1" t="s">
        <v>5104</v>
      </c>
      <c r="I944" s="3">
        <v>2</v>
      </c>
      <c r="J944" s="1">
        <v>0</v>
      </c>
      <c r="K944" s="1">
        <v>0</v>
      </c>
      <c r="L944" s="3">
        <v>1</v>
      </c>
      <c r="M944" s="6" t="s">
        <v>2</v>
      </c>
      <c r="N944" s="13">
        <v>10.8</v>
      </c>
      <c r="O944" s="3" t="s">
        <v>14989</v>
      </c>
      <c r="P944" s="1" t="s">
        <v>2</v>
      </c>
      <c r="Q944" s="1">
        <v>2.9159999999999999</v>
      </c>
      <c r="R944" s="3" t="s">
        <v>14989</v>
      </c>
      <c r="S944" s="1">
        <v>50</v>
      </c>
      <c r="T944" s="1">
        <v>0</v>
      </c>
      <c r="U944" s="1">
        <v>0</v>
      </c>
      <c r="V944" s="1">
        <v>0</v>
      </c>
      <c r="W944" s="1">
        <v>50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3">
        <v>44</v>
      </c>
      <c r="AD944" s="1">
        <v>7.8015720999999996E-2</v>
      </c>
      <c r="AE944" s="1">
        <v>8.6284623564017605E-3</v>
      </c>
      <c r="AF944" s="1" t="s">
        <v>2</v>
      </c>
      <c r="AG944" s="1">
        <v>1</v>
      </c>
      <c r="AH944" s="1" t="s">
        <v>14989</v>
      </c>
      <c r="AI944" s="1">
        <v>1</v>
      </c>
      <c r="AJ944" s="1">
        <v>1</v>
      </c>
      <c r="AK944" s="1">
        <v>51</v>
      </c>
    </row>
    <row r="945" spans="1:37" x14ac:dyDescent="0.2">
      <c r="A945" t="s">
        <v>945</v>
      </c>
      <c r="B945" t="s">
        <v>5554</v>
      </c>
      <c r="C945" t="s">
        <v>5555</v>
      </c>
      <c r="D945" t="s">
        <v>6973</v>
      </c>
      <c r="E945" t="s">
        <v>7200</v>
      </c>
      <c r="F945" s="35" t="s">
        <v>14938</v>
      </c>
      <c r="G945" s="1" t="s">
        <v>5104</v>
      </c>
      <c r="H945" s="1" t="s">
        <v>5104</v>
      </c>
      <c r="I945" s="3">
        <v>2</v>
      </c>
      <c r="J945" s="1">
        <v>0</v>
      </c>
      <c r="K945" s="1">
        <v>0</v>
      </c>
      <c r="L945" s="3">
        <v>1</v>
      </c>
      <c r="M945" s="6" t="s">
        <v>2</v>
      </c>
      <c r="N945" s="13">
        <v>10.8</v>
      </c>
      <c r="O945" s="3" t="s">
        <v>14989</v>
      </c>
      <c r="P945" s="1" t="s">
        <v>2</v>
      </c>
      <c r="Q945" s="1">
        <v>2.1343000000000001</v>
      </c>
      <c r="R945" s="3" t="s">
        <v>14989</v>
      </c>
      <c r="S945" s="1">
        <v>50</v>
      </c>
      <c r="T945" s="1">
        <v>0</v>
      </c>
      <c r="U945" s="1">
        <v>0</v>
      </c>
      <c r="V945" s="1">
        <v>0</v>
      </c>
      <c r="W945" s="1">
        <v>50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3">
        <v>44</v>
      </c>
      <c r="AD945" s="1">
        <v>7.8015720999999996E-2</v>
      </c>
      <c r="AE945" s="1">
        <v>8.6284623564017691E-3</v>
      </c>
      <c r="AF945" s="1" t="s">
        <v>2</v>
      </c>
      <c r="AG945" s="1">
        <v>1</v>
      </c>
      <c r="AH945" s="1" t="s">
        <v>14989</v>
      </c>
      <c r="AI945" s="1">
        <v>1</v>
      </c>
      <c r="AJ945" s="1">
        <v>1</v>
      </c>
      <c r="AK945" s="1">
        <v>51</v>
      </c>
    </row>
    <row r="946" spans="1:37" x14ac:dyDescent="0.2">
      <c r="A946" t="s">
        <v>946</v>
      </c>
      <c r="B946" t="s">
        <v>5554</v>
      </c>
      <c r="C946" t="s">
        <v>5555</v>
      </c>
      <c r="D946" t="s">
        <v>6973</v>
      </c>
      <c r="E946" t="s">
        <v>7201</v>
      </c>
      <c r="F946" s="35" t="s">
        <v>7202</v>
      </c>
      <c r="G946" s="1" t="s">
        <v>5104</v>
      </c>
      <c r="H946" s="1" t="s">
        <v>5104</v>
      </c>
      <c r="I946" s="3">
        <v>2</v>
      </c>
      <c r="J946" s="1">
        <v>0</v>
      </c>
      <c r="K946" s="1">
        <v>0</v>
      </c>
      <c r="L946" s="3">
        <v>1</v>
      </c>
      <c r="M946" s="6">
        <v>12.5</v>
      </c>
      <c r="N946" s="13">
        <v>12.5</v>
      </c>
      <c r="O946" s="3">
        <v>44</v>
      </c>
      <c r="P946" s="1" t="s">
        <v>2</v>
      </c>
      <c r="Q946" s="1">
        <v>3.0741999999999998</v>
      </c>
      <c r="R946" s="3" t="s">
        <v>14989</v>
      </c>
      <c r="S946" s="1">
        <v>50</v>
      </c>
      <c r="T946" s="1">
        <v>0</v>
      </c>
      <c r="U946" s="1">
        <v>10</v>
      </c>
      <c r="V946" s="1">
        <v>0</v>
      </c>
      <c r="W946" s="1">
        <v>0</v>
      </c>
      <c r="X946" s="1">
        <v>40</v>
      </c>
      <c r="Y946" s="1">
        <v>0</v>
      </c>
      <c r="Z946" s="1">
        <v>0</v>
      </c>
      <c r="AA946" s="1">
        <v>0</v>
      </c>
      <c r="AB946" s="1">
        <v>0</v>
      </c>
      <c r="AC946" s="3">
        <v>11</v>
      </c>
      <c r="AD946" s="1">
        <v>9.2129075000000005E-2</v>
      </c>
      <c r="AE946" s="1">
        <v>1.30273880293603E-2</v>
      </c>
      <c r="AF946" s="1">
        <v>1</v>
      </c>
      <c r="AG946" s="1">
        <v>1</v>
      </c>
      <c r="AH946" s="1">
        <v>11</v>
      </c>
      <c r="AI946" s="1">
        <v>2</v>
      </c>
      <c r="AJ946" s="1">
        <v>2</v>
      </c>
      <c r="AK946" s="1">
        <v>51</v>
      </c>
    </row>
    <row r="947" spans="1:37" x14ac:dyDescent="0.2">
      <c r="A947" t="s">
        <v>947</v>
      </c>
      <c r="B947" t="s">
        <v>5554</v>
      </c>
      <c r="C947" t="s">
        <v>5555</v>
      </c>
      <c r="D947" t="s">
        <v>6973</v>
      </c>
      <c r="E947" t="s">
        <v>7203</v>
      </c>
      <c r="F947" s="35" t="s">
        <v>7204</v>
      </c>
      <c r="G947" s="1" t="s">
        <v>5104</v>
      </c>
      <c r="H947" s="1" t="s">
        <v>5104</v>
      </c>
      <c r="I947" s="3">
        <v>2</v>
      </c>
      <c r="J947" s="1">
        <v>0</v>
      </c>
      <c r="K947" s="1">
        <v>0</v>
      </c>
      <c r="L947" s="3">
        <v>1</v>
      </c>
      <c r="M947" s="6">
        <v>6.5</v>
      </c>
      <c r="N947" s="13">
        <v>6.5</v>
      </c>
      <c r="O947" s="3">
        <v>44</v>
      </c>
      <c r="P947" s="1" t="s">
        <v>2</v>
      </c>
      <c r="Q947" s="1">
        <v>3.6922999999999999</v>
      </c>
      <c r="R947" s="3" t="s">
        <v>14989</v>
      </c>
      <c r="S947" s="1">
        <v>50</v>
      </c>
      <c r="T947" s="1">
        <v>0</v>
      </c>
      <c r="U947" s="1">
        <v>10</v>
      </c>
      <c r="V947" s="1">
        <v>0</v>
      </c>
      <c r="W947" s="1">
        <v>0</v>
      </c>
      <c r="X947" s="1">
        <v>40</v>
      </c>
      <c r="Y947" s="1">
        <v>0</v>
      </c>
      <c r="Z947" s="1">
        <v>0</v>
      </c>
      <c r="AA947" s="1">
        <v>0</v>
      </c>
      <c r="AB947" s="1">
        <v>0</v>
      </c>
      <c r="AC947" s="3">
        <v>11</v>
      </c>
      <c r="AD947" s="1">
        <v>9.2129075000000005E-2</v>
      </c>
      <c r="AE947" s="1">
        <v>1.30273880293603E-2</v>
      </c>
      <c r="AF947" s="1">
        <v>1</v>
      </c>
      <c r="AG947" s="1">
        <v>1</v>
      </c>
      <c r="AH947" s="1">
        <v>11</v>
      </c>
      <c r="AI947" s="1">
        <v>1</v>
      </c>
      <c r="AJ947" s="1">
        <v>1</v>
      </c>
      <c r="AK947" s="1">
        <v>51</v>
      </c>
    </row>
    <row r="948" spans="1:37" x14ac:dyDescent="0.2">
      <c r="A948" t="s">
        <v>948</v>
      </c>
      <c r="B948" t="s">
        <v>5554</v>
      </c>
      <c r="C948" t="s">
        <v>5555</v>
      </c>
      <c r="D948" t="s">
        <v>6973</v>
      </c>
      <c r="E948" t="s">
        <v>7205</v>
      </c>
      <c r="F948" s="35" t="s">
        <v>7206</v>
      </c>
      <c r="G948" s="1" t="s">
        <v>5104</v>
      </c>
      <c r="H948" s="1" t="s">
        <v>5104</v>
      </c>
      <c r="I948" s="3">
        <v>2</v>
      </c>
      <c r="J948" s="1">
        <v>0</v>
      </c>
      <c r="K948" s="1">
        <v>0</v>
      </c>
      <c r="L948" s="3">
        <v>1</v>
      </c>
      <c r="M948" s="6">
        <v>2.5</v>
      </c>
      <c r="N948" s="13">
        <v>2.5</v>
      </c>
      <c r="O948" s="3">
        <v>44</v>
      </c>
      <c r="P948" s="1">
        <v>3</v>
      </c>
      <c r="Q948" s="1">
        <v>3</v>
      </c>
      <c r="R948" s="3">
        <v>47</v>
      </c>
      <c r="S948" s="1">
        <v>50</v>
      </c>
      <c r="T948" s="1">
        <v>0</v>
      </c>
      <c r="U948" s="1">
        <v>10</v>
      </c>
      <c r="V948" s="1">
        <v>0</v>
      </c>
      <c r="W948" s="1">
        <v>0</v>
      </c>
      <c r="X948" s="1">
        <v>40</v>
      </c>
      <c r="Y948" s="1">
        <v>0</v>
      </c>
      <c r="Z948" s="1">
        <v>0</v>
      </c>
      <c r="AA948" s="1">
        <v>0</v>
      </c>
      <c r="AB948" s="1">
        <v>0</v>
      </c>
      <c r="AC948" s="3">
        <v>11</v>
      </c>
      <c r="AD948" s="1">
        <v>9.2129075000000005E-2</v>
      </c>
      <c r="AE948" s="1">
        <v>1.30273880293604E-2</v>
      </c>
      <c r="AF948" s="1">
        <v>1</v>
      </c>
      <c r="AG948" s="1">
        <v>1</v>
      </c>
      <c r="AH948" s="1">
        <v>11</v>
      </c>
      <c r="AI948" s="1">
        <v>1</v>
      </c>
      <c r="AJ948" s="1">
        <v>1</v>
      </c>
      <c r="AK948" s="1">
        <v>51</v>
      </c>
    </row>
    <row r="949" spans="1:37" x14ac:dyDescent="0.2">
      <c r="A949" t="s">
        <v>949</v>
      </c>
      <c r="B949" t="s">
        <v>5554</v>
      </c>
      <c r="C949" t="s">
        <v>5555</v>
      </c>
      <c r="D949" t="s">
        <v>6973</v>
      </c>
      <c r="E949" t="s">
        <v>7207</v>
      </c>
      <c r="F949" s="35" t="s">
        <v>7208</v>
      </c>
      <c r="G949" s="1" t="s">
        <v>5104</v>
      </c>
      <c r="H949" s="1" t="s">
        <v>5104</v>
      </c>
      <c r="I949" s="3">
        <v>1</v>
      </c>
      <c r="J949" s="1">
        <v>1</v>
      </c>
      <c r="K949" s="1">
        <v>1</v>
      </c>
      <c r="L949" s="3">
        <v>1</v>
      </c>
      <c r="M949" s="6">
        <v>16.600000000000001</v>
      </c>
      <c r="N949" s="13">
        <v>16.600000000000001</v>
      </c>
      <c r="O949" s="3">
        <v>44</v>
      </c>
      <c r="P949" s="1">
        <v>2.44</v>
      </c>
      <c r="Q949" s="1">
        <v>2.44</v>
      </c>
      <c r="R949" s="3">
        <v>47</v>
      </c>
      <c r="S949" s="1">
        <v>50</v>
      </c>
      <c r="T949" s="1">
        <v>0</v>
      </c>
      <c r="U949" s="1">
        <v>10</v>
      </c>
      <c r="V949" s="1">
        <v>0</v>
      </c>
      <c r="W949" s="1">
        <v>0</v>
      </c>
      <c r="X949" s="1">
        <v>40</v>
      </c>
      <c r="Y949" s="1">
        <v>0</v>
      </c>
      <c r="Z949" s="1">
        <v>0</v>
      </c>
      <c r="AA949" s="1">
        <v>0</v>
      </c>
      <c r="AB949" s="1">
        <v>0</v>
      </c>
      <c r="AC949" s="3">
        <v>11</v>
      </c>
      <c r="AD949" s="1">
        <v>9.2129075000000005E-2</v>
      </c>
      <c r="AE949" s="1">
        <v>1.30273880293604E-2</v>
      </c>
      <c r="AF949" s="1">
        <v>1</v>
      </c>
      <c r="AG949" s="1">
        <v>1</v>
      </c>
      <c r="AH949" s="1">
        <v>11</v>
      </c>
      <c r="AI949" s="1">
        <v>3</v>
      </c>
      <c r="AJ949" s="1">
        <v>3</v>
      </c>
      <c r="AK949" s="1">
        <v>51</v>
      </c>
    </row>
    <row r="950" spans="1:37" x14ac:dyDescent="0.2">
      <c r="A950" t="s">
        <v>950</v>
      </c>
      <c r="B950" t="s">
        <v>5554</v>
      </c>
      <c r="C950" t="s">
        <v>5555</v>
      </c>
      <c r="D950" t="s">
        <v>6973</v>
      </c>
      <c r="E950" t="s">
        <v>7209</v>
      </c>
      <c r="F950" s="35" t="s">
        <v>7210</v>
      </c>
      <c r="G950" s="1" t="s">
        <v>5104</v>
      </c>
      <c r="H950" s="1" t="s">
        <v>5104</v>
      </c>
      <c r="I950" s="3">
        <v>2</v>
      </c>
      <c r="J950" s="1">
        <v>0</v>
      </c>
      <c r="K950" s="1">
        <v>0</v>
      </c>
      <c r="L950" s="3">
        <v>1</v>
      </c>
      <c r="M950" s="6">
        <v>5.9</v>
      </c>
      <c r="N950" s="13">
        <v>5.9</v>
      </c>
      <c r="O950" s="3">
        <v>44</v>
      </c>
      <c r="P950" s="1" t="s">
        <v>2</v>
      </c>
      <c r="Q950" s="1">
        <v>4.7693000000000003</v>
      </c>
      <c r="R950" s="3" t="s">
        <v>14989</v>
      </c>
      <c r="S950" s="1">
        <v>50</v>
      </c>
      <c r="T950" s="1">
        <v>0</v>
      </c>
      <c r="U950" s="1">
        <v>10</v>
      </c>
      <c r="V950" s="1">
        <v>0</v>
      </c>
      <c r="W950" s="1">
        <v>0</v>
      </c>
      <c r="X950" s="1">
        <v>40</v>
      </c>
      <c r="Y950" s="1">
        <v>0</v>
      </c>
      <c r="Z950" s="1">
        <v>0</v>
      </c>
      <c r="AA950" s="1">
        <v>0</v>
      </c>
      <c r="AB950" s="1">
        <v>0</v>
      </c>
      <c r="AC950" s="3">
        <v>11</v>
      </c>
      <c r="AD950" s="1">
        <v>9.2129075000000005E-2</v>
      </c>
      <c r="AE950" s="1">
        <v>1.30273880293604E-2</v>
      </c>
      <c r="AF950" s="1">
        <v>1</v>
      </c>
      <c r="AG950" s="1">
        <v>1</v>
      </c>
      <c r="AH950" s="1">
        <v>11</v>
      </c>
      <c r="AI950" s="1">
        <v>1</v>
      </c>
      <c r="AJ950" s="1">
        <v>1</v>
      </c>
      <c r="AK950" s="1">
        <v>51</v>
      </c>
    </row>
    <row r="951" spans="1:37" x14ac:dyDescent="0.2">
      <c r="A951" t="s">
        <v>951</v>
      </c>
      <c r="B951" t="s">
        <v>5554</v>
      </c>
      <c r="C951" t="s">
        <v>5555</v>
      </c>
      <c r="D951" t="s">
        <v>6973</v>
      </c>
      <c r="E951" t="s">
        <v>7211</v>
      </c>
      <c r="F951" s="35" t="s">
        <v>7212</v>
      </c>
      <c r="G951" s="1" t="s">
        <v>5104</v>
      </c>
      <c r="H951" s="1" t="s">
        <v>5104</v>
      </c>
      <c r="I951" s="3">
        <v>1</v>
      </c>
      <c r="J951" s="1">
        <v>1</v>
      </c>
      <c r="K951" s="1">
        <v>1</v>
      </c>
      <c r="L951" s="3">
        <v>1</v>
      </c>
      <c r="M951" s="6">
        <v>11.8</v>
      </c>
      <c r="N951" s="13">
        <v>11.8</v>
      </c>
      <c r="O951" s="3">
        <v>44</v>
      </c>
      <c r="P951" s="1">
        <v>4.04</v>
      </c>
      <c r="Q951" s="1">
        <v>4.04</v>
      </c>
      <c r="R951" s="3">
        <v>47</v>
      </c>
      <c r="S951" s="1">
        <v>50</v>
      </c>
      <c r="T951" s="1">
        <v>0</v>
      </c>
      <c r="U951" s="1">
        <v>10</v>
      </c>
      <c r="V951" s="1">
        <v>0</v>
      </c>
      <c r="W951" s="1">
        <v>0</v>
      </c>
      <c r="X951" s="1">
        <v>40</v>
      </c>
      <c r="Y951" s="1">
        <v>0</v>
      </c>
      <c r="Z951" s="1">
        <v>0</v>
      </c>
      <c r="AA951" s="1">
        <v>0</v>
      </c>
      <c r="AB951" s="1">
        <v>0</v>
      </c>
      <c r="AC951" s="3">
        <v>11</v>
      </c>
      <c r="AD951" s="1">
        <v>9.2129075000000005E-2</v>
      </c>
      <c r="AE951" s="1">
        <v>1.30273880293604E-2</v>
      </c>
      <c r="AF951" s="1">
        <v>1</v>
      </c>
      <c r="AG951" s="1">
        <v>1</v>
      </c>
      <c r="AH951" s="1">
        <v>11</v>
      </c>
      <c r="AI951" s="1">
        <v>1</v>
      </c>
      <c r="AJ951" s="1">
        <v>1</v>
      </c>
      <c r="AK951" s="1">
        <v>51</v>
      </c>
    </row>
    <row r="952" spans="1:37" x14ac:dyDescent="0.2">
      <c r="A952" t="s">
        <v>952</v>
      </c>
      <c r="B952" t="s">
        <v>5554</v>
      </c>
      <c r="C952" t="s">
        <v>5555</v>
      </c>
      <c r="D952" t="s">
        <v>6973</v>
      </c>
      <c r="E952" t="s">
        <v>7213</v>
      </c>
      <c r="F952" s="35" t="s">
        <v>7214</v>
      </c>
      <c r="G952" s="1" t="s">
        <v>5104</v>
      </c>
      <c r="H952" s="1" t="s">
        <v>5104</v>
      </c>
      <c r="I952" s="3">
        <v>2</v>
      </c>
      <c r="J952" s="1">
        <v>0</v>
      </c>
      <c r="K952" s="1">
        <v>0</v>
      </c>
      <c r="L952" s="3">
        <v>1</v>
      </c>
      <c r="M952" s="6">
        <v>14.5</v>
      </c>
      <c r="N952" s="13">
        <v>14.5</v>
      </c>
      <c r="O952" s="3">
        <v>44</v>
      </c>
      <c r="P952" s="1" t="s">
        <v>2</v>
      </c>
      <c r="Q952" s="1">
        <v>3.2155</v>
      </c>
      <c r="R952" s="3" t="s">
        <v>14989</v>
      </c>
      <c r="S952" s="1">
        <v>50</v>
      </c>
      <c r="T952" s="1">
        <v>0</v>
      </c>
      <c r="U952" s="1">
        <v>10</v>
      </c>
      <c r="V952" s="1">
        <v>0</v>
      </c>
      <c r="W952" s="1">
        <v>0</v>
      </c>
      <c r="X952" s="1">
        <v>40</v>
      </c>
      <c r="Y952" s="1">
        <v>0</v>
      </c>
      <c r="Z952" s="1">
        <v>0</v>
      </c>
      <c r="AA952" s="1">
        <v>0</v>
      </c>
      <c r="AB952" s="1">
        <v>0</v>
      </c>
      <c r="AC952" s="3">
        <v>11</v>
      </c>
      <c r="AD952" s="1">
        <v>9.2129075000000005E-2</v>
      </c>
      <c r="AE952" s="1">
        <v>1.30273880293604E-2</v>
      </c>
      <c r="AF952" s="1">
        <v>1</v>
      </c>
      <c r="AG952" s="1">
        <v>1</v>
      </c>
      <c r="AH952" s="1">
        <v>11</v>
      </c>
      <c r="AI952" s="1">
        <v>1</v>
      </c>
      <c r="AJ952" s="1">
        <v>1</v>
      </c>
      <c r="AK952" s="1">
        <v>51</v>
      </c>
    </row>
    <row r="953" spans="1:37" x14ac:dyDescent="0.2">
      <c r="A953" t="s">
        <v>953</v>
      </c>
      <c r="B953" t="s">
        <v>5554</v>
      </c>
      <c r="C953" t="s">
        <v>5555</v>
      </c>
      <c r="D953" t="s">
        <v>6973</v>
      </c>
      <c r="E953" t="s">
        <v>7215</v>
      </c>
      <c r="F953" s="35" t="s">
        <v>7216</v>
      </c>
      <c r="G953" s="1" t="s">
        <v>5104</v>
      </c>
      <c r="H953" s="1" t="s">
        <v>5104</v>
      </c>
      <c r="I953" s="3">
        <v>2</v>
      </c>
      <c r="J953" s="1">
        <v>0</v>
      </c>
      <c r="K953" s="1">
        <v>0</v>
      </c>
      <c r="L953" s="3">
        <v>1</v>
      </c>
      <c r="M953" s="6">
        <v>4.5</v>
      </c>
      <c r="N953" s="13">
        <v>4.5</v>
      </c>
      <c r="O953" s="3">
        <v>44</v>
      </c>
      <c r="P953" s="1" t="s">
        <v>2</v>
      </c>
      <c r="Q953" s="1">
        <v>3.8721000000000001</v>
      </c>
      <c r="R953" s="3" t="s">
        <v>14989</v>
      </c>
      <c r="S953" s="1">
        <v>50</v>
      </c>
      <c r="T953" s="1">
        <v>0</v>
      </c>
      <c r="U953" s="1">
        <v>10</v>
      </c>
      <c r="V953" s="1">
        <v>0</v>
      </c>
      <c r="W953" s="1">
        <v>0</v>
      </c>
      <c r="X953" s="1">
        <v>40</v>
      </c>
      <c r="Y953" s="1">
        <v>0</v>
      </c>
      <c r="Z953" s="1">
        <v>0</v>
      </c>
      <c r="AA953" s="1">
        <v>0</v>
      </c>
      <c r="AB953" s="1">
        <v>0</v>
      </c>
      <c r="AC953" s="3">
        <v>11</v>
      </c>
      <c r="AD953" s="1">
        <v>9.2129075000000005E-2</v>
      </c>
      <c r="AE953" s="1">
        <v>1.3027388029360499E-2</v>
      </c>
      <c r="AF953" s="1">
        <v>1</v>
      </c>
      <c r="AG953" s="1">
        <v>1</v>
      </c>
      <c r="AH953" s="1">
        <v>11</v>
      </c>
      <c r="AI953" s="1">
        <v>1</v>
      </c>
      <c r="AJ953" s="1">
        <v>1</v>
      </c>
      <c r="AK953" s="1">
        <v>51</v>
      </c>
    </row>
    <row r="954" spans="1:37" x14ac:dyDescent="0.2">
      <c r="A954" t="s">
        <v>954</v>
      </c>
      <c r="B954" t="s">
        <v>5554</v>
      </c>
      <c r="C954" t="s">
        <v>5555</v>
      </c>
      <c r="D954" t="s">
        <v>6973</v>
      </c>
      <c r="E954" t="s">
        <v>7217</v>
      </c>
      <c r="F954" s="35" t="s">
        <v>7218</v>
      </c>
      <c r="G954" s="1" t="s">
        <v>5104</v>
      </c>
      <c r="H954" s="1" t="s">
        <v>5104</v>
      </c>
      <c r="I954" s="3">
        <v>2</v>
      </c>
      <c r="J954" s="1">
        <v>0</v>
      </c>
      <c r="K954" s="1">
        <v>0</v>
      </c>
      <c r="L954" s="3">
        <v>1</v>
      </c>
      <c r="M954" s="6">
        <v>4.8</v>
      </c>
      <c r="N954" s="13">
        <v>4.8</v>
      </c>
      <c r="O954" s="3">
        <v>44</v>
      </c>
      <c r="P954" s="1">
        <v>4.04</v>
      </c>
      <c r="Q954" s="1">
        <v>4.04</v>
      </c>
      <c r="R954" s="3">
        <v>47</v>
      </c>
      <c r="S954" s="1">
        <v>50</v>
      </c>
      <c r="T954" s="1">
        <v>0</v>
      </c>
      <c r="U954" s="1">
        <v>10</v>
      </c>
      <c r="V954" s="1">
        <v>0</v>
      </c>
      <c r="W954" s="1">
        <v>0</v>
      </c>
      <c r="X954" s="1">
        <v>40</v>
      </c>
      <c r="Y954" s="1">
        <v>0</v>
      </c>
      <c r="Z954" s="1">
        <v>0</v>
      </c>
      <c r="AA954" s="1">
        <v>0</v>
      </c>
      <c r="AB954" s="1">
        <v>0</v>
      </c>
      <c r="AC954" s="3">
        <v>11</v>
      </c>
      <c r="AD954" s="1">
        <v>9.2129075000000005E-2</v>
      </c>
      <c r="AE954" s="1">
        <v>1.3027388029360499E-2</v>
      </c>
      <c r="AF954" s="1">
        <v>1</v>
      </c>
      <c r="AG954" s="1">
        <v>1</v>
      </c>
      <c r="AH954" s="1">
        <v>11</v>
      </c>
      <c r="AI954" s="1">
        <v>1</v>
      </c>
      <c r="AJ954" s="1">
        <v>1</v>
      </c>
      <c r="AK954" s="1">
        <v>51</v>
      </c>
    </row>
    <row r="955" spans="1:37" x14ac:dyDescent="0.2">
      <c r="A955" t="s">
        <v>955</v>
      </c>
      <c r="B955" t="s">
        <v>5554</v>
      </c>
      <c r="C955" t="s">
        <v>5555</v>
      </c>
      <c r="D955" t="s">
        <v>6973</v>
      </c>
      <c r="E955" t="s">
        <v>7219</v>
      </c>
      <c r="F955" s="35" t="s">
        <v>7220</v>
      </c>
      <c r="G955" s="1" t="s">
        <v>5104</v>
      </c>
      <c r="H955" s="1" t="s">
        <v>5104</v>
      </c>
      <c r="I955" s="3">
        <v>2</v>
      </c>
      <c r="J955" s="1">
        <v>0</v>
      </c>
      <c r="K955" s="1">
        <v>0</v>
      </c>
      <c r="L955" s="3">
        <v>1</v>
      </c>
      <c r="M955" s="6">
        <v>7</v>
      </c>
      <c r="N955" s="13">
        <v>7</v>
      </c>
      <c r="O955" s="3">
        <v>44</v>
      </c>
      <c r="P955" s="1" t="s">
        <v>2</v>
      </c>
      <c r="Q955" s="1">
        <v>4.2973999999999997</v>
      </c>
      <c r="R955" s="3" t="s">
        <v>14989</v>
      </c>
      <c r="S955" s="1">
        <v>50</v>
      </c>
      <c r="T955" s="1">
        <v>0</v>
      </c>
      <c r="U955" s="1">
        <v>10</v>
      </c>
      <c r="V955" s="1">
        <v>0</v>
      </c>
      <c r="W955" s="1">
        <v>0</v>
      </c>
      <c r="X955" s="1">
        <v>40</v>
      </c>
      <c r="Y955" s="1">
        <v>0</v>
      </c>
      <c r="Z955" s="1">
        <v>0</v>
      </c>
      <c r="AA955" s="1">
        <v>0</v>
      </c>
      <c r="AB955" s="1">
        <v>0</v>
      </c>
      <c r="AC955" s="3">
        <v>11</v>
      </c>
      <c r="AD955" s="1">
        <v>9.2129075000000005E-2</v>
      </c>
      <c r="AE955" s="1">
        <v>1.3027388029360499E-2</v>
      </c>
      <c r="AF955" s="1">
        <v>1</v>
      </c>
      <c r="AG955" s="1">
        <v>1</v>
      </c>
      <c r="AH955" s="1">
        <v>11</v>
      </c>
      <c r="AI955" s="1">
        <v>2</v>
      </c>
      <c r="AJ955" s="1">
        <v>2</v>
      </c>
      <c r="AK955" s="1">
        <v>51</v>
      </c>
    </row>
    <row r="956" spans="1:37" x14ac:dyDescent="0.2">
      <c r="A956" t="s">
        <v>956</v>
      </c>
      <c r="B956" t="s">
        <v>5554</v>
      </c>
      <c r="C956" t="s">
        <v>5555</v>
      </c>
      <c r="D956" t="s">
        <v>6973</v>
      </c>
      <c r="E956" t="s">
        <v>7221</v>
      </c>
      <c r="F956" s="35" t="s">
        <v>7222</v>
      </c>
      <c r="G956" s="1" t="s">
        <v>5104</v>
      </c>
      <c r="H956" s="1" t="s">
        <v>5104</v>
      </c>
      <c r="I956" s="3">
        <v>1</v>
      </c>
      <c r="J956" s="1">
        <v>1</v>
      </c>
      <c r="K956" s="1">
        <v>1</v>
      </c>
      <c r="L956" s="3">
        <v>1</v>
      </c>
      <c r="M956" s="6">
        <v>14</v>
      </c>
      <c r="N956" s="13">
        <v>14</v>
      </c>
      <c r="O956" s="3">
        <v>44</v>
      </c>
      <c r="P956" s="1" t="s">
        <v>2</v>
      </c>
      <c r="Q956" s="1">
        <v>4.1037999999999997</v>
      </c>
      <c r="R956" s="3" t="s">
        <v>14989</v>
      </c>
      <c r="S956" s="1">
        <v>50</v>
      </c>
      <c r="T956" s="1">
        <v>0</v>
      </c>
      <c r="U956" s="1">
        <v>10</v>
      </c>
      <c r="V956" s="1">
        <v>0</v>
      </c>
      <c r="W956" s="1">
        <v>0</v>
      </c>
      <c r="X956" s="1">
        <v>40</v>
      </c>
      <c r="Y956" s="1">
        <v>0</v>
      </c>
      <c r="Z956" s="1">
        <v>0</v>
      </c>
      <c r="AA956" s="1">
        <v>0</v>
      </c>
      <c r="AB956" s="1">
        <v>0</v>
      </c>
      <c r="AC956" s="3">
        <v>11</v>
      </c>
      <c r="AD956" s="1">
        <v>9.2129075000000005E-2</v>
      </c>
      <c r="AE956" s="1">
        <v>1.3027388029360499E-2</v>
      </c>
      <c r="AF956" s="1">
        <v>1</v>
      </c>
      <c r="AG956" s="1">
        <v>1</v>
      </c>
      <c r="AH956" s="1">
        <v>11</v>
      </c>
      <c r="AI956" s="1">
        <v>2</v>
      </c>
      <c r="AJ956" s="1">
        <v>2</v>
      </c>
      <c r="AK956" s="1">
        <v>51</v>
      </c>
    </row>
    <row r="957" spans="1:37" x14ac:dyDescent="0.2">
      <c r="A957" t="s">
        <v>957</v>
      </c>
      <c r="B957" t="s">
        <v>5554</v>
      </c>
      <c r="C957" t="s">
        <v>5555</v>
      </c>
      <c r="D957" t="s">
        <v>6973</v>
      </c>
      <c r="E957" t="s">
        <v>7223</v>
      </c>
      <c r="F957" s="35" t="s">
        <v>7224</v>
      </c>
      <c r="G957" s="1" t="s">
        <v>5104</v>
      </c>
      <c r="H957" s="1" t="s">
        <v>5104</v>
      </c>
      <c r="I957" s="3">
        <v>2</v>
      </c>
      <c r="J957" s="1">
        <v>0</v>
      </c>
      <c r="K957" s="1">
        <v>0</v>
      </c>
      <c r="L957" s="3">
        <v>1</v>
      </c>
      <c r="M957" s="6">
        <v>7.6</v>
      </c>
      <c r="N957" s="13">
        <v>7.6</v>
      </c>
      <c r="O957" s="3">
        <v>44</v>
      </c>
      <c r="P957" s="1" t="s">
        <v>2</v>
      </c>
      <c r="Q957" s="1">
        <v>3.7311000000000001</v>
      </c>
      <c r="R957" s="3" t="s">
        <v>14989</v>
      </c>
      <c r="S957" s="1">
        <v>50</v>
      </c>
      <c r="T957" s="1">
        <v>0</v>
      </c>
      <c r="U957" s="1">
        <v>10</v>
      </c>
      <c r="V957" s="1">
        <v>0</v>
      </c>
      <c r="W957" s="1">
        <v>0</v>
      </c>
      <c r="X957" s="1">
        <v>40</v>
      </c>
      <c r="Y957" s="1">
        <v>0</v>
      </c>
      <c r="Z957" s="1">
        <v>0</v>
      </c>
      <c r="AA957" s="1">
        <v>0</v>
      </c>
      <c r="AB957" s="1">
        <v>0</v>
      </c>
      <c r="AC957" s="3">
        <v>11</v>
      </c>
      <c r="AD957" s="1">
        <v>9.2129075000000005E-2</v>
      </c>
      <c r="AE957" s="1">
        <v>1.3027388029360499E-2</v>
      </c>
      <c r="AF957" s="1">
        <v>1</v>
      </c>
      <c r="AG957" s="1">
        <v>1</v>
      </c>
      <c r="AH957" s="1">
        <v>11</v>
      </c>
      <c r="AI957" s="1">
        <v>1</v>
      </c>
      <c r="AJ957" s="1">
        <v>1</v>
      </c>
      <c r="AK957" s="1">
        <v>51</v>
      </c>
    </row>
    <row r="958" spans="1:37" x14ac:dyDescent="0.2">
      <c r="A958" t="s">
        <v>958</v>
      </c>
      <c r="B958" t="s">
        <v>5554</v>
      </c>
      <c r="C958" t="s">
        <v>5555</v>
      </c>
      <c r="D958" t="s">
        <v>6973</v>
      </c>
      <c r="E958" t="s">
        <v>7225</v>
      </c>
      <c r="F958" s="35" t="s">
        <v>7226</v>
      </c>
      <c r="G958" s="1" t="s">
        <v>5106</v>
      </c>
      <c r="H958" s="1" t="s">
        <v>5106</v>
      </c>
      <c r="I958" s="3">
        <v>1</v>
      </c>
      <c r="J958" s="1">
        <v>0</v>
      </c>
      <c r="K958" s="1">
        <v>0</v>
      </c>
      <c r="L958" s="3">
        <v>1</v>
      </c>
      <c r="M958" s="6">
        <v>11.5</v>
      </c>
      <c r="N958" s="13">
        <v>11.5</v>
      </c>
      <c r="O958" s="3">
        <v>44</v>
      </c>
      <c r="P958" s="1">
        <v>4.04</v>
      </c>
      <c r="Q958" s="1">
        <v>4.04</v>
      </c>
      <c r="R958" s="3">
        <v>47</v>
      </c>
      <c r="S958" s="1">
        <v>50</v>
      </c>
      <c r="T958" s="1">
        <v>0</v>
      </c>
      <c r="U958" s="1">
        <v>10</v>
      </c>
      <c r="V958" s="1">
        <v>0</v>
      </c>
      <c r="W958" s="1">
        <v>0</v>
      </c>
      <c r="X958" s="1">
        <v>40</v>
      </c>
      <c r="Y958" s="1">
        <v>0</v>
      </c>
      <c r="Z958" s="1">
        <v>0</v>
      </c>
      <c r="AA958" s="1">
        <v>0</v>
      </c>
      <c r="AB958" s="1">
        <v>0</v>
      </c>
      <c r="AC958" s="3">
        <v>11</v>
      </c>
      <c r="AD958" s="1">
        <v>9.2129075000000005E-2</v>
      </c>
      <c r="AE958" s="1">
        <v>1.3027388029360499E-2</v>
      </c>
      <c r="AF958" s="1">
        <v>1</v>
      </c>
      <c r="AG958" s="1">
        <v>1</v>
      </c>
      <c r="AH958" s="1">
        <v>11</v>
      </c>
      <c r="AI958" s="1">
        <v>5</v>
      </c>
      <c r="AJ958" s="1">
        <v>5</v>
      </c>
      <c r="AK958" s="1">
        <v>51</v>
      </c>
    </row>
    <row r="959" spans="1:37" x14ac:dyDescent="0.2">
      <c r="A959" t="s">
        <v>959</v>
      </c>
      <c r="B959" t="s">
        <v>5554</v>
      </c>
      <c r="C959" t="s">
        <v>5555</v>
      </c>
      <c r="D959" t="s">
        <v>6973</v>
      </c>
      <c r="E959" t="s">
        <v>7227</v>
      </c>
      <c r="F959" s="35" t="s">
        <v>7228</v>
      </c>
      <c r="G959" s="1" t="s">
        <v>5104</v>
      </c>
      <c r="H959" s="1" t="s">
        <v>5104</v>
      </c>
      <c r="I959" s="3">
        <v>2</v>
      </c>
      <c r="J959" s="1">
        <v>0</v>
      </c>
      <c r="K959" s="1">
        <v>0</v>
      </c>
      <c r="L959" s="3">
        <v>1</v>
      </c>
      <c r="M959" s="6">
        <v>11.6</v>
      </c>
      <c r="N959" s="13">
        <v>11.6</v>
      </c>
      <c r="O959" s="3">
        <v>44</v>
      </c>
      <c r="P959" s="1">
        <v>3.74</v>
      </c>
      <c r="Q959" s="1">
        <v>3.74</v>
      </c>
      <c r="R959" s="3">
        <v>47</v>
      </c>
      <c r="S959" s="1">
        <v>50</v>
      </c>
      <c r="T959" s="1">
        <v>0</v>
      </c>
      <c r="U959" s="1">
        <v>10</v>
      </c>
      <c r="V959" s="1">
        <v>0</v>
      </c>
      <c r="W959" s="1">
        <v>0</v>
      </c>
      <c r="X959" s="1">
        <v>40</v>
      </c>
      <c r="Y959" s="1">
        <v>0</v>
      </c>
      <c r="Z959" s="1">
        <v>0</v>
      </c>
      <c r="AA959" s="1">
        <v>0</v>
      </c>
      <c r="AB959" s="1">
        <v>0</v>
      </c>
      <c r="AC959" s="3">
        <v>11</v>
      </c>
      <c r="AD959" s="1">
        <v>9.2129075000000005E-2</v>
      </c>
      <c r="AE959" s="1">
        <v>1.3027388029360499E-2</v>
      </c>
      <c r="AF959" s="1">
        <v>1</v>
      </c>
      <c r="AG959" s="1">
        <v>1</v>
      </c>
      <c r="AH959" s="1">
        <v>11</v>
      </c>
      <c r="AI959" s="1">
        <v>3</v>
      </c>
      <c r="AJ959" s="1">
        <v>3</v>
      </c>
      <c r="AK959" s="1">
        <v>51</v>
      </c>
    </row>
    <row r="960" spans="1:37" x14ac:dyDescent="0.2">
      <c r="A960" t="s">
        <v>960</v>
      </c>
      <c r="B960" t="s">
        <v>5554</v>
      </c>
      <c r="C960" t="s">
        <v>5555</v>
      </c>
      <c r="D960" t="s">
        <v>6973</v>
      </c>
      <c r="E960" t="s">
        <v>7229</v>
      </c>
      <c r="F960" s="35" t="s">
        <v>7230</v>
      </c>
      <c r="G960" s="1" t="s">
        <v>5104</v>
      </c>
      <c r="H960" s="1" t="s">
        <v>5104</v>
      </c>
      <c r="I960" s="3">
        <v>2</v>
      </c>
      <c r="J960" s="1">
        <v>0</v>
      </c>
      <c r="K960" s="1">
        <v>0</v>
      </c>
      <c r="L960" s="3">
        <v>1</v>
      </c>
      <c r="M960" s="6">
        <v>10.1</v>
      </c>
      <c r="N960" s="13">
        <v>10.1</v>
      </c>
      <c r="O960" s="3">
        <v>44</v>
      </c>
      <c r="P960" s="1" t="s">
        <v>2</v>
      </c>
      <c r="Q960" s="1">
        <v>3.7917999999999998</v>
      </c>
      <c r="R960" s="3" t="s">
        <v>14989</v>
      </c>
      <c r="S960" s="1">
        <v>50</v>
      </c>
      <c r="T960" s="1">
        <v>0</v>
      </c>
      <c r="U960" s="1">
        <v>10</v>
      </c>
      <c r="V960" s="1">
        <v>0</v>
      </c>
      <c r="W960" s="1">
        <v>0</v>
      </c>
      <c r="X960" s="1">
        <v>40</v>
      </c>
      <c r="Y960" s="1">
        <v>0</v>
      </c>
      <c r="Z960" s="1">
        <v>0</v>
      </c>
      <c r="AA960" s="1">
        <v>0</v>
      </c>
      <c r="AB960" s="1">
        <v>0</v>
      </c>
      <c r="AC960" s="3">
        <v>11</v>
      </c>
      <c r="AD960" s="1">
        <v>9.2129075000000005E-2</v>
      </c>
      <c r="AE960" s="1">
        <v>1.3027388029360499E-2</v>
      </c>
      <c r="AF960" s="1">
        <v>1</v>
      </c>
      <c r="AG960" s="1">
        <v>1</v>
      </c>
      <c r="AH960" s="1">
        <v>11</v>
      </c>
      <c r="AI960" s="1">
        <v>1</v>
      </c>
      <c r="AJ960" s="1">
        <v>1</v>
      </c>
      <c r="AK960" s="1">
        <v>51</v>
      </c>
    </row>
    <row r="961" spans="1:37" x14ac:dyDescent="0.2">
      <c r="A961" t="s">
        <v>961</v>
      </c>
      <c r="B961" t="s">
        <v>5554</v>
      </c>
      <c r="C961" t="s">
        <v>5555</v>
      </c>
      <c r="D961" t="s">
        <v>6973</v>
      </c>
      <c r="E961" t="s">
        <v>7231</v>
      </c>
      <c r="F961" s="35" t="s">
        <v>7232</v>
      </c>
      <c r="G961" s="1" t="s">
        <v>5106</v>
      </c>
      <c r="H961" s="1" t="s">
        <v>5106</v>
      </c>
      <c r="I961" s="3">
        <v>1</v>
      </c>
      <c r="J961" s="1">
        <v>0</v>
      </c>
      <c r="K961" s="1">
        <v>0</v>
      </c>
      <c r="L961" s="3">
        <v>1</v>
      </c>
      <c r="M961" s="6">
        <v>5.5</v>
      </c>
      <c r="N961" s="13">
        <v>5.5</v>
      </c>
      <c r="O961" s="3">
        <v>44</v>
      </c>
      <c r="P961" s="1">
        <v>4</v>
      </c>
      <c r="Q961" s="1">
        <v>4</v>
      </c>
      <c r="R961" s="3">
        <v>47</v>
      </c>
      <c r="S961" s="1">
        <v>50</v>
      </c>
      <c r="T961" s="1">
        <v>0</v>
      </c>
      <c r="U961" s="1">
        <v>10</v>
      </c>
      <c r="V961" s="1">
        <v>0</v>
      </c>
      <c r="W961" s="1">
        <v>0</v>
      </c>
      <c r="X961" s="1">
        <v>40</v>
      </c>
      <c r="Y961" s="1">
        <v>0</v>
      </c>
      <c r="Z961" s="1">
        <v>0</v>
      </c>
      <c r="AA961" s="1">
        <v>0</v>
      </c>
      <c r="AB961" s="1">
        <v>0</v>
      </c>
      <c r="AC961" s="3">
        <v>11</v>
      </c>
      <c r="AD961" s="1">
        <v>9.2129075000000005E-2</v>
      </c>
      <c r="AE961" s="1">
        <v>1.3027388029360499E-2</v>
      </c>
      <c r="AF961" s="1">
        <v>1</v>
      </c>
      <c r="AG961" s="1">
        <v>1</v>
      </c>
      <c r="AH961" s="1">
        <v>11</v>
      </c>
      <c r="AI961" s="1">
        <v>4</v>
      </c>
      <c r="AJ961" s="1">
        <v>4</v>
      </c>
      <c r="AK961" s="1">
        <v>51</v>
      </c>
    </row>
    <row r="962" spans="1:37" x14ac:dyDescent="0.2">
      <c r="A962" t="s">
        <v>962</v>
      </c>
      <c r="B962" t="s">
        <v>5554</v>
      </c>
      <c r="C962" t="s">
        <v>5555</v>
      </c>
      <c r="D962" t="s">
        <v>6973</v>
      </c>
      <c r="E962" t="s">
        <v>5401</v>
      </c>
      <c r="F962" s="35" t="s">
        <v>7233</v>
      </c>
      <c r="G962" s="1" t="s">
        <v>5104</v>
      </c>
      <c r="H962" s="1" t="s">
        <v>5104</v>
      </c>
      <c r="I962" s="3">
        <v>2</v>
      </c>
      <c r="J962" s="1">
        <v>0</v>
      </c>
      <c r="K962" s="1">
        <v>0</v>
      </c>
      <c r="L962" s="3">
        <v>1</v>
      </c>
      <c r="M962" s="6">
        <v>73</v>
      </c>
      <c r="N962" s="13">
        <v>73</v>
      </c>
      <c r="O962" s="3">
        <v>44</v>
      </c>
      <c r="P962" s="1">
        <v>4.72</v>
      </c>
      <c r="Q962" s="1">
        <v>4.72</v>
      </c>
      <c r="R962" s="3">
        <v>47</v>
      </c>
      <c r="S962" s="1">
        <v>50</v>
      </c>
      <c r="T962" s="1">
        <v>0</v>
      </c>
      <c r="U962" s="1">
        <v>10</v>
      </c>
      <c r="V962" s="1">
        <v>0</v>
      </c>
      <c r="W962" s="1">
        <v>0</v>
      </c>
      <c r="X962" s="1">
        <v>40</v>
      </c>
      <c r="Y962" s="1">
        <v>0</v>
      </c>
      <c r="Z962" s="1">
        <v>0</v>
      </c>
      <c r="AA962" s="1">
        <v>0</v>
      </c>
      <c r="AB962" s="1">
        <v>0</v>
      </c>
      <c r="AC962" s="3">
        <v>11</v>
      </c>
      <c r="AD962" s="1">
        <v>9.2129075000000005E-2</v>
      </c>
      <c r="AE962" s="1">
        <v>1.3027388029360499E-2</v>
      </c>
      <c r="AF962" s="1">
        <v>1</v>
      </c>
      <c r="AG962" s="1">
        <v>1</v>
      </c>
      <c r="AH962" s="1">
        <v>11</v>
      </c>
      <c r="AI962" s="1">
        <v>4</v>
      </c>
      <c r="AJ962" s="1">
        <v>4</v>
      </c>
      <c r="AK962" s="1">
        <v>51</v>
      </c>
    </row>
    <row r="963" spans="1:37" x14ac:dyDescent="0.2">
      <c r="A963" t="s">
        <v>963</v>
      </c>
      <c r="B963" t="s">
        <v>5554</v>
      </c>
      <c r="C963" t="s">
        <v>5555</v>
      </c>
      <c r="D963" t="s">
        <v>6973</v>
      </c>
      <c r="E963" t="s">
        <v>7234</v>
      </c>
      <c r="F963" s="35" t="s">
        <v>7235</v>
      </c>
      <c r="G963" s="1" t="s">
        <v>5106</v>
      </c>
      <c r="H963" s="1" t="s">
        <v>5106</v>
      </c>
      <c r="I963" s="3">
        <v>1</v>
      </c>
      <c r="J963" s="1">
        <v>0</v>
      </c>
      <c r="K963" s="1">
        <v>0</v>
      </c>
      <c r="L963" s="3">
        <v>1</v>
      </c>
      <c r="M963" s="6">
        <v>6.9</v>
      </c>
      <c r="N963" s="13">
        <v>6.9</v>
      </c>
      <c r="O963" s="3">
        <v>44</v>
      </c>
      <c r="P963" s="1">
        <v>4.38</v>
      </c>
      <c r="Q963" s="1">
        <v>4.38</v>
      </c>
      <c r="R963" s="3">
        <v>47</v>
      </c>
      <c r="S963" s="1">
        <v>50</v>
      </c>
      <c r="T963" s="1">
        <v>0</v>
      </c>
      <c r="U963" s="1">
        <v>10</v>
      </c>
      <c r="V963" s="1">
        <v>0</v>
      </c>
      <c r="W963" s="1">
        <v>0</v>
      </c>
      <c r="X963" s="1">
        <v>40</v>
      </c>
      <c r="Y963" s="1">
        <v>0</v>
      </c>
      <c r="Z963" s="1">
        <v>0</v>
      </c>
      <c r="AA963" s="1">
        <v>0</v>
      </c>
      <c r="AB963" s="1">
        <v>0</v>
      </c>
      <c r="AC963" s="3">
        <v>11</v>
      </c>
      <c r="AD963" s="1">
        <v>9.2129075000000005E-2</v>
      </c>
      <c r="AE963" s="1">
        <v>1.3027388029360499E-2</v>
      </c>
      <c r="AF963" s="1">
        <v>1</v>
      </c>
      <c r="AG963" s="1">
        <v>1</v>
      </c>
      <c r="AH963" s="1">
        <v>11</v>
      </c>
      <c r="AI963" s="1">
        <v>5</v>
      </c>
      <c r="AJ963" s="1">
        <v>5</v>
      </c>
      <c r="AK963" s="1">
        <v>51</v>
      </c>
    </row>
    <row r="964" spans="1:37" x14ac:dyDescent="0.2">
      <c r="A964" t="s">
        <v>964</v>
      </c>
      <c r="B964" t="s">
        <v>5554</v>
      </c>
      <c r="C964" t="s">
        <v>5555</v>
      </c>
      <c r="D964" t="s">
        <v>6973</v>
      </c>
      <c r="E964" t="s">
        <v>7236</v>
      </c>
      <c r="F964" s="35" t="s">
        <v>7237</v>
      </c>
      <c r="G964" s="1" t="s">
        <v>5104</v>
      </c>
      <c r="H964" s="1" t="s">
        <v>5104</v>
      </c>
      <c r="I964" s="3">
        <v>2</v>
      </c>
      <c r="J964" s="1">
        <v>0</v>
      </c>
      <c r="K964" s="1">
        <v>0</v>
      </c>
      <c r="L964" s="3">
        <v>1</v>
      </c>
      <c r="M964" s="6">
        <v>8</v>
      </c>
      <c r="N964" s="13">
        <v>8</v>
      </c>
      <c r="O964" s="3">
        <v>44</v>
      </c>
      <c r="P964" s="1">
        <v>4.0049999999999999</v>
      </c>
      <c r="Q964" s="1">
        <v>4.0049999999999999</v>
      </c>
      <c r="R964" s="3">
        <v>47</v>
      </c>
      <c r="S964" s="1">
        <v>50</v>
      </c>
      <c r="T964" s="1">
        <v>0</v>
      </c>
      <c r="U964" s="1">
        <v>10</v>
      </c>
      <c r="V964" s="1">
        <v>0</v>
      </c>
      <c r="W964" s="1">
        <v>0</v>
      </c>
      <c r="X964" s="1">
        <v>40</v>
      </c>
      <c r="Y964" s="1">
        <v>0</v>
      </c>
      <c r="Z964" s="1">
        <v>0</v>
      </c>
      <c r="AA964" s="1">
        <v>0</v>
      </c>
      <c r="AB964" s="1">
        <v>0</v>
      </c>
      <c r="AC964" s="3">
        <v>11</v>
      </c>
      <c r="AD964" s="1">
        <v>9.2129075000000005E-2</v>
      </c>
      <c r="AE964" s="1">
        <v>1.3027388029360499E-2</v>
      </c>
      <c r="AF964" s="1">
        <v>1</v>
      </c>
      <c r="AG964" s="1">
        <v>1</v>
      </c>
      <c r="AH964" s="1">
        <v>11</v>
      </c>
      <c r="AI964" s="1">
        <v>7</v>
      </c>
      <c r="AJ964" s="1">
        <v>7</v>
      </c>
      <c r="AK964" s="1">
        <v>51</v>
      </c>
    </row>
    <row r="965" spans="1:37" x14ac:dyDescent="0.2">
      <c r="A965" t="s">
        <v>965</v>
      </c>
      <c r="B965" t="s">
        <v>5554</v>
      </c>
      <c r="C965" t="s">
        <v>5555</v>
      </c>
      <c r="D965" t="s">
        <v>6973</v>
      </c>
      <c r="E965" t="s">
        <v>6787</v>
      </c>
      <c r="F965" s="35" t="s">
        <v>7238</v>
      </c>
      <c r="G965" s="1" t="s">
        <v>5104</v>
      </c>
      <c r="H965" s="1" t="s">
        <v>5104</v>
      </c>
      <c r="I965" s="3">
        <v>2</v>
      </c>
      <c r="J965" s="1">
        <v>0</v>
      </c>
      <c r="K965" s="1">
        <v>0</v>
      </c>
      <c r="L965" s="3">
        <v>1</v>
      </c>
      <c r="M965" s="6">
        <v>10.8</v>
      </c>
      <c r="N965" s="13">
        <v>10.8</v>
      </c>
      <c r="O965" s="3">
        <v>44</v>
      </c>
      <c r="P965" s="1" t="s">
        <v>2</v>
      </c>
      <c r="Q965" s="1">
        <v>3.3746999999999998</v>
      </c>
      <c r="R965" s="3" t="s">
        <v>14989</v>
      </c>
      <c r="S965" s="1">
        <v>50</v>
      </c>
      <c r="T965" s="1">
        <v>0</v>
      </c>
      <c r="U965" s="1">
        <v>10</v>
      </c>
      <c r="V965" s="1">
        <v>0</v>
      </c>
      <c r="W965" s="1">
        <v>0</v>
      </c>
      <c r="X965" s="1">
        <v>40</v>
      </c>
      <c r="Y965" s="1">
        <v>0</v>
      </c>
      <c r="Z965" s="1">
        <v>0</v>
      </c>
      <c r="AA965" s="1">
        <v>0</v>
      </c>
      <c r="AB965" s="1">
        <v>0</v>
      </c>
      <c r="AC965" s="3">
        <v>11</v>
      </c>
      <c r="AD965" s="1">
        <v>9.2129075000000005E-2</v>
      </c>
      <c r="AE965" s="1">
        <v>1.3027388029360499E-2</v>
      </c>
      <c r="AF965" s="1">
        <v>1</v>
      </c>
      <c r="AG965" s="1">
        <v>1</v>
      </c>
      <c r="AH965" s="1">
        <v>11</v>
      </c>
      <c r="AI965" s="1">
        <v>1</v>
      </c>
      <c r="AJ965" s="1">
        <v>1</v>
      </c>
      <c r="AK965" s="1">
        <v>51</v>
      </c>
    </row>
    <row r="966" spans="1:37" x14ac:dyDescent="0.2">
      <c r="A966" t="s">
        <v>966</v>
      </c>
      <c r="B966" t="s">
        <v>5554</v>
      </c>
      <c r="C966" t="s">
        <v>5555</v>
      </c>
      <c r="D966" t="s">
        <v>6973</v>
      </c>
      <c r="E966" t="s">
        <v>6968</v>
      </c>
      <c r="F966" s="35" t="s">
        <v>7239</v>
      </c>
      <c r="G966" s="1" t="s">
        <v>5104</v>
      </c>
      <c r="H966" s="1" t="s">
        <v>5104</v>
      </c>
      <c r="I966" s="3">
        <v>2</v>
      </c>
      <c r="J966" s="1">
        <v>0</v>
      </c>
      <c r="K966" s="1">
        <v>0</v>
      </c>
      <c r="L966" s="3">
        <v>1</v>
      </c>
      <c r="M966" s="6" t="s">
        <v>2</v>
      </c>
      <c r="N966" s="13">
        <v>10.4</v>
      </c>
      <c r="O966" s="3" t="s">
        <v>14989</v>
      </c>
      <c r="P966" s="1" t="s">
        <v>2</v>
      </c>
      <c r="Q966" s="1">
        <v>2.5926999999999998</v>
      </c>
      <c r="R966" s="3" t="s">
        <v>14989</v>
      </c>
      <c r="S966" s="1">
        <v>50</v>
      </c>
      <c r="T966" s="1">
        <v>0</v>
      </c>
      <c r="U966" s="1">
        <v>0</v>
      </c>
      <c r="V966" s="1">
        <v>0</v>
      </c>
      <c r="W966" s="1">
        <v>50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3">
        <v>44</v>
      </c>
      <c r="AD966" s="1">
        <v>7.8015720999999996E-2</v>
      </c>
      <c r="AE966" s="1">
        <v>8.6284623564016998E-3</v>
      </c>
      <c r="AF966" s="1" t="s">
        <v>2</v>
      </c>
      <c r="AG966" s="1">
        <v>1</v>
      </c>
      <c r="AH966" s="1" t="s">
        <v>14989</v>
      </c>
      <c r="AI966" s="1">
        <v>1</v>
      </c>
      <c r="AJ966" s="1">
        <v>1</v>
      </c>
      <c r="AK966" s="1">
        <v>51</v>
      </c>
    </row>
    <row r="967" spans="1:37" x14ac:dyDescent="0.2">
      <c r="A967" t="s">
        <v>967</v>
      </c>
      <c r="B967" t="s">
        <v>5554</v>
      </c>
      <c r="C967" t="s">
        <v>5555</v>
      </c>
      <c r="D967" t="s">
        <v>6973</v>
      </c>
      <c r="E967" t="s">
        <v>7240</v>
      </c>
      <c r="F967" s="35" t="s">
        <v>7241</v>
      </c>
      <c r="G967" s="1" t="s">
        <v>5104</v>
      </c>
      <c r="H967" s="1" t="s">
        <v>5104</v>
      </c>
      <c r="I967" s="3">
        <v>2</v>
      </c>
      <c r="J967" s="1">
        <v>0</v>
      </c>
      <c r="K967" s="1">
        <v>0</v>
      </c>
      <c r="L967" s="3">
        <v>1</v>
      </c>
      <c r="M967" s="6">
        <v>11.5</v>
      </c>
      <c r="N967" s="13">
        <v>11.5</v>
      </c>
      <c r="O967" s="3">
        <v>44</v>
      </c>
      <c r="P967" s="1" t="s">
        <v>2</v>
      </c>
      <c r="Q967" s="1">
        <v>4.1761999999999997</v>
      </c>
      <c r="R967" s="3" t="s">
        <v>14989</v>
      </c>
      <c r="S967" s="1">
        <v>50</v>
      </c>
      <c r="T967" s="1">
        <v>0</v>
      </c>
      <c r="U967" s="1">
        <v>10</v>
      </c>
      <c r="V967" s="1">
        <v>0</v>
      </c>
      <c r="W967" s="1">
        <v>0</v>
      </c>
      <c r="X967" s="1">
        <v>40</v>
      </c>
      <c r="Y967" s="1">
        <v>0</v>
      </c>
      <c r="Z967" s="1">
        <v>0</v>
      </c>
      <c r="AA967" s="1">
        <v>0</v>
      </c>
      <c r="AB967" s="1">
        <v>0</v>
      </c>
      <c r="AC967" s="3">
        <v>11</v>
      </c>
      <c r="AD967" s="1">
        <v>9.2129075000000005E-2</v>
      </c>
      <c r="AE967" s="1">
        <v>1.3027388029360499E-2</v>
      </c>
      <c r="AF967" s="1">
        <v>1</v>
      </c>
      <c r="AG967" s="1">
        <v>1</v>
      </c>
      <c r="AH967" s="1">
        <v>11</v>
      </c>
      <c r="AI967" s="1">
        <v>1</v>
      </c>
      <c r="AJ967" s="1">
        <v>1</v>
      </c>
      <c r="AK967" s="1">
        <v>51</v>
      </c>
    </row>
    <row r="968" spans="1:37" x14ac:dyDescent="0.2">
      <c r="A968" t="s">
        <v>968</v>
      </c>
      <c r="B968" t="s">
        <v>5554</v>
      </c>
      <c r="C968" t="s">
        <v>5555</v>
      </c>
      <c r="D968" t="s">
        <v>6973</v>
      </c>
      <c r="E968" t="s">
        <v>7242</v>
      </c>
      <c r="F968" s="35" t="s">
        <v>7243</v>
      </c>
      <c r="G968" s="1" t="s">
        <v>5104</v>
      </c>
      <c r="H968" s="1" t="s">
        <v>5104</v>
      </c>
      <c r="I968" s="3">
        <v>2</v>
      </c>
      <c r="J968" s="1">
        <v>0</v>
      </c>
      <c r="K968" s="1">
        <v>0</v>
      </c>
      <c r="L968" s="3">
        <v>1</v>
      </c>
      <c r="M968" s="6">
        <v>21</v>
      </c>
      <c r="N968" s="13">
        <v>21</v>
      </c>
      <c r="O968" s="3">
        <v>44</v>
      </c>
      <c r="P968" s="1">
        <v>2.99</v>
      </c>
      <c r="Q968" s="1">
        <v>2.99</v>
      </c>
      <c r="R968" s="3">
        <v>47</v>
      </c>
      <c r="S968" s="1">
        <v>50</v>
      </c>
      <c r="T968" s="1">
        <v>0</v>
      </c>
      <c r="U968" s="1">
        <v>10</v>
      </c>
      <c r="V968" s="1">
        <v>0</v>
      </c>
      <c r="W968" s="1">
        <v>0</v>
      </c>
      <c r="X968" s="1">
        <v>40</v>
      </c>
      <c r="Y968" s="1">
        <v>0</v>
      </c>
      <c r="Z968" s="1">
        <v>0</v>
      </c>
      <c r="AA968" s="1">
        <v>0</v>
      </c>
      <c r="AB968" s="1">
        <v>0</v>
      </c>
      <c r="AC968" s="3">
        <v>11</v>
      </c>
      <c r="AD968" s="1">
        <v>9.2129075000000005E-2</v>
      </c>
      <c r="AE968" s="1">
        <v>1.3027388029360499E-2</v>
      </c>
      <c r="AF968" s="1">
        <v>1</v>
      </c>
      <c r="AG968" s="1">
        <v>1</v>
      </c>
      <c r="AH968" s="1">
        <v>11</v>
      </c>
      <c r="AI968" s="1">
        <v>1</v>
      </c>
      <c r="AJ968" s="1">
        <v>1</v>
      </c>
      <c r="AK968" s="1">
        <v>51</v>
      </c>
    </row>
    <row r="969" spans="1:37" x14ac:dyDescent="0.2">
      <c r="A969" t="s">
        <v>969</v>
      </c>
      <c r="B969" t="s">
        <v>5554</v>
      </c>
      <c r="C969" t="s">
        <v>5555</v>
      </c>
      <c r="D969" t="s">
        <v>6973</v>
      </c>
      <c r="E969" t="s">
        <v>7244</v>
      </c>
      <c r="F969" s="35" t="s">
        <v>7245</v>
      </c>
      <c r="G969" s="1" t="s">
        <v>5104</v>
      </c>
      <c r="H969" s="1" t="s">
        <v>5104</v>
      </c>
      <c r="I969" s="3">
        <v>1</v>
      </c>
      <c r="J969" s="1">
        <v>0</v>
      </c>
      <c r="K969" s="1">
        <v>0</v>
      </c>
      <c r="L969" s="3">
        <v>1</v>
      </c>
      <c r="M969" s="6">
        <v>5.2</v>
      </c>
      <c r="N969" s="13">
        <v>5.2</v>
      </c>
      <c r="O969" s="3">
        <v>44</v>
      </c>
      <c r="P969" s="1">
        <v>3.7450000000000001</v>
      </c>
      <c r="Q969" s="1">
        <v>3.7450000000000001</v>
      </c>
      <c r="R969" s="3">
        <v>47</v>
      </c>
      <c r="S969" s="1">
        <v>50</v>
      </c>
      <c r="T969" s="1">
        <v>0</v>
      </c>
      <c r="U969" s="1">
        <v>10</v>
      </c>
      <c r="V969" s="1">
        <v>0</v>
      </c>
      <c r="W969" s="1">
        <v>0</v>
      </c>
      <c r="X969" s="1">
        <v>40</v>
      </c>
      <c r="Y969" s="1">
        <v>0</v>
      </c>
      <c r="Z969" s="1">
        <v>0</v>
      </c>
      <c r="AA969" s="1">
        <v>0</v>
      </c>
      <c r="AB969" s="1">
        <v>0</v>
      </c>
      <c r="AC969" s="3">
        <v>11</v>
      </c>
      <c r="AD969" s="1">
        <v>9.2129075000000005E-2</v>
      </c>
      <c r="AE969" s="1">
        <v>1.3027388029360499E-2</v>
      </c>
      <c r="AF969" s="1">
        <v>1</v>
      </c>
      <c r="AG969" s="1">
        <v>1</v>
      </c>
      <c r="AH969" s="1">
        <v>11</v>
      </c>
      <c r="AI969" s="1">
        <v>9</v>
      </c>
      <c r="AJ969" s="1">
        <v>9</v>
      </c>
      <c r="AK969" s="1">
        <v>51</v>
      </c>
    </row>
    <row r="970" spans="1:37" x14ac:dyDescent="0.2">
      <c r="A970" t="s">
        <v>970</v>
      </c>
      <c r="B970" t="s">
        <v>5554</v>
      </c>
      <c r="C970" t="s">
        <v>5555</v>
      </c>
      <c r="D970" t="s">
        <v>6973</v>
      </c>
      <c r="E970" t="s">
        <v>7246</v>
      </c>
      <c r="F970" s="35" t="s">
        <v>7247</v>
      </c>
      <c r="G970" s="1" t="s">
        <v>5104</v>
      </c>
      <c r="H970" s="1" t="s">
        <v>5104</v>
      </c>
      <c r="I970" s="3">
        <v>1</v>
      </c>
      <c r="J970" s="1">
        <v>0</v>
      </c>
      <c r="K970" s="1">
        <v>0</v>
      </c>
      <c r="L970" s="3">
        <v>1</v>
      </c>
      <c r="M970" s="6">
        <v>13.1</v>
      </c>
      <c r="N970" s="13">
        <v>13.1</v>
      </c>
      <c r="O970" s="3">
        <v>44</v>
      </c>
      <c r="P970" s="1" t="s">
        <v>2</v>
      </c>
      <c r="Q970" s="1">
        <v>3.6150000000000002</v>
      </c>
      <c r="R970" s="3" t="s">
        <v>14989</v>
      </c>
      <c r="S970" s="1">
        <v>50</v>
      </c>
      <c r="T970" s="1">
        <v>0</v>
      </c>
      <c r="U970" s="1">
        <v>10</v>
      </c>
      <c r="V970" s="1">
        <v>0</v>
      </c>
      <c r="W970" s="1">
        <v>0</v>
      </c>
      <c r="X970" s="1">
        <v>40</v>
      </c>
      <c r="Y970" s="1">
        <v>0</v>
      </c>
      <c r="Z970" s="1">
        <v>0</v>
      </c>
      <c r="AA970" s="1">
        <v>0</v>
      </c>
      <c r="AB970" s="1">
        <v>0</v>
      </c>
      <c r="AC970" s="3">
        <v>11</v>
      </c>
      <c r="AD970" s="1">
        <v>9.2129075000000005E-2</v>
      </c>
      <c r="AE970" s="1">
        <v>1.3027388029360499E-2</v>
      </c>
      <c r="AF970" s="1">
        <v>1</v>
      </c>
      <c r="AG970" s="1">
        <v>1</v>
      </c>
      <c r="AH970" s="1">
        <v>11</v>
      </c>
      <c r="AI970" s="1">
        <v>1</v>
      </c>
      <c r="AJ970" s="1">
        <v>1</v>
      </c>
      <c r="AK970" s="1">
        <v>51</v>
      </c>
    </row>
    <row r="971" spans="1:37" x14ac:dyDescent="0.2">
      <c r="A971" t="s">
        <v>971</v>
      </c>
      <c r="B971" t="s">
        <v>5554</v>
      </c>
      <c r="C971" t="s">
        <v>5555</v>
      </c>
      <c r="D971" t="s">
        <v>6973</v>
      </c>
      <c r="E971" t="s">
        <v>7248</v>
      </c>
      <c r="F971" s="35" t="s">
        <v>7249</v>
      </c>
      <c r="G971" s="1" t="s">
        <v>5104</v>
      </c>
      <c r="H971" s="1" t="s">
        <v>5104</v>
      </c>
      <c r="I971" s="3">
        <v>2</v>
      </c>
      <c r="J971" s="1">
        <v>0</v>
      </c>
      <c r="K971" s="1">
        <v>0</v>
      </c>
      <c r="L971" s="3">
        <v>1</v>
      </c>
      <c r="M971" s="6">
        <v>10.5</v>
      </c>
      <c r="N971" s="13">
        <v>10.5</v>
      </c>
      <c r="O971" s="3">
        <v>44</v>
      </c>
      <c r="P971" s="1">
        <v>0.99</v>
      </c>
      <c r="Q971" s="1">
        <v>0.99</v>
      </c>
      <c r="R971" s="3">
        <v>47</v>
      </c>
      <c r="S971" s="1">
        <v>50</v>
      </c>
      <c r="T971" s="1">
        <v>0</v>
      </c>
      <c r="U971" s="1">
        <v>10</v>
      </c>
      <c r="V971" s="1">
        <v>0</v>
      </c>
      <c r="W971" s="1">
        <v>0</v>
      </c>
      <c r="X971" s="1">
        <v>40</v>
      </c>
      <c r="Y971" s="1">
        <v>0</v>
      </c>
      <c r="Z971" s="1">
        <v>0</v>
      </c>
      <c r="AA971" s="1">
        <v>0</v>
      </c>
      <c r="AB971" s="1">
        <v>0</v>
      </c>
      <c r="AC971" s="3">
        <v>11</v>
      </c>
      <c r="AD971" s="1">
        <v>9.2129075000000005E-2</v>
      </c>
      <c r="AE971" s="1">
        <v>1.3027388029360499E-2</v>
      </c>
      <c r="AF971" s="1">
        <v>1</v>
      </c>
      <c r="AG971" s="1">
        <v>1</v>
      </c>
      <c r="AH971" s="1">
        <v>11</v>
      </c>
      <c r="AI971" s="1">
        <v>3</v>
      </c>
      <c r="AJ971" s="1">
        <v>3</v>
      </c>
      <c r="AK971" s="1">
        <v>51</v>
      </c>
    </row>
    <row r="972" spans="1:37" x14ac:dyDescent="0.2">
      <c r="A972" t="s">
        <v>972</v>
      </c>
      <c r="B972" t="s">
        <v>5554</v>
      </c>
      <c r="C972" t="s">
        <v>5555</v>
      </c>
      <c r="D972" t="s">
        <v>6973</v>
      </c>
      <c r="E972" t="s">
        <v>7250</v>
      </c>
      <c r="F972" s="35" t="s">
        <v>7251</v>
      </c>
      <c r="G972" s="1" t="s">
        <v>5104</v>
      </c>
      <c r="H972" s="1" t="s">
        <v>5104</v>
      </c>
      <c r="I972" s="3">
        <v>1</v>
      </c>
      <c r="J972" s="1">
        <v>0</v>
      </c>
      <c r="K972" s="1">
        <v>0</v>
      </c>
      <c r="L972" s="3">
        <v>1</v>
      </c>
      <c r="M972" s="6">
        <v>19</v>
      </c>
      <c r="N972" s="13">
        <v>19</v>
      </c>
      <c r="O972" s="3">
        <v>44</v>
      </c>
      <c r="P972" s="1">
        <v>2</v>
      </c>
      <c r="Q972" s="1">
        <v>2</v>
      </c>
      <c r="R972" s="3">
        <v>1</v>
      </c>
      <c r="S972" s="1">
        <v>50</v>
      </c>
      <c r="T972" s="1">
        <v>0</v>
      </c>
      <c r="U972" s="1">
        <v>10</v>
      </c>
      <c r="V972" s="1">
        <v>0</v>
      </c>
      <c r="W972" s="1">
        <v>0</v>
      </c>
      <c r="X972" s="1">
        <v>40</v>
      </c>
      <c r="Y972" s="1">
        <v>0</v>
      </c>
      <c r="Z972" s="1">
        <v>0</v>
      </c>
      <c r="AA972" s="1">
        <v>0</v>
      </c>
      <c r="AB972" s="1">
        <v>0</v>
      </c>
      <c r="AC972" s="3">
        <v>11</v>
      </c>
      <c r="AD972" s="1">
        <v>9.2129075000000005E-2</v>
      </c>
      <c r="AE972" s="1">
        <v>1.3027388029360499E-2</v>
      </c>
      <c r="AF972" s="1">
        <v>1</v>
      </c>
      <c r="AG972" s="1">
        <v>1</v>
      </c>
      <c r="AH972" s="1">
        <v>11</v>
      </c>
      <c r="AI972" s="1">
        <v>2</v>
      </c>
      <c r="AJ972" s="1">
        <v>2</v>
      </c>
      <c r="AK972" s="1">
        <v>51</v>
      </c>
    </row>
    <row r="973" spans="1:37" x14ac:dyDescent="0.2">
      <c r="A973" t="s">
        <v>973</v>
      </c>
      <c r="B973" t="s">
        <v>5554</v>
      </c>
      <c r="C973" t="s">
        <v>5555</v>
      </c>
      <c r="D973" t="s">
        <v>6973</v>
      </c>
      <c r="E973" t="s">
        <v>7252</v>
      </c>
      <c r="F973" s="35" t="s">
        <v>7253</v>
      </c>
      <c r="G973" s="1" t="s">
        <v>5104</v>
      </c>
      <c r="H973" s="1" t="s">
        <v>5104</v>
      </c>
      <c r="I973" s="3">
        <v>2</v>
      </c>
      <c r="J973" s="1">
        <v>0</v>
      </c>
      <c r="K973" s="1">
        <v>0</v>
      </c>
      <c r="L973" s="3">
        <v>1</v>
      </c>
      <c r="M973" s="6">
        <v>16.399999999999999</v>
      </c>
      <c r="N973" s="13">
        <v>16.399999999999999</v>
      </c>
      <c r="O973" s="3">
        <v>44</v>
      </c>
      <c r="P973" s="1">
        <v>2.75</v>
      </c>
      <c r="Q973" s="1">
        <v>2.75</v>
      </c>
      <c r="R973" s="3">
        <v>47</v>
      </c>
      <c r="S973" s="1">
        <v>50</v>
      </c>
      <c r="T973" s="1">
        <v>0</v>
      </c>
      <c r="U973" s="1">
        <v>10</v>
      </c>
      <c r="V973" s="1">
        <v>0</v>
      </c>
      <c r="W973" s="1">
        <v>0</v>
      </c>
      <c r="X973" s="1">
        <v>40</v>
      </c>
      <c r="Y973" s="1">
        <v>0</v>
      </c>
      <c r="Z973" s="1">
        <v>0</v>
      </c>
      <c r="AA973" s="1">
        <v>0</v>
      </c>
      <c r="AB973" s="1">
        <v>0</v>
      </c>
      <c r="AC973" s="3">
        <v>11</v>
      </c>
      <c r="AD973" s="1">
        <v>9.2129075000000005E-2</v>
      </c>
      <c r="AE973" s="1">
        <v>1.3027388029360499E-2</v>
      </c>
      <c r="AF973" s="1">
        <v>1</v>
      </c>
      <c r="AG973" s="1">
        <v>1</v>
      </c>
      <c r="AH973" s="1">
        <v>11</v>
      </c>
      <c r="AI973" s="1">
        <v>2</v>
      </c>
      <c r="AJ973" s="1">
        <v>2</v>
      </c>
      <c r="AK973" s="1">
        <v>51</v>
      </c>
    </row>
    <row r="974" spans="1:37" x14ac:dyDescent="0.2">
      <c r="A974" t="s">
        <v>974</v>
      </c>
      <c r="B974" t="s">
        <v>5554</v>
      </c>
      <c r="C974" t="s">
        <v>5555</v>
      </c>
      <c r="D974" t="s">
        <v>6973</v>
      </c>
      <c r="E974" t="s">
        <v>7254</v>
      </c>
      <c r="F974" s="35" t="s">
        <v>7255</v>
      </c>
      <c r="G974" s="1" t="s">
        <v>5104</v>
      </c>
      <c r="H974" s="1" t="s">
        <v>5104</v>
      </c>
      <c r="I974" s="3">
        <v>2</v>
      </c>
      <c r="J974" s="1">
        <v>0</v>
      </c>
      <c r="K974" s="1">
        <v>0</v>
      </c>
      <c r="L974" s="3">
        <v>1</v>
      </c>
      <c r="M974" s="6">
        <v>6.5</v>
      </c>
      <c r="N974" s="13">
        <v>6.5</v>
      </c>
      <c r="O974" s="3">
        <v>44</v>
      </c>
      <c r="P974" s="1" t="s">
        <v>2</v>
      </c>
      <c r="Q974" s="1">
        <v>4.7768750000000004</v>
      </c>
      <c r="R974" s="3" t="s">
        <v>14989</v>
      </c>
      <c r="S974" s="1">
        <v>50</v>
      </c>
      <c r="T974" s="1">
        <v>0</v>
      </c>
      <c r="U974" s="1">
        <v>10</v>
      </c>
      <c r="V974" s="1">
        <v>0</v>
      </c>
      <c r="W974" s="1">
        <v>0</v>
      </c>
      <c r="X974" s="1">
        <v>40</v>
      </c>
      <c r="Y974" s="1">
        <v>0</v>
      </c>
      <c r="Z974" s="1">
        <v>0</v>
      </c>
      <c r="AA974" s="1">
        <v>0</v>
      </c>
      <c r="AB974" s="1">
        <v>0</v>
      </c>
      <c r="AC974" s="3">
        <v>11</v>
      </c>
      <c r="AD974" s="1">
        <v>9.2129075000000005E-2</v>
      </c>
      <c r="AE974" s="1">
        <v>1.3027388029360499E-2</v>
      </c>
      <c r="AF974" s="1">
        <v>1</v>
      </c>
      <c r="AG974" s="1">
        <v>1</v>
      </c>
      <c r="AH974" s="1">
        <v>11</v>
      </c>
      <c r="AI974" s="1">
        <v>2</v>
      </c>
      <c r="AJ974" s="1">
        <v>2</v>
      </c>
      <c r="AK974" s="1">
        <v>51</v>
      </c>
    </row>
    <row r="975" spans="1:37" x14ac:dyDescent="0.2">
      <c r="A975" t="s">
        <v>975</v>
      </c>
      <c r="B975" t="s">
        <v>5554</v>
      </c>
      <c r="C975" t="s">
        <v>5555</v>
      </c>
      <c r="D975" t="s">
        <v>6973</v>
      </c>
      <c r="E975" t="s">
        <v>7256</v>
      </c>
      <c r="F975" s="35" t="s">
        <v>7257</v>
      </c>
      <c r="G975" s="1" t="s">
        <v>5106</v>
      </c>
      <c r="H975" s="1" t="s">
        <v>5106</v>
      </c>
      <c r="I975" s="3">
        <v>1</v>
      </c>
      <c r="J975" s="1">
        <v>1</v>
      </c>
      <c r="K975" s="1">
        <v>1</v>
      </c>
      <c r="L975" s="3">
        <v>1</v>
      </c>
      <c r="M975" s="6">
        <v>18</v>
      </c>
      <c r="N975" s="13">
        <v>18</v>
      </c>
      <c r="O975" s="3">
        <v>44</v>
      </c>
      <c r="P975" s="1" t="s">
        <v>2</v>
      </c>
      <c r="Q975" s="1">
        <v>3.621</v>
      </c>
      <c r="R975" s="3" t="s">
        <v>14989</v>
      </c>
      <c r="S975" s="1">
        <v>50</v>
      </c>
      <c r="T975" s="1">
        <v>0</v>
      </c>
      <c r="U975" s="1">
        <v>10</v>
      </c>
      <c r="V975" s="1">
        <v>0</v>
      </c>
      <c r="W975" s="1">
        <v>0</v>
      </c>
      <c r="X975" s="1">
        <v>40</v>
      </c>
      <c r="Y975" s="1">
        <v>0</v>
      </c>
      <c r="Z975" s="1">
        <v>0</v>
      </c>
      <c r="AA975" s="1">
        <v>0</v>
      </c>
      <c r="AB975" s="1">
        <v>0</v>
      </c>
      <c r="AC975" s="3">
        <v>11</v>
      </c>
      <c r="AD975" s="1">
        <v>9.2129075000000005E-2</v>
      </c>
      <c r="AE975" s="1">
        <v>1.3027388029360499E-2</v>
      </c>
      <c r="AF975" s="1">
        <v>1</v>
      </c>
      <c r="AG975" s="1">
        <v>1</v>
      </c>
      <c r="AH975" s="1">
        <v>11</v>
      </c>
      <c r="AI975" s="1">
        <v>1</v>
      </c>
      <c r="AJ975" s="1">
        <v>1</v>
      </c>
      <c r="AK975" s="1">
        <v>51</v>
      </c>
    </row>
    <row r="976" spans="1:37" x14ac:dyDescent="0.2">
      <c r="A976" t="s">
        <v>976</v>
      </c>
      <c r="B976" t="s">
        <v>5554</v>
      </c>
      <c r="C976" t="s">
        <v>5555</v>
      </c>
      <c r="D976" t="s">
        <v>6973</v>
      </c>
      <c r="E976" t="s">
        <v>7258</v>
      </c>
      <c r="F976" s="35" t="s">
        <v>7259</v>
      </c>
      <c r="G976" s="1" t="s">
        <v>5104</v>
      </c>
      <c r="H976" s="1" t="s">
        <v>5104</v>
      </c>
      <c r="I976" s="3">
        <v>2</v>
      </c>
      <c r="J976" s="1">
        <v>0</v>
      </c>
      <c r="K976" s="1">
        <v>0</v>
      </c>
      <c r="L976" s="3">
        <v>1</v>
      </c>
      <c r="M976" s="6">
        <v>9.4</v>
      </c>
      <c r="N976" s="13">
        <v>9.4</v>
      </c>
      <c r="O976" s="3">
        <v>44</v>
      </c>
      <c r="P976" s="1">
        <v>1.615</v>
      </c>
      <c r="Q976" s="1">
        <v>1.615</v>
      </c>
      <c r="R976" s="3">
        <v>47</v>
      </c>
      <c r="S976" s="1">
        <v>50</v>
      </c>
      <c r="T976" s="1">
        <v>0</v>
      </c>
      <c r="U976" s="1">
        <v>10</v>
      </c>
      <c r="V976" s="1">
        <v>0</v>
      </c>
      <c r="W976" s="1">
        <v>0</v>
      </c>
      <c r="X976" s="1">
        <v>40</v>
      </c>
      <c r="Y976" s="1">
        <v>0</v>
      </c>
      <c r="Z976" s="1">
        <v>0</v>
      </c>
      <c r="AA976" s="1">
        <v>0</v>
      </c>
      <c r="AB976" s="1">
        <v>0</v>
      </c>
      <c r="AC976" s="3">
        <v>11</v>
      </c>
      <c r="AD976" s="1">
        <v>9.2129075000000005E-2</v>
      </c>
      <c r="AE976" s="1">
        <v>1.3027388029360499E-2</v>
      </c>
      <c r="AF976" s="1">
        <v>1</v>
      </c>
      <c r="AG976" s="1">
        <v>1</v>
      </c>
      <c r="AH976" s="1">
        <v>11</v>
      </c>
      <c r="AI976" s="1">
        <v>2</v>
      </c>
      <c r="AJ976" s="1">
        <v>2</v>
      </c>
      <c r="AK976" s="1">
        <v>51</v>
      </c>
    </row>
    <row r="977" spans="1:37" x14ac:dyDescent="0.2">
      <c r="A977" t="s">
        <v>977</v>
      </c>
      <c r="B977" t="s">
        <v>5554</v>
      </c>
      <c r="C977" t="s">
        <v>5555</v>
      </c>
      <c r="D977" t="s">
        <v>6973</v>
      </c>
      <c r="E977" t="s">
        <v>7260</v>
      </c>
      <c r="F977" s="35" t="s">
        <v>7261</v>
      </c>
      <c r="G977" s="1" t="s">
        <v>5104</v>
      </c>
      <c r="H977" s="1" t="s">
        <v>5104</v>
      </c>
      <c r="I977" s="3">
        <v>1</v>
      </c>
      <c r="J977" s="1">
        <v>0</v>
      </c>
      <c r="K977" s="1">
        <v>0</v>
      </c>
      <c r="L977" s="3">
        <v>1</v>
      </c>
      <c r="M977" s="6">
        <v>21.1</v>
      </c>
      <c r="N977" s="13">
        <v>21.1</v>
      </c>
      <c r="O977" s="3">
        <v>44</v>
      </c>
      <c r="P977" s="1" t="s">
        <v>2</v>
      </c>
      <c r="Q977" s="1">
        <v>4.1249000000000002</v>
      </c>
      <c r="R977" s="3" t="s">
        <v>14989</v>
      </c>
      <c r="S977" s="1">
        <v>50</v>
      </c>
      <c r="T977" s="1">
        <v>0</v>
      </c>
      <c r="U977" s="1">
        <v>10</v>
      </c>
      <c r="V977" s="1">
        <v>0</v>
      </c>
      <c r="W977" s="1">
        <v>0</v>
      </c>
      <c r="X977" s="1">
        <v>40</v>
      </c>
      <c r="Y977" s="1">
        <v>0</v>
      </c>
      <c r="Z977" s="1">
        <v>0</v>
      </c>
      <c r="AA977" s="1">
        <v>0</v>
      </c>
      <c r="AB977" s="1">
        <v>0</v>
      </c>
      <c r="AC977" s="3">
        <v>11</v>
      </c>
      <c r="AD977" s="1">
        <v>9.2129075000000005E-2</v>
      </c>
      <c r="AE977" s="1">
        <v>1.30273880293606E-2</v>
      </c>
      <c r="AF977" s="1">
        <v>1</v>
      </c>
      <c r="AG977" s="1">
        <v>1</v>
      </c>
      <c r="AH977" s="1">
        <v>11</v>
      </c>
      <c r="AI977" s="1">
        <v>5</v>
      </c>
      <c r="AJ977" s="1">
        <v>5</v>
      </c>
      <c r="AK977" s="1">
        <v>51</v>
      </c>
    </row>
    <row r="978" spans="1:37" x14ac:dyDescent="0.2">
      <c r="A978" t="s">
        <v>978</v>
      </c>
      <c r="B978" t="s">
        <v>5554</v>
      </c>
      <c r="C978" t="s">
        <v>5555</v>
      </c>
      <c r="D978" t="s">
        <v>6973</v>
      </c>
      <c r="E978" t="s">
        <v>7262</v>
      </c>
      <c r="F978" s="35" t="s">
        <v>7263</v>
      </c>
      <c r="G978" s="1" t="s">
        <v>5104</v>
      </c>
      <c r="H978" s="1" t="s">
        <v>5104</v>
      </c>
      <c r="I978" s="3">
        <v>2</v>
      </c>
      <c r="J978" s="1">
        <v>0</v>
      </c>
      <c r="K978" s="1">
        <v>0</v>
      </c>
      <c r="L978" s="3">
        <v>1</v>
      </c>
      <c r="M978" s="6">
        <v>17.600000000000001</v>
      </c>
      <c r="N978" s="13">
        <v>17.600000000000001</v>
      </c>
      <c r="O978" s="3">
        <v>44</v>
      </c>
      <c r="P978" s="1">
        <v>1.99</v>
      </c>
      <c r="Q978" s="1">
        <v>1.99</v>
      </c>
      <c r="R978" s="3">
        <v>47</v>
      </c>
      <c r="S978" s="1">
        <v>50</v>
      </c>
      <c r="T978" s="1">
        <v>0</v>
      </c>
      <c r="U978" s="1">
        <v>10</v>
      </c>
      <c r="V978" s="1">
        <v>0</v>
      </c>
      <c r="W978" s="1">
        <v>0</v>
      </c>
      <c r="X978" s="1">
        <v>40</v>
      </c>
      <c r="Y978" s="1">
        <v>0</v>
      </c>
      <c r="Z978" s="1">
        <v>0</v>
      </c>
      <c r="AA978" s="1">
        <v>0</v>
      </c>
      <c r="AB978" s="1">
        <v>0</v>
      </c>
      <c r="AC978" s="3">
        <v>11</v>
      </c>
      <c r="AD978" s="1">
        <v>9.2129075000000005E-2</v>
      </c>
      <c r="AE978" s="1">
        <v>1.30273880293606E-2</v>
      </c>
      <c r="AF978" s="1">
        <v>1</v>
      </c>
      <c r="AG978" s="1">
        <v>1</v>
      </c>
      <c r="AH978" s="1">
        <v>11</v>
      </c>
      <c r="AI978" s="1">
        <v>2</v>
      </c>
      <c r="AJ978" s="1">
        <v>2</v>
      </c>
      <c r="AK978" s="1">
        <v>51</v>
      </c>
    </row>
    <row r="979" spans="1:37" x14ac:dyDescent="0.2">
      <c r="A979" t="s">
        <v>979</v>
      </c>
      <c r="B979" t="s">
        <v>5554</v>
      </c>
      <c r="C979" t="s">
        <v>5555</v>
      </c>
      <c r="D979" t="s">
        <v>6973</v>
      </c>
      <c r="E979" t="s">
        <v>7264</v>
      </c>
      <c r="F979" s="35" t="s">
        <v>7265</v>
      </c>
      <c r="G979" s="1" t="s">
        <v>5104</v>
      </c>
      <c r="H979" s="1" t="s">
        <v>5104</v>
      </c>
      <c r="I979" s="3">
        <v>2</v>
      </c>
      <c r="J979" s="1">
        <v>0</v>
      </c>
      <c r="K979" s="1">
        <v>0</v>
      </c>
      <c r="L979" s="3">
        <v>1</v>
      </c>
      <c r="M979" s="6" t="s">
        <v>2</v>
      </c>
      <c r="N979" s="13">
        <v>10.7</v>
      </c>
      <c r="O979" s="3" t="s">
        <v>14989</v>
      </c>
      <c r="P979" s="1" t="s">
        <v>2</v>
      </c>
      <c r="Q979" s="1">
        <v>2.5354000000000001</v>
      </c>
      <c r="R979" s="3" t="s">
        <v>14989</v>
      </c>
      <c r="S979" s="1">
        <v>50</v>
      </c>
      <c r="T979" s="1">
        <v>0</v>
      </c>
      <c r="U979" s="1">
        <v>10</v>
      </c>
      <c r="V979" s="1">
        <v>0</v>
      </c>
      <c r="W979" s="1">
        <v>0</v>
      </c>
      <c r="X979" s="1">
        <v>40</v>
      </c>
      <c r="Y979" s="1">
        <v>0</v>
      </c>
      <c r="Z979" s="1">
        <v>0</v>
      </c>
      <c r="AA979" s="1">
        <v>0</v>
      </c>
      <c r="AB979" s="1">
        <v>0</v>
      </c>
      <c r="AC979" s="3">
        <v>11</v>
      </c>
      <c r="AD979" s="1">
        <v>9.2129075000000005E-2</v>
      </c>
      <c r="AE979" s="1">
        <v>1.30273880293606E-2</v>
      </c>
      <c r="AF979" s="1">
        <v>1</v>
      </c>
      <c r="AG979" s="1">
        <v>1</v>
      </c>
      <c r="AH979" s="1">
        <v>11</v>
      </c>
      <c r="AI979" s="1">
        <v>4</v>
      </c>
      <c r="AJ979" s="1">
        <v>4</v>
      </c>
      <c r="AK979" s="1">
        <v>51</v>
      </c>
    </row>
    <row r="980" spans="1:37" x14ac:dyDescent="0.2">
      <c r="A980" t="s">
        <v>980</v>
      </c>
      <c r="B980" t="s">
        <v>5554</v>
      </c>
      <c r="C980" t="s">
        <v>5555</v>
      </c>
      <c r="D980" t="s">
        <v>6973</v>
      </c>
      <c r="E980" t="s">
        <v>7266</v>
      </c>
      <c r="F980" s="35" t="s">
        <v>7267</v>
      </c>
      <c r="G980" s="1" t="s">
        <v>5106</v>
      </c>
      <c r="H980" s="1" t="s">
        <v>5106</v>
      </c>
      <c r="I980" s="3">
        <v>1</v>
      </c>
      <c r="J980" s="1">
        <v>0</v>
      </c>
      <c r="K980" s="1">
        <v>0</v>
      </c>
      <c r="L980" s="3">
        <v>1</v>
      </c>
      <c r="M980" s="6">
        <v>5.3</v>
      </c>
      <c r="N980" s="13">
        <v>5.3</v>
      </c>
      <c r="O980" s="3">
        <v>44</v>
      </c>
      <c r="P980" s="1">
        <v>0.99</v>
      </c>
      <c r="Q980" s="1">
        <v>0.99</v>
      </c>
      <c r="R980" s="3">
        <v>47</v>
      </c>
      <c r="S980" s="1">
        <v>50</v>
      </c>
      <c r="T980" s="1">
        <v>0</v>
      </c>
      <c r="U980" s="1">
        <v>10</v>
      </c>
      <c r="V980" s="1">
        <v>0</v>
      </c>
      <c r="W980" s="1">
        <v>0</v>
      </c>
      <c r="X980" s="1">
        <v>40</v>
      </c>
      <c r="Y980" s="1">
        <v>0</v>
      </c>
      <c r="Z980" s="1">
        <v>0</v>
      </c>
      <c r="AA980" s="1">
        <v>0</v>
      </c>
      <c r="AB980" s="1">
        <v>0</v>
      </c>
      <c r="AC980" s="3">
        <v>11</v>
      </c>
      <c r="AD980" s="1">
        <v>9.2129075000000005E-2</v>
      </c>
      <c r="AE980" s="1">
        <v>1.30273880293606E-2</v>
      </c>
      <c r="AF980" s="1">
        <v>1</v>
      </c>
      <c r="AG980" s="1">
        <v>1</v>
      </c>
      <c r="AH980" s="1">
        <v>11</v>
      </c>
      <c r="AI980" s="1">
        <v>1</v>
      </c>
      <c r="AJ980" s="1">
        <v>1</v>
      </c>
      <c r="AK980" s="1">
        <v>51</v>
      </c>
    </row>
    <row r="981" spans="1:37" x14ac:dyDescent="0.2">
      <c r="A981" t="s">
        <v>981</v>
      </c>
      <c r="B981" t="s">
        <v>5554</v>
      </c>
      <c r="C981" t="s">
        <v>5555</v>
      </c>
      <c r="D981" t="s">
        <v>6973</v>
      </c>
      <c r="E981" t="s">
        <v>7268</v>
      </c>
      <c r="F981" s="35" t="s">
        <v>7269</v>
      </c>
      <c r="G981" s="1" t="s">
        <v>5104</v>
      </c>
      <c r="H981" s="1" t="s">
        <v>5104</v>
      </c>
      <c r="I981" s="3">
        <v>2</v>
      </c>
      <c r="J981" s="1">
        <v>0</v>
      </c>
      <c r="K981" s="1">
        <v>0</v>
      </c>
      <c r="L981" s="3">
        <v>1</v>
      </c>
      <c r="M981" s="6">
        <v>14.5</v>
      </c>
      <c r="N981" s="13">
        <v>14.5</v>
      </c>
      <c r="O981" s="3">
        <v>44</v>
      </c>
      <c r="P981" s="1">
        <v>2.375</v>
      </c>
      <c r="Q981" s="1">
        <v>2.375</v>
      </c>
      <c r="R981" s="3">
        <v>47</v>
      </c>
      <c r="S981" s="1">
        <v>50</v>
      </c>
      <c r="T981" s="1">
        <v>0</v>
      </c>
      <c r="U981" s="1">
        <v>10</v>
      </c>
      <c r="V981" s="1">
        <v>0</v>
      </c>
      <c r="W981" s="1">
        <v>0</v>
      </c>
      <c r="X981" s="1">
        <v>40</v>
      </c>
      <c r="Y981" s="1">
        <v>0</v>
      </c>
      <c r="Z981" s="1">
        <v>0</v>
      </c>
      <c r="AA981" s="1">
        <v>0</v>
      </c>
      <c r="AB981" s="1">
        <v>0</v>
      </c>
      <c r="AC981" s="3">
        <v>11</v>
      </c>
      <c r="AD981" s="1">
        <v>9.2129075000000005E-2</v>
      </c>
      <c r="AE981" s="1">
        <v>1.30273880293606E-2</v>
      </c>
      <c r="AF981" s="1">
        <v>1</v>
      </c>
      <c r="AG981" s="1">
        <v>1</v>
      </c>
      <c r="AH981" s="1">
        <v>11</v>
      </c>
      <c r="AI981" s="1">
        <v>2</v>
      </c>
      <c r="AJ981" s="1">
        <v>2</v>
      </c>
      <c r="AK981" s="1">
        <v>51</v>
      </c>
    </row>
    <row r="982" spans="1:37" x14ac:dyDescent="0.2">
      <c r="A982" t="s">
        <v>982</v>
      </c>
      <c r="B982" t="s">
        <v>5554</v>
      </c>
      <c r="C982" t="s">
        <v>5555</v>
      </c>
      <c r="D982" t="s">
        <v>6973</v>
      </c>
      <c r="E982" t="s">
        <v>7270</v>
      </c>
      <c r="F982" s="35" t="s">
        <v>7271</v>
      </c>
      <c r="G982" s="1" t="s">
        <v>5104</v>
      </c>
      <c r="H982" s="1" t="s">
        <v>5104</v>
      </c>
      <c r="I982" s="3">
        <v>2</v>
      </c>
      <c r="J982" s="1">
        <v>0</v>
      </c>
      <c r="K982" s="1">
        <v>0</v>
      </c>
      <c r="L982" s="3">
        <v>1</v>
      </c>
      <c r="M982" s="6">
        <v>16</v>
      </c>
      <c r="N982" s="13">
        <v>16</v>
      </c>
      <c r="O982" s="3">
        <v>44</v>
      </c>
      <c r="P982" s="1" t="s">
        <v>2</v>
      </c>
      <c r="Q982" s="1">
        <v>3.9241000000000001</v>
      </c>
      <c r="R982" s="3" t="s">
        <v>14989</v>
      </c>
      <c r="S982" s="1">
        <v>50</v>
      </c>
      <c r="T982" s="1">
        <v>0</v>
      </c>
      <c r="U982" s="1">
        <v>10</v>
      </c>
      <c r="V982" s="1">
        <v>0</v>
      </c>
      <c r="W982" s="1">
        <v>0</v>
      </c>
      <c r="X982" s="1">
        <v>40</v>
      </c>
      <c r="Y982" s="1">
        <v>0</v>
      </c>
      <c r="Z982" s="1">
        <v>0</v>
      </c>
      <c r="AA982" s="1">
        <v>0</v>
      </c>
      <c r="AB982" s="1">
        <v>0</v>
      </c>
      <c r="AC982" s="3">
        <v>11</v>
      </c>
      <c r="AD982" s="1">
        <v>9.2129075000000005E-2</v>
      </c>
      <c r="AE982" s="1">
        <v>1.30273880293606E-2</v>
      </c>
      <c r="AF982" s="1">
        <v>1</v>
      </c>
      <c r="AG982" s="1">
        <v>1</v>
      </c>
      <c r="AH982" s="1">
        <v>11</v>
      </c>
      <c r="AI982" s="1">
        <v>1</v>
      </c>
      <c r="AJ982" s="1">
        <v>1</v>
      </c>
      <c r="AK982" s="1">
        <v>51</v>
      </c>
    </row>
    <row r="983" spans="1:37" x14ac:dyDescent="0.2">
      <c r="A983" t="s">
        <v>983</v>
      </c>
      <c r="B983" t="s">
        <v>5554</v>
      </c>
      <c r="C983" t="s">
        <v>5555</v>
      </c>
      <c r="D983" t="s">
        <v>6973</v>
      </c>
      <c r="E983" t="s">
        <v>7272</v>
      </c>
      <c r="F983" s="35" t="s">
        <v>7273</v>
      </c>
      <c r="G983" s="1" t="s">
        <v>5104</v>
      </c>
      <c r="H983" s="1" t="s">
        <v>5104</v>
      </c>
      <c r="I983" s="3">
        <v>2</v>
      </c>
      <c r="J983" s="1">
        <v>0</v>
      </c>
      <c r="K983" s="1">
        <v>0</v>
      </c>
      <c r="L983" s="3">
        <v>1</v>
      </c>
      <c r="M983" s="6">
        <v>9.6999999999999993</v>
      </c>
      <c r="N983" s="13">
        <v>9.6999999999999993</v>
      </c>
      <c r="O983" s="3">
        <v>44</v>
      </c>
      <c r="P983" s="1">
        <v>1.99</v>
      </c>
      <c r="Q983" s="1">
        <v>1.99</v>
      </c>
      <c r="R983" s="3">
        <v>47</v>
      </c>
      <c r="S983" s="1">
        <v>50</v>
      </c>
      <c r="T983" s="1">
        <v>0</v>
      </c>
      <c r="U983" s="1">
        <v>10</v>
      </c>
      <c r="V983" s="1">
        <v>0</v>
      </c>
      <c r="W983" s="1">
        <v>0</v>
      </c>
      <c r="X983" s="1">
        <v>40</v>
      </c>
      <c r="Y983" s="1">
        <v>0</v>
      </c>
      <c r="Z983" s="1">
        <v>0</v>
      </c>
      <c r="AA983" s="1">
        <v>0</v>
      </c>
      <c r="AB983" s="1">
        <v>0</v>
      </c>
      <c r="AC983" s="3">
        <v>11</v>
      </c>
      <c r="AD983" s="1">
        <v>9.2129075000000005E-2</v>
      </c>
      <c r="AE983" s="1">
        <v>1.30273880293606E-2</v>
      </c>
      <c r="AF983" s="1">
        <v>1</v>
      </c>
      <c r="AG983" s="1">
        <v>1</v>
      </c>
      <c r="AH983" s="1">
        <v>11</v>
      </c>
      <c r="AI983" s="1">
        <v>1</v>
      </c>
      <c r="AJ983" s="1">
        <v>1</v>
      </c>
      <c r="AK983" s="1">
        <v>51</v>
      </c>
    </row>
    <row r="984" spans="1:37" x14ac:dyDescent="0.2">
      <c r="A984" t="s">
        <v>984</v>
      </c>
      <c r="B984" t="s">
        <v>5554</v>
      </c>
      <c r="C984" t="s">
        <v>5555</v>
      </c>
      <c r="D984" t="s">
        <v>6973</v>
      </c>
      <c r="E984" t="s">
        <v>7274</v>
      </c>
      <c r="F984" s="35" t="s">
        <v>7275</v>
      </c>
      <c r="G984" s="1" t="s">
        <v>5104</v>
      </c>
      <c r="H984" s="1" t="s">
        <v>5104</v>
      </c>
      <c r="I984" s="3">
        <v>1</v>
      </c>
      <c r="J984" s="1">
        <v>0</v>
      </c>
      <c r="K984" s="1">
        <v>0</v>
      </c>
      <c r="L984" s="3">
        <v>1</v>
      </c>
      <c r="M984" s="6">
        <v>17</v>
      </c>
      <c r="N984" s="13">
        <v>17</v>
      </c>
      <c r="O984" s="3">
        <v>44</v>
      </c>
      <c r="P984" s="1">
        <v>3.4925000000000002</v>
      </c>
      <c r="Q984" s="1">
        <v>3.4925000000000002</v>
      </c>
      <c r="R984" s="3">
        <v>47</v>
      </c>
      <c r="S984" s="1">
        <v>50</v>
      </c>
      <c r="T984" s="1">
        <v>0</v>
      </c>
      <c r="U984" s="1">
        <v>10</v>
      </c>
      <c r="V984" s="1">
        <v>0</v>
      </c>
      <c r="W984" s="1">
        <v>0</v>
      </c>
      <c r="X984" s="1">
        <v>40</v>
      </c>
      <c r="Y984" s="1">
        <v>0</v>
      </c>
      <c r="Z984" s="1">
        <v>0</v>
      </c>
      <c r="AA984" s="1">
        <v>0</v>
      </c>
      <c r="AB984" s="1">
        <v>0</v>
      </c>
      <c r="AC984" s="3">
        <v>11</v>
      </c>
      <c r="AD984" s="1">
        <v>9.2129075000000005E-2</v>
      </c>
      <c r="AE984" s="1">
        <v>1.30273880293606E-2</v>
      </c>
      <c r="AF984" s="1">
        <v>1</v>
      </c>
      <c r="AG984" s="1">
        <v>1</v>
      </c>
      <c r="AH984" s="1">
        <v>11</v>
      </c>
      <c r="AI984" s="1">
        <v>3</v>
      </c>
      <c r="AJ984" s="1">
        <v>3</v>
      </c>
      <c r="AK984" s="1">
        <v>51</v>
      </c>
    </row>
    <row r="985" spans="1:37" x14ac:dyDescent="0.2">
      <c r="A985" t="s">
        <v>985</v>
      </c>
      <c r="B985" t="s">
        <v>5554</v>
      </c>
      <c r="C985" t="s">
        <v>5555</v>
      </c>
      <c r="D985" t="s">
        <v>6973</v>
      </c>
      <c r="E985" t="s">
        <v>7276</v>
      </c>
      <c r="F985" s="35" t="s">
        <v>7277</v>
      </c>
      <c r="G985" s="1" t="s">
        <v>5104</v>
      </c>
      <c r="H985" s="1" t="s">
        <v>5104</v>
      </c>
      <c r="I985" s="3">
        <v>2</v>
      </c>
      <c r="J985" s="1">
        <v>0</v>
      </c>
      <c r="K985" s="1">
        <v>0</v>
      </c>
      <c r="L985" s="3">
        <v>1</v>
      </c>
      <c r="M985" s="6">
        <v>7</v>
      </c>
      <c r="N985" s="13">
        <v>7</v>
      </c>
      <c r="O985" s="3">
        <v>44</v>
      </c>
      <c r="P985" s="1" t="s">
        <v>2</v>
      </c>
      <c r="Q985" s="1">
        <v>3.6648999999999998</v>
      </c>
      <c r="R985" s="3" t="s">
        <v>14989</v>
      </c>
      <c r="S985" s="1">
        <v>50</v>
      </c>
      <c r="T985" s="1">
        <v>0</v>
      </c>
      <c r="U985" s="1">
        <v>10</v>
      </c>
      <c r="V985" s="1">
        <v>0</v>
      </c>
      <c r="W985" s="1">
        <v>0</v>
      </c>
      <c r="X985" s="1">
        <v>40</v>
      </c>
      <c r="Y985" s="1">
        <v>0</v>
      </c>
      <c r="Z985" s="1">
        <v>0</v>
      </c>
      <c r="AA985" s="1">
        <v>0</v>
      </c>
      <c r="AB985" s="1">
        <v>0</v>
      </c>
      <c r="AC985" s="3">
        <v>11</v>
      </c>
      <c r="AD985" s="1">
        <v>9.2129075000000005E-2</v>
      </c>
      <c r="AE985" s="1">
        <v>1.30273880293606E-2</v>
      </c>
      <c r="AF985" s="1">
        <v>1</v>
      </c>
      <c r="AG985" s="1">
        <v>1</v>
      </c>
      <c r="AH985" s="1">
        <v>11</v>
      </c>
      <c r="AI985" s="1">
        <v>2</v>
      </c>
      <c r="AJ985" s="1">
        <v>2</v>
      </c>
      <c r="AK985" s="1">
        <v>51</v>
      </c>
    </row>
    <row r="986" spans="1:37" x14ac:dyDescent="0.2">
      <c r="A986" t="s">
        <v>986</v>
      </c>
      <c r="B986" t="s">
        <v>5554</v>
      </c>
      <c r="C986" t="s">
        <v>5555</v>
      </c>
      <c r="D986" t="s">
        <v>6973</v>
      </c>
      <c r="E986" t="s">
        <v>7278</v>
      </c>
      <c r="F986" s="35" t="s">
        <v>7279</v>
      </c>
      <c r="G986" s="1" t="s">
        <v>5104</v>
      </c>
      <c r="H986" s="1" t="s">
        <v>5104</v>
      </c>
      <c r="I986" s="3">
        <v>2</v>
      </c>
      <c r="J986" s="1">
        <v>0</v>
      </c>
      <c r="K986" s="1">
        <v>0</v>
      </c>
      <c r="L986" s="3">
        <v>1</v>
      </c>
      <c r="M986" s="6">
        <v>13.4</v>
      </c>
      <c r="N986" s="13">
        <v>13.4</v>
      </c>
      <c r="O986" s="3">
        <v>44</v>
      </c>
      <c r="P986" s="1" t="s">
        <v>2</v>
      </c>
      <c r="Q986" s="1">
        <v>4.3682999999999996</v>
      </c>
      <c r="R986" s="3" t="s">
        <v>14989</v>
      </c>
      <c r="S986" s="1">
        <v>50</v>
      </c>
      <c r="T986" s="1">
        <v>0</v>
      </c>
      <c r="U986" s="1">
        <v>10</v>
      </c>
      <c r="V986" s="1">
        <v>0</v>
      </c>
      <c r="W986" s="1">
        <v>0</v>
      </c>
      <c r="X986" s="1">
        <v>40</v>
      </c>
      <c r="Y986" s="1">
        <v>0</v>
      </c>
      <c r="Z986" s="1">
        <v>0</v>
      </c>
      <c r="AA986" s="1">
        <v>0</v>
      </c>
      <c r="AB986" s="1">
        <v>0</v>
      </c>
      <c r="AC986" s="3">
        <v>11</v>
      </c>
      <c r="AD986" s="1">
        <v>9.2129075000000005E-2</v>
      </c>
      <c r="AE986" s="1">
        <v>1.30273880293607E-2</v>
      </c>
      <c r="AF986" s="1">
        <v>1</v>
      </c>
      <c r="AG986" s="1">
        <v>1</v>
      </c>
      <c r="AH986" s="1">
        <v>11</v>
      </c>
      <c r="AI986" s="1">
        <v>1</v>
      </c>
      <c r="AJ986" s="1">
        <v>1</v>
      </c>
      <c r="AK986" s="1">
        <v>51</v>
      </c>
    </row>
    <row r="987" spans="1:37" x14ac:dyDescent="0.2">
      <c r="A987" t="s">
        <v>987</v>
      </c>
      <c r="B987" t="s">
        <v>5554</v>
      </c>
      <c r="C987" t="s">
        <v>5555</v>
      </c>
      <c r="D987" t="s">
        <v>6973</v>
      </c>
      <c r="E987" t="s">
        <v>7280</v>
      </c>
      <c r="F987" s="35" t="s">
        <v>7281</v>
      </c>
      <c r="G987" s="1" t="s">
        <v>5104</v>
      </c>
      <c r="H987" s="1" t="s">
        <v>5104</v>
      </c>
      <c r="I987" s="3">
        <v>2</v>
      </c>
      <c r="J987" s="1">
        <v>0</v>
      </c>
      <c r="K987" s="1">
        <v>0</v>
      </c>
      <c r="L987" s="3">
        <v>1</v>
      </c>
      <c r="M987" s="6">
        <v>6.7</v>
      </c>
      <c r="N987" s="13">
        <v>6.7</v>
      </c>
      <c r="O987" s="3">
        <v>44</v>
      </c>
      <c r="P987" s="1">
        <v>4.04</v>
      </c>
      <c r="Q987" s="1">
        <v>4.04</v>
      </c>
      <c r="R987" s="3">
        <v>47</v>
      </c>
      <c r="S987" s="1">
        <v>50</v>
      </c>
      <c r="T987" s="1">
        <v>0</v>
      </c>
      <c r="U987" s="1">
        <v>10</v>
      </c>
      <c r="V987" s="1">
        <v>0</v>
      </c>
      <c r="W987" s="1">
        <v>0</v>
      </c>
      <c r="X987" s="1">
        <v>40</v>
      </c>
      <c r="Y987" s="1">
        <v>0</v>
      </c>
      <c r="Z987" s="1">
        <v>0</v>
      </c>
      <c r="AA987" s="1">
        <v>0</v>
      </c>
      <c r="AB987" s="1">
        <v>0</v>
      </c>
      <c r="AC987" s="3">
        <v>11</v>
      </c>
      <c r="AD987" s="1">
        <v>9.2129075000000005E-2</v>
      </c>
      <c r="AE987" s="1">
        <v>1.30273880293607E-2</v>
      </c>
      <c r="AF987" s="1">
        <v>1</v>
      </c>
      <c r="AG987" s="1">
        <v>1</v>
      </c>
      <c r="AH987" s="1">
        <v>11</v>
      </c>
      <c r="AI987" s="1">
        <v>4</v>
      </c>
      <c r="AJ987" s="1">
        <v>4</v>
      </c>
      <c r="AK987" s="1">
        <v>51</v>
      </c>
    </row>
    <row r="988" spans="1:37" x14ac:dyDescent="0.2">
      <c r="A988" t="s">
        <v>988</v>
      </c>
      <c r="B988" t="s">
        <v>5554</v>
      </c>
      <c r="C988" t="s">
        <v>5555</v>
      </c>
      <c r="D988" t="s">
        <v>6973</v>
      </c>
      <c r="E988" t="s">
        <v>7282</v>
      </c>
      <c r="F988" s="35" t="s">
        <v>7283</v>
      </c>
      <c r="G988" s="1" t="s">
        <v>5104</v>
      </c>
      <c r="H988" s="1" t="s">
        <v>5104</v>
      </c>
      <c r="I988" s="3">
        <v>2</v>
      </c>
      <c r="J988" s="1">
        <v>0</v>
      </c>
      <c r="K988" s="1">
        <v>0</v>
      </c>
      <c r="L988" s="3">
        <v>1</v>
      </c>
      <c r="M988" s="6">
        <v>6.1</v>
      </c>
      <c r="N988" s="13">
        <v>6.1</v>
      </c>
      <c r="O988" s="3">
        <v>44</v>
      </c>
      <c r="P988" s="1">
        <v>1.615</v>
      </c>
      <c r="Q988" s="1">
        <v>1.615</v>
      </c>
      <c r="R988" s="3">
        <v>47</v>
      </c>
      <c r="S988" s="1">
        <v>50</v>
      </c>
      <c r="T988" s="1">
        <v>0</v>
      </c>
      <c r="U988" s="1">
        <v>10</v>
      </c>
      <c r="V988" s="1">
        <v>0</v>
      </c>
      <c r="W988" s="1">
        <v>0</v>
      </c>
      <c r="X988" s="1">
        <v>40</v>
      </c>
      <c r="Y988" s="1">
        <v>0</v>
      </c>
      <c r="Z988" s="1">
        <v>0</v>
      </c>
      <c r="AA988" s="1">
        <v>0</v>
      </c>
      <c r="AB988" s="1">
        <v>0</v>
      </c>
      <c r="AC988" s="3">
        <v>11</v>
      </c>
      <c r="AD988" s="1">
        <v>9.2129075000000005E-2</v>
      </c>
      <c r="AE988" s="1">
        <v>1.30273880293607E-2</v>
      </c>
      <c r="AF988" s="1">
        <v>1</v>
      </c>
      <c r="AG988" s="1">
        <v>1</v>
      </c>
      <c r="AH988" s="1">
        <v>11</v>
      </c>
      <c r="AI988" s="1">
        <v>1</v>
      </c>
      <c r="AJ988" s="1">
        <v>1</v>
      </c>
      <c r="AK988" s="1">
        <v>51</v>
      </c>
    </row>
    <row r="989" spans="1:37" x14ac:dyDescent="0.2">
      <c r="A989" t="s">
        <v>989</v>
      </c>
      <c r="B989" t="s">
        <v>5554</v>
      </c>
      <c r="C989" t="s">
        <v>5555</v>
      </c>
      <c r="D989" t="s">
        <v>6973</v>
      </c>
      <c r="E989" t="s">
        <v>7284</v>
      </c>
      <c r="F989" s="35" t="s">
        <v>7285</v>
      </c>
      <c r="G989" s="1" t="s">
        <v>5104</v>
      </c>
      <c r="H989" s="1" t="s">
        <v>5104</v>
      </c>
      <c r="I989" s="3">
        <v>2</v>
      </c>
      <c r="J989" s="1">
        <v>0</v>
      </c>
      <c r="K989" s="1">
        <v>0</v>
      </c>
      <c r="L989" s="3">
        <v>1</v>
      </c>
      <c r="M989" s="6">
        <v>5.5</v>
      </c>
      <c r="N989" s="13">
        <v>5.5</v>
      </c>
      <c r="O989" s="3">
        <v>44</v>
      </c>
      <c r="P989" s="1">
        <v>3.14</v>
      </c>
      <c r="Q989" s="1">
        <v>3.14</v>
      </c>
      <c r="R989" s="3">
        <v>47</v>
      </c>
      <c r="S989" s="1">
        <v>50</v>
      </c>
      <c r="T989" s="1">
        <v>0</v>
      </c>
      <c r="U989" s="1">
        <v>10</v>
      </c>
      <c r="V989" s="1">
        <v>0</v>
      </c>
      <c r="W989" s="1">
        <v>0</v>
      </c>
      <c r="X989" s="1">
        <v>40</v>
      </c>
      <c r="Y989" s="1">
        <v>0</v>
      </c>
      <c r="Z989" s="1">
        <v>0</v>
      </c>
      <c r="AA989" s="1">
        <v>0</v>
      </c>
      <c r="AB989" s="1">
        <v>0</v>
      </c>
      <c r="AC989" s="3">
        <v>11</v>
      </c>
      <c r="AD989" s="1">
        <v>9.2129075000000005E-2</v>
      </c>
      <c r="AE989" s="1">
        <v>1.30273880293607E-2</v>
      </c>
      <c r="AF989" s="1">
        <v>1</v>
      </c>
      <c r="AG989" s="1">
        <v>1</v>
      </c>
      <c r="AH989" s="1">
        <v>11</v>
      </c>
      <c r="AI989" s="1">
        <v>5</v>
      </c>
      <c r="AJ989" s="1">
        <v>5</v>
      </c>
      <c r="AK989" s="1">
        <v>51</v>
      </c>
    </row>
    <row r="990" spans="1:37" x14ac:dyDescent="0.2">
      <c r="A990" t="s">
        <v>990</v>
      </c>
      <c r="B990" t="s">
        <v>5554</v>
      </c>
      <c r="C990" t="s">
        <v>5555</v>
      </c>
      <c r="D990" t="s">
        <v>6973</v>
      </c>
      <c r="E990" t="s">
        <v>7286</v>
      </c>
      <c r="F990" s="35" t="s">
        <v>7287</v>
      </c>
      <c r="G990" s="1" t="s">
        <v>5104</v>
      </c>
      <c r="H990" s="1" t="s">
        <v>5104</v>
      </c>
      <c r="I990" s="3">
        <v>1</v>
      </c>
      <c r="J990" s="1">
        <v>0</v>
      </c>
      <c r="K990" s="1">
        <v>0</v>
      </c>
      <c r="L990" s="3">
        <v>1</v>
      </c>
      <c r="M990" s="6">
        <v>5.5</v>
      </c>
      <c r="N990" s="13">
        <v>5.5</v>
      </c>
      <c r="O990" s="3">
        <v>44</v>
      </c>
      <c r="P990" s="1" t="s">
        <v>2</v>
      </c>
      <c r="Q990" s="1">
        <v>3.0825</v>
      </c>
      <c r="R990" s="3" t="s">
        <v>14989</v>
      </c>
      <c r="S990" s="1">
        <v>50</v>
      </c>
      <c r="T990" s="1">
        <v>0</v>
      </c>
      <c r="U990" s="1">
        <v>10</v>
      </c>
      <c r="V990" s="1">
        <v>0</v>
      </c>
      <c r="W990" s="1">
        <v>0</v>
      </c>
      <c r="X990" s="1">
        <v>40</v>
      </c>
      <c r="Y990" s="1">
        <v>0</v>
      </c>
      <c r="Z990" s="1">
        <v>0</v>
      </c>
      <c r="AA990" s="1">
        <v>0</v>
      </c>
      <c r="AB990" s="1">
        <v>0</v>
      </c>
      <c r="AC990" s="3">
        <v>11</v>
      </c>
      <c r="AD990" s="1">
        <v>9.2129075000000005E-2</v>
      </c>
      <c r="AE990" s="1">
        <v>1.30273880293607E-2</v>
      </c>
      <c r="AF990" s="1">
        <v>1</v>
      </c>
      <c r="AG990" s="1">
        <v>1</v>
      </c>
      <c r="AH990" s="1">
        <v>11</v>
      </c>
      <c r="AI990" s="1">
        <v>3</v>
      </c>
      <c r="AJ990" s="1">
        <v>3</v>
      </c>
      <c r="AK990" s="1">
        <v>51</v>
      </c>
    </row>
    <row r="991" spans="1:37" x14ac:dyDescent="0.2">
      <c r="A991" t="s">
        <v>991</v>
      </c>
      <c r="B991" t="s">
        <v>5554</v>
      </c>
      <c r="C991" t="s">
        <v>5555</v>
      </c>
      <c r="D991" t="s">
        <v>6973</v>
      </c>
      <c r="E991" t="s">
        <v>7288</v>
      </c>
      <c r="F991" s="35" t="s">
        <v>7289</v>
      </c>
      <c r="G991" s="1" t="s">
        <v>5104</v>
      </c>
      <c r="H991" s="1" t="s">
        <v>5104</v>
      </c>
      <c r="I991" s="3">
        <v>1</v>
      </c>
      <c r="J991" s="1">
        <v>0</v>
      </c>
      <c r="K991" s="1">
        <v>0</v>
      </c>
      <c r="L991" s="3">
        <v>1</v>
      </c>
      <c r="M991" s="6">
        <v>23.5</v>
      </c>
      <c r="N991" s="13">
        <v>23.5</v>
      </c>
      <c r="O991" s="3">
        <v>44</v>
      </c>
      <c r="P991" s="1" t="s">
        <v>2</v>
      </c>
      <c r="Q991" s="1">
        <v>4.1733000000000002</v>
      </c>
      <c r="R991" s="3" t="s">
        <v>14989</v>
      </c>
      <c r="S991" s="1">
        <v>50</v>
      </c>
      <c r="T991" s="1">
        <v>0</v>
      </c>
      <c r="U991" s="1">
        <v>10</v>
      </c>
      <c r="V991" s="1">
        <v>0</v>
      </c>
      <c r="W991" s="1">
        <v>0</v>
      </c>
      <c r="X991" s="1">
        <v>40</v>
      </c>
      <c r="Y991" s="1">
        <v>0</v>
      </c>
      <c r="Z991" s="1">
        <v>0</v>
      </c>
      <c r="AA991" s="1">
        <v>0</v>
      </c>
      <c r="AB991" s="1">
        <v>0</v>
      </c>
      <c r="AC991" s="3">
        <v>11</v>
      </c>
      <c r="AD991" s="1">
        <v>9.2129075000000005E-2</v>
      </c>
      <c r="AE991" s="1">
        <v>1.30273880293607E-2</v>
      </c>
      <c r="AF991" s="1">
        <v>1</v>
      </c>
      <c r="AG991" s="1">
        <v>1</v>
      </c>
      <c r="AH991" s="1">
        <v>11</v>
      </c>
      <c r="AI991" s="1">
        <v>2</v>
      </c>
      <c r="AJ991" s="1">
        <v>2</v>
      </c>
      <c r="AK991" s="1">
        <v>51</v>
      </c>
    </row>
    <row r="992" spans="1:37" x14ac:dyDescent="0.2">
      <c r="A992" t="s">
        <v>992</v>
      </c>
      <c r="B992" t="s">
        <v>5554</v>
      </c>
      <c r="C992" t="s">
        <v>5555</v>
      </c>
      <c r="D992" t="s">
        <v>6973</v>
      </c>
      <c r="E992" t="s">
        <v>7290</v>
      </c>
      <c r="F992" s="35" t="s">
        <v>7291</v>
      </c>
      <c r="G992" s="1" t="s">
        <v>5104</v>
      </c>
      <c r="H992" s="1" t="s">
        <v>5104</v>
      </c>
      <c r="I992" s="3">
        <v>2</v>
      </c>
      <c r="J992" s="1">
        <v>0</v>
      </c>
      <c r="K992" s="1">
        <v>0</v>
      </c>
      <c r="L992" s="3">
        <v>1</v>
      </c>
      <c r="M992" s="6">
        <v>4.8</v>
      </c>
      <c r="N992" s="13">
        <v>4.8</v>
      </c>
      <c r="O992" s="3">
        <v>44</v>
      </c>
      <c r="P992" s="1">
        <v>3.14</v>
      </c>
      <c r="Q992" s="1">
        <v>3.14</v>
      </c>
      <c r="R992" s="3">
        <v>47</v>
      </c>
      <c r="S992" s="1">
        <v>50</v>
      </c>
      <c r="T992" s="1">
        <v>0</v>
      </c>
      <c r="U992" s="1">
        <v>10</v>
      </c>
      <c r="V992" s="1">
        <v>0</v>
      </c>
      <c r="W992" s="1">
        <v>0</v>
      </c>
      <c r="X992" s="1">
        <v>40</v>
      </c>
      <c r="Y992" s="1">
        <v>0</v>
      </c>
      <c r="Z992" s="1">
        <v>0</v>
      </c>
      <c r="AA992" s="1">
        <v>0</v>
      </c>
      <c r="AB992" s="1">
        <v>0</v>
      </c>
      <c r="AC992" s="3">
        <v>11</v>
      </c>
      <c r="AD992" s="1">
        <v>9.2129075000000005E-2</v>
      </c>
      <c r="AE992" s="1">
        <v>1.30273880293607E-2</v>
      </c>
      <c r="AF992" s="1">
        <v>1</v>
      </c>
      <c r="AG992" s="1">
        <v>1</v>
      </c>
      <c r="AH992" s="1">
        <v>11</v>
      </c>
      <c r="AI992" s="1">
        <v>2</v>
      </c>
      <c r="AJ992" s="1">
        <v>2</v>
      </c>
      <c r="AK992" s="1">
        <v>51</v>
      </c>
    </row>
    <row r="993" spans="1:37" x14ac:dyDescent="0.2">
      <c r="A993" t="s">
        <v>993</v>
      </c>
      <c r="B993" t="s">
        <v>5554</v>
      </c>
      <c r="C993" t="s">
        <v>5555</v>
      </c>
      <c r="D993" t="s">
        <v>6973</v>
      </c>
      <c r="E993" t="s">
        <v>7292</v>
      </c>
      <c r="F993" s="35" t="s">
        <v>7293</v>
      </c>
      <c r="G993" s="1" t="s">
        <v>5104</v>
      </c>
      <c r="H993" s="1" t="s">
        <v>5104</v>
      </c>
      <c r="I993" s="3">
        <v>2</v>
      </c>
      <c r="J993" s="1">
        <v>0</v>
      </c>
      <c r="K993" s="1">
        <v>0</v>
      </c>
      <c r="L993" s="3">
        <v>1</v>
      </c>
      <c r="M993" s="6">
        <v>15</v>
      </c>
      <c r="N993" s="13">
        <v>15</v>
      </c>
      <c r="O993" s="3">
        <v>44</v>
      </c>
      <c r="P993" s="1" t="s">
        <v>2</v>
      </c>
      <c r="Q993" s="1">
        <v>4.4265999999999996</v>
      </c>
      <c r="R993" s="3" t="s">
        <v>14989</v>
      </c>
      <c r="S993" s="1">
        <v>50</v>
      </c>
      <c r="T993" s="1">
        <v>0</v>
      </c>
      <c r="U993" s="1">
        <v>10</v>
      </c>
      <c r="V993" s="1">
        <v>0</v>
      </c>
      <c r="W993" s="1">
        <v>0</v>
      </c>
      <c r="X993" s="1">
        <v>40</v>
      </c>
      <c r="Y993" s="1">
        <v>0</v>
      </c>
      <c r="Z993" s="1">
        <v>0</v>
      </c>
      <c r="AA993" s="1">
        <v>0</v>
      </c>
      <c r="AB993" s="1">
        <v>0</v>
      </c>
      <c r="AC993" s="3">
        <v>11</v>
      </c>
      <c r="AD993" s="1">
        <v>9.2129075000000005E-2</v>
      </c>
      <c r="AE993" s="1">
        <v>1.3027388029360799E-2</v>
      </c>
      <c r="AF993" s="1">
        <v>1</v>
      </c>
      <c r="AG993" s="1">
        <v>1</v>
      </c>
      <c r="AH993" s="1">
        <v>11</v>
      </c>
      <c r="AI993" s="1">
        <v>2</v>
      </c>
      <c r="AJ993" s="1">
        <v>2</v>
      </c>
      <c r="AK993" s="1">
        <v>51</v>
      </c>
    </row>
    <row r="994" spans="1:37" x14ac:dyDescent="0.2">
      <c r="A994" t="s">
        <v>994</v>
      </c>
      <c r="B994" t="s">
        <v>5554</v>
      </c>
      <c r="C994" t="s">
        <v>5555</v>
      </c>
      <c r="D994" t="s">
        <v>6973</v>
      </c>
      <c r="E994" t="s">
        <v>7294</v>
      </c>
      <c r="F994" s="35" t="s">
        <v>7295</v>
      </c>
      <c r="G994" s="1" t="s">
        <v>5104</v>
      </c>
      <c r="H994" s="1" t="s">
        <v>5104</v>
      </c>
      <c r="I994" s="3">
        <v>1</v>
      </c>
      <c r="J994" s="1">
        <v>0</v>
      </c>
      <c r="K994" s="1">
        <v>0</v>
      </c>
      <c r="L994" s="3">
        <v>1</v>
      </c>
      <c r="M994" s="6">
        <v>5</v>
      </c>
      <c r="N994" s="13">
        <v>5</v>
      </c>
      <c r="O994" s="3">
        <v>44</v>
      </c>
      <c r="P994" s="1" t="s">
        <v>2</v>
      </c>
      <c r="Q994" s="1">
        <v>4.9112</v>
      </c>
      <c r="R994" s="3" t="s">
        <v>14989</v>
      </c>
      <c r="S994" s="1">
        <v>50</v>
      </c>
      <c r="T994" s="1">
        <v>0</v>
      </c>
      <c r="U994" s="1">
        <v>10</v>
      </c>
      <c r="V994" s="1">
        <v>0</v>
      </c>
      <c r="W994" s="1">
        <v>0</v>
      </c>
      <c r="X994" s="1">
        <v>40</v>
      </c>
      <c r="Y994" s="1">
        <v>0</v>
      </c>
      <c r="Z994" s="1">
        <v>0</v>
      </c>
      <c r="AA994" s="1">
        <v>0</v>
      </c>
      <c r="AB994" s="1">
        <v>0</v>
      </c>
      <c r="AC994" s="3">
        <v>11</v>
      </c>
      <c r="AD994" s="1">
        <v>9.2129075000000005E-2</v>
      </c>
      <c r="AE994" s="1">
        <v>1.30273880293607E-2</v>
      </c>
      <c r="AF994" s="1">
        <v>1</v>
      </c>
      <c r="AG994" s="1">
        <v>1</v>
      </c>
      <c r="AH994" s="1">
        <v>11</v>
      </c>
      <c r="AI994" s="1">
        <v>1</v>
      </c>
      <c r="AJ994" s="1">
        <v>1</v>
      </c>
      <c r="AK994" s="1">
        <v>51</v>
      </c>
    </row>
    <row r="995" spans="1:37" x14ac:dyDescent="0.2">
      <c r="A995" t="s">
        <v>995</v>
      </c>
      <c r="B995" t="s">
        <v>5554</v>
      </c>
      <c r="C995" t="s">
        <v>5555</v>
      </c>
      <c r="D995" t="s">
        <v>6973</v>
      </c>
      <c r="E995" t="s">
        <v>7296</v>
      </c>
      <c r="F995" s="35" t="s">
        <v>7297</v>
      </c>
      <c r="G995" s="1" t="s">
        <v>5104</v>
      </c>
      <c r="H995" s="1" t="s">
        <v>5104</v>
      </c>
      <c r="I995" s="3">
        <v>2</v>
      </c>
      <c r="J995" s="1">
        <v>0</v>
      </c>
      <c r="K995" s="1">
        <v>0</v>
      </c>
      <c r="L995" s="3">
        <v>1</v>
      </c>
      <c r="M995" s="6" t="s">
        <v>2</v>
      </c>
      <c r="N995" s="13">
        <v>10.5</v>
      </c>
      <c r="O995" s="3" t="s">
        <v>14989</v>
      </c>
      <c r="P995" s="1" t="s">
        <v>2</v>
      </c>
      <c r="Q995" s="1">
        <v>2.6819999999999999</v>
      </c>
      <c r="R995" s="3" t="s">
        <v>14989</v>
      </c>
      <c r="S995" s="1">
        <v>50</v>
      </c>
      <c r="T995" s="1">
        <v>0</v>
      </c>
      <c r="U995" s="1">
        <v>0</v>
      </c>
      <c r="V995" s="1">
        <v>0</v>
      </c>
      <c r="W995" s="1">
        <v>50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3">
        <v>44</v>
      </c>
      <c r="AD995" s="1">
        <v>7.8015720999999996E-2</v>
      </c>
      <c r="AE995" s="1">
        <v>8.6284623564017397E-3</v>
      </c>
      <c r="AF995" s="1" t="s">
        <v>2</v>
      </c>
      <c r="AG995" s="1">
        <v>1</v>
      </c>
      <c r="AH995" s="1" t="s">
        <v>14989</v>
      </c>
      <c r="AI995" s="1">
        <v>1</v>
      </c>
      <c r="AJ995" s="1">
        <v>1</v>
      </c>
      <c r="AK995" s="1">
        <v>51</v>
      </c>
    </row>
    <row r="996" spans="1:37" x14ac:dyDescent="0.2">
      <c r="A996" t="s">
        <v>996</v>
      </c>
      <c r="B996" t="s">
        <v>5554</v>
      </c>
      <c r="C996" t="s">
        <v>5555</v>
      </c>
      <c r="D996" t="s">
        <v>6973</v>
      </c>
      <c r="E996" t="s">
        <v>7298</v>
      </c>
      <c r="F996" s="35" t="s">
        <v>7299</v>
      </c>
      <c r="G996" s="1" t="s">
        <v>5104</v>
      </c>
      <c r="H996" s="1" t="s">
        <v>5104</v>
      </c>
      <c r="I996" s="3">
        <v>2</v>
      </c>
      <c r="J996" s="1">
        <v>0</v>
      </c>
      <c r="K996" s="1">
        <v>0</v>
      </c>
      <c r="L996" s="3">
        <v>1</v>
      </c>
      <c r="M996" s="6">
        <v>20</v>
      </c>
      <c r="N996" s="13">
        <v>20</v>
      </c>
      <c r="O996" s="3">
        <v>44</v>
      </c>
      <c r="P996" s="1">
        <v>3.37</v>
      </c>
      <c r="Q996" s="1">
        <v>3.37</v>
      </c>
      <c r="R996" s="3">
        <v>47</v>
      </c>
      <c r="S996" s="1">
        <v>50</v>
      </c>
      <c r="T996" s="1">
        <v>0</v>
      </c>
      <c r="U996" s="1">
        <v>10</v>
      </c>
      <c r="V996" s="1">
        <v>0</v>
      </c>
      <c r="W996" s="1">
        <v>0</v>
      </c>
      <c r="X996" s="1">
        <v>40</v>
      </c>
      <c r="Y996" s="1">
        <v>0</v>
      </c>
      <c r="Z996" s="1">
        <v>0</v>
      </c>
      <c r="AA996" s="1">
        <v>0</v>
      </c>
      <c r="AB996" s="1">
        <v>0</v>
      </c>
      <c r="AC996" s="3">
        <v>11</v>
      </c>
      <c r="AD996" s="1">
        <v>9.2129075000000005E-2</v>
      </c>
      <c r="AE996" s="1">
        <v>1.3027388029360799E-2</v>
      </c>
      <c r="AF996" s="1">
        <v>1</v>
      </c>
      <c r="AG996" s="1">
        <v>1</v>
      </c>
      <c r="AH996" s="1">
        <v>11</v>
      </c>
      <c r="AI996" s="1">
        <v>1</v>
      </c>
      <c r="AJ996" s="1">
        <v>1</v>
      </c>
      <c r="AK996" s="1">
        <v>51</v>
      </c>
    </row>
    <row r="997" spans="1:37" x14ac:dyDescent="0.2">
      <c r="A997" t="s">
        <v>997</v>
      </c>
      <c r="B997" t="s">
        <v>5554</v>
      </c>
      <c r="C997" t="s">
        <v>5555</v>
      </c>
      <c r="D997" t="s">
        <v>6973</v>
      </c>
      <c r="E997" t="s">
        <v>7300</v>
      </c>
      <c r="F997" s="35" t="s">
        <v>7301</v>
      </c>
      <c r="G997" s="1" t="s">
        <v>5104</v>
      </c>
      <c r="H997" s="1" t="s">
        <v>5104</v>
      </c>
      <c r="I997" s="3">
        <v>1</v>
      </c>
      <c r="J997" s="1">
        <v>0</v>
      </c>
      <c r="K997" s="1">
        <v>0</v>
      </c>
      <c r="L997" s="3">
        <v>1</v>
      </c>
      <c r="M997" s="6">
        <v>6.7</v>
      </c>
      <c r="N997" s="13">
        <v>6.7</v>
      </c>
      <c r="O997" s="3">
        <v>44</v>
      </c>
      <c r="P997" s="1">
        <v>5.99</v>
      </c>
      <c r="Q997" s="1">
        <v>5.99</v>
      </c>
      <c r="R997" s="3">
        <v>47</v>
      </c>
      <c r="S997" s="1">
        <v>50</v>
      </c>
      <c r="T997" s="1">
        <v>0</v>
      </c>
      <c r="U997" s="1">
        <v>10</v>
      </c>
      <c r="V997" s="1">
        <v>0</v>
      </c>
      <c r="W997" s="1">
        <v>0</v>
      </c>
      <c r="X997" s="1">
        <v>40</v>
      </c>
      <c r="Y997" s="1">
        <v>0</v>
      </c>
      <c r="Z997" s="1">
        <v>0</v>
      </c>
      <c r="AA997" s="1">
        <v>0</v>
      </c>
      <c r="AB997" s="1">
        <v>0</v>
      </c>
      <c r="AC997" s="3">
        <v>11</v>
      </c>
      <c r="AD997" s="1">
        <v>9.2129075000000005E-2</v>
      </c>
      <c r="AE997" s="1">
        <v>1.3027388029360799E-2</v>
      </c>
      <c r="AF997" s="1">
        <v>1</v>
      </c>
      <c r="AG997" s="1">
        <v>1</v>
      </c>
      <c r="AH997" s="1">
        <v>11</v>
      </c>
      <c r="AI997" s="1">
        <v>1</v>
      </c>
      <c r="AJ997" s="1">
        <v>1</v>
      </c>
      <c r="AK997" s="1">
        <v>51</v>
      </c>
    </row>
    <row r="998" spans="1:37" x14ac:dyDescent="0.2">
      <c r="A998" t="s">
        <v>998</v>
      </c>
      <c r="B998" t="s">
        <v>5554</v>
      </c>
      <c r="C998" t="s">
        <v>5555</v>
      </c>
      <c r="D998" t="s">
        <v>6973</v>
      </c>
      <c r="E998" t="s">
        <v>7302</v>
      </c>
      <c r="F998" s="35" t="s">
        <v>7303</v>
      </c>
      <c r="G998" s="1" t="s">
        <v>5104</v>
      </c>
      <c r="H998" s="1" t="s">
        <v>5104</v>
      </c>
      <c r="I998" s="3">
        <v>2</v>
      </c>
      <c r="J998" s="1">
        <v>0</v>
      </c>
      <c r="K998" s="1">
        <v>0</v>
      </c>
      <c r="L998" s="3">
        <v>1</v>
      </c>
      <c r="M998" s="6">
        <v>14.5</v>
      </c>
      <c r="N998" s="13">
        <v>14.5</v>
      </c>
      <c r="O998" s="3">
        <v>44</v>
      </c>
      <c r="P998" s="1" t="s">
        <v>2</v>
      </c>
      <c r="Q998" s="1">
        <v>3.2998750000000001</v>
      </c>
      <c r="R998" s="3" t="s">
        <v>14989</v>
      </c>
      <c r="S998" s="1">
        <v>50</v>
      </c>
      <c r="T998" s="1">
        <v>0</v>
      </c>
      <c r="U998" s="1">
        <v>10</v>
      </c>
      <c r="V998" s="1">
        <v>0</v>
      </c>
      <c r="W998" s="1">
        <v>0</v>
      </c>
      <c r="X998" s="1">
        <v>40</v>
      </c>
      <c r="Y998" s="1">
        <v>0</v>
      </c>
      <c r="Z998" s="1">
        <v>0</v>
      </c>
      <c r="AA998" s="1">
        <v>0</v>
      </c>
      <c r="AB998" s="1">
        <v>0</v>
      </c>
      <c r="AC998" s="3">
        <v>11</v>
      </c>
      <c r="AD998" s="1">
        <v>9.2129075000000005E-2</v>
      </c>
      <c r="AE998" s="1">
        <v>1.3027388029360799E-2</v>
      </c>
      <c r="AF998" s="1">
        <v>1</v>
      </c>
      <c r="AG998" s="1">
        <v>1</v>
      </c>
      <c r="AH998" s="1">
        <v>11</v>
      </c>
      <c r="AI998" s="1">
        <v>1</v>
      </c>
      <c r="AJ998" s="1">
        <v>1</v>
      </c>
      <c r="AK998" s="1">
        <v>51</v>
      </c>
    </row>
    <row r="999" spans="1:37" x14ac:dyDescent="0.2">
      <c r="A999" t="s">
        <v>999</v>
      </c>
      <c r="B999" t="s">
        <v>5554</v>
      </c>
      <c r="C999" t="s">
        <v>5555</v>
      </c>
      <c r="D999" t="s">
        <v>6973</v>
      </c>
      <c r="E999" t="s">
        <v>7304</v>
      </c>
      <c r="F999" s="35" t="s">
        <v>7305</v>
      </c>
      <c r="G999" s="1" t="s">
        <v>5104</v>
      </c>
      <c r="H999" s="1" t="s">
        <v>5104</v>
      </c>
      <c r="I999" s="3">
        <v>1</v>
      </c>
      <c r="J999" s="1">
        <v>1</v>
      </c>
      <c r="K999" s="1">
        <v>1</v>
      </c>
      <c r="L999" s="3">
        <v>1</v>
      </c>
      <c r="M999" s="6">
        <v>7.5</v>
      </c>
      <c r="N999" s="13">
        <v>7.5</v>
      </c>
      <c r="O999" s="3">
        <v>44</v>
      </c>
      <c r="P999" s="1">
        <v>4.04</v>
      </c>
      <c r="Q999" s="1">
        <v>4.04</v>
      </c>
      <c r="R999" s="3">
        <v>47</v>
      </c>
      <c r="S999" s="1">
        <v>50</v>
      </c>
      <c r="T999" s="1">
        <v>0</v>
      </c>
      <c r="U999" s="1">
        <v>10</v>
      </c>
      <c r="V999" s="1">
        <v>0</v>
      </c>
      <c r="W999" s="1">
        <v>0</v>
      </c>
      <c r="X999" s="1">
        <v>40</v>
      </c>
      <c r="Y999" s="1">
        <v>0</v>
      </c>
      <c r="Z999" s="1">
        <v>0</v>
      </c>
      <c r="AA999" s="1">
        <v>0</v>
      </c>
      <c r="AB999" s="1">
        <v>0</v>
      </c>
      <c r="AC999" s="3">
        <v>11</v>
      </c>
      <c r="AD999" s="1">
        <v>9.2129075000000005E-2</v>
      </c>
      <c r="AE999" s="1">
        <v>1.3027388029360799E-2</v>
      </c>
      <c r="AF999" s="1">
        <v>1</v>
      </c>
      <c r="AG999" s="1">
        <v>1</v>
      </c>
      <c r="AH999" s="1">
        <v>11</v>
      </c>
      <c r="AI999" s="1">
        <v>2</v>
      </c>
      <c r="AJ999" s="1">
        <v>2</v>
      </c>
      <c r="AK999" s="1">
        <v>51</v>
      </c>
    </row>
    <row r="1000" spans="1:37" x14ac:dyDescent="0.2">
      <c r="A1000" t="s">
        <v>1000</v>
      </c>
      <c r="B1000" t="s">
        <v>5181</v>
      </c>
      <c r="C1000" t="s">
        <v>7306</v>
      </c>
      <c r="D1000" t="s">
        <v>7307</v>
      </c>
      <c r="E1000" t="s">
        <v>7308</v>
      </c>
      <c r="F1000" s="35" t="s">
        <v>7309</v>
      </c>
      <c r="G1000" s="1" t="s">
        <v>5104</v>
      </c>
      <c r="H1000" s="1" t="s">
        <v>5104</v>
      </c>
      <c r="I1000" s="3">
        <v>1</v>
      </c>
      <c r="J1000" s="1">
        <v>1</v>
      </c>
      <c r="K1000" s="1">
        <v>1</v>
      </c>
      <c r="L1000" s="3">
        <v>1</v>
      </c>
      <c r="M1000" s="6">
        <v>62999.9</v>
      </c>
      <c r="N1000" s="13">
        <v>62999.9</v>
      </c>
      <c r="O1000" s="3">
        <v>44</v>
      </c>
      <c r="P1000" s="1">
        <v>1.9550000000000001</v>
      </c>
      <c r="Q1000" s="1">
        <v>1.9550000000000001</v>
      </c>
      <c r="R1000" s="3">
        <v>47</v>
      </c>
      <c r="S1000" s="1">
        <v>0</v>
      </c>
      <c r="T1000" s="1">
        <v>100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3">
        <v>11</v>
      </c>
      <c r="AD1000" s="1">
        <v>1.0211409999999999E-3</v>
      </c>
      <c r="AE1000" s="1">
        <v>-1.1338292754171E-2</v>
      </c>
      <c r="AF1000" s="1">
        <v>1</v>
      </c>
      <c r="AG1000" s="1">
        <v>1</v>
      </c>
      <c r="AH1000" s="1">
        <v>11</v>
      </c>
      <c r="AI1000" s="1">
        <v>4</v>
      </c>
      <c r="AJ1000" s="1">
        <v>4</v>
      </c>
      <c r="AK1000" s="1">
        <v>51</v>
      </c>
    </row>
    <row r="1001" spans="1:37" x14ac:dyDescent="0.2">
      <c r="A1001" t="s">
        <v>1001</v>
      </c>
      <c r="B1001" t="s">
        <v>5181</v>
      </c>
      <c r="C1001" t="s">
        <v>5834</v>
      </c>
      <c r="D1001" t="s">
        <v>7310</v>
      </c>
      <c r="E1001" t="s">
        <v>7311</v>
      </c>
      <c r="F1001" s="35" t="s">
        <v>7312</v>
      </c>
      <c r="G1001" s="1" t="s">
        <v>5105</v>
      </c>
      <c r="H1001" s="1" t="s">
        <v>5105</v>
      </c>
      <c r="I1001" s="3">
        <v>1</v>
      </c>
      <c r="J1001" s="1">
        <v>1</v>
      </c>
      <c r="K1001" s="1">
        <v>1</v>
      </c>
      <c r="L1001" s="3">
        <v>1</v>
      </c>
      <c r="M1001" s="6">
        <v>1500</v>
      </c>
      <c r="N1001" s="13">
        <v>1500</v>
      </c>
      <c r="O1001" s="3">
        <v>44</v>
      </c>
      <c r="P1001" s="1">
        <v>4</v>
      </c>
      <c r="Q1001" s="1">
        <v>4</v>
      </c>
      <c r="R1001" s="3">
        <v>47</v>
      </c>
      <c r="S1001" s="1">
        <v>60</v>
      </c>
      <c r="T1001" s="1">
        <v>0</v>
      </c>
      <c r="U1001" s="1">
        <v>20</v>
      </c>
      <c r="V1001" s="1">
        <v>0</v>
      </c>
      <c r="W1001" s="1">
        <v>0</v>
      </c>
      <c r="X1001" s="1">
        <v>0</v>
      </c>
      <c r="Y1001" s="1">
        <v>20</v>
      </c>
      <c r="Z1001" s="1">
        <v>0</v>
      </c>
      <c r="AA1001" s="1">
        <v>0</v>
      </c>
      <c r="AB1001" s="1">
        <v>0</v>
      </c>
      <c r="AC1001" s="3">
        <v>11</v>
      </c>
      <c r="AD1001" s="1">
        <v>8.4454266E-2</v>
      </c>
      <c r="AE1001" s="1">
        <v>-3.3100625013238801E-2</v>
      </c>
      <c r="AF1001" s="1">
        <v>1</v>
      </c>
      <c r="AG1001" s="1">
        <v>1</v>
      </c>
      <c r="AH1001" s="1">
        <v>11</v>
      </c>
      <c r="AI1001" s="1">
        <v>2</v>
      </c>
      <c r="AJ1001" s="1">
        <v>2</v>
      </c>
      <c r="AK1001" s="1">
        <v>51</v>
      </c>
    </row>
    <row r="1002" spans="1:37" x14ac:dyDescent="0.2">
      <c r="A1002" t="s">
        <v>1002</v>
      </c>
      <c r="B1002" t="s">
        <v>5181</v>
      </c>
      <c r="C1002" t="s">
        <v>5834</v>
      </c>
      <c r="D1002" t="s">
        <v>7310</v>
      </c>
      <c r="E1002" t="s">
        <v>5773</v>
      </c>
      <c r="F1002" s="35" t="s">
        <v>7313</v>
      </c>
      <c r="G1002" s="1" t="s">
        <v>5105</v>
      </c>
      <c r="H1002" s="1" t="s">
        <v>5105</v>
      </c>
      <c r="I1002" s="3">
        <v>1</v>
      </c>
      <c r="J1002" s="1">
        <v>0</v>
      </c>
      <c r="K1002" s="1">
        <v>0</v>
      </c>
      <c r="L1002" s="3">
        <v>1</v>
      </c>
      <c r="M1002" s="6">
        <v>700</v>
      </c>
      <c r="N1002" s="13">
        <v>700</v>
      </c>
      <c r="O1002" s="3">
        <v>44</v>
      </c>
      <c r="P1002" s="1" t="s">
        <v>2</v>
      </c>
      <c r="Q1002" s="1">
        <v>3.9554</v>
      </c>
      <c r="R1002" s="3" t="s">
        <v>14989</v>
      </c>
      <c r="S1002" s="1">
        <v>60</v>
      </c>
      <c r="T1002" s="1">
        <v>0</v>
      </c>
      <c r="U1002" s="1">
        <v>20</v>
      </c>
      <c r="V1002" s="1">
        <v>0</v>
      </c>
      <c r="W1002" s="1">
        <v>0</v>
      </c>
      <c r="X1002" s="1">
        <v>0</v>
      </c>
      <c r="Y1002" s="1">
        <v>20</v>
      </c>
      <c r="Z1002" s="1">
        <v>0</v>
      </c>
      <c r="AA1002" s="1">
        <v>0</v>
      </c>
      <c r="AB1002" s="1">
        <v>0</v>
      </c>
      <c r="AC1002" s="3">
        <v>11</v>
      </c>
      <c r="AD1002" s="1">
        <v>8.4454266E-2</v>
      </c>
      <c r="AE1002" s="1">
        <v>-3.3100625013238801E-2</v>
      </c>
      <c r="AF1002" s="1">
        <v>1</v>
      </c>
      <c r="AG1002" s="1">
        <v>1</v>
      </c>
      <c r="AH1002" s="1">
        <v>11</v>
      </c>
      <c r="AI1002" s="1">
        <v>1</v>
      </c>
      <c r="AJ1002" s="1">
        <v>1</v>
      </c>
      <c r="AK1002" s="1">
        <v>51</v>
      </c>
    </row>
    <row r="1003" spans="1:37" x14ac:dyDescent="0.2">
      <c r="A1003" t="s">
        <v>1003</v>
      </c>
      <c r="B1003" t="s">
        <v>5181</v>
      </c>
      <c r="C1003" t="s">
        <v>5834</v>
      </c>
      <c r="D1003" t="s">
        <v>7310</v>
      </c>
      <c r="E1003" t="s">
        <v>5765</v>
      </c>
      <c r="F1003" s="35" t="s">
        <v>7314</v>
      </c>
      <c r="G1003" s="1" t="s">
        <v>5105</v>
      </c>
      <c r="H1003" s="1" t="s">
        <v>5105</v>
      </c>
      <c r="I1003" s="3">
        <v>1</v>
      </c>
      <c r="J1003" s="1">
        <v>1</v>
      </c>
      <c r="K1003" s="1">
        <v>1</v>
      </c>
      <c r="L1003" s="3">
        <v>1</v>
      </c>
      <c r="M1003" s="6">
        <v>1250</v>
      </c>
      <c r="N1003" s="13">
        <v>1250</v>
      </c>
      <c r="O1003" s="3">
        <v>44</v>
      </c>
      <c r="P1003" s="1">
        <v>4.1449999999999996</v>
      </c>
      <c r="Q1003" s="1">
        <v>4.1449999999999996</v>
      </c>
      <c r="R1003" s="3">
        <v>47</v>
      </c>
      <c r="S1003" s="1">
        <v>60</v>
      </c>
      <c r="T1003" s="1">
        <v>0</v>
      </c>
      <c r="U1003" s="1">
        <v>20</v>
      </c>
      <c r="V1003" s="1">
        <v>0</v>
      </c>
      <c r="W1003" s="1">
        <v>0</v>
      </c>
      <c r="X1003" s="1">
        <v>0</v>
      </c>
      <c r="Y1003" s="1">
        <v>20</v>
      </c>
      <c r="Z1003" s="1">
        <v>0</v>
      </c>
      <c r="AA1003" s="1">
        <v>0</v>
      </c>
      <c r="AB1003" s="1">
        <v>0</v>
      </c>
      <c r="AC1003" s="3">
        <v>11</v>
      </c>
      <c r="AD1003" s="1">
        <v>8.4454266E-2</v>
      </c>
      <c r="AE1003" s="1">
        <v>-3.3100625013238801E-2</v>
      </c>
      <c r="AF1003" s="1">
        <v>1</v>
      </c>
      <c r="AG1003" s="1">
        <v>1</v>
      </c>
      <c r="AH1003" s="1">
        <v>11</v>
      </c>
      <c r="AI1003" s="1">
        <v>3</v>
      </c>
      <c r="AJ1003" s="1">
        <v>3</v>
      </c>
      <c r="AK1003" s="1">
        <v>51</v>
      </c>
    </row>
    <row r="1004" spans="1:37" x14ac:dyDescent="0.2">
      <c r="A1004" t="s">
        <v>1004</v>
      </c>
      <c r="B1004" t="s">
        <v>5181</v>
      </c>
      <c r="C1004" t="s">
        <v>5834</v>
      </c>
      <c r="D1004" t="s">
        <v>7310</v>
      </c>
      <c r="E1004" t="s">
        <v>6698</v>
      </c>
      <c r="F1004" s="35" t="s">
        <v>7315</v>
      </c>
      <c r="G1004" s="1" t="s">
        <v>5105</v>
      </c>
      <c r="H1004" s="1" t="s">
        <v>5105</v>
      </c>
      <c r="I1004" s="3">
        <v>1</v>
      </c>
      <c r="J1004" s="1">
        <v>0</v>
      </c>
      <c r="K1004" s="1">
        <v>0</v>
      </c>
      <c r="L1004" s="3">
        <v>1</v>
      </c>
      <c r="M1004" s="6">
        <v>1000</v>
      </c>
      <c r="N1004" s="13">
        <v>1000</v>
      </c>
      <c r="O1004" s="3">
        <v>44</v>
      </c>
      <c r="P1004" s="1">
        <v>4</v>
      </c>
      <c r="Q1004" s="1">
        <v>4</v>
      </c>
      <c r="R1004" s="3">
        <v>47</v>
      </c>
      <c r="S1004" s="1">
        <v>50</v>
      </c>
      <c r="T1004" s="1">
        <v>0</v>
      </c>
      <c r="U1004" s="1">
        <v>0</v>
      </c>
      <c r="V1004" s="1">
        <v>0</v>
      </c>
      <c r="W1004" s="1">
        <v>50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3">
        <v>11</v>
      </c>
      <c r="AD1004" s="1">
        <v>7.8015720999999996E-2</v>
      </c>
      <c r="AE1004" s="1">
        <v>8.6284623564017397E-3</v>
      </c>
      <c r="AF1004" s="1">
        <v>1</v>
      </c>
      <c r="AG1004" s="1">
        <v>1</v>
      </c>
      <c r="AH1004" s="1">
        <v>11</v>
      </c>
      <c r="AI1004" s="1">
        <v>6</v>
      </c>
      <c r="AJ1004" s="1">
        <v>6</v>
      </c>
      <c r="AK1004" s="1">
        <v>51</v>
      </c>
    </row>
    <row r="1005" spans="1:37" x14ac:dyDescent="0.2">
      <c r="A1005" t="s">
        <v>1005</v>
      </c>
      <c r="B1005" t="s">
        <v>5123</v>
      </c>
      <c r="C1005" t="s">
        <v>5124</v>
      </c>
      <c r="D1005" t="s">
        <v>7316</v>
      </c>
      <c r="E1005" t="s">
        <v>7317</v>
      </c>
      <c r="F1005" s="35" t="s">
        <v>7318</v>
      </c>
      <c r="G1005" s="1" t="s">
        <v>5105</v>
      </c>
      <c r="H1005" s="1" t="s">
        <v>5105</v>
      </c>
      <c r="I1005" s="3">
        <v>1</v>
      </c>
      <c r="J1005" s="1">
        <v>0</v>
      </c>
      <c r="K1005" s="1">
        <v>0</v>
      </c>
      <c r="L1005" s="3">
        <v>1</v>
      </c>
      <c r="M1005" s="6">
        <v>165</v>
      </c>
      <c r="N1005" s="13">
        <v>165</v>
      </c>
      <c r="O1005" s="3">
        <v>44</v>
      </c>
      <c r="P1005" s="1">
        <v>1.07</v>
      </c>
      <c r="Q1005" s="1">
        <v>1.07</v>
      </c>
      <c r="R1005" s="3">
        <v>47</v>
      </c>
      <c r="S1005" s="1">
        <v>60</v>
      </c>
      <c r="T1005" s="1">
        <v>0</v>
      </c>
      <c r="U1005" s="1">
        <v>40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3">
        <v>11</v>
      </c>
      <c r="AD1005" s="1">
        <v>0.118958627</v>
      </c>
      <c r="AE1005" s="1">
        <v>2.0831690744985799E-2</v>
      </c>
      <c r="AF1005" s="1">
        <v>1</v>
      </c>
      <c r="AG1005" s="1">
        <v>1</v>
      </c>
      <c r="AH1005" s="1">
        <v>11</v>
      </c>
      <c r="AI1005" s="1">
        <v>4</v>
      </c>
      <c r="AJ1005" s="1">
        <v>4</v>
      </c>
      <c r="AK1005" s="1">
        <v>51</v>
      </c>
    </row>
    <row r="1006" spans="1:37" x14ac:dyDescent="0.2">
      <c r="A1006" t="s">
        <v>1006</v>
      </c>
      <c r="B1006" t="s">
        <v>5123</v>
      </c>
      <c r="C1006" t="s">
        <v>5124</v>
      </c>
      <c r="D1006" t="s">
        <v>7319</v>
      </c>
      <c r="E1006" t="s">
        <v>5171</v>
      </c>
      <c r="F1006" s="35" t="s">
        <v>7320</v>
      </c>
      <c r="G1006" s="1" t="s">
        <v>5105</v>
      </c>
      <c r="H1006" s="1" t="s">
        <v>5105</v>
      </c>
      <c r="I1006" s="3">
        <v>1</v>
      </c>
      <c r="J1006" s="1">
        <v>0</v>
      </c>
      <c r="K1006" s="1">
        <v>0</v>
      </c>
      <c r="L1006" s="3">
        <v>1</v>
      </c>
      <c r="M1006" s="6">
        <v>55</v>
      </c>
      <c r="N1006" s="13">
        <v>55</v>
      </c>
      <c r="O1006" s="3">
        <v>44</v>
      </c>
      <c r="P1006" s="1" t="s">
        <v>2</v>
      </c>
      <c r="Q1006" s="1">
        <v>3.2946</v>
      </c>
      <c r="R1006" s="3" t="s">
        <v>14989</v>
      </c>
      <c r="S1006" s="1">
        <v>10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10</v>
      </c>
      <c r="Z1006" s="1">
        <v>0</v>
      </c>
      <c r="AA1006" s="1">
        <v>20</v>
      </c>
      <c r="AB1006" s="1">
        <v>60</v>
      </c>
      <c r="AC1006" s="3">
        <v>11</v>
      </c>
      <c r="AD1006" s="1">
        <v>-7.4080504000000005E-2</v>
      </c>
      <c r="AE1006" s="1">
        <v>2.3214266687841999E-2</v>
      </c>
      <c r="AF1006" s="1">
        <v>1</v>
      </c>
      <c r="AG1006" s="1">
        <v>1</v>
      </c>
      <c r="AH1006" s="1">
        <v>11</v>
      </c>
      <c r="AI1006" s="1">
        <v>2</v>
      </c>
      <c r="AJ1006" s="1">
        <v>2</v>
      </c>
      <c r="AK1006" s="1">
        <v>51</v>
      </c>
    </row>
    <row r="1007" spans="1:37" x14ac:dyDescent="0.2">
      <c r="A1007" t="s">
        <v>1007</v>
      </c>
      <c r="B1007" t="s">
        <v>5123</v>
      </c>
      <c r="C1007" t="s">
        <v>5124</v>
      </c>
      <c r="D1007" t="s">
        <v>7319</v>
      </c>
      <c r="E1007" t="s">
        <v>6616</v>
      </c>
      <c r="F1007" s="35" t="s">
        <v>7321</v>
      </c>
      <c r="G1007" s="1" t="s">
        <v>5104</v>
      </c>
      <c r="H1007" s="1" t="s">
        <v>5104</v>
      </c>
      <c r="I1007" s="3">
        <v>1</v>
      </c>
      <c r="J1007" s="1">
        <v>0</v>
      </c>
      <c r="K1007" s="1">
        <v>0</v>
      </c>
      <c r="L1007" s="3">
        <v>1</v>
      </c>
      <c r="M1007" s="6">
        <v>37.5</v>
      </c>
      <c r="N1007" s="13">
        <v>37.5</v>
      </c>
      <c r="O1007" s="3">
        <v>44</v>
      </c>
      <c r="P1007" s="1" t="s">
        <v>2</v>
      </c>
      <c r="Q1007" s="1">
        <v>3.5716000000000001</v>
      </c>
      <c r="R1007" s="3" t="s">
        <v>14989</v>
      </c>
      <c r="S1007" s="1">
        <v>10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10</v>
      </c>
      <c r="Z1007" s="1">
        <v>0</v>
      </c>
      <c r="AA1007" s="1">
        <v>20</v>
      </c>
      <c r="AB1007" s="1">
        <v>60</v>
      </c>
      <c r="AC1007" s="3">
        <v>11</v>
      </c>
      <c r="AD1007" s="1">
        <v>-7.4080504000000005E-2</v>
      </c>
      <c r="AE1007" s="1">
        <v>2.3214266687841999E-2</v>
      </c>
      <c r="AF1007" s="1">
        <v>1</v>
      </c>
      <c r="AG1007" s="1">
        <v>1</v>
      </c>
      <c r="AH1007" s="1">
        <v>11</v>
      </c>
      <c r="AI1007" s="1">
        <v>1</v>
      </c>
      <c r="AJ1007" s="1">
        <v>1</v>
      </c>
      <c r="AK1007" s="1">
        <v>51</v>
      </c>
    </row>
    <row r="1008" spans="1:37" x14ac:dyDescent="0.2">
      <c r="A1008" t="s">
        <v>1008</v>
      </c>
      <c r="B1008" t="s">
        <v>5123</v>
      </c>
      <c r="C1008" t="s">
        <v>5124</v>
      </c>
      <c r="D1008" t="s">
        <v>7319</v>
      </c>
      <c r="E1008" t="s">
        <v>7322</v>
      </c>
      <c r="F1008" s="35" t="s">
        <v>7323</v>
      </c>
      <c r="G1008" s="1" t="s">
        <v>5105</v>
      </c>
      <c r="H1008" s="1" t="s">
        <v>5105</v>
      </c>
      <c r="I1008" s="3">
        <v>1</v>
      </c>
      <c r="J1008" s="1">
        <v>0</v>
      </c>
      <c r="K1008" s="1">
        <v>0</v>
      </c>
      <c r="L1008" s="3">
        <v>1</v>
      </c>
      <c r="M1008" s="6">
        <v>42.5</v>
      </c>
      <c r="N1008" s="13">
        <v>42.5</v>
      </c>
      <c r="O1008" s="3">
        <v>44</v>
      </c>
      <c r="P1008" s="1" t="s">
        <v>2</v>
      </c>
      <c r="Q1008" s="1">
        <v>3.6989000000000001</v>
      </c>
      <c r="R1008" s="3" t="s">
        <v>14989</v>
      </c>
      <c r="S1008" s="1">
        <v>10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10</v>
      </c>
      <c r="Z1008" s="1">
        <v>0</v>
      </c>
      <c r="AA1008" s="1">
        <v>20</v>
      </c>
      <c r="AB1008" s="1">
        <v>60</v>
      </c>
      <c r="AC1008" s="3">
        <v>11</v>
      </c>
      <c r="AD1008" s="1">
        <v>-7.4080504000000005E-2</v>
      </c>
      <c r="AE1008" s="1">
        <v>2.3214266687841999E-2</v>
      </c>
      <c r="AF1008" s="1">
        <v>1</v>
      </c>
      <c r="AG1008" s="1">
        <v>1</v>
      </c>
      <c r="AH1008" s="1">
        <v>11</v>
      </c>
      <c r="AI1008" s="1">
        <v>3</v>
      </c>
      <c r="AJ1008" s="1">
        <v>3</v>
      </c>
      <c r="AK1008" s="1">
        <v>51</v>
      </c>
    </row>
    <row r="1009" spans="1:37" x14ac:dyDescent="0.2">
      <c r="A1009" t="s">
        <v>1009</v>
      </c>
      <c r="B1009" t="s">
        <v>5123</v>
      </c>
      <c r="C1009" t="s">
        <v>5124</v>
      </c>
      <c r="D1009" t="s">
        <v>7319</v>
      </c>
      <c r="E1009" t="s">
        <v>7324</v>
      </c>
      <c r="F1009" s="35" t="s">
        <v>7325</v>
      </c>
      <c r="G1009" s="1" t="s">
        <v>5105</v>
      </c>
      <c r="H1009" s="1" t="s">
        <v>5105</v>
      </c>
      <c r="I1009" s="3">
        <v>1</v>
      </c>
      <c r="J1009" s="1">
        <v>0</v>
      </c>
      <c r="K1009" s="1">
        <v>0</v>
      </c>
      <c r="L1009" s="3">
        <v>1</v>
      </c>
      <c r="M1009" s="6">
        <v>37</v>
      </c>
      <c r="N1009" s="13">
        <v>37</v>
      </c>
      <c r="O1009" s="3">
        <v>44</v>
      </c>
      <c r="P1009" s="1" t="s">
        <v>2</v>
      </c>
      <c r="Q1009" s="1">
        <v>3.4466999999999999</v>
      </c>
      <c r="R1009" s="3" t="s">
        <v>14989</v>
      </c>
      <c r="S1009" s="1">
        <v>10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10</v>
      </c>
      <c r="Z1009" s="1">
        <v>0</v>
      </c>
      <c r="AA1009" s="1">
        <v>20</v>
      </c>
      <c r="AB1009" s="1">
        <v>60</v>
      </c>
      <c r="AC1009" s="3">
        <v>11</v>
      </c>
      <c r="AD1009" s="1">
        <v>-7.4080504000000005E-2</v>
      </c>
      <c r="AE1009" s="1">
        <v>2.3214266687841999E-2</v>
      </c>
      <c r="AF1009" s="1">
        <v>1</v>
      </c>
      <c r="AG1009" s="1">
        <v>1</v>
      </c>
      <c r="AH1009" s="1">
        <v>11</v>
      </c>
      <c r="AI1009" s="1">
        <v>1</v>
      </c>
      <c r="AJ1009" s="1">
        <v>1</v>
      </c>
      <c r="AK1009" s="1">
        <v>51</v>
      </c>
    </row>
    <row r="1010" spans="1:37" x14ac:dyDescent="0.2">
      <c r="A1010" t="s">
        <v>1010</v>
      </c>
      <c r="B1010" t="s">
        <v>6290</v>
      </c>
      <c r="C1010" t="s">
        <v>6291</v>
      </c>
      <c r="D1010" t="s">
        <v>7326</v>
      </c>
      <c r="E1010" t="s">
        <v>7327</v>
      </c>
      <c r="F1010" s="35" t="s">
        <v>7328</v>
      </c>
      <c r="G1010" s="1" t="s">
        <v>5104</v>
      </c>
      <c r="H1010" s="1" t="s">
        <v>5104</v>
      </c>
      <c r="I1010" s="3">
        <v>1</v>
      </c>
      <c r="J1010" s="1">
        <v>0</v>
      </c>
      <c r="K1010" s="1">
        <v>0</v>
      </c>
      <c r="L1010" s="3">
        <v>1</v>
      </c>
      <c r="M1010" s="6">
        <v>18</v>
      </c>
      <c r="N1010" s="13">
        <v>18</v>
      </c>
      <c r="O1010" s="3">
        <v>44</v>
      </c>
      <c r="P1010" s="1" t="s">
        <v>2</v>
      </c>
      <c r="Q1010" s="1">
        <v>3.9971999999999999</v>
      </c>
      <c r="R1010" s="3" t="s">
        <v>14989</v>
      </c>
      <c r="S1010" s="1">
        <v>50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30</v>
      </c>
      <c r="Z1010" s="1">
        <v>20</v>
      </c>
      <c r="AA1010" s="1">
        <v>0</v>
      </c>
      <c r="AB1010" s="1">
        <v>0</v>
      </c>
      <c r="AC1010" s="3">
        <v>11</v>
      </c>
      <c r="AD1010" s="1">
        <v>5.4224735000000003E-2</v>
      </c>
      <c r="AE1010" s="1">
        <v>-5.5548079118329603E-2</v>
      </c>
      <c r="AF1010" s="1">
        <v>2</v>
      </c>
      <c r="AG1010" s="1">
        <v>2</v>
      </c>
      <c r="AH1010" s="1">
        <v>11</v>
      </c>
      <c r="AI1010" s="1">
        <v>2</v>
      </c>
      <c r="AJ1010" s="1">
        <v>2</v>
      </c>
      <c r="AK1010" s="1">
        <v>51</v>
      </c>
    </row>
    <row r="1011" spans="1:37" x14ac:dyDescent="0.2">
      <c r="A1011" t="s">
        <v>1011</v>
      </c>
      <c r="B1011" t="s">
        <v>6290</v>
      </c>
      <c r="C1011" t="s">
        <v>6291</v>
      </c>
      <c r="D1011" t="s">
        <v>7326</v>
      </c>
      <c r="E1011" t="s">
        <v>5974</v>
      </c>
      <c r="F1011" s="35" t="s">
        <v>7329</v>
      </c>
      <c r="G1011" s="1" t="s">
        <v>5104</v>
      </c>
      <c r="H1011" s="1" t="s">
        <v>5104</v>
      </c>
      <c r="I1011" s="3">
        <v>1</v>
      </c>
      <c r="J1011" s="1">
        <v>0</v>
      </c>
      <c r="K1011" s="1">
        <v>0</v>
      </c>
      <c r="L1011" s="3">
        <v>1</v>
      </c>
      <c r="M1011" s="6">
        <v>15.5</v>
      </c>
      <c r="N1011" s="13">
        <v>15.5</v>
      </c>
      <c r="O1011" s="3">
        <v>44</v>
      </c>
      <c r="P1011" s="1">
        <v>9</v>
      </c>
      <c r="Q1011" s="1">
        <v>9</v>
      </c>
      <c r="R1011" s="3">
        <v>1</v>
      </c>
      <c r="S1011" s="1">
        <v>30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40</v>
      </c>
      <c r="Z1011" s="1">
        <v>0</v>
      </c>
      <c r="AA1011" s="1">
        <v>0</v>
      </c>
      <c r="AB1011" s="1">
        <v>30</v>
      </c>
      <c r="AC1011" s="3">
        <v>1</v>
      </c>
      <c r="AD1011" s="1">
        <v>-1.7580404000000001E-2</v>
      </c>
      <c r="AE1011" s="1">
        <v>-3.29363742006578E-2</v>
      </c>
      <c r="AF1011" s="1">
        <v>2</v>
      </c>
      <c r="AG1011" s="1">
        <v>2</v>
      </c>
      <c r="AH1011" s="15">
        <v>1</v>
      </c>
      <c r="AI1011" s="1">
        <v>4</v>
      </c>
      <c r="AJ1011" s="1">
        <v>4</v>
      </c>
      <c r="AK1011" s="1">
        <v>51</v>
      </c>
    </row>
    <row r="1012" spans="1:37" x14ac:dyDescent="0.2">
      <c r="A1012" t="s">
        <v>1012</v>
      </c>
      <c r="B1012" t="s">
        <v>6290</v>
      </c>
      <c r="C1012" t="s">
        <v>6291</v>
      </c>
      <c r="D1012" t="s">
        <v>7326</v>
      </c>
      <c r="E1012" t="s">
        <v>7330</v>
      </c>
      <c r="F1012" s="35" t="s">
        <v>14939</v>
      </c>
      <c r="G1012" s="1" t="s">
        <v>5104</v>
      </c>
      <c r="H1012" s="1" t="s">
        <v>5104</v>
      </c>
      <c r="I1012" s="3">
        <v>1</v>
      </c>
      <c r="J1012" s="1">
        <v>0</v>
      </c>
      <c r="K1012" s="1">
        <v>0</v>
      </c>
      <c r="L1012" s="3">
        <v>1</v>
      </c>
      <c r="M1012" s="6">
        <v>22.8</v>
      </c>
      <c r="N1012" s="13">
        <v>22.8</v>
      </c>
      <c r="O1012" s="3">
        <v>44</v>
      </c>
      <c r="P1012" s="1" t="s">
        <v>2</v>
      </c>
      <c r="Q1012" s="1">
        <v>3.8580999999999999</v>
      </c>
      <c r="R1012" s="3" t="s">
        <v>14989</v>
      </c>
      <c r="S1012" s="1">
        <v>20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40</v>
      </c>
      <c r="Z1012" s="1">
        <v>0</v>
      </c>
      <c r="AA1012" s="1">
        <v>0</v>
      </c>
      <c r="AB1012" s="1">
        <v>40</v>
      </c>
      <c r="AC1012" s="3">
        <v>44</v>
      </c>
      <c r="AD1012" s="1">
        <v>-4.4335947000000001E-2</v>
      </c>
      <c r="AE1012" s="1">
        <v>-2.6551606738089002E-2</v>
      </c>
      <c r="AF1012" s="1">
        <v>1</v>
      </c>
      <c r="AG1012" s="1">
        <v>1</v>
      </c>
      <c r="AH1012" s="1">
        <v>1</v>
      </c>
      <c r="AI1012" s="1">
        <v>2</v>
      </c>
      <c r="AJ1012" s="1">
        <v>2</v>
      </c>
      <c r="AK1012" s="1">
        <v>51</v>
      </c>
    </row>
    <row r="1013" spans="1:37" x14ac:dyDescent="0.2">
      <c r="A1013" t="s">
        <v>1013</v>
      </c>
      <c r="B1013" t="s">
        <v>6290</v>
      </c>
      <c r="C1013" t="s">
        <v>6291</v>
      </c>
      <c r="D1013" t="s">
        <v>7326</v>
      </c>
      <c r="E1013" t="s">
        <v>7331</v>
      </c>
      <c r="F1013" s="35" t="s">
        <v>14939</v>
      </c>
      <c r="G1013" s="1" t="s">
        <v>5104</v>
      </c>
      <c r="H1013" s="1" t="s">
        <v>5104</v>
      </c>
      <c r="I1013" s="3">
        <v>1</v>
      </c>
      <c r="J1013" s="1">
        <v>0</v>
      </c>
      <c r="K1013" s="1">
        <v>0</v>
      </c>
      <c r="L1013" s="3">
        <v>1</v>
      </c>
      <c r="M1013" s="6">
        <v>24.6</v>
      </c>
      <c r="N1013" s="13">
        <v>24.6</v>
      </c>
      <c r="O1013" s="3">
        <v>44</v>
      </c>
      <c r="P1013" s="1" t="s">
        <v>2</v>
      </c>
      <c r="Q1013" s="1">
        <v>3.8885999999999998</v>
      </c>
      <c r="R1013" s="3" t="s">
        <v>14989</v>
      </c>
      <c r="S1013" s="1">
        <v>20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40</v>
      </c>
      <c r="Z1013" s="1">
        <v>0</v>
      </c>
      <c r="AA1013" s="1">
        <v>0</v>
      </c>
      <c r="AB1013" s="1">
        <v>40</v>
      </c>
      <c r="AC1013" s="3">
        <v>44</v>
      </c>
      <c r="AD1013" s="1">
        <v>-4.4335947000000001E-2</v>
      </c>
      <c r="AE1013" s="1">
        <v>-2.6551606738089002E-2</v>
      </c>
      <c r="AF1013" s="1" t="s">
        <v>2</v>
      </c>
      <c r="AG1013" s="1">
        <v>1</v>
      </c>
      <c r="AH1013" s="1" t="s">
        <v>14989</v>
      </c>
      <c r="AI1013" s="1">
        <v>4</v>
      </c>
      <c r="AJ1013" s="1">
        <v>4</v>
      </c>
      <c r="AK1013" s="1">
        <v>51</v>
      </c>
    </row>
    <row r="1014" spans="1:37" x14ac:dyDescent="0.2">
      <c r="A1014" t="s">
        <v>1014</v>
      </c>
      <c r="B1014" t="s">
        <v>5181</v>
      </c>
      <c r="C1014" t="s">
        <v>7332</v>
      </c>
      <c r="D1014" t="s">
        <v>7333</v>
      </c>
      <c r="E1014" t="s">
        <v>7334</v>
      </c>
      <c r="F1014" s="35" t="s">
        <v>7335</v>
      </c>
      <c r="G1014" s="1" t="s">
        <v>5106</v>
      </c>
      <c r="H1014" s="1" t="s">
        <v>5106</v>
      </c>
      <c r="I1014" s="3">
        <v>1</v>
      </c>
      <c r="J1014" s="1">
        <v>0</v>
      </c>
      <c r="K1014" s="1">
        <v>0</v>
      </c>
      <c r="L1014" s="3">
        <v>1</v>
      </c>
      <c r="M1014" s="6">
        <v>9500</v>
      </c>
      <c r="N1014" s="13">
        <v>9500</v>
      </c>
      <c r="O1014" s="3">
        <v>44</v>
      </c>
      <c r="P1014" s="1">
        <v>2.99</v>
      </c>
      <c r="Q1014" s="1">
        <v>2.99</v>
      </c>
      <c r="R1014" s="3">
        <v>47</v>
      </c>
      <c r="S1014" s="1">
        <v>10</v>
      </c>
      <c r="T1014" s="1">
        <v>70</v>
      </c>
      <c r="U1014" s="1">
        <v>20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3">
        <v>11</v>
      </c>
      <c r="AD1014" s="1">
        <v>2.8935715000000001E-2</v>
      </c>
      <c r="AE1014" s="1">
        <v>-1.1835874987161699E-2</v>
      </c>
      <c r="AF1014" s="1">
        <v>2</v>
      </c>
      <c r="AG1014" s="1">
        <v>2</v>
      </c>
      <c r="AH1014" s="1">
        <v>11</v>
      </c>
      <c r="AI1014" s="1">
        <v>3</v>
      </c>
      <c r="AJ1014" s="1">
        <v>3</v>
      </c>
      <c r="AK1014" s="1">
        <v>51</v>
      </c>
    </row>
    <row r="1015" spans="1:37" x14ac:dyDescent="0.2">
      <c r="A1015" t="s">
        <v>1015</v>
      </c>
      <c r="B1015" t="s">
        <v>5554</v>
      </c>
      <c r="C1015" t="s">
        <v>5555</v>
      </c>
      <c r="D1015" t="s">
        <v>7336</v>
      </c>
      <c r="E1015" t="s">
        <v>6956</v>
      </c>
      <c r="F1015" s="35" t="s">
        <v>7337</v>
      </c>
      <c r="G1015" s="1" t="s">
        <v>5106</v>
      </c>
      <c r="H1015" s="1" t="s">
        <v>5106</v>
      </c>
      <c r="I1015" s="3">
        <v>1</v>
      </c>
      <c r="J1015" s="1">
        <v>0</v>
      </c>
      <c r="K1015" s="1">
        <v>0</v>
      </c>
      <c r="L1015" s="3">
        <v>1</v>
      </c>
      <c r="M1015" s="6">
        <v>8.4</v>
      </c>
      <c r="N1015" s="13">
        <v>8.4</v>
      </c>
      <c r="O1015" s="3">
        <v>44</v>
      </c>
      <c r="P1015" s="1">
        <v>2.9950000000000001</v>
      </c>
      <c r="Q1015" s="1">
        <v>2.9950000000000001</v>
      </c>
      <c r="R1015" s="3">
        <v>47</v>
      </c>
      <c r="S1015" s="1">
        <v>40</v>
      </c>
      <c r="T1015" s="1">
        <v>0</v>
      </c>
      <c r="U1015" s="1">
        <v>30</v>
      </c>
      <c r="V1015" s="1">
        <v>0</v>
      </c>
      <c r="W1015" s="1">
        <v>0</v>
      </c>
      <c r="X1015" s="1">
        <v>30</v>
      </c>
      <c r="Y1015" s="1">
        <v>0</v>
      </c>
      <c r="Z1015" s="1">
        <v>0</v>
      </c>
      <c r="AA1015" s="1">
        <v>0</v>
      </c>
      <c r="AB1015" s="1">
        <v>0</v>
      </c>
      <c r="AC1015" s="3">
        <v>11</v>
      </c>
      <c r="AD1015" s="1">
        <v>9.2036483000000002E-2</v>
      </c>
      <c r="AE1015" s="1">
        <v>8.9248336180643498E-3</v>
      </c>
      <c r="AF1015" s="1">
        <v>1</v>
      </c>
      <c r="AG1015" s="1">
        <v>1</v>
      </c>
      <c r="AH1015" s="1">
        <v>11</v>
      </c>
      <c r="AI1015" s="1">
        <v>2</v>
      </c>
      <c r="AJ1015" s="1">
        <v>2</v>
      </c>
      <c r="AK1015" s="1">
        <v>51</v>
      </c>
    </row>
    <row r="1016" spans="1:37" x14ac:dyDescent="0.2">
      <c r="A1016" t="s">
        <v>1016</v>
      </c>
      <c r="B1016" t="s">
        <v>5554</v>
      </c>
      <c r="C1016" t="s">
        <v>5555</v>
      </c>
      <c r="D1016" t="s">
        <v>7336</v>
      </c>
      <c r="E1016" t="s">
        <v>7338</v>
      </c>
      <c r="F1016" s="35" t="s">
        <v>7339</v>
      </c>
      <c r="G1016" s="1" t="s">
        <v>5106</v>
      </c>
      <c r="H1016" s="1" t="s">
        <v>5106</v>
      </c>
      <c r="I1016" s="3">
        <v>1</v>
      </c>
      <c r="J1016" s="1">
        <v>0</v>
      </c>
      <c r="K1016" s="1">
        <v>0</v>
      </c>
      <c r="L1016" s="3">
        <v>1</v>
      </c>
      <c r="M1016" s="6">
        <v>8</v>
      </c>
      <c r="N1016" s="13">
        <v>8</v>
      </c>
      <c r="O1016" s="3">
        <v>44</v>
      </c>
      <c r="P1016" s="1" t="s">
        <v>2</v>
      </c>
      <c r="Q1016" s="1">
        <v>4.0491000000000001</v>
      </c>
      <c r="R1016" s="3" t="s">
        <v>14989</v>
      </c>
      <c r="S1016" s="1">
        <v>40</v>
      </c>
      <c r="T1016" s="1">
        <v>0</v>
      </c>
      <c r="U1016" s="1">
        <v>30</v>
      </c>
      <c r="V1016" s="1">
        <v>0</v>
      </c>
      <c r="W1016" s="1">
        <v>0</v>
      </c>
      <c r="X1016" s="1">
        <v>30</v>
      </c>
      <c r="Y1016" s="1">
        <v>0</v>
      </c>
      <c r="Z1016" s="1">
        <v>0</v>
      </c>
      <c r="AA1016" s="1">
        <v>0</v>
      </c>
      <c r="AB1016" s="1">
        <v>0</v>
      </c>
      <c r="AC1016" s="3">
        <v>11</v>
      </c>
      <c r="AD1016" s="1">
        <v>9.2036483000000002E-2</v>
      </c>
      <c r="AE1016" s="1">
        <v>8.9248336180643706E-3</v>
      </c>
      <c r="AF1016" s="1">
        <v>1</v>
      </c>
      <c r="AG1016" s="1">
        <v>1</v>
      </c>
      <c r="AH1016" s="1">
        <v>11</v>
      </c>
      <c r="AI1016" s="1">
        <v>1</v>
      </c>
      <c r="AJ1016" s="1">
        <v>1</v>
      </c>
      <c r="AK1016" s="1">
        <v>51</v>
      </c>
    </row>
    <row r="1017" spans="1:37" x14ac:dyDescent="0.2">
      <c r="A1017" t="s">
        <v>1017</v>
      </c>
      <c r="B1017" t="s">
        <v>5554</v>
      </c>
      <c r="C1017" t="s">
        <v>5555</v>
      </c>
      <c r="D1017" t="s">
        <v>7336</v>
      </c>
      <c r="E1017" t="s">
        <v>7340</v>
      </c>
      <c r="F1017" s="35" t="s">
        <v>7341</v>
      </c>
      <c r="G1017" s="1" t="s">
        <v>5106</v>
      </c>
      <c r="H1017" s="1" t="s">
        <v>5106</v>
      </c>
      <c r="I1017" s="3">
        <v>1</v>
      </c>
      <c r="J1017" s="1">
        <v>0</v>
      </c>
      <c r="K1017" s="1">
        <v>0</v>
      </c>
      <c r="L1017" s="3">
        <v>1</v>
      </c>
      <c r="M1017" s="6">
        <v>7.8</v>
      </c>
      <c r="N1017" s="13">
        <v>7.8</v>
      </c>
      <c r="O1017" s="3">
        <v>44</v>
      </c>
      <c r="P1017" s="1" t="s">
        <v>2</v>
      </c>
      <c r="Q1017" s="1">
        <v>4.1939000000000002</v>
      </c>
      <c r="R1017" s="3" t="s">
        <v>14989</v>
      </c>
      <c r="S1017" s="1">
        <v>40</v>
      </c>
      <c r="T1017" s="1">
        <v>0</v>
      </c>
      <c r="U1017" s="1">
        <v>30</v>
      </c>
      <c r="V1017" s="1">
        <v>0</v>
      </c>
      <c r="W1017" s="1">
        <v>0</v>
      </c>
      <c r="X1017" s="1">
        <v>30</v>
      </c>
      <c r="Y1017" s="1">
        <v>0</v>
      </c>
      <c r="Z1017" s="1">
        <v>0</v>
      </c>
      <c r="AA1017" s="1">
        <v>0</v>
      </c>
      <c r="AB1017" s="1">
        <v>0</v>
      </c>
      <c r="AC1017" s="3">
        <v>11</v>
      </c>
      <c r="AD1017" s="1">
        <v>9.2036483000000002E-2</v>
      </c>
      <c r="AE1017" s="1">
        <v>8.9248336180643897E-3</v>
      </c>
      <c r="AF1017" s="1">
        <v>1</v>
      </c>
      <c r="AG1017" s="1">
        <v>1</v>
      </c>
      <c r="AH1017" s="1">
        <v>11</v>
      </c>
      <c r="AI1017" s="1">
        <v>3</v>
      </c>
      <c r="AJ1017" s="1">
        <v>3</v>
      </c>
      <c r="AK1017" s="1">
        <v>51</v>
      </c>
    </row>
    <row r="1018" spans="1:37" x14ac:dyDescent="0.2">
      <c r="A1018" t="s">
        <v>1018</v>
      </c>
      <c r="B1018" t="s">
        <v>5554</v>
      </c>
      <c r="C1018" t="s">
        <v>5555</v>
      </c>
      <c r="D1018" t="s">
        <v>7336</v>
      </c>
      <c r="E1018" t="s">
        <v>6620</v>
      </c>
      <c r="F1018" s="35" t="s">
        <v>7342</v>
      </c>
      <c r="G1018" s="1" t="s">
        <v>5106</v>
      </c>
      <c r="H1018" s="1" t="s">
        <v>5106</v>
      </c>
      <c r="I1018" s="3">
        <v>1</v>
      </c>
      <c r="J1018" s="1">
        <v>0</v>
      </c>
      <c r="K1018" s="1">
        <v>0</v>
      </c>
      <c r="L1018" s="3">
        <v>1</v>
      </c>
      <c r="M1018" s="6">
        <v>8</v>
      </c>
      <c r="N1018" s="13">
        <v>8</v>
      </c>
      <c r="O1018" s="3">
        <v>44</v>
      </c>
      <c r="P1018" s="1">
        <v>2.9950000000000001</v>
      </c>
      <c r="Q1018" s="1">
        <v>2.9950000000000001</v>
      </c>
      <c r="R1018" s="3">
        <v>47</v>
      </c>
      <c r="S1018" s="1">
        <v>40</v>
      </c>
      <c r="T1018" s="1">
        <v>0</v>
      </c>
      <c r="U1018" s="1">
        <v>30</v>
      </c>
      <c r="V1018" s="1">
        <v>0</v>
      </c>
      <c r="W1018" s="1">
        <v>0</v>
      </c>
      <c r="X1018" s="1">
        <v>30</v>
      </c>
      <c r="Y1018" s="1">
        <v>0</v>
      </c>
      <c r="Z1018" s="1">
        <v>0</v>
      </c>
      <c r="AA1018" s="1">
        <v>0</v>
      </c>
      <c r="AB1018" s="1">
        <v>0</v>
      </c>
      <c r="AC1018" s="3">
        <v>11</v>
      </c>
      <c r="AD1018" s="1">
        <v>9.2036483000000002E-2</v>
      </c>
      <c r="AE1018" s="1">
        <v>8.9248336180643897E-3</v>
      </c>
      <c r="AF1018" s="1">
        <v>1</v>
      </c>
      <c r="AG1018" s="1">
        <v>1</v>
      </c>
      <c r="AH1018" s="1">
        <v>11</v>
      </c>
      <c r="AI1018" s="1">
        <v>2</v>
      </c>
      <c r="AJ1018" s="1">
        <v>2</v>
      </c>
      <c r="AK1018" s="1">
        <v>51</v>
      </c>
    </row>
    <row r="1019" spans="1:37" x14ac:dyDescent="0.2">
      <c r="A1019" t="s">
        <v>1019</v>
      </c>
      <c r="B1019" t="s">
        <v>5554</v>
      </c>
      <c r="C1019" t="s">
        <v>5555</v>
      </c>
      <c r="D1019" t="s">
        <v>7336</v>
      </c>
      <c r="E1019" t="s">
        <v>7343</v>
      </c>
      <c r="F1019" s="35" t="s">
        <v>7344</v>
      </c>
      <c r="G1019" s="1" t="s">
        <v>5104</v>
      </c>
      <c r="H1019" s="1" t="s">
        <v>5104</v>
      </c>
      <c r="I1019" s="3">
        <v>1</v>
      </c>
      <c r="J1019" s="1">
        <v>0</v>
      </c>
      <c r="K1019" s="1">
        <v>0</v>
      </c>
      <c r="L1019" s="3">
        <v>1</v>
      </c>
      <c r="M1019" s="6">
        <v>14.5</v>
      </c>
      <c r="N1019" s="13">
        <v>14.5</v>
      </c>
      <c r="O1019" s="3">
        <v>44</v>
      </c>
      <c r="P1019" s="1">
        <v>2.2999999999999998</v>
      </c>
      <c r="Q1019" s="1">
        <v>2.2999999999999998</v>
      </c>
      <c r="R1019" s="3">
        <v>1</v>
      </c>
      <c r="S1019" s="1">
        <v>40</v>
      </c>
      <c r="T1019" s="1">
        <v>0</v>
      </c>
      <c r="U1019" s="1">
        <v>30</v>
      </c>
      <c r="V1019" s="1">
        <v>0</v>
      </c>
      <c r="W1019" s="1">
        <v>0</v>
      </c>
      <c r="X1019" s="1">
        <v>30</v>
      </c>
      <c r="Y1019" s="1">
        <v>0</v>
      </c>
      <c r="Z1019" s="1">
        <v>0</v>
      </c>
      <c r="AA1019" s="1">
        <v>0</v>
      </c>
      <c r="AB1019" s="1">
        <v>0</v>
      </c>
      <c r="AC1019" s="3">
        <v>11</v>
      </c>
      <c r="AD1019" s="1">
        <v>9.2036483000000002E-2</v>
      </c>
      <c r="AE1019" s="1">
        <v>8.9248336180644001E-3</v>
      </c>
      <c r="AF1019" s="1">
        <v>1</v>
      </c>
      <c r="AG1019" s="1">
        <v>1</v>
      </c>
      <c r="AH1019" s="1">
        <v>11</v>
      </c>
      <c r="AI1019" s="1">
        <v>1</v>
      </c>
      <c r="AJ1019" s="1">
        <v>1</v>
      </c>
      <c r="AK1019" s="1">
        <v>51</v>
      </c>
    </row>
    <row r="1020" spans="1:37" x14ac:dyDescent="0.2">
      <c r="A1020" t="s">
        <v>1020</v>
      </c>
      <c r="B1020" t="s">
        <v>5554</v>
      </c>
      <c r="C1020" t="s">
        <v>5555</v>
      </c>
      <c r="D1020" t="s">
        <v>7336</v>
      </c>
      <c r="E1020" t="s">
        <v>7345</v>
      </c>
      <c r="F1020" s="35" t="s">
        <v>7346</v>
      </c>
      <c r="G1020" s="1" t="s">
        <v>5104</v>
      </c>
      <c r="H1020" s="1" t="s">
        <v>5104</v>
      </c>
      <c r="I1020" s="3">
        <v>1</v>
      </c>
      <c r="J1020" s="1">
        <v>0</v>
      </c>
      <c r="K1020" s="1">
        <v>0</v>
      </c>
      <c r="L1020" s="3">
        <v>1</v>
      </c>
      <c r="M1020" s="6">
        <v>7</v>
      </c>
      <c r="N1020" s="13">
        <v>7</v>
      </c>
      <c r="O1020" s="3">
        <v>44</v>
      </c>
      <c r="P1020" s="1">
        <v>2.5</v>
      </c>
      <c r="Q1020" s="1">
        <v>2.5</v>
      </c>
      <c r="R1020" s="3">
        <v>1</v>
      </c>
      <c r="S1020" s="1">
        <v>40</v>
      </c>
      <c r="T1020" s="1">
        <v>0</v>
      </c>
      <c r="U1020" s="1">
        <v>30</v>
      </c>
      <c r="V1020" s="1">
        <v>0</v>
      </c>
      <c r="W1020" s="1">
        <v>0</v>
      </c>
      <c r="X1020" s="1">
        <v>30</v>
      </c>
      <c r="Y1020" s="1">
        <v>0</v>
      </c>
      <c r="Z1020" s="1">
        <v>0</v>
      </c>
      <c r="AA1020" s="1">
        <v>0</v>
      </c>
      <c r="AB1020" s="1">
        <v>0</v>
      </c>
      <c r="AC1020" s="3">
        <v>11</v>
      </c>
      <c r="AD1020" s="1">
        <v>9.2036483000000002E-2</v>
      </c>
      <c r="AE1020" s="1">
        <v>8.9248336180643706E-3</v>
      </c>
      <c r="AF1020" s="1">
        <v>1</v>
      </c>
      <c r="AG1020" s="1">
        <v>1</v>
      </c>
      <c r="AH1020" s="1">
        <v>11</v>
      </c>
      <c r="AI1020" s="1">
        <v>2</v>
      </c>
      <c r="AJ1020" s="1">
        <v>2</v>
      </c>
      <c r="AK1020" s="1">
        <v>51</v>
      </c>
    </row>
    <row r="1021" spans="1:37" x14ac:dyDescent="0.2">
      <c r="A1021" t="s">
        <v>1021</v>
      </c>
      <c r="B1021" t="s">
        <v>5554</v>
      </c>
      <c r="C1021" t="s">
        <v>5555</v>
      </c>
      <c r="D1021" t="s">
        <v>7336</v>
      </c>
      <c r="E1021" t="s">
        <v>7347</v>
      </c>
      <c r="F1021" s="35" t="s">
        <v>14939</v>
      </c>
      <c r="G1021" s="1" t="s">
        <v>5104</v>
      </c>
      <c r="H1021" s="1" t="s">
        <v>5104</v>
      </c>
      <c r="I1021" s="3">
        <v>1</v>
      </c>
      <c r="J1021" s="1">
        <v>0</v>
      </c>
      <c r="K1021" s="1">
        <v>0</v>
      </c>
      <c r="L1021" s="3">
        <v>1</v>
      </c>
      <c r="M1021" s="6">
        <v>9.5</v>
      </c>
      <c r="N1021" s="13">
        <v>9.5</v>
      </c>
      <c r="O1021" s="3">
        <v>44</v>
      </c>
      <c r="P1021" s="1" t="s">
        <v>2</v>
      </c>
      <c r="Q1021" s="1">
        <v>3.4601999999999999</v>
      </c>
      <c r="R1021" s="3" t="s">
        <v>14989</v>
      </c>
      <c r="S1021" s="1">
        <v>40</v>
      </c>
      <c r="T1021" s="1">
        <v>0</v>
      </c>
      <c r="U1021" s="1">
        <v>30</v>
      </c>
      <c r="V1021" s="1">
        <v>0</v>
      </c>
      <c r="W1021" s="1">
        <v>0</v>
      </c>
      <c r="X1021" s="1">
        <v>30</v>
      </c>
      <c r="Y1021" s="1">
        <v>0</v>
      </c>
      <c r="Z1021" s="1">
        <v>0</v>
      </c>
      <c r="AA1021" s="1">
        <v>0</v>
      </c>
      <c r="AB1021" s="1">
        <v>0</v>
      </c>
      <c r="AC1021" s="3">
        <v>11</v>
      </c>
      <c r="AD1021" s="1">
        <v>9.2036483000000002E-2</v>
      </c>
      <c r="AE1021" s="1">
        <v>8.9248336180643602E-3</v>
      </c>
      <c r="AF1021" s="1">
        <v>1</v>
      </c>
      <c r="AG1021" s="1">
        <v>1</v>
      </c>
      <c r="AH1021" s="1">
        <v>11</v>
      </c>
      <c r="AI1021" s="1">
        <v>1</v>
      </c>
      <c r="AJ1021" s="1">
        <v>1</v>
      </c>
      <c r="AK1021" s="1">
        <v>51</v>
      </c>
    </row>
    <row r="1022" spans="1:37" x14ac:dyDescent="0.2">
      <c r="A1022" t="s">
        <v>1022</v>
      </c>
      <c r="B1022" t="s">
        <v>5554</v>
      </c>
      <c r="C1022" t="s">
        <v>5555</v>
      </c>
      <c r="D1022" t="s">
        <v>7336</v>
      </c>
      <c r="E1022" t="s">
        <v>6426</v>
      </c>
      <c r="F1022" s="35" t="s">
        <v>7348</v>
      </c>
      <c r="G1022" s="1" t="s">
        <v>5104</v>
      </c>
      <c r="H1022" s="1" t="s">
        <v>5104</v>
      </c>
      <c r="I1022" s="3">
        <v>1</v>
      </c>
      <c r="J1022" s="1">
        <v>0</v>
      </c>
      <c r="K1022" s="1">
        <v>0</v>
      </c>
      <c r="L1022" s="3">
        <v>1</v>
      </c>
      <c r="M1022" s="6">
        <v>7</v>
      </c>
      <c r="N1022" s="13">
        <v>7</v>
      </c>
      <c r="O1022" s="3">
        <v>44</v>
      </c>
      <c r="P1022" s="1">
        <v>2.99</v>
      </c>
      <c r="Q1022" s="1">
        <v>2.99</v>
      </c>
      <c r="R1022" s="3">
        <v>47</v>
      </c>
      <c r="S1022" s="1">
        <v>40</v>
      </c>
      <c r="T1022" s="1">
        <v>0</v>
      </c>
      <c r="U1022" s="1">
        <v>30</v>
      </c>
      <c r="V1022" s="1">
        <v>0</v>
      </c>
      <c r="W1022" s="1">
        <v>0</v>
      </c>
      <c r="X1022" s="1">
        <v>30</v>
      </c>
      <c r="Y1022" s="1">
        <v>0</v>
      </c>
      <c r="Z1022" s="1">
        <v>0</v>
      </c>
      <c r="AA1022" s="1">
        <v>0</v>
      </c>
      <c r="AB1022" s="1">
        <v>0</v>
      </c>
      <c r="AC1022" s="3">
        <v>11</v>
      </c>
      <c r="AD1022" s="1">
        <v>9.2036483000000002E-2</v>
      </c>
      <c r="AE1022" s="1">
        <v>8.9248336180644001E-3</v>
      </c>
      <c r="AF1022" s="1">
        <v>1</v>
      </c>
      <c r="AG1022" s="1">
        <v>1</v>
      </c>
      <c r="AH1022" s="1">
        <v>11</v>
      </c>
      <c r="AI1022" s="1">
        <v>1</v>
      </c>
      <c r="AJ1022" s="1">
        <v>1</v>
      </c>
      <c r="AK1022" s="1">
        <v>51</v>
      </c>
    </row>
    <row r="1023" spans="1:37" x14ac:dyDescent="0.2">
      <c r="A1023" t="s">
        <v>1023</v>
      </c>
      <c r="B1023" t="s">
        <v>5554</v>
      </c>
      <c r="C1023" t="s">
        <v>5555</v>
      </c>
      <c r="D1023" t="s">
        <v>7336</v>
      </c>
      <c r="E1023" t="s">
        <v>7349</v>
      </c>
      <c r="F1023" s="35" t="s">
        <v>7350</v>
      </c>
      <c r="G1023" s="1" t="s">
        <v>5104</v>
      </c>
      <c r="H1023" s="1" t="s">
        <v>5104</v>
      </c>
      <c r="I1023" s="3">
        <v>1</v>
      </c>
      <c r="J1023" s="1">
        <v>0</v>
      </c>
      <c r="K1023" s="1">
        <v>0</v>
      </c>
      <c r="L1023" s="3">
        <v>1</v>
      </c>
      <c r="M1023" s="6">
        <v>5</v>
      </c>
      <c r="N1023" s="13">
        <v>5</v>
      </c>
      <c r="O1023" s="3">
        <v>44</v>
      </c>
      <c r="P1023" s="1">
        <v>4</v>
      </c>
      <c r="Q1023" s="1">
        <v>4</v>
      </c>
      <c r="R1023" s="3">
        <v>1</v>
      </c>
      <c r="S1023" s="1">
        <v>40</v>
      </c>
      <c r="T1023" s="1">
        <v>0</v>
      </c>
      <c r="U1023" s="1">
        <v>30</v>
      </c>
      <c r="V1023" s="1">
        <v>0</v>
      </c>
      <c r="W1023" s="1">
        <v>0</v>
      </c>
      <c r="X1023" s="1">
        <v>30</v>
      </c>
      <c r="Y1023" s="1">
        <v>0</v>
      </c>
      <c r="Z1023" s="1">
        <v>0</v>
      </c>
      <c r="AA1023" s="1">
        <v>0</v>
      </c>
      <c r="AB1023" s="1">
        <v>0</v>
      </c>
      <c r="AC1023" s="3">
        <v>11</v>
      </c>
      <c r="AD1023" s="1">
        <v>9.2036483000000002E-2</v>
      </c>
      <c r="AE1023" s="1">
        <v>8.9248336180644001E-3</v>
      </c>
      <c r="AF1023" s="1">
        <v>1</v>
      </c>
      <c r="AG1023" s="1">
        <v>1</v>
      </c>
      <c r="AH1023" s="1">
        <v>11</v>
      </c>
      <c r="AI1023" s="1">
        <v>1</v>
      </c>
      <c r="AJ1023" s="1">
        <v>1</v>
      </c>
      <c r="AK1023" s="1">
        <v>51</v>
      </c>
    </row>
    <row r="1024" spans="1:37" x14ac:dyDescent="0.2">
      <c r="A1024" t="s">
        <v>1024</v>
      </c>
      <c r="B1024" t="s">
        <v>5554</v>
      </c>
      <c r="C1024" t="s">
        <v>5555</v>
      </c>
      <c r="D1024" t="s">
        <v>7336</v>
      </c>
      <c r="E1024" t="s">
        <v>7351</v>
      </c>
      <c r="F1024" s="35" t="s">
        <v>7352</v>
      </c>
      <c r="G1024" s="1" t="s">
        <v>5106</v>
      </c>
      <c r="H1024" s="1" t="s">
        <v>5106</v>
      </c>
      <c r="I1024" s="3">
        <v>1</v>
      </c>
      <c r="J1024" s="1">
        <v>0</v>
      </c>
      <c r="K1024" s="1">
        <v>0</v>
      </c>
      <c r="L1024" s="3">
        <v>1</v>
      </c>
      <c r="M1024" s="6">
        <v>16.2</v>
      </c>
      <c r="N1024" s="13">
        <v>16.2</v>
      </c>
      <c r="O1024" s="3">
        <v>44</v>
      </c>
      <c r="P1024" s="1">
        <v>2</v>
      </c>
      <c r="Q1024" s="1">
        <v>2</v>
      </c>
      <c r="R1024" s="3">
        <v>1</v>
      </c>
      <c r="S1024" s="1">
        <v>40</v>
      </c>
      <c r="T1024" s="1">
        <v>0</v>
      </c>
      <c r="U1024" s="1">
        <v>30</v>
      </c>
      <c r="V1024" s="1">
        <v>0</v>
      </c>
      <c r="W1024" s="1">
        <v>0</v>
      </c>
      <c r="X1024" s="1">
        <v>30</v>
      </c>
      <c r="Y1024" s="1">
        <v>0</v>
      </c>
      <c r="Z1024" s="1">
        <v>0</v>
      </c>
      <c r="AA1024" s="1">
        <v>0</v>
      </c>
      <c r="AB1024" s="1">
        <v>0</v>
      </c>
      <c r="AC1024" s="3">
        <v>11</v>
      </c>
      <c r="AD1024" s="1">
        <v>9.2036483000000002E-2</v>
      </c>
      <c r="AE1024" s="1">
        <v>8.9248336180644001E-3</v>
      </c>
      <c r="AF1024" s="1">
        <v>1</v>
      </c>
      <c r="AG1024" s="1">
        <v>1</v>
      </c>
      <c r="AH1024" s="1">
        <v>11</v>
      </c>
      <c r="AI1024" s="1">
        <v>4</v>
      </c>
      <c r="AJ1024" s="1">
        <v>4</v>
      </c>
      <c r="AK1024" s="1">
        <v>51</v>
      </c>
    </row>
    <row r="1025" spans="1:37" x14ac:dyDescent="0.2">
      <c r="A1025" t="s">
        <v>1025</v>
      </c>
      <c r="B1025" t="s">
        <v>5554</v>
      </c>
      <c r="C1025" t="s">
        <v>5555</v>
      </c>
      <c r="D1025" t="s">
        <v>7336</v>
      </c>
      <c r="E1025" t="s">
        <v>7353</v>
      </c>
      <c r="F1025" s="35" t="s">
        <v>7354</v>
      </c>
      <c r="G1025" s="1" t="s">
        <v>5106</v>
      </c>
      <c r="H1025" s="1" t="s">
        <v>5106</v>
      </c>
      <c r="I1025" s="3">
        <v>1</v>
      </c>
      <c r="J1025" s="1">
        <v>0</v>
      </c>
      <c r="K1025" s="1">
        <v>0</v>
      </c>
      <c r="L1025" s="3">
        <v>1</v>
      </c>
      <c r="M1025" s="6">
        <v>7</v>
      </c>
      <c r="N1025" s="13">
        <v>7</v>
      </c>
      <c r="O1025" s="3">
        <v>44</v>
      </c>
      <c r="P1025" s="1" t="s">
        <v>2</v>
      </c>
      <c r="Q1025" s="1">
        <v>4.0494000000000003</v>
      </c>
      <c r="R1025" s="3" t="s">
        <v>14989</v>
      </c>
      <c r="S1025" s="1">
        <v>40</v>
      </c>
      <c r="T1025" s="1">
        <v>0</v>
      </c>
      <c r="U1025" s="1">
        <v>30</v>
      </c>
      <c r="V1025" s="1">
        <v>0</v>
      </c>
      <c r="W1025" s="1">
        <v>0</v>
      </c>
      <c r="X1025" s="1">
        <v>30</v>
      </c>
      <c r="Y1025" s="1">
        <v>0</v>
      </c>
      <c r="Z1025" s="1">
        <v>0</v>
      </c>
      <c r="AA1025" s="1">
        <v>0</v>
      </c>
      <c r="AB1025" s="1">
        <v>0</v>
      </c>
      <c r="AC1025" s="3">
        <v>11</v>
      </c>
      <c r="AD1025" s="1">
        <v>9.2036483000000002E-2</v>
      </c>
      <c r="AE1025" s="1">
        <v>8.9248336180644192E-3</v>
      </c>
      <c r="AF1025" s="1">
        <v>1</v>
      </c>
      <c r="AG1025" s="1">
        <v>1</v>
      </c>
      <c r="AH1025" s="1">
        <v>11</v>
      </c>
      <c r="AI1025" s="1">
        <v>1</v>
      </c>
      <c r="AJ1025" s="1">
        <v>1</v>
      </c>
      <c r="AK1025" s="1">
        <v>51</v>
      </c>
    </row>
    <row r="1026" spans="1:37" x14ac:dyDescent="0.2">
      <c r="A1026" t="s">
        <v>1026</v>
      </c>
      <c r="B1026" t="s">
        <v>5554</v>
      </c>
      <c r="C1026" t="s">
        <v>5555</v>
      </c>
      <c r="D1026" t="s">
        <v>7336</v>
      </c>
      <c r="E1026" t="s">
        <v>7355</v>
      </c>
      <c r="F1026" s="35" t="s">
        <v>7356</v>
      </c>
      <c r="G1026" s="1" t="s">
        <v>5105</v>
      </c>
      <c r="H1026" s="1" t="s">
        <v>5105</v>
      </c>
      <c r="I1026" s="3">
        <v>1</v>
      </c>
      <c r="J1026" s="1">
        <v>0</v>
      </c>
      <c r="K1026" s="1">
        <v>0</v>
      </c>
      <c r="L1026" s="3">
        <v>1</v>
      </c>
      <c r="M1026" s="6">
        <v>11.6</v>
      </c>
      <c r="N1026" s="13">
        <v>11.6</v>
      </c>
      <c r="O1026" s="3">
        <v>44</v>
      </c>
      <c r="P1026" s="1">
        <v>3</v>
      </c>
      <c r="Q1026" s="1">
        <v>3</v>
      </c>
      <c r="R1026" s="3">
        <v>47</v>
      </c>
      <c r="S1026" s="1">
        <v>40</v>
      </c>
      <c r="T1026" s="1">
        <v>0</v>
      </c>
      <c r="U1026" s="1">
        <v>30</v>
      </c>
      <c r="V1026" s="1">
        <v>0</v>
      </c>
      <c r="W1026" s="1">
        <v>0</v>
      </c>
      <c r="X1026" s="1">
        <v>30</v>
      </c>
      <c r="Y1026" s="1">
        <v>0</v>
      </c>
      <c r="Z1026" s="1">
        <v>0</v>
      </c>
      <c r="AA1026" s="1">
        <v>0</v>
      </c>
      <c r="AB1026" s="1">
        <v>0</v>
      </c>
      <c r="AC1026" s="3">
        <v>11</v>
      </c>
      <c r="AD1026" s="1">
        <v>9.2036483000000002E-2</v>
      </c>
      <c r="AE1026" s="1">
        <v>8.9248336180644192E-3</v>
      </c>
      <c r="AF1026" s="1">
        <v>1</v>
      </c>
      <c r="AG1026" s="1">
        <v>1</v>
      </c>
      <c r="AH1026" s="1">
        <v>11</v>
      </c>
      <c r="AI1026" s="1">
        <v>3</v>
      </c>
      <c r="AJ1026" s="1">
        <v>3</v>
      </c>
      <c r="AK1026" s="1">
        <v>51</v>
      </c>
    </row>
    <row r="1027" spans="1:37" x14ac:dyDescent="0.2">
      <c r="A1027" t="s">
        <v>1027</v>
      </c>
      <c r="B1027" t="s">
        <v>5554</v>
      </c>
      <c r="C1027" t="s">
        <v>5555</v>
      </c>
      <c r="D1027" t="s">
        <v>7336</v>
      </c>
      <c r="E1027" t="s">
        <v>7357</v>
      </c>
      <c r="F1027" s="35" t="s">
        <v>7358</v>
      </c>
      <c r="G1027" s="1" t="s">
        <v>5104</v>
      </c>
      <c r="H1027" s="1" t="s">
        <v>5104</v>
      </c>
      <c r="I1027" s="3">
        <v>1</v>
      </c>
      <c r="J1027" s="1">
        <v>0</v>
      </c>
      <c r="K1027" s="1">
        <v>0</v>
      </c>
      <c r="L1027" s="3">
        <v>1</v>
      </c>
      <c r="M1027" s="6">
        <v>5.9</v>
      </c>
      <c r="N1027" s="13">
        <v>5.9</v>
      </c>
      <c r="O1027" s="3">
        <v>44</v>
      </c>
      <c r="P1027" s="1">
        <v>3</v>
      </c>
      <c r="Q1027" s="1">
        <v>3</v>
      </c>
      <c r="R1027" s="3">
        <v>1</v>
      </c>
      <c r="S1027" s="1">
        <v>40</v>
      </c>
      <c r="T1027" s="1">
        <v>0</v>
      </c>
      <c r="U1027" s="1">
        <v>30</v>
      </c>
      <c r="V1027" s="1">
        <v>0</v>
      </c>
      <c r="W1027" s="1">
        <v>0</v>
      </c>
      <c r="X1027" s="1">
        <v>30</v>
      </c>
      <c r="Y1027" s="1">
        <v>0</v>
      </c>
      <c r="Z1027" s="1">
        <v>0</v>
      </c>
      <c r="AA1027" s="1">
        <v>0</v>
      </c>
      <c r="AB1027" s="1">
        <v>0</v>
      </c>
      <c r="AC1027" s="3">
        <v>11</v>
      </c>
      <c r="AD1027" s="1">
        <v>9.2036483000000002E-2</v>
      </c>
      <c r="AE1027" s="1">
        <v>8.9248336180644296E-3</v>
      </c>
      <c r="AF1027" s="1">
        <v>1</v>
      </c>
      <c r="AG1027" s="1">
        <v>1</v>
      </c>
      <c r="AH1027" s="1">
        <v>11</v>
      </c>
      <c r="AI1027" s="1">
        <v>2</v>
      </c>
      <c r="AJ1027" s="1">
        <v>2</v>
      </c>
      <c r="AK1027" s="1">
        <v>51</v>
      </c>
    </row>
    <row r="1028" spans="1:37" x14ac:dyDescent="0.2">
      <c r="A1028" t="s">
        <v>1028</v>
      </c>
      <c r="B1028" t="s">
        <v>5554</v>
      </c>
      <c r="C1028" t="s">
        <v>5555</v>
      </c>
      <c r="D1028" t="s">
        <v>7336</v>
      </c>
      <c r="E1028" t="s">
        <v>6798</v>
      </c>
      <c r="F1028" s="35" t="s">
        <v>7359</v>
      </c>
      <c r="G1028" s="1" t="s">
        <v>5104</v>
      </c>
      <c r="H1028" s="1" t="s">
        <v>5104</v>
      </c>
      <c r="I1028" s="3">
        <v>1</v>
      </c>
      <c r="J1028" s="1">
        <v>0</v>
      </c>
      <c r="K1028" s="1">
        <v>0</v>
      </c>
      <c r="L1028" s="3">
        <v>1</v>
      </c>
      <c r="M1028" s="6">
        <v>7</v>
      </c>
      <c r="N1028" s="13">
        <v>7</v>
      </c>
      <c r="O1028" s="3">
        <v>44</v>
      </c>
      <c r="P1028" s="1">
        <v>2.9925000000000002</v>
      </c>
      <c r="Q1028" s="1">
        <v>2.9925000000000002</v>
      </c>
      <c r="R1028" s="3">
        <v>47</v>
      </c>
      <c r="S1028" s="1">
        <v>40</v>
      </c>
      <c r="T1028" s="1">
        <v>0</v>
      </c>
      <c r="U1028" s="1">
        <v>30</v>
      </c>
      <c r="V1028" s="1">
        <v>0</v>
      </c>
      <c r="W1028" s="1">
        <v>0</v>
      </c>
      <c r="X1028" s="1">
        <v>30</v>
      </c>
      <c r="Y1028" s="1">
        <v>0</v>
      </c>
      <c r="Z1028" s="1">
        <v>0</v>
      </c>
      <c r="AA1028" s="1">
        <v>0</v>
      </c>
      <c r="AB1028" s="1">
        <v>0</v>
      </c>
      <c r="AC1028" s="3">
        <v>11</v>
      </c>
      <c r="AD1028" s="1">
        <v>9.2036483000000002E-2</v>
      </c>
      <c r="AE1028" s="1">
        <v>8.9248336180644192E-3</v>
      </c>
      <c r="AF1028" s="1">
        <v>1</v>
      </c>
      <c r="AG1028" s="1">
        <v>1</v>
      </c>
      <c r="AH1028" s="1">
        <v>11</v>
      </c>
      <c r="AI1028" s="1">
        <v>2</v>
      </c>
      <c r="AJ1028" s="1">
        <v>2</v>
      </c>
      <c r="AK1028" s="1">
        <v>51</v>
      </c>
    </row>
    <row r="1029" spans="1:37" x14ac:dyDescent="0.2">
      <c r="A1029" t="s">
        <v>1029</v>
      </c>
      <c r="B1029" t="s">
        <v>5554</v>
      </c>
      <c r="C1029" t="s">
        <v>5555</v>
      </c>
      <c r="D1029" t="s">
        <v>7336</v>
      </c>
      <c r="E1029" t="s">
        <v>7360</v>
      </c>
      <c r="F1029" s="35" t="s">
        <v>7341</v>
      </c>
      <c r="G1029" s="1" t="s">
        <v>5106</v>
      </c>
      <c r="H1029" s="1" t="s">
        <v>5106</v>
      </c>
      <c r="I1029" s="3">
        <v>1</v>
      </c>
      <c r="J1029" s="1">
        <v>0</v>
      </c>
      <c r="K1029" s="1">
        <v>0</v>
      </c>
      <c r="L1029" s="3">
        <v>1</v>
      </c>
      <c r="M1029" s="6">
        <v>11.3</v>
      </c>
      <c r="N1029" s="13">
        <v>11.3</v>
      </c>
      <c r="O1029" s="3">
        <v>44</v>
      </c>
      <c r="P1029" s="1">
        <v>2</v>
      </c>
      <c r="Q1029" s="1">
        <v>2</v>
      </c>
      <c r="R1029" s="3">
        <v>1</v>
      </c>
      <c r="S1029" s="1">
        <v>40</v>
      </c>
      <c r="T1029" s="1">
        <v>0</v>
      </c>
      <c r="U1029" s="1">
        <v>30</v>
      </c>
      <c r="V1029" s="1">
        <v>0</v>
      </c>
      <c r="W1029" s="1">
        <v>0</v>
      </c>
      <c r="X1029" s="1">
        <v>30</v>
      </c>
      <c r="Y1029" s="1">
        <v>0</v>
      </c>
      <c r="Z1029" s="1">
        <v>0</v>
      </c>
      <c r="AA1029" s="1">
        <v>0</v>
      </c>
      <c r="AB1029" s="1">
        <v>0</v>
      </c>
      <c r="AC1029" s="3">
        <v>11</v>
      </c>
      <c r="AD1029" s="1">
        <v>9.2036483000000002E-2</v>
      </c>
      <c r="AE1029" s="1">
        <v>8.9248336180644296E-3</v>
      </c>
      <c r="AF1029" s="1">
        <v>1</v>
      </c>
      <c r="AG1029" s="1">
        <v>1</v>
      </c>
      <c r="AH1029" s="1">
        <v>11</v>
      </c>
      <c r="AI1029" s="1">
        <v>1</v>
      </c>
      <c r="AJ1029" s="1">
        <v>1</v>
      </c>
      <c r="AK1029" s="1">
        <v>51</v>
      </c>
    </row>
    <row r="1030" spans="1:37" x14ac:dyDescent="0.2">
      <c r="A1030" t="s">
        <v>1030</v>
      </c>
      <c r="B1030" t="s">
        <v>5554</v>
      </c>
      <c r="C1030" t="s">
        <v>5555</v>
      </c>
      <c r="D1030" t="s">
        <v>7336</v>
      </c>
      <c r="E1030" t="s">
        <v>5498</v>
      </c>
      <c r="F1030" s="35" t="s">
        <v>7361</v>
      </c>
      <c r="G1030" s="1" t="s">
        <v>5106</v>
      </c>
      <c r="H1030" s="1" t="s">
        <v>5106</v>
      </c>
      <c r="I1030" s="3">
        <v>1</v>
      </c>
      <c r="J1030" s="1">
        <v>0</v>
      </c>
      <c r="K1030" s="1">
        <v>0</v>
      </c>
      <c r="L1030" s="3">
        <v>1</v>
      </c>
      <c r="M1030" s="6">
        <v>7.7</v>
      </c>
      <c r="N1030" s="13">
        <v>7.7</v>
      </c>
      <c r="O1030" s="3">
        <v>44</v>
      </c>
      <c r="P1030" s="1">
        <v>2.9950000000000001</v>
      </c>
      <c r="Q1030" s="1">
        <v>2.9950000000000001</v>
      </c>
      <c r="R1030" s="3">
        <v>47</v>
      </c>
      <c r="S1030" s="1">
        <v>40</v>
      </c>
      <c r="T1030" s="1">
        <v>0</v>
      </c>
      <c r="U1030" s="1">
        <v>30</v>
      </c>
      <c r="V1030" s="1">
        <v>0</v>
      </c>
      <c r="W1030" s="1">
        <v>0</v>
      </c>
      <c r="X1030" s="1">
        <v>30</v>
      </c>
      <c r="Y1030" s="1">
        <v>0</v>
      </c>
      <c r="Z1030" s="1">
        <v>0</v>
      </c>
      <c r="AA1030" s="1">
        <v>0</v>
      </c>
      <c r="AB1030" s="1">
        <v>0</v>
      </c>
      <c r="AC1030" s="3">
        <v>11</v>
      </c>
      <c r="AD1030" s="1">
        <v>9.2036483000000002E-2</v>
      </c>
      <c r="AE1030" s="1">
        <v>8.9248336180644105E-3</v>
      </c>
      <c r="AF1030" s="1">
        <v>1</v>
      </c>
      <c r="AG1030" s="1">
        <v>1</v>
      </c>
      <c r="AH1030" s="1">
        <v>11</v>
      </c>
      <c r="AI1030" s="1">
        <v>2</v>
      </c>
      <c r="AJ1030" s="1">
        <v>2</v>
      </c>
      <c r="AK1030" s="1">
        <v>51</v>
      </c>
    </row>
    <row r="1031" spans="1:37" x14ac:dyDescent="0.2">
      <c r="A1031" t="s">
        <v>1031</v>
      </c>
      <c r="B1031" t="s">
        <v>5554</v>
      </c>
      <c r="C1031" t="s">
        <v>5555</v>
      </c>
      <c r="D1031" t="s">
        <v>7336</v>
      </c>
      <c r="E1031" t="s">
        <v>7362</v>
      </c>
      <c r="F1031" s="35" t="s">
        <v>7363</v>
      </c>
      <c r="G1031" s="1" t="s">
        <v>5104</v>
      </c>
      <c r="H1031" s="1" t="s">
        <v>5104</v>
      </c>
      <c r="I1031" s="3">
        <v>1</v>
      </c>
      <c r="J1031" s="1">
        <v>0</v>
      </c>
      <c r="K1031" s="1">
        <v>0</v>
      </c>
      <c r="L1031" s="3">
        <v>1</v>
      </c>
      <c r="M1031" s="6">
        <v>6.9</v>
      </c>
      <c r="N1031" s="13">
        <v>6.9</v>
      </c>
      <c r="O1031" s="3">
        <v>44</v>
      </c>
      <c r="P1031" s="1">
        <v>2.9950000000000001</v>
      </c>
      <c r="Q1031" s="1">
        <v>2.9950000000000001</v>
      </c>
      <c r="R1031" s="3">
        <v>47</v>
      </c>
      <c r="S1031" s="1">
        <v>40</v>
      </c>
      <c r="T1031" s="1">
        <v>0</v>
      </c>
      <c r="U1031" s="1">
        <v>30</v>
      </c>
      <c r="V1031" s="1">
        <v>0</v>
      </c>
      <c r="W1031" s="1">
        <v>0</v>
      </c>
      <c r="X1031" s="1">
        <v>30</v>
      </c>
      <c r="Y1031" s="1">
        <v>0</v>
      </c>
      <c r="Z1031" s="1">
        <v>0</v>
      </c>
      <c r="AA1031" s="1">
        <v>0</v>
      </c>
      <c r="AB1031" s="1">
        <v>0</v>
      </c>
      <c r="AC1031" s="3">
        <v>11</v>
      </c>
      <c r="AD1031" s="1">
        <v>9.2036483000000002E-2</v>
      </c>
      <c r="AE1031" s="1">
        <v>8.9248336180643897E-3</v>
      </c>
      <c r="AF1031" s="1">
        <v>1</v>
      </c>
      <c r="AG1031" s="1">
        <v>1</v>
      </c>
      <c r="AH1031" s="1">
        <v>11</v>
      </c>
      <c r="AI1031" s="1">
        <v>1</v>
      </c>
      <c r="AJ1031" s="1">
        <v>1</v>
      </c>
      <c r="AK1031" s="1">
        <v>51</v>
      </c>
    </row>
    <row r="1032" spans="1:37" x14ac:dyDescent="0.2">
      <c r="A1032" t="s">
        <v>1032</v>
      </c>
      <c r="B1032" t="s">
        <v>5554</v>
      </c>
      <c r="C1032" t="s">
        <v>5555</v>
      </c>
      <c r="D1032" t="s">
        <v>7336</v>
      </c>
      <c r="E1032" t="s">
        <v>7364</v>
      </c>
      <c r="F1032" s="35" t="s">
        <v>7365</v>
      </c>
      <c r="G1032" s="1" t="s">
        <v>5104</v>
      </c>
      <c r="H1032" s="1" t="s">
        <v>5104</v>
      </c>
      <c r="I1032" s="3">
        <v>1</v>
      </c>
      <c r="J1032" s="1">
        <v>1</v>
      </c>
      <c r="K1032" s="1">
        <v>1</v>
      </c>
      <c r="L1032" s="3">
        <v>1</v>
      </c>
      <c r="M1032" s="6">
        <v>4.9000000000000004</v>
      </c>
      <c r="N1032" s="13">
        <v>4.9000000000000004</v>
      </c>
      <c r="O1032" s="3">
        <v>44</v>
      </c>
      <c r="P1032" s="1">
        <v>4.55</v>
      </c>
      <c r="Q1032" s="1">
        <v>4.55</v>
      </c>
      <c r="R1032" s="3">
        <v>47</v>
      </c>
      <c r="S1032" s="1">
        <v>40</v>
      </c>
      <c r="T1032" s="1">
        <v>0</v>
      </c>
      <c r="U1032" s="1">
        <v>30</v>
      </c>
      <c r="V1032" s="1">
        <v>0</v>
      </c>
      <c r="W1032" s="1">
        <v>0</v>
      </c>
      <c r="X1032" s="1">
        <v>30</v>
      </c>
      <c r="Y1032" s="1">
        <v>0</v>
      </c>
      <c r="Z1032" s="1">
        <v>0</v>
      </c>
      <c r="AA1032" s="1">
        <v>0</v>
      </c>
      <c r="AB1032" s="1">
        <v>0</v>
      </c>
      <c r="AC1032" s="3">
        <v>11</v>
      </c>
      <c r="AD1032" s="1">
        <v>9.2036483000000002E-2</v>
      </c>
      <c r="AE1032" s="1">
        <v>8.9248336180643706E-3</v>
      </c>
      <c r="AF1032" s="1">
        <v>1</v>
      </c>
      <c r="AG1032" s="1">
        <v>1</v>
      </c>
      <c r="AH1032" s="1">
        <v>11</v>
      </c>
      <c r="AI1032" s="1">
        <v>3</v>
      </c>
      <c r="AJ1032" s="1">
        <v>3</v>
      </c>
      <c r="AK1032" s="1">
        <v>51</v>
      </c>
    </row>
    <row r="1033" spans="1:37" x14ac:dyDescent="0.2">
      <c r="A1033" t="s">
        <v>1033</v>
      </c>
      <c r="B1033" t="s">
        <v>5554</v>
      </c>
      <c r="C1033" t="s">
        <v>5555</v>
      </c>
      <c r="D1033" t="s">
        <v>7336</v>
      </c>
      <c r="E1033" t="s">
        <v>6783</v>
      </c>
      <c r="F1033" s="35" t="s">
        <v>7366</v>
      </c>
      <c r="G1033" s="1" t="s">
        <v>5106</v>
      </c>
      <c r="H1033" s="1" t="s">
        <v>5106</v>
      </c>
      <c r="I1033" s="3">
        <v>1</v>
      </c>
      <c r="J1033" s="1">
        <v>0</v>
      </c>
      <c r="K1033" s="1">
        <v>0</v>
      </c>
      <c r="L1033" s="3">
        <v>1</v>
      </c>
      <c r="M1033" s="6">
        <v>5</v>
      </c>
      <c r="N1033" s="13">
        <v>5</v>
      </c>
      <c r="O1033" s="3">
        <v>44</v>
      </c>
      <c r="P1033" s="1">
        <v>4.55</v>
      </c>
      <c r="Q1033" s="1">
        <v>4.55</v>
      </c>
      <c r="R1033" s="3">
        <v>47</v>
      </c>
      <c r="S1033" s="1">
        <v>40</v>
      </c>
      <c r="T1033" s="1">
        <v>0</v>
      </c>
      <c r="U1033" s="1">
        <v>30</v>
      </c>
      <c r="V1033" s="1">
        <v>0</v>
      </c>
      <c r="W1033" s="1">
        <v>0</v>
      </c>
      <c r="X1033" s="1">
        <v>30</v>
      </c>
      <c r="Y1033" s="1">
        <v>0</v>
      </c>
      <c r="Z1033" s="1">
        <v>0</v>
      </c>
      <c r="AA1033" s="1">
        <v>0</v>
      </c>
      <c r="AB1033" s="1">
        <v>0</v>
      </c>
      <c r="AC1033" s="3">
        <v>11</v>
      </c>
      <c r="AD1033" s="1">
        <v>9.2036483000000002E-2</v>
      </c>
      <c r="AE1033" s="1">
        <v>8.9248336180643394E-3</v>
      </c>
      <c r="AF1033" s="1">
        <v>1</v>
      </c>
      <c r="AG1033" s="1">
        <v>1</v>
      </c>
      <c r="AH1033" s="1">
        <v>11</v>
      </c>
      <c r="AI1033" s="1">
        <v>9</v>
      </c>
      <c r="AJ1033" s="1">
        <v>9</v>
      </c>
      <c r="AK1033" s="1">
        <v>51</v>
      </c>
    </row>
    <row r="1034" spans="1:37" x14ac:dyDescent="0.2">
      <c r="A1034" t="s">
        <v>1034</v>
      </c>
      <c r="B1034" t="s">
        <v>5554</v>
      </c>
      <c r="C1034" t="s">
        <v>5555</v>
      </c>
      <c r="D1034" t="s">
        <v>7336</v>
      </c>
      <c r="E1034" t="s">
        <v>7367</v>
      </c>
      <c r="F1034" s="35" t="s">
        <v>7368</v>
      </c>
      <c r="G1034" s="1" t="s">
        <v>5104</v>
      </c>
      <c r="H1034" s="1" t="s">
        <v>5104</v>
      </c>
      <c r="I1034" s="3">
        <v>1</v>
      </c>
      <c r="J1034" s="1">
        <v>0</v>
      </c>
      <c r="K1034" s="1">
        <v>0</v>
      </c>
      <c r="L1034" s="3">
        <v>1</v>
      </c>
      <c r="M1034" s="6">
        <v>6.6</v>
      </c>
      <c r="N1034" s="13">
        <v>6.6</v>
      </c>
      <c r="O1034" s="3">
        <v>44</v>
      </c>
      <c r="P1034" s="1">
        <v>2.9950000000000001</v>
      </c>
      <c r="Q1034" s="1">
        <v>2.9950000000000001</v>
      </c>
      <c r="R1034" s="3">
        <v>47</v>
      </c>
      <c r="S1034" s="1">
        <v>40</v>
      </c>
      <c r="T1034" s="1">
        <v>0</v>
      </c>
      <c r="U1034" s="1">
        <v>30</v>
      </c>
      <c r="V1034" s="1">
        <v>0</v>
      </c>
      <c r="W1034" s="1">
        <v>0</v>
      </c>
      <c r="X1034" s="1">
        <v>30</v>
      </c>
      <c r="Y1034" s="1">
        <v>0</v>
      </c>
      <c r="Z1034" s="1">
        <v>0</v>
      </c>
      <c r="AA1034" s="1">
        <v>0</v>
      </c>
      <c r="AB1034" s="1">
        <v>0</v>
      </c>
      <c r="AC1034" s="3">
        <v>11</v>
      </c>
      <c r="AD1034" s="1">
        <v>9.2036483000000002E-2</v>
      </c>
      <c r="AE1034" s="1">
        <v>8.9248336180643307E-3</v>
      </c>
      <c r="AF1034" s="1">
        <v>1</v>
      </c>
      <c r="AG1034" s="1">
        <v>1</v>
      </c>
      <c r="AH1034" s="1">
        <v>11</v>
      </c>
      <c r="AI1034" s="1">
        <v>1</v>
      </c>
      <c r="AJ1034" s="1">
        <v>1</v>
      </c>
      <c r="AK1034" s="1">
        <v>51</v>
      </c>
    </row>
    <row r="1035" spans="1:37" x14ac:dyDescent="0.2">
      <c r="A1035" t="s">
        <v>1035</v>
      </c>
      <c r="B1035" t="s">
        <v>5554</v>
      </c>
      <c r="C1035" t="s">
        <v>5555</v>
      </c>
      <c r="D1035" t="s">
        <v>7336</v>
      </c>
      <c r="E1035" t="s">
        <v>7369</v>
      </c>
      <c r="F1035" s="35" t="s">
        <v>7370</v>
      </c>
      <c r="G1035" s="1" t="s">
        <v>5106</v>
      </c>
      <c r="H1035" s="1" t="s">
        <v>5106</v>
      </c>
      <c r="I1035" s="3">
        <v>1</v>
      </c>
      <c r="J1035" s="1">
        <v>0</v>
      </c>
      <c r="K1035" s="1">
        <v>0</v>
      </c>
      <c r="L1035" s="3">
        <v>1</v>
      </c>
      <c r="M1035" s="6">
        <v>9</v>
      </c>
      <c r="N1035" s="13">
        <v>9</v>
      </c>
      <c r="O1035" s="3">
        <v>44</v>
      </c>
      <c r="P1035" s="1" t="s">
        <v>2</v>
      </c>
      <c r="Q1035" s="1">
        <v>4.0919999999999996</v>
      </c>
      <c r="R1035" s="3" t="s">
        <v>14989</v>
      </c>
      <c r="S1035" s="1">
        <v>40</v>
      </c>
      <c r="T1035" s="1">
        <v>0</v>
      </c>
      <c r="U1035" s="1">
        <v>30</v>
      </c>
      <c r="V1035" s="1">
        <v>0</v>
      </c>
      <c r="W1035" s="1">
        <v>0</v>
      </c>
      <c r="X1035" s="1">
        <v>30</v>
      </c>
      <c r="Y1035" s="1">
        <v>0</v>
      </c>
      <c r="Z1035" s="1">
        <v>0</v>
      </c>
      <c r="AA1035" s="1">
        <v>0</v>
      </c>
      <c r="AB1035" s="1">
        <v>0</v>
      </c>
      <c r="AC1035" s="3">
        <v>11</v>
      </c>
      <c r="AD1035" s="1">
        <v>9.2036483000000002E-2</v>
      </c>
      <c r="AE1035" s="1">
        <v>8.9248336180643307E-3</v>
      </c>
      <c r="AF1035" s="1">
        <v>1</v>
      </c>
      <c r="AG1035" s="1">
        <v>1</v>
      </c>
      <c r="AH1035" s="1">
        <v>11</v>
      </c>
      <c r="AI1035" s="1">
        <v>1</v>
      </c>
      <c r="AJ1035" s="1">
        <v>1</v>
      </c>
      <c r="AK1035" s="1">
        <v>51</v>
      </c>
    </row>
    <row r="1036" spans="1:37" x14ac:dyDescent="0.2">
      <c r="A1036" t="s">
        <v>1036</v>
      </c>
      <c r="B1036" t="s">
        <v>5554</v>
      </c>
      <c r="C1036" t="s">
        <v>5555</v>
      </c>
      <c r="D1036" t="s">
        <v>7336</v>
      </c>
      <c r="E1036" t="s">
        <v>7371</v>
      </c>
      <c r="F1036" s="35" t="s">
        <v>7372</v>
      </c>
      <c r="G1036" s="1" t="s">
        <v>5104</v>
      </c>
      <c r="H1036" s="1" t="s">
        <v>5104</v>
      </c>
      <c r="I1036" s="3">
        <v>1</v>
      </c>
      <c r="J1036" s="1">
        <v>0</v>
      </c>
      <c r="K1036" s="1">
        <v>0</v>
      </c>
      <c r="L1036" s="3">
        <v>1</v>
      </c>
      <c r="M1036" s="6">
        <v>8</v>
      </c>
      <c r="N1036" s="13">
        <v>8</v>
      </c>
      <c r="O1036" s="3">
        <v>44</v>
      </c>
      <c r="P1036" s="1">
        <v>2.9950000000000001</v>
      </c>
      <c r="Q1036" s="1">
        <v>2.9950000000000001</v>
      </c>
      <c r="R1036" s="3">
        <v>47</v>
      </c>
      <c r="S1036" s="1">
        <v>40</v>
      </c>
      <c r="T1036" s="1">
        <v>0</v>
      </c>
      <c r="U1036" s="1">
        <v>30</v>
      </c>
      <c r="V1036" s="1">
        <v>0</v>
      </c>
      <c r="W1036" s="1">
        <v>0</v>
      </c>
      <c r="X1036" s="1">
        <v>30</v>
      </c>
      <c r="Y1036" s="1">
        <v>0</v>
      </c>
      <c r="Z1036" s="1">
        <v>0</v>
      </c>
      <c r="AA1036" s="1">
        <v>0</v>
      </c>
      <c r="AB1036" s="1">
        <v>0</v>
      </c>
      <c r="AC1036" s="3">
        <v>11</v>
      </c>
      <c r="AD1036" s="1">
        <v>9.2036483000000002E-2</v>
      </c>
      <c r="AE1036" s="1">
        <v>8.9248336180643203E-3</v>
      </c>
      <c r="AF1036" s="1">
        <v>1</v>
      </c>
      <c r="AG1036" s="1">
        <v>1</v>
      </c>
      <c r="AH1036" s="1">
        <v>11</v>
      </c>
      <c r="AI1036" s="1">
        <v>1</v>
      </c>
      <c r="AJ1036" s="1">
        <v>1</v>
      </c>
      <c r="AK1036" s="1">
        <v>51</v>
      </c>
    </row>
    <row r="1037" spans="1:37" x14ac:dyDescent="0.2">
      <c r="A1037" t="s">
        <v>1037</v>
      </c>
      <c r="B1037" t="s">
        <v>5554</v>
      </c>
      <c r="C1037" t="s">
        <v>5555</v>
      </c>
      <c r="D1037" t="s">
        <v>7336</v>
      </c>
      <c r="E1037" t="s">
        <v>5561</v>
      </c>
      <c r="F1037" s="35" t="s">
        <v>7373</v>
      </c>
      <c r="G1037" s="1" t="s">
        <v>5106</v>
      </c>
      <c r="H1037" s="1" t="s">
        <v>5106</v>
      </c>
      <c r="I1037" s="3">
        <v>1</v>
      </c>
      <c r="J1037" s="1">
        <v>0</v>
      </c>
      <c r="K1037" s="1">
        <v>0</v>
      </c>
      <c r="L1037" s="3">
        <v>1</v>
      </c>
      <c r="M1037" s="6">
        <v>11</v>
      </c>
      <c r="N1037" s="13">
        <v>11</v>
      </c>
      <c r="O1037" s="3">
        <v>44</v>
      </c>
      <c r="P1037" s="1" t="s">
        <v>2</v>
      </c>
      <c r="Q1037" s="1">
        <v>3.7025000000000001</v>
      </c>
      <c r="R1037" s="3" t="s">
        <v>14989</v>
      </c>
      <c r="S1037" s="1">
        <v>40</v>
      </c>
      <c r="T1037" s="1">
        <v>0</v>
      </c>
      <c r="U1037" s="1">
        <v>30</v>
      </c>
      <c r="V1037" s="1">
        <v>0</v>
      </c>
      <c r="W1037" s="1">
        <v>0</v>
      </c>
      <c r="X1037" s="1">
        <v>30</v>
      </c>
      <c r="Y1037" s="1">
        <v>0</v>
      </c>
      <c r="Z1037" s="1">
        <v>0</v>
      </c>
      <c r="AA1037" s="1">
        <v>0</v>
      </c>
      <c r="AB1037" s="1">
        <v>0</v>
      </c>
      <c r="AC1037" s="3">
        <v>11</v>
      </c>
      <c r="AD1037" s="1">
        <v>9.2036483000000002E-2</v>
      </c>
      <c r="AE1037" s="1">
        <v>8.9248336180643394E-3</v>
      </c>
      <c r="AF1037" s="1">
        <v>1</v>
      </c>
      <c r="AG1037" s="1">
        <v>1</v>
      </c>
      <c r="AH1037" s="1">
        <v>11</v>
      </c>
      <c r="AI1037" s="1">
        <v>2</v>
      </c>
      <c r="AJ1037" s="1">
        <v>2</v>
      </c>
      <c r="AK1037" s="1">
        <v>51</v>
      </c>
    </row>
    <row r="1038" spans="1:37" x14ac:dyDescent="0.2">
      <c r="A1038" t="s">
        <v>1038</v>
      </c>
      <c r="B1038" t="s">
        <v>5554</v>
      </c>
      <c r="C1038" t="s">
        <v>5555</v>
      </c>
      <c r="D1038" t="s">
        <v>7336</v>
      </c>
      <c r="E1038" t="s">
        <v>7374</v>
      </c>
      <c r="F1038" s="35" t="s">
        <v>7375</v>
      </c>
      <c r="G1038" s="1" t="s">
        <v>5106</v>
      </c>
      <c r="H1038" s="1" t="s">
        <v>5106</v>
      </c>
      <c r="I1038" s="3">
        <v>1</v>
      </c>
      <c r="J1038" s="1">
        <v>0</v>
      </c>
      <c r="K1038" s="1">
        <v>0</v>
      </c>
      <c r="L1038" s="3">
        <v>1</v>
      </c>
      <c r="M1038" s="6">
        <v>13.9</v>
      </c>
      <c r="N1038" s="13">
        <v>13.9</v>
      </c>
      <c r="O1038" s="3">
        <v>44</v>
      </c>
      <c r="P1038" s="1">
        <v>1.5</v>
      </c>
      <c r="Q1038" s="1">
        <v>1.5</v>
      </c>
      <c r="R1038" s="3">
        <v>1</v>
      </c>
      <c r="S1038" s="1">
        <v>40</v>
      </c>
      <c r="T1038" s="1">
        <v>0</v>
      </c>
      <c r="U1038" s="1">
        <v>30</v>
      </c>
      <c r="V1038" s="1">
        <v>0</v>
      </c>
      <c r="W1038" s="1">
        <v>0</v>
      </c>
      <c r="X1038" s="1">
        <v>30</v>
      </c>
      <c r="Y1038" s="1">
        <v>0</v>
      </c>
      <c r="Z1038" s="1">
        <v>0</v>
      </c>
      <c r="AA1038" s="1">
        <v>0</v>
      </c>
      <c r="AB1038" s="1">
        <v>0</v>
      </c>
      <c r="AC1038" s="3">
        <v>11</v>
      </c>
      <c r="AD1038" s="1">
        <v>9.2036483000000002E-2</v>
      </c>
      <c r="AE1038" s="1">
        <v>8.9248336180643394E-3</v>
      </c>
      <c r="AF1038" s="1">
        <v>1</v>
      </c>
      <c r="AG1038" s="1">
        <v>1</v>
      </c>
      <c r="AH1038" s="1">
        <v>11</v>
      </c>
      <c r="AI1038" s="1">
        <v>4</v>
      </c>
      <c r="AJ1038" s="1">
        <v>4</v>
      </c>
      <c r="AK1038" s="1">
        <v>51</v>
      </c>
    </row>
    <row r="1039" spans="1:37" x14ac:dyDescent="0.2">
      <c r="A1039" t="s">
        <v>1039</v>
      </c>
      <c r="B1039" t="s">
        <v>5554</v>
      </c>
      <c r="C1039" t="s">
        <v>5555</v>
      </c>
      <c r="D1039" t="s">
        <v>7336</v>
      </c>
      <c r="E1039" t="s">
        <v>5261</v>
      </c>
      <c r="F1039" s="35" t="s">
        <v>7376</v>
      </c>
      <c r="G1039" s="1" t="s">
        <v>5106</v>
      </c>
      <c r="H1039" s="1" t="s">
        <v>5106</v>
      </c>
      <c r="I1039" s="3">
        <v>1</v>
      </c>
      <c r="J1039" s="1">
        <v>0</v>
      </c>
      <c r="K1039" s="1">
        <v>0</v>
      </c>
      <c r="L1039" s="3">
        <v>1</v>
      </c>
      <c r="M1039" s="6">
        <v>10</v>
      </c>
      <c r="N1039" s="13">
        <v>10</v>
      </c>
      <c r="O1039" s="3">
        <v>44</v>
      </c>
      <c r="P1039" s="1">
        <v>2</v>
      </c>
      <c r="Q1039" s="1">
        <v>2</v>
      </c>
      <c r="R1039" s="3">
        <v>1</v>
      </c>
      <c r="S1039" s="1">
        <v>40</v>
      </c>
      <c r="T1039" s="1">
        <v>0</v>
      </c>
      <c r="U1039" s="1">
        <v>30</v>
      </c>
      <c r="V1039" s="1">
        <v>0</v>
      </c>
      <c r="W1039" s="1">
        <v>0</v>
      </c>
      <c r="X1039" s="1">
        <v>30</v>
      </c>
      <c r="Y1039" s="1">
        <v>0</v>
      </c>
      <c r="Z1039" s="1">
        <v>0</v>
      </c>
      <c r="AA1039" s="1">
        <v>0</v>
      </c>
      <c r="AB1039" s="1">
        <v>0</v>
      </c>
      <c r="AC1039" s="3">
        <v>11</v>
      </c>
      <c r="AD1039" s="1">
        <v>9.2036483000000002E-2</v>
      </c>
      <c r="AE1039" s="1">
        <v>8.9248336180643394E-3</v>
      </c>
      <c r="AF1039" s="1">
        <v>1</v>
      </c>
      <c r="AG1039" s="1">
        <v>1</v>
      </c>
      <c r="AH1039" s="1">
        <v>11</v>
      </c>
      <c r="AI1039" s="1">
        <v>2</v>
      </c>
      <c r="AJ1039" s="1">
        <v>2</v>
      </c>
      <c r="AK1039" s="1">
        <v>51</v>
      </c>
    </row>
    <row r="1040" spans="1:37" x14ac:dyDescent="0.2">
      <c r="A1040" t="s">
        <v>1040</v>
      </c>
      <c r="B1040" t="s">
        <v>5554</v>
      </c>
      <c r="C1040" t="s">
        <v>5555</v>
      </c>
      <c r="D1040" t="s">
        <v>7336</v>
      </c>
      <c r="E1040" t="s">
        <v>7377</v>
      </c>
      <c r="F1040" s="35" t="s">
        <v>7378</v>
      </c>
      <c r="G1040" s="1" t="s">
        <v>5106</v>
      </c>
      <c r="H1040" s="1" t="s">
        <v>5106</v>
      </c>
      <c r="I1040" s="3">
        <v>1</v>
      </c>
      <c r="J1040" s="1">
        <v>0</v>
      </c>
      <c r="K1040" s="1">
        <v>0</v>
      </c>
      <c r="L1040" s="3">
        <v>1</v>
      </c>
      <c r="M1040" s="6">
        <v>4.5</v>
      </c>
      <c r="N1040" s="13">
        <v>4.5</v>
      </c>
      <c r="O1040" s="3">
        <v>44</v>
      </c>
      <c r="P1040" s="1">
        <v>4.55</v>
      </c>
      <c r="Q1040" s="1">
        <v>4.55</v>
      </c>
      <c r="R1040" s="3">
        <v>47</v>
      </c>
      <c r="S1040" s="1">
        <v>40</v>
      </c>
      <c r="T1040" s="1">
        <v>0</v>
      </c>
      <c r="U1040" s="1">
        <v>30</v>
      </c>
      <c r="V1040" s="1">
        <v>0</v>
      </c>
      <c r="W1040" s="1">
        <v>0</v>
      </c>
      <c r="X1040" s="1">
        <v>30</v>
      </c>
      <c r="Y1040" s="1">
        <v>0</v>
      </c>
      <c r="Z1040" s="1">
        <v>0</v>
      </c>
      <c r="AA1040" s="1">
        <v>0</v>
      </c>
      <c r="AB1040" s="1">
        <v>0</v>
      </c>
      <c r="AC1040" s="3">
        <v>11</v>
      </c>
      <c r="AD1040" s="1">
        <v>9.2036483000000002E-2</v>
      </c>
      <c r="AE1040" s="1">
        <v>8.9248336180643307E-3</v>
      </c>
      <c r="AF1040" s="1">
        <v>1</v>
      </c>
      <c r="AG1040" s="1">
        <v>1</v>
      </c>
      <c r="AH1040" s="1">
        <v>11</v>
      </c>
      <c r="AI1040" s="1">
        <v>3</v>
      </c>
      <c r="AJ1040" s="1">
        <v>3</v>
      </c>
      <c r="AK1040" s="1">
        <v>51</v>
      </c>
    </row>
    <row r="1041" spans="1:37" x14ac:dyDescent="0.2">
      <c r="A1041" t="s">
        <v>1041</v>
      </c>
      <c r="B1041" t="s">
        <v>5123</v>
      </c>
      <c r="C1041" t="s">
        <v>7379</v>
      </c>
      <c r="D1041" t="s">
        <v>7380</v>
      </c>
      <c r="E1041" t="s">
        <v>7381</v>
      </c>
      <c r="F1041" s="35" t="s">
        <v>7382</v>
      </c>
      <c r="G1041" s="1" t="s">
        <v>5105</v>
      </c>
      <c r="H1041" s="1" t="s">
        <v>5105</v>
      </c>
      <c r="I1041" s="3">
        <v>1</v>
      </c>
      <c r="J1041" s="1">
        <v>0</v>
      </c>
      <c r="K1041" s="1">
        <v>0</v>
      </c>
      <c r="L1041" s="3">
        <v>1</v>
      </c>
      <c r="M1041" s="6">
        <v>289</v>
      </c>
      <c r="N1041" s="13">
        <v>289</v>
      </c>
      <c r="O1041" s="3">
        <v>44</v>
      </c>
      <c r="P1041" s="1">
        <v>1.95</v>
      </c>
      <c r="Q1041" s="1">
        <v>1.95</v>
      </c>
      <c r="R1041" s="3">
        <v>47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100</v>
      </c>
      <c r="AC1041" s="3">
        <v>11</v>
      </c>
      <c r="AD1041" s="1">
        <v>-9.0224465000000004E-2</v>
      </c>
      <c r="AE1041" s="1">
        <v>7.4363546281954004E-2</v>
      </c>
      <c r="AF1041" s="1">
        <v>1</v>
      </c>
      <c r="AG1041" s="1">
        <v>1</v>
      </c>
      <c r="AH1041" s="1">
        <v>11</v>
      </c>
      <c r="AI1041" s="1">
        <v>2</v>
      </c>
      <c r="AJ1041" s="1">
        <v>2</v>
      </c>
      <c r="AK1041" s="1">
        <v>51</v>
      </c>
    </row>
    <row r="1042" spans="1:37" x14ac:dyDescent="0.2">
      <c r="A1042" t="s">
        <v>1042</v>
      </c>
      <c r="B1042" t="s">
        <v>5123</v>
      </c>
      <c r="C1042" t="s">
        <v>7379</v>
      </c>
      <c r="D1042" t="s">
        <v>7380</v>
      </c>
      <c r="E1042" t="s">
        <v>7383</v>
      </c>
      <c r="F1042" s="35" t="s">
        <v>7384</v>
      </c>
      <c r="G1042" s="1" t="s">
        <v>5105</v>
      </c>
      <c r="H1042" s="1" t="s">
        <v>5105</v>
      </c>
      <c r="I1042" s="3">
        <v>1</v>
      </c>
      <c r="J1042" s="1">
        <v>0</v>
      </c>
      <c r="K1042" s="1">
        <v>0</v>
      </c>
      <c r="L1042" s="3">
        <v>1</v>
      </c>
      <c r="M1042" s="6">
        <v>175</v>
      </c>
      <c r="N1042" s="13">
        <v>175</v>
      </c>
      <c r="O1042" s="3">
        <v>44</v>
      </c>
      <c r="P1042" s="1">
        <v>2</v>
      </c>
      <c r="Q1042" s="1">
        <v>2</v>
      </c>
      <c r="R1042" s="3">
        <v>47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100</v>
      </c>
      <c r="AC1042" s="3">
        <v>11</v>
      </c>
      <c r="AD1042" s="1">
        <v>-9.0224465000000004E-2</v>
      </c>
      <c r="AE1042" s="1">
        <v>7.4363546281954004E-2</v>
      </c>
      <c r="AF1042" s="1">
        <v>1</v>
      </c>
      <c r="AG1042" s="1">
        <v>1</v>
      </c>
      <c r="AH1042" s="1">
        <v>11</v>
      </c>
      <c r="AI1042" s="1">
        <v>2</v>
      </c>
      <c r="AJ1042" s="1">
        <v>2</v>
      </c>
      <c r="AK1042" s="1">
        <v>51</v>
      </c>
    </row>
    <row r="1043" spans="1:37" x14ac:dyDescent="0.2">
      <c r="A1043" t="s">
        <v>1043</v>
      </c>
      <c r="B1043" t="s">
        <v>5123</v>
      </c>
      <c r="C1043" t="s">
        <v>7385</v>
      </c>
      <c r="D1043" t="s">
        <v>7386</v>
      </c>
      <c r="E1043" t="s">
        <v>7387</v>
      </c>
      <c r="F1043" s="35" t="s">
        <v>7388</v>
      </c>
      <c r="G1043" s="1" t="s">
        <v>5105</v>
      </c>
      <c r="H1043" s="1" t="s">
        <v>5105</v>
      </c>
      <c r="I1043" s="3">
        <v>1</v>
      </c>
      <c r="J1043" s="1">
        <v>0</v>
      </c>
      <c r="K1043" s="1">
        <v>0</v>
      </c>
      <c r="L1043" s="3">
        <v>1</v>
      </c>
      <c r="M1043" s="6">
        <v>490</v>
      </c>
      <c r="N1043" s="13">
        <v>490</v>
      </c>
      <c r="O1043" s="3">
        <v>44</v>
      </c>
      <c r="P1043" s="1">
        <v>3</v>
      </c>
      <c r="Q1043" s="1">
        <v>3</v>
      </c>
      <c r="R1043" s="3">
        <v>47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100</v>
      </c>
      <c r="AC1043" s="3">
        <v>11</v>
      </c>
      <c r="AD1043" s="1">
        <v>-9.0224465000000004E-2</v>
      </c>
      <c r="AE1043" s="1">
        <v>7.4363546281954004E-2</v>
      </c>
      <c r="AF1043" s="1">
        <v>1</v>
      </c>
      <c r="AG1043" s="1">
        <v>1</v>
      </c>
      <c r="AH1043" s="1">
        <v>11</v>
      </c>
      <c r="AI1043" s="1">
        <v>2</v>
      </c>
      <c r="AJ1043" s="1">
        <v>2</v>
      </c>
      <c r="AK1043" s="1">
        <v>51</v>
      </c>
    </row>
    <row r="1044" spans="1:37" x14ac:dyDescent="0.2">
      <c r="A1044" t="s">
        <v>1044</v>
      </c>
      <c r="B1044" t="s">
        <v>5123</v>
      </c>
      <c r="C1044" t="s">
        <v>7389</v>
      </c>
      <c r="D1044" t="s">
        <v>7390</v>
      </c>
      <c r="E1044" t="s">
        <v>7391</v>
      </c>
      <c r="F1044" s="35" t="s">
        <v>7392</v>
      </c>
      <c r="G1044" s="1" t="s">
        <v>5104</v>
      </c>
      <c r="H1044" s="1" t="s">
        <v>5104</v>
      </c>
      <c r="I1044" s="3">
        <v>1</v>
      </c>
      <c r="J1044" s="1">
        <v>0</v>
      </c>
      <c r="K1044" s="1">
        <v>0</v>
      </c>
      <c r="L1044" s="3">
        <v>1</v>
      </c>
      <c r="M1044" s="6">
        <v>8000</v>
      </c>
      <c r="N1044" s="13">
        <v>8000</v>
      </c>
      <c r="O1044" s="3">
        <v>44</v>
      </c>
      <c r="P1044" s="1">
        <v>1.01</v>
      </c>
      <c r="Q1044" s="1">
        <v>1.01</v>
      </c>
      <c r="R1044" s="3">
        <v>47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20</v>
      </c>
      <c r="Z1044" s="1">
        <v>0</v>
      </c>
      <c r="AA1044" s="1">
        <v>30</v>
      </c>
      <c r="AB1044" s="1">
        <v>50</v>
      </c>
      <c r="AC1044" s="3">
        <v>11</v>
      </c>
      <c r="AD1044" s="1">
        <v>-9.3947799999999998E-2</v>
      </c>
      <c r="AE1044" s="1">
        <v>-7.8028821535445101E-3</v>
      </c>
      <c r="AF1044" s="1">
        <v>1</v>
      </c>
      <c r="AG1044" s="1">
        <v>1</v>
      </c>
      <c r="AH1044" s="1">
        <v>11</v>
      </c>
      <c r="AI1044" s="1">
        <v>1</v>
      </c>
      <c r="AJ1044" s="1">
        <v>1</v>
      </c>
      <c r="AK1044" s="1">
        <v>51</v>
      </c>
    </row>
    <row r="1045" spans="1:37" x14ac:dyDescent="0.2">
      <c r="A1045" t="s">
        <v>1045</v>
      </c>
      <c r="B1045" t="s">
        <v>5123</v>
      </c>
      <c r="C1045" t="s">
        <v>7389</v>
      </c>
      <c r="D1045" t="s">
        <v>7390</v>
      </c>
      <c r="E1045" t="s">
        <v>7393</v>
      </c>
      <c r="F1045" s="35" t="s">
        <v>7394</v>
      </c>
      <c r="G1045" s="1" t="s">
        <v>5104</v>
      </c>
      <c r="H1045" s="1" t="s">
        <v>5104</v>
      </c>
      <c r="I1045" s="3">
        <v>1</v>
      </c>
      <c r="J1045" s="1">
        <v>0</v>
      </c>
      <c r="K1045" s="1">
        <v>0</v>
      </c>
      <c r="L1045" s="3">
        <v>1</v>
      </c>
      <c r="M1045" s="6">
        <v>8999.9</v>
      </c>
      <c r="N1045" s="13">
        <v>8999.9</v>
      </c>
      <c r="O1045" s="3">
        <v>44</v>
      </c>
      <c r="P1045" s="1">
        <v>1</v>
      </c>
      <c r="Q1045" s="1">
        <v>1</v>
      </c>
      <c r="R1045" s="3">
        <v>47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20</v>
      </c>
      <c r="Z1045" s="1">
        <v>0</v>
      </c>
      <c r="AA1045" s="1">
        <v>30</v>
      </c>
      <c r="AB1045" s="1">
        <v>50</v>
      </c>
      <c r="AC1045" s="3">
        <v>11</v>
      </c>
      <c r="AD1045" s="1">
        <v>-9.3947799999999998E-2</v>
      </c>
      <c r="AE1045" s="1">
        <v>-7.8028821535445101E-3</v>
      </c>
      <c r="AF1045" s="1">
        <v>1</v>
      </c>
      <c r="AG1045" s="1">
        <v>1</v>
      </c>
      <c r="AH1045" s="1">
        <v>11</v>
      </c>
      <c r="AI1045" s="1">
        <v>2</v>
      </c>
      <c r="AJ1045" s="1">
        <v>2</v>
      </c>
      <c r="AK1045" s="1">
        <v>51</v>
      </c>
    </row>
    <row r="1046" spans="1:37" x14ac:dyDescent="0.2">
      <c r="A1046" t="s">
        <v>1046</v>
      </c>
      <c r="B1046" t="s">
        <v>5181</v>
      </c>
      <c r="C1046" t="s">
        <v>5824</v>
      </c>
      <c r="D1046" t="s">
        <v>7395</v>
      </c>
      <c r="E1046" t="s">
        <v>7396</v>
      </c>
      <c r="F1046" s="35" t="s">
        <v>7397</v>
      </c>
      <c r="G1046" s="1" t="s">
        <v>5106</v>
      </c>
      <c r="H1046" s="1" t="s">
        <v>5106</v>
      </c>
      <c r="I1046" s="3">
        <v>1</v>
      </c>
      <c r="J1046" s="1">
        <v>1</v>
      </c>
      <c r="K1046" s="1">
        <v>1</v>
      </c>
      <c r="L1046" s="3">
        <v>1</v>
      </c>
      <c r="M1046" s="6">
        <v>12760</v>
      </c>
      <c r="N1046" s="13">
        <v>12760</v>
      </c>
      <c r="O1046" s="3">
        <v>44</v>
      </c>
      <c r="P1046" s="1">
        <v>4.3</v>
      </c>
      <c r="Q1046" s="1">
        <v>4.3</v>
      </c>
      <c r="R1046" s="3">
        <v>47</v>
      </c>
      <c r="S1046" s="1">
        <v>0</v>
      </c>
      <c r="T1046" s="1">
        <v>90</v>
      </c>
      <c r="U1046" s="1">
        <v>0</v>
      </c>
      <c r="V1046" s="1">
        <v>0</v>
      </c>
      <c r="W1046" s="1">
        <v>0</v>
      </c>
      <c r="X1046" s="1">
        <v>10</v>
      </c>
      <c r="Y1046" s="1">
        <v>0</v>
      </c>
      <c r="Z1046" s="1">
        <v>0</v>
      </c>
      <c r="AA1046" s="1">
        <v>0</v>
      </c>
      <c r="AB1046" s="1">
        <v>0</v>
      </c>
      <c r="AC1046" s="3">
        <v>11</v>
      </c>
      <c r="AD1046" s="1">
        <v>5.5137470000000003E-3</v>
      </c>
      <c r="AE1046" s="1">
        <v>-1.07883981342091E-2</v>
      </c>
      <c r="AF1046" s="1">
        <v>1</v>
      </c>
      <c r="AG1046" s="1">
        <v>1</v>
      </c>
      <c r="AH1046" s="1">
        <v>11</v>
      </c>
      <c r="AI1046" s="1">
        <v>9</v>
      </c>
      <c r="AJ1046" s="1">
        <v>9</v>
      </c>
      <c r="AK1046" s="1">
        <v>51</v>
      </c>
    </row>
    <row r="1047" spans="1:37" x14ac:dyDescent="0.2">
      <c r="A1047" t="s">
        <v>1047</v>
      </c>
      <c r="B1047" t="s">
        <v>5123</v>
      </c>
      <c r="C1047" t="s">
        <v>5135</v>
      </c>
      <c r="D1047" t="s">
        <v>7398</v>
      </c>
      <c r="E1047" t="s">
        <v>7399</v>
      </c>
      <c r="F1047" s="35" t="s">
        <v>7400</v>
      </c>
      <c r="G1047" s="1" t="s">
        <v>5104</v>
      </c>
      <c r="H1047" s="1" t="s">
        <v>5104</v>
      </c>
      <c r="I1047" s="3">
        <v>8</v>
      </c>
      <c r="J1047" s="1">
        <v>0</v>
      </c>
      <c r="K1047" s="1">
        <v>0</v>
      </c>
      <c r="L1047" s="3">
        <v>1</v>
      </c>
      <c r="M1047" s="6">
        <v>599.1</v>
      </c>
      <c r="N1047" s="13">
        <v>599.1</v>
      </c>
      <c r="O1047" s="3">
        <v>44</v>
      </c>
      <c r="P1047" s="1">
        <v>1</v>
      </c>
      <c r="Q1047" s="1">
        <v>1</v>
      </c>
      <c r="R1047" s="3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100</v>
      </c>
      <c r="AC1047" s="3">
        <v>11</v>
      </c>
      <c r="AD1047" s="1">
        <v>-9.0224465000000004E-2</v>
      </c>
      <c r="AE1047" s="1">
        <v>7.4363546281954004E-2</v>
      </c>
      <c r="AF1047" s="1">
        <v>1</v>
      </c>
      <c r="AG1047" s="1">
        <v>1</v>
      </c>
      <c r="AH1047" s="1">
        <v>11</v>
      </c>
      <c r="AI1047" s="1">
        <v>1</v>
      </c>
      <c r="AJ1047" s="1">
        <v>1</v>
      </c>
      <c r="AK1047" s="1">
        <v>51</v>
      </c>
    </row>
    <row r="1048" spans="1:37" x14ac:dyDescent="0.2">
      <c r="A1048" t="s">
        <v>1048</v>
      </c>
      <c r="B1048" t="s">
        <v>5123</v>
      </c>
      <c r="C1048" t="s">
        <v>5135</v>
      </c>
      <c r="D1048" t="s">
        <v>7398</v>
      </c>
      <c r="E1048" t="s">
        <v>7401</v>
      </c>
      <c r="F1048" s="35" t="s">
        <v>7402</v>
      </c>
      <c r="G1048" s="1" t="s">
        <v>5104</v>
      </c>
      <c r="H1048" s="1" t="s">
        <v>5104</v>
      </c>
      <c r="I1048" s="3">
        <v>1</v>
      </c>
      <c r="J1048" s="1">
        <v>0</v>
      </c>
      <c r="K1048" s="1">
        <v>0</v>
      </c>
      <c r="L1048" s="3">
        <v>1</v>
      </c>
      <c r="M1048" s="6">
        <v>514.79999999999995</v>
      </c>
      <c r="N1048" s="13">
        <v>514.79999999999995</v>
      </c>
      <c r="O1048" s="3">
        <v>44</v>
      </c>
      <c r="P1048" s="1" t="s">
        <v>2</v>
      </c>
      <c r="Q1048" s="1">
        <v>2.1196000000000002</v>
      </c>
      <c r="R1048" s="3" t="s">
        <v>14989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100</v>
      </c>
      <c r="AC1048" s="3">
        <v>11</v>
      </c>
      <c r="AD1048" s="1">
        <v>-9.0224465000000004E-2</v>
      </c>
      <c r="AE1048" s="1">
        <v>7.4363546281954004E-2</v>
      </c>
      <c r="AF1048" s="1">
        <v>1</v>
      </c>
      <c r="AG1048" s="1">
        <v>1</v>
      </c>
      <c r="AH1048" s="1">
        <v>11</v>
      </c>
      <c r="AI1048" s="1">
        <v>1</v>
      </c>
      <c r="AJ1048" s="1">
        <v>1</v>
      </c>
      <c r="AK1048" s="1">
        <v>51</v>
      </c>
    </row>
    <row r="1049" spans="1:37" x14ac:dyDescent="0.2">
      <c r="A1049" t="s">
        <v>1049</v>
      </c>
      <c r="B1049" t="s">
        <v>6050</v>
      </c>
      <c r="C1049" t="s">
        <v>7403</v>
      </c>
      <c r="D1049" t="s">
        <v>7404</v>
      </c>
      <c r="E1049" t="s">
        <v>6806</v>
      </c>
      <c r="F1049" s="35" t="s">
        <v>7405</v>
      </c>
      <c r="G1049" s="1" t="s">
        <v>5104</v>
      </c>
      <c r="H1049" s="1" t="s">
        <v>5104</v>
      </c>
      <c r="I1049" s="3">
        <v>1</v>
      </c>
      <c r="J1049" s="1">
        <v>0</v>
      </c>
      <c r="K1049" s="1">
        <v>0</v>
      </c>
      <c r="L1049" s="3">
        <v>1</v>
      </c>
      <c r="M1049" s="6">
        <v>329.5</v>
      </c>
      <c r="N1049" s="13">
        <v>329.5</v>
      </c>
      <c r="O1049" s="3">
        <v>44</v>
      </c>
      <c r="P1049" s="1">
        <v>1</v>
      </c>
      <c r="Q1049" s="1">
        <v>1</v>
      </c>
      <c r="R1049" s="3">
        <v>47</v>
      </c>
      <c r="S1049" s="1">
        <v>100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3">
        <v>11</v>
      </c>
      <c r="AD1049" s="1">
        <v>9.9855619000000007E-2</v>
      </c>
      <c r="AE1049" s="1">
        <v>2.2143426940416901E-2</v>
      </c>
      <c r="AF1049" s="1">
        <v>3</v>
      </c>
      <c r="AG1049" s="1">
        <v>3</v>
      </c>
      <c r="AH1049" s="1">
        <v>11</v>
      </c>
      <c r="AI1049" s="1">
        <v>3</v>
      </c>
      <c r="AJ1049" s="1">
        <v>3</v>
      </c>
      <c r="AK1049" s="1">
        <v>51</v>
      </c>
    </row>
    <row r="1050" spans="1:37" x14ac:dyDescent="0.2">
      <c r="A1050" t="s">
        <v>1050</v>
      </c>
      <c r="B1050" t="s">
        <v>5181</v>
      </c>
      <c r="C1050" t="s">
        <v>5834</v>
      </c>
      <c r="D1050" t="s">
        <v>7406</v>
      </c>
      <c r="E1050" t="s">
        <v>5969</v>
      </c>
      <c r="F1050" s="35" t="s">
        <v>7407</v>
      </c>
      <c r="G1050" s="1" t="s">
        <v>5105</v>
      </c>
      <c r="H1050" s="1" t="s">
        <v>5105</v>
      </c>
      <c r="I1050" s="3">
        <v>1</v>
      </c>
      <c r="J1050" s="1">
        <v>1</v>
      </c>
      <c r="K1050" s="1">
        <v>1</v>
      </c>
      <c r="L1050" s="3">
        <v>1</v>
      </c>
      <c r="M1050" s="6">
        <v>836</v>
      </c>
      <c r="N1050" s="13">
        <v>836</v>
      </c>
      <c r="O1050" s="3">
        <v>44</v>
      </c>
      <c r="P1050" s="1">
        <v>2.0750000000000002</v>
      </c>
      <c r="Q1050" s="1">
        <v>2.0750000000000002</v>
      </c>
      <c r="R1050" s="3">
        <v>47</v>
      </c>
      <c r="S1050" s="1">
        <v>90</v>
      </c>
      <c r="T1050" s="1">
        <v>0</v>
      </c>
      <c r="U1050" s="1">
        <v>0</v>
      </c>
      <c r="V1050" s="1">
        <v>0</v>
      </c>
      <c r="W1050" s="1">
        <v>10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3">
        <v>11</v>
      </c>
      <c r="AD1050" s="1">
        <v>9.8823072999999997E-2</v>
      </c>
      <c r="AE1050" s="1">
        <v>1.9161475449949901E-2</v>
      </c>
      <c r="AF1050" s="1">
        <v>1</v>
      </c>
      <c r="AG1050" s="1">
        <v>1</v>
      </c>
      <c r="AH1050" s="1">
        <v>11</v>
      </c>
      <c r="AI1050" s="1">
        <v>4</v>
      </c>
      <c r="AJ1050" s="1">
        <v>4</v>
      </c>
      <c r="AK1050" s="1">
        <v>51</v>
      </c>
    </row>
    <row r="1051" spans="1:37" x14ac:dyDescent="0.2">
      <c r="A1051" t="s">
        <v>1051</v>
      </c>
      <c r="B1051" t="s">
        <v>7408</v>
      </c>
      <c r="C1051" t="s">
        <v>7409</v>
      </c>
      <c r="D1051" t="s">
        <v>7410</v>
      </c>
      <c r="E1051" t="s">
        <v>7411</v>
      </c>
      <c r="F1051" s="35" t="s">
        <v>7412</v>
      </c>
      <c r="G1051" s="1" t="s">
        <v>5104</v>
      </c>
      <c r="H1051" s="1" t="s">
        <v>5104</v>
      </c>
      <c r="I1051" s="3">
        <v>1</v>
      </c>
      <c r="J1051" s="1">
        <v>0</v>
      </c>
      <c r="K1051" s="1">
        <v>0</v>
      </c>
      <c r="L1051" s="3">
        <v>1</v>
      </c>
      <c r="M1051" s="6">
        <v>1250</v>
      </c>
      <c r="N1051" s="13">
        <v>1250</v>
      </c>
      <c r="O1051" s="3">
        <v>44</v>
      </c>
      <c r="P1051" s="1">
        <v>1</v>
      </c>
      <c r="Q1051" s="1">
        <v>1</v>
      </c>
      <c r="R1051" s="3">
        <v>47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100</v>
      </c>
      <c r="AC1051" s="3">
        <v>11</v>
      </c>
      <c r="AD1051" s="1">
        <v>-9.0224465000000004E-2</v>
      </c>
      <c r="AE1051" s="1">
        <v>7.4363546281953893E-2</v>
      </c>
      <c r="AF1051" s="1">
        <v>3</v>
      </c>
      <c r="AG1051" s="1">
        <v>3</v>
      </c>
      <c r="AH1051" s="1">
        <v>11</v>
      </c>
      <c r="AI1051" s="1">
        <v>4</v>
      </c>
      <c r="AJ1051" s="1">
        <v>4</v>
      </c>
      <c r="AK1051" s="1">
        <v>51</v>
      </c>
    </row>
    <row r="1052" spans="1:37" x14ac:dyDescent="0.2">
      <c r="A1052" t="s">
        <v>1052</v>
      </c>
      <c r="B1052" t="s">
        <v>5181</v>
      </c>
      <c r="C1052" t="s">
        <v>5711</v>
      </c>
      <c r="D1052" t="s">
        <v>7413</v>
      </c>
      <c r="E1052" t="s">
        <v>5137</v>
      </c>
      <c r="F1052" s="35" t="s">
        <v>7414</v>
      </c>
      <c r="G1052" s="1" t="s">
        <v>5104</v>
      </c>
      <c r="H1052" s="1" t="s">
        <v>5104</v>
      </c>
      <c r="I1052" s="3">
        <v>1</v>
      </c>
      <c r="J1052" s="1">
        <v>1</v>
      </c>
      <c r="K1052" s="1">
        <v>1</v>
      </c>
      <c r="L1052" s="3">
        <v>1</v>
      </c>
      <c r="M1052" s="6">
        <v>4500</v>
      </c>
      <c r="N1052" s="13">
        <v>4500</v>
      </c>
      <c r="O1052" s="3">
        <v>44</v>
      </c>
      <c r="P1052" s="1">
        <v>2.2250000000000001</v>
      </c>
      <c r="Q1052" s="1">
        <v>2.2250000000000001</v>
      </c>
      <c r="R1052" s="3">
        <v>47</v>
      </c>
      <c r="S1052" s="1">
        <v>30</v>
      </c>
      <c r="T1052" s="1">
        <v>30</v>
      </c>
      <c r="U1052" s="1">
        <v>0</v>
      </c>
      <c r="V1052" s="1">
        <v>20</v>
      </c>
      <c r="W1052" s="1">
        <v>0</v>
      </c>
      <c r="X1052" s="1">
        <v>0</v>
      </c>
      <c r="Y1052" s="1">
        <v>20</v>
      </c>
      <c r="Z1052" s="1">
        <v>0</v>
      </c>
      <c r="AA1052" s="1">
        <v>0</v>
      </c>
      <c r="AB1052" s="1">
        <v>0</v>
      </c>
      <c r="AC1052" s="3">
        <v>11</v>
      </c>
      <c r="AD1052" s="1">
        <v>3.5807846999999997E-2</v>
      </c>
      <c r="AE1052" s="1">
        <v>-4.8983462586216102E-2</v>
      </c>
      <c r="AF1052" s="1">
        <v>1</v>
      </c>
      <c r="AG1052" s="1">
        <v>1</v>
      </c>
      <c r="AH1052" s="1">
        <v>11</v>
      </c>
      <c r="AI1052" s="1">
        <v>6</v>
      </c>
      <c r="AJ1052" s="1">
        <v>6</v>
      </c>
      <c r="AK1052" s="1">
        <v>51</v>
      </c>
    </row>
    <row r="1053" spans="1:37" x14ac:dyDescent="0.2">
      <c r="A1053" t="s">
        <v>1053</v>
      </c>
      <c r="B1053" t="s">
        <v>5168</v>
      </c>
      <c r="C1053" t="s">
        <v>5847</v>
      </c>
      <c r="D1053" t="s">
        <v>7415</v>
      </c>
      <c r="E1053" t="s">
        <v>7416</v>
      </c>
      <c r="F1053" s="35" t="s">
        <v>7417</v>
      </c>
      <c r="G1053" s="1" t="s">
        <v>5104</v>
      </c>
      <c r="H1053" s="1" t="s">
        <v>5107</v>
      </c>
      <c r="I1053" s="3">
        <v>1</v>
      </c>
      <c r="J1053" s="1">
        <v>0</v>
      </c>
      <c r="K1053" s="1">
        <v>0</v>
      </c>
      <c r="L1053" s="3">
        <v>1</v>
      </c>
      <c r="M1053" s="6">
        <v>41</v>
      </c>
      <c r="N1053" s="13">
        <v>41</v>
      </c>
      <c r="O1053" s="3">
        <v>44</v>
      </c>
      <c r="P1053" s="1">
        <v>0.98</v>
      </c>
      <c r="Q1053" s="1">
        <v>0.98</v>
      </c>
      <c r="R1053" s="3">
        <v>47</v>
      </c>
      <c r="S1053" s="1">
        <v>100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3">
        <v>11</v>
      </c>
      <c r="AD1053" s="1">
        <v>9.9855619000000007E-2</v>
      </c>
      <c r="AE1053" s="1">
        <v>2.2143426940416901E-2</v>
      </c>
      <c r="AF1053" s="1">
        <v>4</v>
      </c>
      <c r="AG1053" s="2">
        <v>4</v>
      </c>
      <c r="AH1053" s="1">
        <v>11</v>
      </c>
      <c r="AI1053" s="1">
        <v>1</v>
      </c>
      <c r="AJ1053" s="1">
        <v>1</v>
      </c>
      <c r="AK1053" s="1">
        <v>51</v>
      </c>
    </row>
    <row r="1054" spans="1:37" x14ac:dyDescent="0.2">
      <c r="A1054" t="s">
        <v>1054</v>
      </c>
      <c r="B1054" t="s">
        <v>5168</v>
      </c>
      <c r="C1054" t="s">
        <v>5847</v>
      </c>
      <c r="D1054" t="s">
        <v>7415</v>
      </c>
      <c r="E1054" t="s">
        <v>7418</v>
      </c>
      <c r="F1054" s="35" t="s">
        <v>7419</v>
      </c>
      <c r="G1054" s="1" t="s">
        <v>5104</v>
      </c>
      <c r="H1054" s="1" t="s">
        <v>5104</v>
      </c>
      <c r="I1054" s="3">
        <v>1</v>
      </c>
      <c r="J1054" s="1">
        <v>0</v>
      </c>
      <c r="K1054" s="1">
        <v>0</v>
      </c>
      <c r="L1054" s="3">
        <v>1</v>
      </c>
      <c r="M1054" s="6">
        <v>15</v>
      </c>
      <c r="N1054" s="13">
        <v>15</v>
      </c>
      <c r="O1054" s="3">
        <v>44</v>
      </c>
      <c r="P1054" s="1">
        <v>0.99</v>
      </c>
      <c r="Q1054" s="1">
        <v>0.99</v>
      </c>
      <c r="R1054" s="3">
        <v>47</v>
      </c>
      <c r="S1054" s="1">
        <v>100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3">
        <v>11</v>
      </c>
      <c r="AD1054" s="1">
        <v>9.9855619000000007E-2</v>
      </c>
      <c r="AE1054" s="1">
        <v>2.2143426940416901E-2</v>
      </c>
      <c r="AF1054" s="1">
        <v>4</v>
      </c>
      <c r="AG1054" s="2">
        <v>4</v>
      </c>
      <c r="AH1054" s="1">
        <v>11</v>
      </c>
      <c r="AI1054" s="1">
        <v>3</v>
      </c>
      <c r="AJ1054" s="1">
        <v>3</v>
      </c>
      <c r="AK1054" s="1">
        <v>51</v>
      </c>
    </row>
    <row r="1055" spans="1:37" x14ac:dyDescent="0.2">
      <c r="A1055" t="s">
        <v>1055</v>
      </c>
      <c r="B1055" t="s">
        <v>5168</v>
      </c>
      <c r="C1055" t="s">
        <v>5847</v>
      </c>
      <c r="D1055" t="s">
        <v>7415</v>
      </c>
      <c r="E1055" t="s">
        <v>6862</v>
      </c>
      <c r="F1055" s="35" t="s">
        <v>7420</v>
      </c>
      <c r="G1055" s="1" t="s">
        <v>5104</v>
      </c>
      <c r="H1055" s="1" t="s">
        <v>5104</v>
      </c>
      <c r="I1055" s="3">
        <v>1</v>
      </c>
      <c r="J1055" s="1">
        <v>0</v>
      </c>
      <c r="K1055" s="1">
        <v>0</v>
      </c>
      <c r="L1055" s="3">
        <v>1</v>
      </c>
      <c r="M1055" s="6">
        <v>20</v>
      </c>
      <c r="N1055" s="13">
        <v>20</v>
      </c>
      <c r="O1055" s="3">
        <v>44</v>
      </c>
      <c r="P1055" s="1">
        <v>1.05</v>
      </c>
      <c r="Q1055" s="1">
        <v>1.05</v>
      </c>
      <c r="R1055" s="3">
        <v>1</v>
      </c>
      <c r="S1055" s="1">
        <v>100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3">
        <v>11</v>
      </c>
      <c r="AD1055" s="1">
        <v>9.9855619000000007E-2</v>
      </c>
      <c r="AE1055" s="1">
        <v>2.2143426940416901E-2</v>
      </c>
      <c r="AF1055" s="1">
        <v>4</v>
      </c>
      <c r="AG1055" s="2">
        <v>4</v>
      </c>
      <c r="AH1055" s="1">
        <v>11</v>
      </c>
      <c r="AI1055" s="1">
        <v>3</v>
      </c>
      <c r="AJ1055" s="1">
        <v>3</v>
      </c>
      <c r="AK1055" s="1">
        <v>51</v>
      </c>
    </row>
    <row r="1056" spans="1:37" x14ac:dyDescent="0.2">
      <c r="A1056" t="s">
        <v>1056</v>
      </c>
      <c r="B1056" t="s">
        <v>5168</v>
      </c>
      <c r="C1056" t="s">
        <v>5847</v>
      </c>
      <c r="D1056" t="s">
        <v>7415</v>
      </c>
      <c r="E1056" t="s">
        <v>7421</v>
      </c>
      <c r="F1056" s="35" t="s">
        <v>14939</v>
      </c>
      <c r="G1056" s="1" t="s">
        <v>5104</v>
      </c>
      <c r="H1056" s="1" t="s">
        <v>5104</v>
      </c>
      <c r="I1056" s="3">
        <v>1</v>
      </c>
      <c r="J1056" s="1">
        <v>0</v>
      </c>
      <c r="K1056" s="1">
        <v>0</v>
      </c>
      <c r="L1056" s="3">
        <v>1</v>
      </c>
      <c r="M1056" s="6">
        <f>(12+20)/2</f>
        <v>16</v>
      </c>
      <c r="N1056" s="1">
        <f>(12+20)/2</f>
        <v>16</v>
      </c>
      <c r="O1056" s="3">
        <v>1</v>
      </c>
      <c r="P1056" s="1" t="s">
        <v>2</v>
      </c>
      <c r="Q1056" s="1">
        <v>1.1556999999999999</v>
      </c>
      <c r="R1056" s="3" t="s">
        <v>14989</v>
      </c>
      <c r="S1056" s="1">
        <v>100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36">
        <v>52</v>
      </c>
      <c r="AD1056" s="1">
        <v>9.9855619000000007E-2</v>
      </c>
      <c r="AE1056" s="1">
        <v>2.2143426940416901E-2</v>
      </c>
      <c r="AF1056" s="1">
        <v>4</v>
      </c>
      <c r="AG1056" s="2">
        <v>4</v>
      </c>
      <c r="AH1056" s="11">
        <v>52</v>
      </c>
      <c r="AI1056" s="1">
        <v>1</v>
      </c>
      <c r="AJ1056" s="1">
        <v>1</v>
      </c>
      <c r="AK1056" s="1">
        <v>52</v>
      </c>
    </row>
    <row r="1057" spans="1:37" x14ac:dyDescent="0.2">
      <c r="A1057" t="s">
        <v>1057</v>
      </c>
      <c r="B1057" t="s">
        <v>5168</v>
      </c>
      <c r="C1057" t="s">
        <v>5847</v>
      </c>
      <c r="D1057" t="s">
        <v>7415</v>
      </c>
      <c r="E1057" t="s">
        <v>7422</v>
      </c>
      <c r="F1057" s="35" t="s">
        <v>7423</v>
      </c>
      <c r="G1057" s="1" t="s">
        <v>5104</v>
      </c>
      <c r="H1057" s="1" t="s">
        <v>5104</v>
      </c>
      <c r="I1057" s="3">
        <v>1</v>
      </c>
      <c r="J1057" s="1">
        <v>0</v>
      </c>
      <c r="K1057" s="1">
        <v>0</v>
      </c>
      <c r="L1057" s="3">
        <v>1</v>
      </c>
      <c r="M1057" s="6">
        <v>16.2</v>
      </c>
      <c r="N1057" s="13">
        <v>16.2</v>
      </c>
      <c r="O1057" s="3">
        <v>44</v>
      </c>
      <c r="P1057" s="1" t="s">
        <v>2</v>
      </c>
      <c r="Q1057" s="1">
        <v>1.0555000000000001</v>
      </c>
      <c r="R1057" s="3" t="s">
        <v>14989</v>
      </c>
      <c r="S1057" s="1">
        <v>100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3">
        <v>11</v>
      </c>
      <c r="AD1057" s="1">
        <v>9.9855619000000007E-2</v>
      </c>
      <c r="AE1057" s="1">
        <v>2.2143426940416901E-2</v>
      </c>
      <c r="AF1057" s="1">
        <v>4</v>
      </c>
      <c r="AG1057" s="2">
        <v>4</v>
      </c>
      <c r="AH1057" s="1">
        <v>11</v>
      </c>
      <c r="AI1057" s="1">
        <v>2</v>
      </c>
      <c r="AJ1057" s="1">
        <v>2</v>
      </c>
      <c r="AK1057" s="1">
        <v>51</v>
      </c>
    </row>
    <row r="1058" spans="1:37" x14ac:dyDescent="0.2">
      <c r="A1058" t="s">
        <v>1058</v>
      </c>
      <c r="B1058" t="s">
        <v>5168</v>
      </c>
      <c r="C1058" t="s">
        <v>5847</v>
      </c>
      <c r="D1058" t="s">
        <v>7415</v>
      </c>
      <c r="E1058" t="s">
        <v>5767</v>
      </c>
      <c r="F1058" s="35" t="s">
        <v>7424</v>
      </c>
      <c r="G1058" s="1" t="s">
        <v>5104</v>
      </c>
      <c r="H1058" s="1" t="s">
        <v>5104</v>
      </c>
      <c r="I1058" s="3">
        <v>1</v>
      </c>
      <c r="J1058" s="1">
        <v>0</v>
      </c>
      <c r="K1058" s="1">
        <v>0</v>
      </c>
      <c r="L1058" s="3">
        <v>1</v>
      </c>
      <c r="M1058" s="6">
        <v>12.4</v>
      </c>
      <c r="N1058" s="13">
        <v>12.4</v>
      </c>
      <c r="O1058" s="3">
        <v>44</v>
      </c>
      <c r="P1058" s="1">
        <v>1</v>
      </c>
      <c r="Q1058" s="1">
        <v>1</v>
      </c>
      <c r="R1058" s="3">
        <v>47</v>
      </c>
      <c r="S1058" s="1">
        <v>100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3">
        <v>11</v>
      </c>
      <c r="AD1058" s="1">
        <v>9.9855619000000007E-2</v>
      </c>
      <c r="AE1058" s="1">
        <v>2.2143426940416901E-2</v>
      </c>
      <c r="AF1058" s="1">
        <v>4</v>
      </c>
      <c r="AG1058" s="2">
        <v>4</v>
      </c>
      <c r="AH1058" s="1">
        <v>11</v>
      </c>
      <c r="AI1058" s="1">
        <v>2</v>
      </c>
      <c r="AJ1058" s="1">
        <v>2</v>
      </c>
      <c r="AK1058" s="1">
        <v>51</v>
      </c>
    </row>
    <row r="1059" spans="1:37" x14ac:dyDescent="0.2">
      <c r="A1059" t="s">
        <v>1059</v>
      </c>
      <c r="B1059" t="s">
        <v>5123</v>
      </c>
      <c r="C1059" t="s">
        <v>5254</v>
      </c>
      <c r="D1059" t="s">
        <v>7425</v>
      </c>
      <c r="E1059" t="s">
        <v>7426</v>
      </c>
      <c r="F1059" s="35" t="s">
        <v>7427</v>
      </c>
      <c r="G1059" s="1" t="s">
        <v>5105</v>
      </c>
      <c r="H1059" s="1" t="s">
        <v>5105</v>
      </c>
      <c r="I1059" s="3">
        <v>1</v>
      </c>
      <c r="J1059" s="1">
        <v>0</v>
      </c>
      <c r="K1059" s="1">
        <v>0</v>
      </c>
      <c r="L1059" s="3">
        <v>1</v>
      </c>
      <c r="M1059" s="6">
        <v>925</v>
      </c>
      <c r="N1059" s="13">
        <v>925</v>
      </c>
      <c r="O1059" s="3">
        <v>44</v>
      </c>
      <c r="P1059" s="1">
        <v>4.4800000000000004</v>
      </c>
      <c r="Q1059" s="1">
        <v>4.4800000000000004</v>
      </c>
      <c r="R1059" s="3">
        <v>47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100</v>
      </c>
      <c r="AC1059" s="3">
        <v>11</v>
      </c>
      <c r="AD1059" s="1">
        <v>-9.0224465000000004E-2</v>
      </c>
      <c r="AE1059" s="1">
        <v>7.4363546281953893E-2</v>
      </c>
      <c r="AF1059" s="1">
        <v>1</v>
      </c>
      <c r="AG1059" s="1">
        <v>1</v>
      </c>
      <c r="AH1059" s="1">
        <v>11</v>
      </c>
      <c r="AI1059" s="1">
        <v>3</v>
      </c>
      <c r="AJ1059" s="1">
        <v>3</v>
      </c>
      <c r="AK1059" s="1">
        <v>51</v>
      </c>
    </row>
    <row r="1060" spans="1:37" x14ac:dyDescent="0.2">
      <c r="A1060" t="s">
        <v>1060</v>
      </c>
      <c r="B1060" t="s">
        <v>5123</v>
      </c>
      <c r="C1060" t="s">
        <v>5254</v>
      </c>
      <c r="D1060" t="s">
        <v>7425</v>
      </c>
      <c r="E1060" t="s">
        <v>5496</v>
      </c>
      <c r="F1060" s="35" t="s">
        <v>7428</v>
      </c>
      <c r="G1060" s="1" t="s">
        <v>5105</v>
      </c>
      <c r="H1060" s="1" t="s">
        <v>5105</v>
      </c>
      <c r="I1060" s="3">
        <v>1</v>
      </c>
      <c r="J1060" s="1">
        <v>0</v>
      </c>
      <c r="K1060" s="1">
        <v>0</v>
      </c>
      <c r="L1060" s="3">
        <v>1</v>
      </c>
      <c r="M1060" s="6">
        <v>908.5</v>
      </c>
      <c r="N1060" s="13">
        <v>908.5</v>
      </c>
      <c r="O1060" s="3">
        <v>44</v>
      </c>
      <c r="P1060" s="1">
        <v>5.44</v>
      </c>
      <c r="Q1060" s="1">
        <v>5.44</v>
      </c>
      <c r="R1060" s="3">
        <v>47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100</v>
      </c>
      <c r="AC1060" s="3">
        <v>11</v>
      </c>
      <c r="AD1060" s="1">
        <v>-9.0224465000000004E-2</v>
      </c>
      <c r="AE1060" s="1">
        <v>7.4363546281953893E-2</v>
      </c>
      <c r="AF1060" s="1">
        <v>1</v>
      </c>
      <c r="AG1060" s="1">
        <v>1</v>
      </c>
      <c r="AH1060" s="1">
        <v>11</v>
      </c>
      <c r="AI1060" s="1">
        <v>2</v>
      </c>
      <c r="AJ1060" s="1">
        <v>2</v>
      </c>
      <c r="AK1060" s="1">
        <v>51</v>
      </c>
    </row>
    <row r="1061" spans="1:37" x14ac:dyDescent="0.2">
      <c r="A1061" t="s">
        <v>1061</v>
      </c>
      <c r="B1061" t="s">
        <v>5123</v>
      </c>
      <c r="C1061" t="s">
        <v>5254</v>
      </c>
      <c r="D1061" t="s">
        <v>7425</v>
      </c>
      <c r="E1061" t="s">
        <v>7429</v>
      </c>
      <c r="F1061" s="35" t="s">
        <v>7430</v>
      </c>
      <c r="G1061" s="1" t="s">
        <v>5105</v>
      </c>
      <c r="H1061" s="1" t="s">
        <v>5105</v>
      </c>
      <c r="I1061" s="3">
        <v>1</v>
      </c>
      <c r="J1061" s="1">
        <v>0</v>
      </c>
      <c r="K1061" s="1">
        <v>0</v>
      </c>
      <c r="L1061" s="3">
        <v>1</v>
      </c>
      <c r="M1061" s="6">
        <v>1364</v>
      </c>
      <c r="N1061" s="13">
        <v>1364</v>
      </c>
      <c r="O1061" s="3">
        <v>44</v>
      </c>
      <c r="P1061" s="1">
        <v>4.43</v>
      </c>
      <c r="Q1061" s="1">
        <v>4.43</v>
      </c>
      <c r="R1061" s="3">
        <v>47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100</v>
      </c>
      <c r="AC1061" s="3">
        <v>11</v>
      </c>
      <c r="AD1061" s="1">
        <v>-9.0224465000000004E-2</v>
      </c>
      <c r="AE1061" s="1">
        <v>7.4363546281953893E-2</v>
      </c>
      <c r="AF1061" s="1">
        <v>1</v>
      </c>
      <c r="AG1061" s="1">
        <v>1</v>
      </c>
      <c r="AH1061" s="1">
        <v>11</v>
      </c>
      <c r="AI1061" s="1">
        <v>4</v>
      </c>
      <c r="AJ1061" s="1">
        <v>4</v>
      </c>
      <c r="AK1061" s="1">
        <v>51</v>
      </c>
    </row>
    <row r="1062" spans="1:37" x14ac:dyDescent="0.2">
      <c r="A1062" t="s">
        <v>1062</v>
      </c>
      <c r="B1062" t="s">
        <v>5123</v>
      </c>
      <c r="C1062" t="s">
        <v>5254</v>
      </c>
      <c r="D1062" t="s">
        <v>7425</v>
      </c>
      <c r="E1062" t="s">
        <v>6862</v>
      </c>
      <c r="F1062" s="35" t="s">
        <v>7431</v>
      </c>
      <c r="G1062" s="1" t="s">
        <v>5105</v>
      </c>
      <c r="H1062" s="1" t="s">
        <v>5105</v>
      </c>
      <c r="I1062" s="3">
        <v>1</v>
      </c>
      <c r="J1062" s="1">
        <v>0</v>
      </c>
      <c r="K1062" s="1">
        <v>0</v>
      </c>
      <c r="L1062" s="3">
        <v>1</v>
      </c>
      <c r="M1062" s="6">
        <v>900</v>
      </c>
      <c r="N1062" s="13">
        <v>900</v>
      </c>
      <c r="O1062" s="3">
        <v>44</v>
      </c>
      <c r="P1062" s="1">
        <v>4.34</v>
      </c>
      <c r="Q1062" s="1">
        <v>4.34</v>
      </c>
      <c r="R1062" s="3">
        <v>47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100</v>
      </c>
      <c r="AC1062" s="3">
        <v>11</v>
      </c>
      <c r="AD1062" s="1">
        <v>-9.0224465000000004E-2</v>
      </c>
      <c r="AE1062" s="1">
        <v>7.4363546281953893E-2</v>
      </c>
      <c r="AF1062" s="1">
        <v>1</v>
      </c>
      <c r="AG1062" s="1">
        <v>1</v>
      </c>
      <c r="AH1062" s="1">
        <v>11</v>
      </c>
      <c r="AI1062" s="1">
        <v>1</v>
      </c>
      <c r="AJ1062" s="1">
        <v>1</v>
      </c>
      <c r="AK1062" s="1">
        <v>51</v>
      </c>
    </row>
    <row r="1063" spans="1:37" x14ac:dyDescent="0.2">
      <c r="A1063" t="s">
        <v>1063</v>
      </c>
      <c r="B1063" t="s">
        <v>5123</v>
      </c>
      <c r="C1063" t="s">
        <v>5254</v>
      </c>
      <c r="D1063" t="s">
        <v>7425</v>
      </c>
      <c r="E1063" t="s">
        <v>6669</v>
      </c>
      <c r="F1063" s="35" t="s">
        <v>7432</v>
      </c>
      <c r="G1063" s="1" t="s">
        <v>5105</v>
      </c>
      <c r="H1063" s="1" t="s">
        <v>5105</v>
      </c>
      <c r="I1063" s="3">
        <v>1</v>
      </c>
      <c r="J1063" s="1">
        <v>0</v>
      </c>
      <c r="K1063" s="1">
        <v>0</v>
      </c>
      <c r="L1063" s="3">
        <v>1</v>
      </c>
      <c r="M1063" s="6">
        <v>900</v>
      </c>
      <c r="N1063" s="13">
        <v>900</v>
      </c>
      <c r="O1063" s="3">
        <v>44</v>
      </c>
      <c r="P1063" s="1">
        <v>4.8825000000000003</v>
      </c>
      <c r="Q1063" s="1">
        <v>4.8825000000000003</v>
      </c>
      <c r="R1063" s="3">
        <v>47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100</v>
      </c>
      <c r="AC1063" s="3">
        <v>11</v>
      </c>
      <c r="AD1063" s="1">
        <v>-9.0224465000000004E-2</v>
      </c>
      <c r="AE1063" s="1">
        <v>7.4363546281953893E-2</v>
      </c>
      <c r="AF1063" s="1">
        <v>1</v>
      </c>
      <c r="AG1063" s="1">
        <v>1</v>
      </c>
      <c r="AH1063" s="1">
        <v>11</v>
      </c>
      <c r="AI1063" s="1">
        <v>1</v>
      </c>
      <c r="AJ1063" s="1">
        <v>1</v>
      </c>
      <c r="AK1063" s="1">
        <v>51</v>
      </c>
    </row>
    <row r="1064" spans="1:37" x14ac:dyDescent="0.2">
      <c r="A1064" t="s">
        <v>1064</v>
      </c>
      <c r="B1064" t="s">
        <v>5168</v>
      </c>
      <c r="C1064" t="s">
        <v>5169</v>
      </c>
      <c r="D1064" t="s">
        <v>7433</v>
      </c>
      <c r="E1064" t="s">
        <v>7434</v>
      </c>
      <c r="F1064" s="35" t="s">
        <v>7435</v>
      </c>
      <c r="G1064" s="1" t="s">
        <v>5104</v>
      </c>
      <c r="H1064" s="1" t="s">
        <v>5104</v>
      </c>
      <c r="I1064" s="3">
        <v>1</v>
      </c>
      <c r="J1064" s="1">
        <v>0</v>
      </c>
      <c r="K1064" s="1">
        <v>0</v>
      </c>
      <c r="L1064" s="3">
        <v>1</v>
      </c>
      <c r="M1064" s="6">
        <v>31.2</v>
      </c>
      <c r="N1064" s="13">
        <v>31.2</v>
      </c>
      <c r="O1064" s="3">
        <v>44</v>
      </c>
      <c r="P1064" s="1">
        <v>1.0449999999999999</v>
      </c>
      <c r="Q1064" s="1">
        <v>1.0449999999999999</v>
      </c>
      <c r="R1064" s="3">
        <v>47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100</v>
      </c>
      <c r="Z1064" s="1">
        <v>0</v>
      </c>
      <c r="AA1064" s="1">
        <v>0</v>
      </c>
      <c r="AB1064" s="1">
        <v>0</v>
      </c>
      <c r="AC1064" s="3">
        <v>11</v>
      </c>
      <c r="AD1064" s="1">
        <v>-3.0872732999999999E-2</v>
      </c>
      <c r="AE1064" s="1">
        <v>-0.113818620885238</v>
      </c>
      <c r="AF1064" s="1">
        <v>3</v>
      </c>
      <c r="AG1064" s="1">
        <v>3</v>
      </c>
      <c r="AH1064" s="1">
        <v>11</v>
      </c>
      <c r="AI1064" s="1">
        <v>6</v>
      </c>
      <c r="AJ1064" s="1">
        <v>6</v>
      </c>
      <c r="AK1064" s="1">
        <v>51</v>
      </c>
    </row>
    <row r="1065" spans="1:37" x14ac:dyDescent="0.2">
      <c r="A1065" t="s">
        <v>1065</v>
      </c>
      <c r="B1065" t="s">
        <v>5168</v>
      </c>
      <c r="C1065" t="s">
        <v>5169</v>
      </c>
      <c r="D1065" t="s">
        <v>7433</v>
      </c>
      <c r="E1065" t="s">
        <v>7083</v>
      </c>
      <c r="F1065" s="35" t="s">
        <v>14998</v>
      </c>
      <c r="G1065" s="1" t="s">
        <v>5104</v>
      </c>
      <c r="H1065" s="1" t="s">
        <v>5104</v>
      </c>
      <c r="I1065" s="3">
        <v>1</v>
      </c>
      <c r="J1065" s="1">
        <v>0</v>
      </c>
      <c r="K1065" s="1">
        <v>0</v>
      </c>
      <c r="L1065" s="3">
        <v>1</v>
      </c>
      <c r="M1065" s="6">
        <v>55.1</v>
      </c>
      <c r="N1065" s="13">
        <v>55.1</v>
      </c>
      <c r="O1065" s="3">
        <v>44</v>
      </c>
      <c r="P1065" s="1">
        <v>2</v>
      </c>
      <c r="Q1065" s="1">
        <v>2</v>
      </c>
      <c r="R1065" s="3">
        <v>47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100</v>
      </c>
      <c r="Z1065" s="1">
        <v>0</v>
      </c>
      <c r="AA1065" s="1">
        <v>0</v>
      </c>
      <c r="AB1065" s="1">
        <v>0</v>
      </c>
      <c r="AC1065" s="3">
        <v>11</v>
      </c>
      <c r="AD1065" s="1">
        <v>-3.0872732999999999E-2</v>
      </c>
      <c r="AE1065" s="1">
        <v>-0.113818620885238</v>
      </c>
      <c r="AF1065" s="1">
        <v>3</v>
      </c>
      <c r="AG1065" s="1">
        <v>3</v>
      </c>
      <c r="AH1065" s="1">
        <v>11</v>
      </c>
      <c r="AI1065" s="1">
        <v>6</v>
      </c>
      <c r="AJ1065" s="1">
        <v>6</v>
      </c>
      <c r="AK1065" s="1">
        <v>51</v>
      </c>
    </row>
    <row r="1066" spans="1:37" x14ac:dyDescent="0.2">
      <c r="A1066" t="s">
        <v>1066</v>
      </c>
      <c r="B1066" t="s">
        <v>5168</v>
      </c>
      <c r="C1066" t="s">
        <v>5169</v>
      </c>
      <c r="D1066" t="s">
        <v>7433</v>
      </c>
      <c r="E1066" t="s">
        <v>7436</v>
      </c>
      <c r="F1066" s="35" t="s">
        <v>14999</v>
      </c>
      <c r="G1066" s="1" t="s">
        <v>5104</v>
      </c>
      <c r="H1066" s="1" t="s">
        <v>5104</v>
      </c>
      <c r="I1066" s="3">
        <v>1</v>
      </c>
      <c r="J1066" s="1">
        <v>0</v>
      </c>
      <c r="K1066" s="1">
        <v>0</v>
      </c>
      <c r="L1066" s="3">
        <v>1</v>
      </c>
      <c r="M1066" s="6">
        <v>27.9</v>
      </c>
      <c r="N1066" s="13">
        <v>27.9</v>
      </c>
      <c r="O1066" s="3">
        <v>44</v>
      </c>
      <c r="P1066" s="1">
        <v>1</v>
      </c>
      <c r="Q1066" s="1">
        <v>1</v>
      </c>
      <c r="R1066" s="3">
        <v>47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100</v>
      </c>
      <c r="Z1066" s="1">
        <v>0</v>
      </c>
      <c r="AA1066" s="1">
        <v>0</v>
      </c>
      <c r="AB1066" s="1">
        <v>0</v>
      </c>
      <c r="AC1066" s="3">
        <v>11</v>
      </c>
      <c r="AD1066" s="1">
        <v>-3.0872732999999999E-2</v>
      </c>
      <c r="AE1066" s="1">
        <v>-0.113818620885238</v>
      </c>
      <c r="AF1066" s="1">
        <v>3</v>
      </c>
      <c r="AG1066" s="1">
        <v>3</v>
      </c>
      <c r="AH1066" s="1">
        <v>11</v>
      </c>
      <c r="AI1066" s="1">
        <v>6</v>
      </c>
      <c r="AJ1066" s="1">
        <v>6</v>
      </c>
      <c r="AK1066" s="1">
        <v>51</v>
      </c>
    </row>
    <row r="1067" spans="1:37" x14ac:dyDescent="0.2">
      <c r="A1067" t="s">
        <v>1067</v>
      </c>
      <c r="B1067" t="s">
        <v>5168</v>
      </c>
      <c r="C1067" t="s">
        <v>5169</v>
      </c>
      <c r="D1067" t="s">
        <v>7433</v>
      </c>
      <c r="E1067" t="s">
        <v>7437</v>
      </c>
      <c r="F1067" s="35" t="s">
        <v>7438</v>
      </c>
      <c r="G1067" s="1" t="s">
        <v>5104</v>
      </c>
      <c r="H1067" s="1" t="s">
        <v>5104</v>
      </c>
      <c r="I1067" s="3">
        <v>1</v>
      </c>
      <c r="J1067" s="1">
        <v>0</v>
      </c>
      <c r="K1067" s="1">
        <v>0</v>
      </c>
      <c r="L1067" s="3">
        <v>1</v>
      </c>
      <c r="M1067" s="6">
        <v>25.8</v>
      </c>
      <c r="N1067" s="13">
        <v>25.8</v>
      </c>
      <c r="O1067" s="3">
        <v>44</v>
      </c>
      <c r="P1067" s="1">
        <v>1.1000000000000001</v>
      </c>
      <c r="Q1067" s="1">
        <v>1.1000000000000001</v>
      </c>
      <c r="R1067" s="3">
        <v>47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100</v>
      </c>
      <c r="Z1067" s="1">
        <v>0</v>
      </c>
      <c r="AA1067" s="1">
        <v>0</v>
      </c>
      <c r="AB1067" s="1">
        <v>0</v>
      </c>
      <c r="AC1067" s="3">
        <v>11</v>
      </c>
      <c r="AD1067" s="1">
        <v>-3.0872732999999999E-2</v>
      </c>
      <c r="AE1067" s="1">
        <v>-0.113818620885238</v>
      </c>
      <c r="AF1067" s="1">
        <v>3</v>
      </c>
      <c r="AG1067" s="1">
        <v>3</v>
      </c>
      <c r="AH1067" s="1">
        <v>11</v>
      </c>
      <c r="AI1067" s="1">
        <v>3</v>
      </c>
      <c r="AJ1067" s="1">
        <v>3</v>
      </c>
      <c r="AK1067" s="1">
        <v>51</v>
      </c>
    </row>
    <row r="1068" spans="1:37" x14ac:dyDescent="0.2">
      <c r="A1068" t="s">
        <v>1068</v>
      </c>
      <c r="B1068" t="s">
        <v>5168</v>
      </c>
      <c r="C1068" t="s">
        <v>5169</v>
      </c>
      <c r="D1068" t="s">
        <v>7433</v>
      </c>
      <c r="E1068" t="s">
        <v>7439</v>
      </c>
      <c r="F1068" s="35" t="s">
        <v>7440</v>
      </c>
      <c r="G1068" s="1" t="s">
        <v>5104</v>
      </c>
      <c r="H1068" s="1" t="s">
        <v>5104</v>
      </c>
      <c r="I1068" s="3">
        <v>1</v>
      </c>
      <c r="J1068" s="1">
        <v>0</v>
      </c>
      <c r="K1068" s="1">
        <v>0</v>
      </c>
      <c r="L1068" s="3">
        <v>1</v>
      </c>
      <c r="M1068" s="6">
        <v>36.4</v>
      </c>
      <c r="N1068" s="13">
        <v>36.4</v>
      </c>
      <c r="O1068" s="3">
        <v>44</v>
      </c>
      <c r="P1068" s="1" t="s">
        <v>2</v>
      </c>
      <c r="Q1068" s="1">
        <v>1.266</v>
      </c>
      <c r="R1068" s="3" t="s">
        <v>14989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100</v>
      </c>
      <c r="Z1068" s="1">
        <v>0</v>
      </c>
      <c r="AA1068" s="1">
        <v>0</v>
      </c>
      <c r="AB1068" s="1">
        <v>0</v>
      </c>
      <c r="AC1068" s="3">
        <v>11</v>
      </c>
      <c r="AD1068" s="1">
        <v>-3.0872732999999999E-2</v>
      </c>
      <c r="AE1068" s="1">
        <v>-0.113818620885238</v>
      </c>
      <c r="AF1068" s="1">
        <v>3</v>
      </c>
      <c r="AG1068" s="1">
        <v>3</v>
      </c>
      <c r="AH1068" s="1">
        <v>11</v>
      </c>
      <c r="AI1068" s="1">
        <v>2</v>
      </c>
      <c r="AJ1068" s="1">
        <v>2</v>
      </c>
      <c r="AK1068" s="1">
        <v>51</v>
      </c>
    </row>
    <row r="1069" spans="1:37" x14ac:dyDescent="0.2">
      <c r="A1069" t="s">
        <v>1069</v>
      </c>
      <c r="B1069" t="s">
        <v>5168</v>
      </c>
      <c r="C1069" t="s">
        <v>5169</v>
      </c>
      <c r="D1069" t="s">
        <v>7433</v>
      </c>
      <c r="E1069" t="s">
        <v>7441</v>
      </c>
      <c r="F1069" s="35" t="s">
        <v>7442</v>
      </c>
      <c r="G1069" s="1" t="s">
        <v>5104</v>
      </c>
      <c r="H1069" s="1" t="s">
        <v>5104</v>
      </c>
      <c r="I1069" s="3">
        <v>1</v>
      </c>
      <c r="J1069" s="1">
        <v>0</v>
      </c>
      <c r="K1069" s="1">
        <v>0</v>
      </c>
      <c r="L1069" s="3">
        <v>1</v>
      </c>
      <c r="M1069" s="6">
        <v>43.7</v>
      </c>
      <c r="N1069" s="13">
        <v>43.7</v>
      </c>
      <c r="O1069" s="3">
        <v>44</v>
      </c>
      <c r="P1069" s="1">
        <v>1.3</v>
      </c>
      <c r="Q1069" s="1">
        <v>1.3</v>
      </c>
      <c r="R1069" s="3">
        <v>47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100</v>
      </c>
      <c r="Z1069" s="1">
        <v>0</v>
      </c>
      <c r="AA1069" s="1">
        <v>0</v>
      </c>
      <c r="AB1069" s="1">
        <v>0</v>
      </c>
      <c r="AC1069" s="3">
        <v>11</v>
      </c>
      <c r="AD1069" s="1">
        <v>-3.0872732999999999E-2</v>
      </c>
      <c r="AE1069" s="1">
        <v>-0.113818620885238</v>
      </c>
      <c r="AF1069" s="1">
        <v>3</v>
      </c>
      <c r="AG1069" s="1">
        <v>3</v>
      </c>
      <c r="AH1069" s="1">
        <v>11</v>
      </c>
      <c r="AI1069" s="1">
        <v>6</v>
      </c>
      <c r="AJ1069" s="1">
        <v>6</v>
      </c>
      <c r="AK1069" s="1">
        <v>51</v>
      </c>
    </row>
    <row r="1070" spans="1:37" x14ac:dyDescent="0.2">
      <c r="A1070" t="s">
        <v>1070</v>
      </c>
      <c r="B1070" t="s">
        <v>5168</v>
      </c>
      <c r="C1070" t="s">
        <v>5169</v>
      </c>
      <c r="D1070" t="s">
        <v>7433</v>
      </c>
      <c r="E1070" t="s">
        <v>7443</v>
      </c>
      <c r="F1070" s="35" t="s">
        <v>7444</v>
      </c>
      <c r="G1070" s="1" t="s">
        <v>5104</v>
      </c>
      <c r="H1070" s="1" t="s">
        <v>5104</v>
      </c>
      <c r="I1070" s="3">
        <v>1</v>
      </c>
      <c r="J1070" s="1">
        <v>0</v>
      </c>
      <c r="K1070" s="1">
        <v>0</v>
      </c>
      <c r="L1070" s="3">
        <v>1</v>
      </c>
      <c r="M1070" s="6">
        <v>56.3</v>
      </c>
      <c r="N1070" s="13">
        <v>56.3</v>
      </c>
      <c r="O1070" s="3">
        <v>44</v>
      </c>
      <c r="P1070" s="1">
        <v>1</v>
      </c>
      <c r="Q1070" s="1">
        <v>1</v>
      </c>
      <c r="R1070" s="3">
        <v>47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100</v>
      </c>
      <c r="Z1070" s="1">
        <v>0</v>
      </c>
      <c r="AA1070" s="1">
        <v>0</v>
      </c>
      <c r="AB1070" s="1">
        <v>0</v>
      </c>
      <c r="AC1070" s="3">
        <v>11</v>
      </c>
      <c r="AD1070" s="1">
        <v>-3.0872732999999999E-2</v>
      </c>
      <c r="AE1070" s="1">
        <v>-0.113818620885238</v>
      </c>
      <c r="AF1070" s="1">
        <v>3</v>
      </c>
      <c r="AG1070" s="1">
        <v>3</v>
      </c>
      <c r="AH1070" s="1">
        <v>11</v>
      </c>
      <c r="AI1070" s="1">
        <v>3</v>
      </c>
      <c r="AJ1070" s="1">
        <v>3</v>
      </c>
      <c r="AK1070" s="1">
        <v>51</v>
      </c>
    </row>
    <row r="1071" spans="1:37" x14ac:dyDescent="0.2">
      <c r="A1071" t="s">
        <v>1071</v>
      </c>
      <c r="B1071" t="s">
        <v>5168</v>
      </c>
      <c r="C1071" t="s">
        <v>5896</v>
      </c>
      <c r="D1071" t="s">
        <v>7445</v>
      </c>
      <c r="E1071" t="s">
        <v>5266</v>
      </c>
      <c r="F1071" s="35" t="s">
        <v>7446</v>
      </c>
      <c r="G1071" s="1" t="s">
        <v>5104</v>
      </c>
      <c r="H1071" s="1" t="s">
        <v>5104</v>
      </c>
      <c r="I1071" s="3">
        <v>1</v>
      </c>
      <c r="J1071" s="1">
        <v>0</v>
      </c>
      <c r="K1071" s="1">
        <v>0</v>
      </c>
      <c r="L1071" s="3">
        <v>1</v>
      </c>
      <c r="M1071" s="6">
        <v>5.3</v>
      </c>
      <c r="N1071" s="13">
        <v>5.3</v>
      </c>
      <c r="O1071" s="3">
        <v>44</v>
      </c>
      <c r="P1071" s="1">
        <v>1</v>
      </c>
      <c r="Q1071" s="1">
        <v>1</v>
      </c>
      <c r="R1071" s="3">
        <v>1</v>
      </c>
      <c r="S1071" s="1">
        <v>100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3">
        <v>11</v>
      </c>
      <c r="AD1071" s="1">
        <v>9.9855619000000007E-2</v>
      </c>
      <c r="AE1071" s="1">
        <v>2.2143426940416901E-2</v>
      </c>
      <c r="AF1071" s="1">
        <v>4</v>
      </c>
      <c r="AG1071" s="2">
        <v>4</v>
      </c>
      <c r="AH1071" s="1">
        <v>11</v>
      </c>
      <c r="AI1071" s="1">
        <v>4</v>
      </c>
      <c r="AJ1071" s="1">
        <v>4</v>
      </c>
      <c r="AK1071" s="1">
        <v>51</v>
      </c>
    </row>
    <row r="1072" spans="1:37" x14ac:dyDescent="0.2">
      <c r="A1072" t="s">
        <v>1072</v>
      </c>
      <c r="B1072" t="s">
        <v>5123</v>
      </c>
      <c r="C1072" t="s">
        <v>5124</v>
      </c>
      <c r="D1072" t="s">
        <v>7447</v>
      </c>
      <c r="E1072" t="s">
        <v>7448</v>
      </c>
      <c r="F1072" s="35" t="s">
        <v>7449</v>
      </c>
      <c r="G1072" s="1" t="s">
        <v>5104</v>
      </c>
      <c r="H1072" s="1" t="s">
        <v>5104</v>
      </c>
      <c r="I1072" s="3">
        <v>1</v>
      </c>
      <c r="J1072" s="1">
        <v>0</v>
      </c>
      <c r="K1072" s="1">
        <v>0</v>
      </c>
      <c r="L1072" s="3">
        <v>1</v>
      </c>
      <c r="M1072" s="6">
        <v>300</v>
      </c>
      <c r="N1072" s="13">
        <v>300</v>
      </c>
      <c r="O1072" s="3">
        <v>1</v>
      </c>
      <c r="P1072" s="1" t="s">
        <v>2</v>
      </c>
      <c r="Q1072" s="1">
        <v>3.0994999999999999</v>
      </c>
      <c r="R1072" s="3" t="s">
        <v>14989</v>
      </c>
      <c r="S1072" s="1">
        <v>10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10</v>
      </c>
      <c r="Z1072" s="1">
        <v>0</v>
      </c>
      <c r="AA1072" s="1">
        <v>20</v>
      </c>
      <c r="AB1072" s="1">
        <v>60</v>
      </c>
      <c r="AC1072" s="3">
        <v>11</v>
      </c>
      <c r="AD1072" s="1">
        <v>-7.4080504000000005E-2</v>
      </c>
      <c r="AE1072" s="1">
        <v>2.32142666878421E-2</v>
      </c>
      <c r="AF1072" s="1">
        <v>1</v>
      </c>
      <c r="AG1072" s="1">
        <v>1</v>
      </c>
      <c r="AH1072" s="1">
        <v>11</v>
      </c>
      <c r="AI1072" s="1">
        <v>1</v>
      </c>
      <c r="AJ1072" s="1">
        <v>1</v>
      </c>
      <c r="AK1072" s="1">
        <v>51</v>
      </c>
    </row>
    <row r="1073" spans="1:37" x14ac:dyDescent="0.2">
      <c r="A1073" t="s">
        <v>1073</v>
      </c>
      <c r="B1073" t="s">
        <v>5123</v>
      </c>
      <c r="C1073" t="s">
        <v>6199</v>
      </c>
      <c r="D1073" t="s">
        <v>7450</v>
      </c>
      <c r="E1073" t="s">
        <v>5139</v>
      </c>
      <c r="F1073" s="35" t="s">
        <v>7451</v>
      </c>
      <c r="G1073" s="1" t="s">
        <v>5104</v>
      </c>
      <c r="H1073" s="1" t="s">
        <v>5104</v>
      </c>
      <c r="I1073" s="3">
        <v>1</v>
      </c>
      <c r="J1073" s="1">
        <v>0</v>
      </c>
      <c r="K1073" s="1">
        <v>0</v>
      </c>
      <c r="L1073" s="3">
        <v>1</v>
      </c>
      <c r="M1073" s="6">
        <v>728.8</v>
      </c>
      <c r="N1073" s="13">
        <v>728.8</v>
      </c>
      <c r="O1073" s="3">
        <v>44</v>
      </c>
      <c r="P1073" s="1">
        <v>2</v>
      </c>
      <c r="Q1073" s="1">
        <v>2</v>
      </c>
      <c r="R1073" s="3">
        <v>47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100</v>
      </c>
      <c r="AC1073" s="3">
        <v>11</v>
      </c>
      <c r="AD1073" s="1">
        <v>-9.0224465000000004E-2</v>
      </c>
      <c r="AE1073" s="1">
        <v>7.4363546281954004E-2</v>
      </c>
      <c r="AF1073" s="1">
        <v>3</v>
      </c>
      <c r="AG1073" s="1">
        <v>3</v>
      </c>
      <c r="AH1073" s="1">
        <v>11</v>
      </c>
      <c r="AI1073" s="1">
        <v>2</v>
      </c>
      <c r="AJ1073" s="1">
        <v>2</v>
      </c>
      <c r="AK1073" s="1">
        <v>51</v>
      </c>
    </row>
    <row r="1074" spans="1:37" x14ac:dyDescent="0.2">
      <c r="A1074" t="s">
        <v>1074</v>
      </c>
      <c r="B1074" t="s">
        <v>5123</v>
      </c>
      <c r="C1074" t="s">
        <v>6199</v>
      </c>
      <c r="D1074" t="s">
        <v>7450</v>
      </c>
      <c r="E1074" t="s">
        <v>7452</v>
      </c>
      <c r="F1074" s="35" t="s">
        <v>7453</v>
      </c>
      <c r="G1074" s="1" t="s">
        <v>5104</v>
      </c>
      <c r="H1074" s="1" t="s">
        <v>5104</v>
      </c>
      <c r="I1074" s="3">
        <v>1</v>
      </c>
      <c r="J1074" s="1">
        <v>0</v>
      </c>
      <c r="K1074" s="1">
        <v>0</v>
      </c>
      <c r="L1074" s="3">
        <v>1</v>
      </c>
      <c r="M1074" s="6">
        <v>650</v>
      </c>
      <c r="N1074" s="13">
        <v>650</v>
      </c>
      <c r="O1074" s="3">
        <v>44</v>
      </c>
      <c r="P1074" s="1">
        <v>2</v>
      </c>
      <c r="Q1074" s="1">
        <v>2</v>
      </c>
      <c r="R1074" s="3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100</v>
      </c>
      <c r="AC1074" s="3">
        <v>11</v>
      </c>
      <c r="AD1074" s="1">
        <v>-9.0224465000000004E-2</v>
      </c>
      <c r="AE1074" s="1">
        <v>7.4363546281954004E-2</v>
      </c>
      <c r="AF1074" s="1">
        <v>3</v>
      </c>
      <c r="AG1074" s="1">
        <v>3</v>
      </c>
      <c r="AH1074" s="1">
        <v>11</v>
      </c>
      <c r="AI1074" s="1">
        <v>1</v>
      </c>
      <c r="AJ1074" s="1">
        <v>1</v>
      </c>
      <c r="AK1074" s="1">
        <v>51</v>
      </c>
    </row>
    <row r="1075" spans="1:37" x14ac:dyDescent="0.2">
      <c r="A1075" t="s">
        <v>1075</v>
      </c>
      <c r="B1075" t="s">
        <v>5123</v>
      </c>
      <c r="C1075" t="s">
        <v>6199</v>
      </c>
      <c r="D1075" t="s">
        <v>7450</v>
      </c>
      <c r="E1075" t="s">
        <v>7387</v>
      </c>
      <c r="F1075" s="35" t="s">
        <v>7454</v>
      </c>
      <c r="G1075" s="1" t="s">
        <v>5104</v>
      </c>
      <c r="H1075" s="1" t="s">
        <v>5104</v>
      </c>
      <c r="I1075" s="3">
        <v>1</v>
      </c>
      <c r="J1075" s="1">
        <v>0</v>
      </c>
      <c r="K1075" s="1">
        <v>0</v>
      </c>
      <c r="L1075" s="3">
        <v>1</v>
      </c>
      <c r="M1075" s="6">
        <v>382</v>
      </c>
      <c r="N1075" s="13">
        <v>382</v>
      </c>
      <c r="O1075" s="3">
        <v>44</v>
      </c>
      <c r="P1075" s="1" t="s">
        <v>2</v>
      </c>
      <c r="Q1075" s="1">
        <v>1.1966000000000001</v>
      </c>
      <c r="R1075" s="3" t="s">
        <v>14989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100</v>
      </c>
      <c r="AC1075" s="3">
        <v>11</v>
      </c>
      <c r="AD1075" s="1">
        <v>-9.0224465000000004E-2</v>
      </c>
      <c r="AE1075" s="1">
        <v>7.4363546281954004E-2</v>
      </c>
      <c r="AF1075" s="1">
        <v>3</v>
      </c>
      <c r="AG1075" s="1">
        <v>3</v>
      </c>
      <c r="AH1075" s="1">
        <v>11</v>
      </c>
      <c r="AI1075" s="1">
        <v>1</v>
      </c>
      <c r="AJ1075" s="1">
        <v>1</v>
      </c>
      <c r="AK1075" s="1">
        <v>51</v>
      </c>
    </row>
    <row r="1076" spans="1:37" x14ac:dyDescent="0.2">
      <c r="A1076" t="s">
        <v>1076</v>
      </c>
      <c r="B1076" t="s">
        <v>5228</v>
      </c>
      <c r="C1076" t="s">
        <v>7455</v>
      </c>
      <c r="D1076" t="s">
        <v>7456</v>
      </c>
      <c r="E1076" t="s">
        <v>7457</v>
      </c>
      <c r="F1076" s="35" t="s">
        <v>7458</v>
      </c>
      <c r="G1076" s="1" t="s">
        <v>5104</v>
      </c>
      <c r="H1076" s="1" t="s">
        <v>5104</v>
      </c>
      <c r="I1076" s="3">
        <v>1</v>
      </c>
      <c r="J1076" s="1">
        <v>0</v>
      </c>
      <c r="K1076" s="1">
        <v>0</v>
      </c>
      <c r="L1076" s="3">
        <v>1</v>
      </c>
      <c r="M1076" s="6">
        <v>398</v>
      </c>
      <c r="N1076" s="13">
        <v>398</v>
      </c>
      <c r="O1076" s="3">
        <v>44</v>
      </c>
      <c r="P1076" s="1">
        <v>1.0149999999999999</v>
      </c>
      <c r="Q1076" s="1">
        <v>1.0149999999999999</v>
      </c>
      <c r="R1076" s="3">
        <v>47</v>
      </c>
      <c r="S1076" s="1">
        <v>80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10</v>
      </c>
      <c r="Z1076" s="1">
        <v>0</v>
      </c>
      <c r="AA1076" s="1">
        <v>0</v>
      </c>
      <c r="AB1076" s="1">
        <v>10</v>
      </c>
      <c r="AC1076" s="3">
        <v>11</v>
      </c>
      <c r="AD1076" s="1">
        <v>6.8087554999999994E-2</v>
      </c>
      <c r="AE1076" s="1">
        <v>7.6429041325634401E-3</v>
      </c>
      <c r="AF1076" s="1">
        <v>3</v>
      </c>
      <c r="AG1076" s="1">
        <v>3</v>
      </c>
      <c r="AH1076" s="1">
        <v>11</v>
      </c>
      <c r="AI1076" s="1">
        <v>1</v>
      </c>
      <c r="AJ1076" s="1">
        <v>1</v>
      </c>
      <c r="AK1076" s="1">
        <v>51</v>
      </c>
    </row>
    <row r="1077" spans="1:37" x14ac:dyDescent="0.2">
      <c r="A1077" t="s">
        <v>1077</v>
      </c>
      <c r="B1077" t="s">
        <v>5228</v>
      </c>
      <c r="C1077" t="s">
        <v>7455</v>
      </c>
      <c r="D1077" t="s">
        <v>7459</v>
      </c>
      <c r="E1077" t="s">
        <v>7460</v>
      </c>
      <c r="F1077" s="35" t="s">
        <v>7461</v>
      </c>
      <c r="G1077" s="1" t="s">
        <v>5104</v>
      </c>
      <c r="H1077" s="1" t="s">
        <v>5104</v>
      </c>
      <c r="I1077" s="3">
        <v>1</v>
      </c>
      <c r="J1077" s="1">
        <v>0</v>
      </c>
      <c r="K1077" s="1">
        <v>0</v>
      </c>
      <c r="L1077" s="3">
        <v>1</v>
      </c>
      <c r="M1077" s="6">
        <v>387.5</v>
      </c>
      <c r="N1077" s="13">
        <v>387.5</v>
      </c>
      <c r="O1077" s="3">
        <v>44</v>
      </c>
      <c r="P1077" s="1">
        <v>1.52</v>
      </c>
      <c r="Q1077" s="1">
        <v>1.52</v>
      </c>
      <c r="R1077" s="3">
        <v>47</v>
      </c>
      <c r="S1077" s="1">
        <v>80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10</v>
      </c>
      <c r="Z1077" s="1">
        <v>0</v>
      </c>
      <c r="AA1077" s="1">
        <v>0</v>
      </c>
      <c r="AB1077" s="1">
        <v>10</v>
      </c>
      <c r="AC1077" s="3">
        <v>11</v>
      </c>
      <c r="AD1077" s="1">
        <v>6.8087554999999994E-2</v>
      </c>
      <c r="AE1077" s="1">
        <v>7.6429041325634297E-3</v>
      </c>
      <c r="AF1077" s="1">
        <v>3</v>
      </c>
      <c r="AG1077" s="1">
        <v>3</v>
      </c>
      <c r="AH1077" s="1">
        <v>11</v>
      </c>
      <c r="AI1077" s="1">
        <v>1</v>
      </c>
      <c r="AJ1077" s="1">
        <v>1</v>
      </c>
      <c r="AK1077" s="1">
        <v>51</v>
      </c>
    </row>
    <row r="1078" spans="1:37" x14ac:dyDescent="0.2">
      <c r="A1078" t="s">
        <v>1078</v>
      </c>
      <c r="B1078" t="s">
        <v>5228</v>
      </c>
      <c r="C1078" t="s">
        <v>7455</v>
      </c>
      <c r="D1078" t="s">
        <v>7459</v>
      </c>
      <c r="E1078" t="s">
        <v>7462</v>
      </c>
      <c r="F1078" s="35" t="s">
        <v>7463</v>
      </c>
      <c r="G1078" s="1" t="s">
        <v>5104</v>
      </c>
      <c r="H1078" s="1" t="s">
        <v>5104</v>
      </c>
      <c r="I1078" s="3">
        <v>1</v>
      </c>
      <c r="J1078" s="1">
        <v>0</v>
      </c>
      <c r="K1078" s="1">
        <v>0</v>
      </c>
      <c r="L1078" s="3">
        <v>1</v>
      </c>
      <c r="M1078" s="6">
        <v>252</v>
      </c>
      <c r="N1078" s="13">
        <v>252</v>
      </c>
      <c r="O1078" s="3">
        <v>44</v>
      </c>
      <c r="P1078" s="1">
        <v>1.52</v>
      </c>
      <c r="Q1078" s="1">
        <v>1.52</v>
      </c>
      <c r="R1078" s="3">
        <v>47</v>
      </c>
      <c r="S1078" s="1">
        <v>80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10</v>
      </c>
      <c r="Z1078" s="1">
        <v>0</v>
      </c>
      <c r="AA1078" s="1">
        <v>0</v>
      </c>
      <c r="AB1078" s="1">
        <v>10</v>
      </c>
      <c r="AC1078" s="3">
        <v>11</v>
      </c>
      <c r="AD1078" s="1">
        <v>6.8087554999999994E-2</v>
      </c>
      <c r="AE1078" s="1">
        <v>7.6429041325634401E-3</v>
      </c>
      <c r="AF1078" s="1">
        <v>3</v>
      </c>
      <c r="AG1078" s="1">
        <v>3</v>
      </c>
      <c r="AH1078" s="1">
        <v>11</v>
      </c>
      <c r="AI1078" s="1">
        <v>2</v>
      </c>
      <c r="AJ1078" s="1">
        <v>2</v>
      </c>
      <c r="AK1078" s="1">
        <v>51</v>
      </c>
    </row>
    <row r="1079" spans="1:37" x14ac:dyDescent="0.2">
      <c r="A1079" t="s">
        <v>1079</v>
      </c>
      <c r="B1079" t="s">
        <v>5228</v>
      </c>
      <c r="C1079" t="s">
        <v>7455</v>
      </c>
      <c r="D1079" t="s">
        <v>7459</v>
      </c>
      <c r="E1079" t="s">
        <v>5722</v>
      </c>
      <c r="F1079" s="35" t="s">
        <v>7464</v>
      </c>
      <c r="G1079" s="1" t="s">
        <v>5104</v>
      </c>
      <c r="H1079" s="1" t="s">
        <v>5104</v>
      </c>
      <c r="I1079" s="3">
        <v>1</v>
      </c>
      <c r="J1079" s="1">
        <v>0</v>
      </c>
      <c r="K1079" s="1">
        <v>0</v>
      </c>
      <c r="L1079" s="3">
        <v>1</v>
      </c>
      <c r="M1079" s="6">
        <v>413.5</v>
      </c>
      <c r="N1079" s="13">
        <v>413.5</v>
      </c>
      <c r="O1079" s="3">
        <v>44</v>
      </c>
      <c r="P1079" s="1">
        <v>1.53</v>
      </c>
      <c r="Q1079" s="1">
        <v>1.53</v>
      </c>
      <c r="R1079" s="3">
        <v>47</v>
      </c>
      <c r="S1079" s="1">
        <v>80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10</v>
      </c>
      <c r="Z1079" s="1">
        <v>0</v>
      </c>
      <c r="AA1079" s="1">
        <v>0</v>
      </c>
      <c r="AB1079" s="1">
        <v>10</v>
      </c>
      <c r="AC1079" s="3">
        <v>11</v>
      </c>
      <c r="AD1079" s="1">
        <v>6.8087554999999994E-2</v>
      </c>
      <c r="AE1079" s="1">
        <v>7.6429041325634297E-3</v>
      </c>
      <c r="AF1079" s="1">
        <v>3</v>
      </c>
      <c r="AG1079" s="1">
        <v>3</v>
      </c>
      <c r="AH1079" s="1">
        <v>11</v>
      </c>
      <c r="AI1079" s="1">
        <v>3</v>
      </c>
      <c r="AJ1079" s="1">
        <v>3</v>
      </c>
      <c r="AK1079" s="1">
        <v>51</v>
      </c>
    </row>
    <row r="1080" spans="1:37" x14ac:dyDescent="0.2">
      <c r="A1080" t="s">
        <v>1080</v>
      </c>
      <c r="B1080" t="s">
        <v>5233</v>
      </c>
      <c r="C1080" t="s">
        <v>5376</v>
      </c>
      <c r="D1080" t="s">
        <v>7465</v>
      </c>
      <c r="E1080" t="s">
        <v>7466</v>
      </c>
      <c r="F1080" s="35" t="s">
        <v>7467</v>
      </c>
      <c r="G1080" s="1" t="s">
        <v>5106</v>
      </c>
      <c r="H1080" s="1" t="s">
        <v>5106</v>
      </c>
      <c r="I1080" s="3">
        <v>1</v>
      </c>
      <c r="J1080" s="1">
        <v>1</v>
      </c>
      <c r="K1080" s="1">
        <v>1</v>
      </c>
      <c r="L1080" s="3">
        <v>1</v>
      </c>
      <c r="M1080" s="6">
        <v>56250</v>
      </c>
      <c r="N1080" s="13">
        <v>56250</v>
      </c>
      <c r="O1080" s="3">
        <v>44</v>
      </c>
      <c r="P1080" s="1">
        <v>1.0349999999999999</v>
      </c>
      <c r="Q1080" s="1">
        <v>1.0349999999999999</v>
      </c>
      <c r="R1080" s="3">
        <v>47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100</v>
      </c>
      <c r="AC1080" s="3">
        <v>11</v>
      </c>
      <c r="AD1080" s="1">
        <v>-9.0224465000000004E-2</v>
      </c>
      <c r="AE1080" s="1">
        <v>7.4363546281954004E-2</v>
      </c>
      <c r="AF1080" s="1">
        <v>1</v>
      </c>
      <c r="AG1080" s="1">
        <v>1</v>
      </c>
      <c r="AH1080" s="1">
        <v>11</v>
      </c>
      <c r="AI1080" s="1">
        <v>6</v>
      </c>
      <c r="AJ1080" s="1">
        <v>6</v>
      </c>
      <c r="AK1080" s="1">
        <v>51</v>
      </c>
    </row>
    <row r="1081" spans="1:37" x14ac:dyDescent="0.2">
      <c r="A1081" t="s">
        <v>1081</v>
      </c>
      <c r="B1081" t="s">
        <v>5233</v>
      </c>
      <c r="C1081" t="s">
        <v>5376</v>
      </c>
      <c r="D1081" t="s">
        <v>7465</v>
      </c>
      <c r="E1081" t="s">
        <v>7468</v>
      </c>
      <c r="F1081" s="35" t="s">
        <v>7469</v>
      </c>
      <c r="G1081" s="1" t="s">
        <v>5104</v>
      </c>
      <c r="H1081" s="1" t="s">
        <v>5104</v>
      </c>
      <c r="I1081" s="3">
        <v>1</v>
      </c>
      <c r="J1081" s="1">
        <v>1</v>
      </c>
      <c r="K1081" s="1">
        <v>1</v>
      </c>
      <c r="L1081" s="3">
        <v>1</v>
      </c>
      <c r="M1081" s="6">
        <v>72500</v>
      </c>
      <c r="N1081" s="13">
        <v>72500</v>
      </c>
      <c r="O1081" s="3">
        <v>44</v>
      </c>
      <c r="P1081" s="1">
        <v>1.0349999999999999</v>
      </c>
      <c r="Q1081" s="1">
        <v>1.0349999999999999</v>
      </c>
      <c r="R1081" s="3">
        <v>47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100</v>
      </c>
      <c r="AC1081" s="3">
        <v>1</v>
      </c>
      <c r="AD1081" s="1">
        <v>-9.0224465000000004E-2</v>
      </c>
      <c r="AE1081" s="1">
        <v>7.4363546281954102E-2</v>
      </c>
      <c r="AF1081" s="1">
        <v>1</v>
      </c>
      <c r="AG1081" s="1">
        <v>1</v>
      </c>
      <c r="AH1081" s="15">
        <v>1</v>
      </c>
      <c r="AI1081" s="1">
        <v>3</v>
      </c>
      <c r="AJ1081" s="1">
        <v>3</v>
      </c>
      <c r="AK1081" s="1">
        <v>51</v>
      </c>
    </row>
    <row r="1082" spans="1:37" x14ac:dyDescent="0.2">
      <c r="A1082" t="s">
        <v>1082</v>
      </c>
      <c r="B1082" t="s">
        <v>5233</v>
      </c>
      <c r="C1082" t="s">
        <v>5234</v>
      </c>
      <c r="D1082" t="s">
        <v>7470</v>
      </c>
      <c r="E1082" t="s">
        <v>7471</v>
      </c>
      <c r="F1082" s="35" t="s">
        <v>7472</v>
      </c>
      <c r="G1082" s="1" t="s">
        <v>5105</v>
      </c>
      <c r="H1082" s="1" t="s">
        <v>5105</v>
      </c>
      <c r="I1082" s="3">
        <v>1</v>
      </c>
      <c r="J1082" s="1">
        <v>0</v>
      </c>
      <c r="K1082" s="1">
        <v>0</v>
      </c>
      <c r="L1082" s="3">
        <v>1</v>
      </c>
      <c r="M1082" s="6">
        <v>136000.29999999999</v>
      </c>
      <c r="N1082" s="13">
        <v>136000.29999999999</v>
      </c>
      <c r="O1082" s="3">
        <v>44</v>
      </c>
      <c r="P1082" s="1">
        <v>0.99</v>
      </c>
      <c r="Q1082" s="1">
        <v>0.99</v>
      </c>
      <c r="R1082" s="3">
        <v>47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100</v>
      </c>
      <c r="AC1082" s="3">
        <v>11</v>
      </c>
      <c r="AD1082" s="1">
        <v>-9.0224465000000004E-2</v>
      </c>
      <c r="AE1082" s="1">
        <v>7.4363546281954102E-2</v>
      </c>
      <c r="AF1082" s="1">
        <v>1</v>
      </c>
      <c r="AG1082" s="1">
        <v>1</v>
      </c>
      <c r="AH1082" s="1">
        <v>11</v>
      </c>
      <c r="AI1082" s="1">
        <v>5</v>
      </c>
      <c r="AJ1082" s="1">
        <v>5</v>
      </c>
      <c r="AK1082" s="1">
        <v>51</v>
      </c>
    </row>
    <row r="1083" spans="1:37" x14ac:dyDescent="0.2">
      <c r="A1083" t="s">
        <v>1083</v>
      </c>
      <c r="B1083" t="s">
        <v>5233</v>
      </c>
      <c r="C1083" t="s">
        <v>5234</v>
      </c>
      <c r="D1083" t="s">
        <v>7470</v>
      </c>
      <c r="E1083" t="s">
        <v>6346</v>
      </c>
      <c r="F1083" s="35" t="s">
        <v>7473</v>
      </c>
      <c r="G1083" s="1" t="s">
        <v>5105</v>
      </c>
      <c r="H1083" s="1" t="s">
        <v>5105</v>
      </c>
      <c r="I1083" s="3">
        <v>1</v>
      </c>
      <c r="J1083" s="1">
        <v>0</v>
      </c>
      <c r="K1083" s="1">
        <v>0</v>
      </c>
      <c r="L1083" s="3">
        <v>1</v>
      </c>
      <c r="M1083" s="6">
        <v>102000</v>
      </c>
      <c r="N1083" s="13">
        <v>102000</v>
      </c>
      <c r="O1083" s="3">
        <v>44</v>
      </c>
      <c r="P1083" s="1">
        <v>1.33</v>
      </c>
      <c r="Q1083" s="1">
        <v>1.33</v>
      </c>
      <c r="R1083" s="3">
        <v>47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100</v>
      </c>
      <c r="AC1083" s="3">
        <v>11</v>
      </c>
      <c r="AD1083" s="1">
        <v>-9.0224465000000004E-2</v>
      </c>
      <c r="AE1083" s="1">
        <v>7.4363546281954102E-2</v>
      </c>
      <c r="AF1083" s="1">
        <v>1</v>
      </c>
      <c r="AG1083" s="1">
        <v>1</v>
      </c>
      <c r="AH1083" s="1">
        <v>11</v>
      </c>
      <c r="AI1083" s="1">
        <v>3</v>
      </c>
      <c r="AJ1083" s="1">
        <v>3</v>
      </c>
      <c r="AK1083" s="1">
        <v>51</v>
      </c>
    </row>
    <row r="1084" spans="1:37" x14ac:dyDescent="0.2">
      <c r="A1084" t="s">
        <v>1084</v>
      </c>
      <c r="B1084" t="s">
        <v>5565</v>
      </c>
      <c r="C1084" t="s">
        <v>5566</v>
      </c>
      <c r="D1084" t="s">
        <v>7474</v>
      </c>
      <c r="E1084" t="s">
        <v>7475</v>
      </c>
      <c r="F1084" s="35" t="s">
        <v>7476</v>
      </c>
      <c r="G1084" s="1" t="s">
        <v>5104</v>
      </c>
      <c r="H1084" s="1" t="s">
        <v>5104</v>
      </c>
      <c r="I1084" s="3">
        <v>1</v>
      </c>
      <c r="J1084" s="1">
        <v>1</v>
      </c>
      <c r="K1084" s="1">
        <v>1</v>
      </c>
      <c r="L1084" s="3">
        <v>1</v>
      </c>
      <c r="M1084" s="6">
        <v>83.8</v>
      </c>
      <c r="N1084" s="13">
        <v>83.8</v>
      </c>
      <c r="O1084" s="3">
        <v>44</v>
      </c>
      <c r="P1084" s="1">
        <v>6</v>
      </c>
      <c r="Q1084" s="1">
        <v>6</v>
      </c>
      <c r="R1084" s="3">
        <v>1</v>
      </c>
      <c r="S1084" s="1">
        <v>50</v>
      </c>
      <c r="T1084" s="1">
        <v>30</v>
      </c>
      <c r="U1084" s="1">
        <v>20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3">
        <v>1</v>
      </c>
      <c r="AD1084" s="1">
        <v>9.5868531000000007E-2</v>
      </c>
      <c r="AE1084" s="1">
        <v>9.0414399723787297E-3</v>
      </c>
      <c r="AF1084" s="1">
        <v>1</v>
      </c>
      <c r="AG1084" s="1">
        <v>1</v>
      </c>
      <c r="AH1084" s="15">
        <v>1</v>
      </c>
      <c r="AI1084" s="1">
        <v>3</v>
      </c>
      <c r="AJ1084" s="1">
        <v>3</v>
      </c>
      <c r="AK1084" s="1">
        <v>51</v>
      </c>
    </row>
    <row r="1085" spans="1:37" x14ac:dyDescent="0.2">
      <c r="A1085" t="s">
        <v>1085</v>
      </c>
      <c r="B1085" t="s">
        <v>5565</v>
      </c>
      <c r="C1085" t="s">
        <v>5566</v>
      </c>
      <c r="D1085" t="s">
        <v>7474</v>
      </c>
      <c r="E1085" t="s">
        <v>7477</v>
      </c>
      <c r="F1085" s="35" t="s">
        <v>7478</v>
      </c>
      <c r="G1085" s="1" t="s">
        <v>5104</v>
      </c>
      <c r="H1085" s="1" t="s">
        <v>5104</v>
      </c>
      <c r="I1085" s="3">
        <v>1</v>
      </c>
      <c r="J1085" s="1">
        <v>1</v>
      </c>
      <c r="K1085" s="1">
        <v>1</v>
      </c>
      <c r="L1085" s="3">
        <v>1</v>
      </c>
      <c r="M1085" s="6">
        <v>100</v>
      </c>
      <c r="N1085" s="13">
        <v>100</v>
      </c>
      <c r="O1085" s="3">
        <v>44</v>
      </c>
      <c r="P1085" s="1">
        <v>6.375</v>
      </c>
      <c r="Q1085" s="1">
        <v>6.375</v>
      </c>
      <c r="R1085" s="3">
        <v>47</v>
      </c>
      <c r="S1085" s="1">
        <v>30</v>
      </c>
      <c r="T1085" s="1">
        <v>70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3">
        <v>11</v>
      </c>
      <c r="AD1085" s="1">
        <v>5.2405618000000001E-2</v>
      </c>
      <c r="AE1085" s="1">
        <v>-3.4769124830987298E-3</v>
      </c>
      <c r="AF1085" s="1">
        <v>1</v>
      </c>
      <c r="AG1085" s="1">
        <v>1</v>
      </c>
      <c r="AH1085" s="1">
        <v>11</v>
      </c>
      <c r="AI1085" s="1">
        <v>3</v>
      </c>
      <c r="AJ1085" s="1">
        <v>3</v>
      </c>
      <c r="AK1085" s="1">
        <v>51</v>
      </c>
    </row>
    <row r="1086" spans="1:37" x14ac:dyDescent="0.2">
      <c r="A1086" t="s">
        <v>1086</v>
      </c>
      <c r="B1086" t="s">
        <v>5565</v>
      </c>
      <c r="C1086" t="s">
        <v>5566</v>
      </c>
      <c r="D1086" t="s">
        <v>7479</v>
      </c>
      <c r="E1086" t="s">
        <v>7480</v>
      </c>
      <c r="F1086" s="35" t="s">
        <v>7481</v>
      </c>
      <c r="G1086" s="1" t="s">
        <v>5105</v>
      </c>
      <c r="H1086" s="1" t="s">
        <v>5105</v>
      </c>
      <c r="I1086" s="3">
        <v>1</v>
      </c>
      <c r="J1086" s="1">
        <v>0</v>
      </c>
      <c r="K1086" s="1">
        <v>0</v>
      </c>
      <c r="L1086" s="3">
        <v>1</v>
      </c>
      <c r="M1086" s="6">
        <v>28.8</v>
      </c>
      <c r="N1086" s="13">
        <v>28.8</v>
      </c>
      <c r="O1086" s="3">
        <v>44</v>
      </c>
      <c r="P1086" s="1">
        <v>6.98</v>
      </c>
      <c r="Q1086" s="1">
        <v>6.98</v>
      </c>
      <c r="R1086" s="3">
        <v>47</v>
      </c>
      <c r="S1086" s="1">
        <v>60</v>
      </c>
      <c r="T1086" s="1">
        <v>0</v>
      </c>
      <c r="U1086" s="1">
        <v>0</v>
      </c>
      <c r="V1086" s="1">
        <v>0</v>
      </c>
      <c r="W1086" s="1">
        <v>40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3">
        <v>11</v>
      </c>
      <c r="AD1086" s="1">
        <v>8.6376021999999997E-2</v>
      </c>
      <c r="AE1086" s="1">
        <v>1.25744013931783E-2</v>
      </c>
      <c r="AF1086" s="1">
        <v>1</v>
      </c>
      <c r="AG1086" s="1">
        <v>1</v>
      </c>
      <c r="AH1086" s="1">
        <v>11</v>
      </c>
      <c r="AI1086" s="1">
        <v>1</v>
      </c>
      <c r="AJ1086" s="1">
        <v>1</v>
      </c>
      <c r="AK1086" s="1">
        <v>51</v>
      </c>
    </row>
    <row r="1087" spans="1:37" x14ac:dyDescent="0.2">
      <c r="A1087" t="s">
        <v>1087</v>
      </c>
      <c r="B1087" t="s">
        <v>5123</v>
      </c>
      <c r="C1087" t="s">
        <v>5124</v>
      </c>
      <c r="D1087" t="s">
        <v>7482</v>
      </c>
      <c r="E1087" t="s">
        <v>7047</v>
      </c>
      <c r="F1087" s="35" t="s">
        <v>7483</v>
      </c>
      <c r="G1087" s="1" t="s">
        <v>5105</v>
      </c>
      <c r="H1087" s="1" t="s">
        <v>5105</v>
      </c>
      <c r="I1087" s="3">
        <v>1</v>
      </c>
      <c r="J1087" s="1">
        <v>1</v>
      </c>
      <c r="K1087" s="1">
        <v>1</v>
      </c>
      <c r="L1087" s="3">
        <v>1</v>
      </c>
      <c r="M1087" s="6">
        <v>116.6</v>
      </c>
      <c r="N1087" s="13">
        <v>116.6</v>
      </c>
      <c r="O1087" s="3">
        <v>44</v>
      </c>
      <c r="P1087" s="1">
        <v>2.585</v>
      </c>
      <c r="Q1087" s="1">
        <v>2.585</v>
      </c>
      <c r="R1087" s="3">
        <v>47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100</v>
      </c>
      <c r="AC1087" s="3">
        <v>11</v>
      </c>
      <c r="AD1087" s="1">
        <v>-9.0224465000000004E-2</v>
      </c>
      <c r="AE1087" s="1">
        <v>7.4363546281954102E-2</v>
      </c>
      <c r="AF1087" s="1">
        <v>1</v>
      </c>
      <c r="AG1087" s="1">
        <v>1</v>
      </c>
      <c r="AH1087" s="1">
        <v>11</v>
      </c>
      <c r="AI1087" s="1">
        <v>4</v>
      </c>
      <c r="AJ1087" s="1">
        <v>4</v>
      </c>
      <c r="AK1087" s="1">
        <v>51</v>
      </c>
    </row>
    <row r="1088" spans="1:37" x14ac:dyDescent="0.2">
      <c r="A1088" t="s">
        <v>1088</v>
      </c>
      <c r="B1088" t="s">
        <v>5123</v>
      </c>
      <c r="C1088" t="s">
        <v>5124</v>
      </c>
      <c r="D1088" t="s">
        <v>7482</v>
      </c>
      <c r="E1088" t="s">
        <v>7484</v>
      </c>
      <c r="F1088" s="35" t="s">
        <v>7485</v>
      </c>
      <c r="G1088" s="1" t="s">
        <v>5105</v>
      </c>
      <c r="H1088" s="1" t="s">
        <v>5105</v>
      </c>
      <c r="I1088" s="3">
        <v>1</v>
      </c>
      <c r="J1088" s="1">
        <v>1</v>
      </c>
      <c r="K1088" s="1">
        <v>1</v>
      </c>
      <c r="L1088" s="3">
        <v>1</v>
      </c>
      <c r="M1088" s="6">
        <v>90.2</v>
      </c>
      <c r="N1088" s="13">
        <v>90.2</v>
      </c>
      <c r="O1088" s="3">
        <v>44</v>
      </c>
      <c r="P1088" s="1">
        <v>2.6274999999999999</v>
      </c>
      <c r="Q1088" s="1">
        <v>2.6274999999999999</v>
      </c>
      <c r="R1088" s="3">
        <v>47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100</v>
      </c>
      <c r="AC1088" s="3">
        <v>11</v>
      </c>
      <c r="AD1088" s="1">
        <v>-9.0224465000000004E-2</v>
      </c>
      <c r="AE1088" s="1">
        <v>7.4363546281954102E-2</v>
      </c>
      <c r="AF1088" s="1">
        <v>1</v>
      </c>
      <c r="AG1088" s="1">
        <v>1</v>
      </c>
      <c r="AH1088" s="1">
        <v>11</v>
      </c>
      <c r="AI1088" s="1">
        <v>11</v>
      </c>
      <c r="AJ1088" s="1">
        <v>11</v>
      </c>
      <c r="AK1088" s="1">
        <v>51</v>
      </c>
    </row>
    <row r="1089" spans="1:37" x14ac:dyDescent="0.2">
      <c r="A1089" t="s">
        <v>1089</v>
      </c>
      <c r="B1089" t="s">
        <v>5123</v>
      </c>
      <c r="C1089" t="s">
        <v>5124</v>
      </c>
      <c r="D1089" t="s">
        <v>7482</v>
      </c>
      <c r="E1089" t="s">
        <v>7486</v>
      </c>
      <c r="F1089" s="35" t="s">
        <v>7487</v>
      </c>
      <c r="G1089" s="1" t="s">
        <v>5106</v>
      </c>
      <c r="H1089" s="1" t="s">
        <v>5106</v>
      </c>
      <c r="I1089" s="3">
        <v>1</v>
      </c>
      <c r="J1089" s="1">
        <v>0</v>
      </c>
      <c r="K1089" s="1">
        <v>0</v>
      </c>
      <c r="L1089" s="3">
        <v>1</v>
      </c>
      <c r="M1089" s="6">
        <v>82</v>
      </c>
      <c r="N1089" s="13">
        <v>82</v>
      </c>
      <c r="O1089" s="3">
        <v>44</v>
      </c>
      <c r="P1089" s="1">
        <v>2.585</v>
      </c>
      <c r="Q1089" s="1">
        <v>2.585</v>
      </c>
      <c r="R1089" s="3">
        <v>47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100</v>
      </c>
      <c r="AC1089" s="3">
        <v>11</v>
      </c>
      <c r="AD1089" s="1">
        <v>-9.0224465000000004E-2</v>
      </c>
      <c r="AE1089" s="1">
        <v>7.4363546281954102E-2</v>
      </c>
      <c r="AF1089" s="1">
        <v>1</v>
      </c>
      <c r="AG1089" s="1">
        <v>1</v>
      </c>
      <c r="AH1089" s="1">
        <v>11</v>
      </c>
      <c r="AI1089" s="1">
        <v>3</v>
      </c>
      <c r="AJ1089" s="1">
        <v>3</v>
      </c>
      <c r="AK1089" s="1">
        <v>51</v>
      </c>
    </row>
    <row r="1090" spans="1:37" x14ac:dyDescent="0.2">
      <c r="A1090" t="s">
        <v>1090</v>
      </c>
      <c r="B1090" t="s">
        <v>5123</v>
      </c>
      <c r="C1090" t="s">
        <v>5124</v>
      </c>
      <c r="D1090" t="s">
        <v>7482</v>
      </c>
      <c r="E1090" t="s">
        <v>7488</v>
      </c>
      <c r="F1090" s="35" t="s">
        <v>7489</v>
      </c>
      <c r="G1090" s="1" t="s">
        <v>5105</v>
      </c>
      <c r="H1090" s="1" t="s">
        <v>5105</v>
      </c>
      <c r="I1090" s="3">
        <v>1</v>
      </c>
      <c r="J1090" s="1">
        <v>1</v>
      </c>
      <c r="K1090" s="1">
        <v>1</v>
      </c>
      <c r="L1090" s="3">
        <v>1</v>
      </c>
      <c r="M1090" s="6">
        <v>109.4</v>
      </c>
      <c r="N1090" s="13">
        <v>109.4</v>
      </c>
      <c r="O1090" s="3">
        <v>44</v>
      </c>
      <c r="P1090" s="1">
        <v>2.585</v>
      </c>
      <c r="Q1090" s="1">
        <v>2.585</v>
      </c>
      <c r="R1090" s="3">
        <v>47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100</v>
      </c>
      <c r="AC1090" s="3">
        <v>11</v>
      </c>
      <c r="AD1090" s="1">
        <v>-9.0224465000000004E-2</v>
      </c>
      <c r="AE1090" s="1">
        <v>7.4363546281954102E-2</v>
      </c>
      <c r="AF1090" s="1">
        <v>1</v>
      </c>
      <c r="AG1090" s="1">
        <v>1</v>
      </c>
      <c r="AH1090" s="1">
        <v>11</v>
      </c>
      <c r="AI1090" s="1">
        <v>2</v>
      </c>
      <c r="AJ1090" s="1">
        <v>2</v>
      </c>
      <c r="AK1090" s="1">
        <v>51</v>
      </c>
    </row>
    <row r="1091" spans="1:37" x14ac:dyDescent="0.2">
      <c r="A1091" t="s">
        <v>1091</v>
      </c>
      <c r="B1091" t="s">
        <v>5123</v>
      </c>
      <c r="C1091" t="s">
        <v>5124</v>
      </c>
      <c r="D1091" t="s">
        <v>7482</v>
      </c>
      <c r="E1091" t="s">
        <v>7490</v>
      </c>
      <c r="F1091" s="35" t="s">
        <v>7491</v>
      </c>
      <c r="G1091" s="1" t="s">
        <v>5104</v>
      </c>
      <c r="H1091" s="1" t="s">
        <v>5104</v>
      </c>
      <c r="I1091" s="3">
        <v>1</v>
      </c>
      <c r="J1091" s="1">
        <v>0</v>
      </c>
      <c r="K1091" s="1">
        <v>0</v>
      </c>
      <c r="L1091" s="3">
        <v>1</v>
      </c>
      <c r="M1091" s="6">
        <f>(45+125)/2</f>
        <v>85</v>
      </c>
      <c r="N1091" s="13">
        <v>85</v>
      </c>
      <c r="O1091" s="3">
        <v>1</v>
      </c>
      <c r="P1091" s="1">
        <v>2.585</v>
      </c>
      <c r="Q1091" s="1">
        <v>2.585</v>
      </c>
      <c r="R1091" s="3">
        <v>47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100</v>
      </c>
      <c r="AC1091" s="3">
        <v>11</v>
      </c>
      <c r="AD1091" s="1">
        <v>-9.0224465000000004E-2</v>
      </c>
      <c r="AE1091" s="1">
        <v>7.4363546281954004E-2</v>
      </c>
      <c r="AF1091" s="1">
        <v>1</v>
      </c>
      <c r="AG1091" s="1">
        <v>1</v>
      </c>
      <c r="AH1091" s="1">
        <v>11</v>
      </c>
      <c r="AI1091" s="1">
        <v>2</v>
      </c>
      <c r="AJ1091" s="1">
        <v>2</v>
      </c>
      <c r="AK1091" s="1">
        <v>51</v>
      </c>
    </row>
    <row r="1092" spans="1:37" x14ac:dyDescent="0.2">
      <c r="A1092" t="s">
        <v>1092</v>
      </c>
      <c r="B1092" t="s">
        <v>5123</v>
      </c>
      <c r="C1092" t="s">
        <v>7492</v>
      </c>
      <c r="D1092" t="s">
        <v>7493</v>
      </c>
      <c r="E1092" t="s">
        <v>5313</v>
      </c>
      <c r="F1092" s="35" t="s">
        <v>7494</v>
      </c>
      <c r="G1092" s="1" t="s">
        <v>5105</v>
      </c>
      <c r="H1092" s="1" t="s">
        <v>5105</v>
      </c>
      <c r="I1092" s="3">
        <v>1</v>
      </c>
      <c r="J1092" s="1">
        <v>0</v>
      </c>
      <c r="K1092" s="1">
        <v>0</v>
      </c>
      <c r="L1092" s="3">
        <v>1</v>
      </c>
      <c r="M1092" s="6">
        <v>2310</v>
      </c>
      <c r="N1092" s="13">
        <v>2310</v>
      </c>
      <c r="O1092" s="3">
        <v>44</v>
      </c>
      <c r="P1092" s="1">
        <v>2.1</v>
      </c>
      <c r="Q1092" s="1">
        <v>2.1</v>
      </c>
      <c r="R1092" s="3">
        <v>1</v>
      </c>
      <c r="S1092" s="1">
        <v>10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40</v>
      </c>
      <c r="Z1092" s="1">
        <v>0</v>
      </c>
      <c r="AA1092" s="1">
        <v>0</v>
      </c>
      <c r="AB1092" s="1">
        <v>50</v>
      </c>
      <c r="AC1092" s="3">
        <v>11</v>
      </c>
      <c r="AD1092" s="1">
        <v>-7.0124991999999997E-2</v>
      </c>
      <c r="AE1092" s="1">
        <v>-2.0940053312891001E-2</v>
      </c>
      <c r="AF1092" s="1">
        <v>1</v>
      </c>
      <c r="AG1092" s="1">
        <v>1</v>
      </c>
      <c r="AH1092" s="1">
        <v>11</v>
      </c>
      <c r="AI1092" s="1">
        <v>1</v>
      </c>
      <c r="AJ1092" s="1">
        <v>1</v>
      </c>
      <c r="AK1092" s="1">
        <v>51</v>
      </c>
    </row>
    <row r="1093" spans="1:37" x14ac:dyDescent="0.2">
      <c r="A1093" t="s">
        <v>1093</v>
      </c>
      <c r="B1093" t="s">
        <v>5123</v>
      </c>
      <c r="C1093" t="s">
        <v>7492</v>
      </c>
      <c r="D1093" t="s">
        <v>7493</v>
      </c>
      <c r="E1093" t="s">
        <v>7495</v>
      </c>
      <c r="F1093" s="35" t="s">
        <v>7496</v>
      </c>
      <c r="G1093" s="1" t="s">
        <v>5105</v>
      </c>
      <c r="H1093" s="1" t="s">
        <v>5105</v>
      </c>
      <c r="I1093" s="3">
        <v>1</v>
      </c>
      <c r="J1093" s="1">
        <v>1</v>
      </c>
      <c r="K1093" s="1">
        <v>1</v>
      </c>
      <c r="L1093" s="3">
        <v>1</v>
      </c>
      <c r="M1093" s="6">
        <v>2195.5</v>
      </c>
      <c r="N1093" s="13">
        <v>2195.5</v>
      </c>
      <c r="O1093" s="3">
        <v>44</v>
      </c>
      <c r="P1093" s="1">
        <v>1.64</v>
      </c>
      <c r="Q1093" s="1">
        <v>1.64</v>
      </c>
      <c r="R1093" s="3">
        <v>47</v>
      </c>
      <c r="S1093" s="1">
        <v>10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40</v>
      </c>
      <c r="Z1093" s="1">
        <v>0</v>
      </c>
      <c r="AA1093" s="1">
        <v>0</v>
      </c>
      <c r="AB1093" s="1">
        <v>50</v>
      </c>
      <c r="AC1093" s="3">
        <v>11</v>
      </c>
      <c r="AD1093" s="1">
        <v>-7.0124991999999997E-2</v>
      </c>
      <c r="AE1093" s="1">
        <v>-2.0940053312891099E-2</v>
      </c>
      <c r="AF1093" s="1">
        <v>1</v>
      </c>
      <c r="AG1093" s="1">
        <v>1</v>
      </c>
      <c r="AH1093" s="1">
        <v>11</v>
      </c>
      <c r="AI1093" s="1">
        <v>1</v>
      </c>
      <c r="AJ1093" s="1">
        <v>1</v>
      </c>
      <c r="AK1093" s="1">
        <v>51</v>
      </c>
    </row>
    <row r="1094" spans="1:37" x14ac:dyDescent="0.2">
      <c r="A1094" t="s">
        <v>1094</v>
      </c>
      <c r="B1094" t="s">
        <v>5123</v>
      </c>
      <c r="C1094" t="s">
        <v>7492</v>
      </c>
      <c r="D1094" t="s">
        <v>7493</v>
      </c>
      <c r="E1094" t="s">
        <v>7497</v>
      </c>
      <c r="F1094" s="35" t="s">
        <v>7498</v>
      </c>
      <c r="G1094" s="1" t="s">
        <v>2</v>
      </c>
      <c r="H1094" s="1" t="s">
        <v>5105</v>
      </c>
      <c r="I1094" s="14" t="s">
        <v>14989</v>
      </c>
      <c r="J1094" s="1" t="s">
        <v>2</v>
      </c>
      <c r="K1094" s="1">
        <v>0</v>
      </c>
      <c r="L1094" s="14" t="s">
        <v>14989</v>
      </c>
      <c r="M1094" s="6">
        <v>2500</v>
      </c>
      <c r="N1094" s="13">
        <v>2500</v>
      </c>
      <c r="O1094" s="3">
        <v>44</v>
      </c>
      <c r="P1094" s="1" t="s">
        <v>2</v>
      </c>
      <c r="Q1094" s="1">
        <v>1.3744000000000001</v>
      </c>
      <c r="R1094" s="3" t="s">
        <v>14989</v>
      </c>
      <c r="S1094" s="1">
        <v>9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41</v>
      </c>
      <c r="Z1094" s="1">
        <v>0</v>
      </c>
      <c r="AA1094" s="1">
        <v>0</v>
      </c>
      <c r="AB1094" s="1">
        <v>50</v>
      </c>
      <c r="AC1094" s="3">
        <v>44</v>
      </c>
      <c r="AD1094" s="1">
        <v>-7.2121160000000004E-2</v>
      </c>
      <c r="AE1094" s="1">
        <v>-2.20791894850061E-2</v>
      </c>
      <c r="AF1094" s="1">
        <v>1</v>
      </c>
      <c r="AG1094" s="1">
        <v>1</v>
      </c>
      <c r="AH1094" s="15">
        <v>1</v>
      </c>
      <c r="AI1094" s="1">
        <v>1</v>
      </c>
      <c r="AJ1094" s="1">
        <v>1</v>
      </c>
      <c r="AK1094" s="1">
        <v>51</v>
      </c>
    </row>
    <row r="1095" spans="1:37" x14ac:dyDescent="0.2">
      <c r="A1095" t="s">
        <v>1095</v>
      </c>
      <c r="B1095" t="s">
        <v>5123</v>
      </c>
      <c r="C1095" t="s">
        <v>7492</v>
      </c>
      <c r="D1095" t="s">
        <v>7493</v>
      </c>
      <c r="E1095" t="s">
        <v>7049</v>
      </c>
      <c r="F1095" s="35" t="s">
        <v>7499</v>
      </c>
      <c r="G1095" s="1" t="s">
        <v>5105</v>
      </c>
      <c r="H1095" s="1" t="s">
        <v>5105</v>
      </c>
      <c r="I1095" s="3">
        <v>1</v>
      </c>
      <c r="J1095" s="1">
        <v>0</v>
      </c>
      <c r="K1095" s="1">
        <v>0</v>
      </c>
      <c r="L1095" s="3">
        <v>1</v>
      </c>
      <c r="M1095" s="6">
        <v>3500</v>
      </c>
      <c r="N1095" s="13">
        <v>3500</v>
      </c>
      <c r="O1095" s="3">
        <v>44</v>
      </c>
      <c r="P1095" s="1">
        <v>2.1</v>
      </c>
      <c r="Q1095" s="1">
        <v>2.1</v>
      </c>
      <c r="R1095" s="3">
        <v>1</v>
      </c>
      <c r="S1095" s="1">
        <v>10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40</v>
      </c>
      <c r="Z1095" s="1">
        <v>0</v>
      </c>
      <c r="AA1095" s="1">
        <v>0</v>
      </c>
      <c r="AB1095" s="1">
        <v>50</v>
      </c>
      <c r="AC1095" s="3">
        <v>11</v>
      </c>
      <c r="AD1095" s="1">
        <v>-7.0124991999999997E-2</v>
      </c>
      <c r="AE1095" s="1">
        <v>-2.0940053312891099E-2</v>
      </c>
      <c r="AF1095" s="1">
        <v>1</v>
      </c>
      <c r="AG1095" s="1">
        <v>1</v>
      </c>
      <c r="AH1095" s="1">
        <v>11</v>
      </c>
      <c r="AI1095" s="1">
        <v>2</v>
      </c>
      <c r="AJ1095" s="1">
        <v>2</v>
      </c>
      <c r="AK1095" s="1">
        <v>51</v>
      </c>
    </row>
    <row r="1096" spans="1:37" x14ac:dyDescent="0.2">
      <c r="A1096" t="s">
        <v>1096</v>
      </c>
      <c r="B1096" t="s">
        <v>5123</v>
      </c>
      <c r="C1096" t="s">
        <v>7492</v>
      </c>
      <c r="D1096" t="s">
        <v>7493</v>
      </c>
      <c r="E1096" t="s">
        <v>7500</v>
      </c>
      <c r="F1096" s="35" t="s">
        <v>7501</v>
      </c>
      <c r="G1096" s="1" t="s">
        <v>5105</v>
      </c>
      <c r="H1096" s="1" t="s">
        <v>5105</v>
      </c>
      <c r="I1096" s="3">
        <v>1</v>
      </c>
      <c r="J1096" s="1">
        <v>0</v>
      </c>
      <c r="K1096" s="1">
        <v>0</v>
      </c>
      <c r="L1096" s="3">
        <v>1</v>
      </c>
      <c r="M1096" s="6">
        <v>2650</v>
      </c>
      <c r="N1096" s="13">
        <v>2650</v>
      </c>
      <c r="O1096" s="3">
        <v>44</v>
      </c>
      <c r="P1096" s="1">
        <v>2</v>
      </c>
      <c r="Q1096" s="1">
        <v>2</v>
      </c>
      <c r="R1096" s="3">
        <v>1</v>
      </c>
      <c r="S1096" s="1">
        <v>10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40</v>
      </c>
      <c r="Z1096" s="1">
        <v>0</v>
      </c>
      <c r="AA1096" s="1">
        <v>0</v>
      </c>
      <c r="AB1096" s="1">
        <v>50</v>
      </c>
      <c r="AC1096" s="3">
        <v>11</v>
      </c>
      <c r="AD1096" s="1">
        <v>-7.0124991999999997E-2</v>
      </c>
      <c r="AE1096" s="1">
        <v>-2.0940053312891099E-2</v>
      </c>
      <c r="AF1096" s="1">
        <v>1</v>
      </c>
      <c r="AG1096" s="1">
        <v>1</v>
      </c>
      <c r="AH1096" s="1">
        <v>11</v>
      </c>
      <c r="AI1096" s="1">
        <v>2</v>
      </c>
      <c r="AJ1096" s="1">
        <v>2</v>
      </c>
      <c r="AK1096" s="1">
        <v>51</v>
      </c>
    </row>
    <row r="1097" spans="1:37" x14ac:dyDescent="0.2">
      <c r="A1097" t="s">
        <v>1097</v>
      </c>
      <c r="B1097" t="s">
        <v>5123</v>
      </c>
      <c r="C1097" t="s">
        <v>7492</v>
      </c>
      <c r="D1097" t="s">
        <v>7493</v>
      </c>
      <c r="E1097" t="s">
        <v>7502</v>
      </c>
      <c r="F1097" s="35" t="s">
        <v>7503</v>
      </c>
      <c r="G1097" s="1" t="s">
        <v>2</v>
      </c>
      <c r="H1097" s="1" t="s">
        <v>5105</v>
      </c>
      <c r="I1097" s="14" t="s">
        <v>14989</v>
      </c>
      <c r="J1097" s="1" t="s">
        <v>2</v>
      </c>
      <c r="K1097" s="1">
        <v>0</v>
      </c>
      <c r="L1097" s="14" t="s">
        <v>14989</v>
      </c>
      <c r="M1097" s="6">
        <v>3050</v>
      </c>
      <c r="N1097" s="13">
        <v>3050</v>
      </c>
      <c r="O1097" s="3">
        <v>44</v>
      </c>
      <c r="P1097" s="1" t="s">
        <v>2</v>
      </c>
      <c r="Q1097" s="1">
        <v>1.6756</v>
      </c>
      <c r="R1097" s="3" t="s">
        <v>14989</v>
      </c>
      <c r="S1097" s="1">
        <v>9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41</v>
      </c>
      <c r="Z1097" s="1">
        <v>0</v>
      </c>
      <c r="AA1097" s="1">
        <v>0</v>
      </c>
      <c r="AB1097" s="1">
        <v>50</v>
      </c>
      <c r="AC1097" s="3">
        <v>44</v>
      </c>
      <c r="AD1097" s="1">
        <v>-7.2121160000000004E-2</v>
      </c>
      <c r="AE1097" s="1">
        <v>-2.20791894850061E-2</v>
      </c>
      <c r="AF1097" s="1">
        <v>1</v>
      </c>
      <c r="AG1097" s="1">
        <v>1</v>
      </c>
      <c r="AH1097" s="15">
        <v>1</v>
      </c>
      <c r="AI1097" s="1">
        <v>1</v>
      </c>
      <c r="AJ1097" s="1">
        <v>1</v>
      </c>
      <c r="AK1097" s="1">
        <v>51</v>
      </c>
    </row>
    <row r="1098" spans="1:37" x14ac:dyDescent="0.2">
      <c r="A1098" t="s">
        <v>1098</v>
      </c>
      <c r="B1098" t="s">
        <v>5123</v>
      </c>
      <c r="C1098" t="s">
        <v>7492</v>
      </c>
      <c r="D1098" t="s">
        <v>7493</v>
      </c>
      <c r="E1098" t="s">
        <v>7504</v>
      </c>
      <c r="F1098" s="35" t="s">
        <v>7505</v>
      </c>
      <c r="G1098" s="1" t="s">
        <v>5105</v>
      </c>
      <c r="H1098" s="1" t="s">
        <v>5105</v>
      </c>
      <c r="I1098" s="3">
        <v>2</v>
      </c>
      <c r="J1098" s="1">
        <v>1</v>
      </c>
      <c r="K1098" s="1">
        <v>1</v>
      </c>
      <c r="L1098" s="3">
        <v>1</v>
      </c>
      <c r="M1098" s="6">
        <v>2650</v>
      </c>
      <c r="N1098" s="13">
        <v>2650</v>
      </c>
      <c r="O1098" s="3">
        <v>44</v>
      </c>
      <c r="P1098" s="1" t="s">
        <v>2</v>
      </c>
      <c r="Q1098" s="1">
        <v>3.2804000000000002</v>
      </c>
      <c r="R1098" s="3" t="s">
        <v>14989</v>
      </c>
      <c r="S1098" s="1">
        <v>10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40</v>
      </c>
      <c r="Z1098" s="1">
        <v>0</v>
      </c>
      <c r="AA1098" s="1">
        <v>0</v>
      </c>
      <c r="AB1098" s="1">
        <v>50</v>
      </c>
      <c r="AC1098" s="3">
        <v>11</v>
      </c>
      <c r="AD1098" s="1">
        <v>-7.0124991999999997E-2</v>
      </c>
      <c r="AE1098" s="1">
        <v>-2.0940053312891001E-2</v>
      </c>
      <c r="AF1098" s="1">
        <v>1</v>
      </c>
      <c r="AG1098" s="1">
        <v>1</v>
      </c>
      <c r="AH1098" s="1">
        <v>11</v>
      </c>
      <c r="AI1098" s="1">
        <v>1</v>
      </c>
      <c r="AJ1098" s="1">
        <v>1</v>
      </c>
      <c r="AK1098" s="1">
        <v>51</v>
      </c>
    </row>
    <row r="1099" spans="1:37" x14ac:dyDescent="0.2">
      <c r="A1099" t="s">
        <v>1099</v>
      </c>
      <c r="B1099" t="s">
        <v>5123</v>
      </c>
      <c r="C1099" t="s">
        <v>7492</v>
      </c>
      <c r="D1099" t="s">
        <v>7493</v>
      </c>
      <c r="E1099" t="s">
        <v>7506</v>
      </c>
      <c r="F1099" s="35" t="s">
        <v>7507</v>
      </c>
      <c r="G1099" s="1" t="s">
        <v>5105</v>
      </c>
      <c r="H1099" s="1" t="s">
        <v>5105</v>
      </c>
      <c r="I1099" s="3">
        <v>1</v>
      </c>
      <c r="J1099" s="1">
        <v>1</v>
      </c>
      <c r="K1099" s="1">
        <v>1</v>
      </c>
      <c r="L1099" s="3">
        <v>42</v>
      </c>
      <c r="M1099" s="6">
        <v>3020</v>
      </c>
      <c r="N1099" s="13">
        <v>3020</v>
      </c>
      <c r="O1099" s="3">
        <v>44</v>
      </c>
      <c r="P1099" s="1">
        <v>1.575</v>
      </c>
      <c r="Q1099" s="1">
        <v>1.575</v>
      </c>
      <c r="R1099" s="3">
        <v>47</v>
      </c>
      <c r="S1099" s="1">
        <v>10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40</v>
      </c>
      <c r="Z1099" s="1">
        <v>0</v>
      </c>
      <c r="AA1099" s="1">
        <v>0</v>
      </c>
      <c r="AB1099" s="1">
        <v>50</v>
      </c>
      <c r="AC1099" s="3">
        <v>11</v>
      </c>
      <c r="AD1099" s="1">
        <v>-7.0124991999999997E-2</v>
      </c>
      <c r="AE1099" s="1">
        <v>-2.0940053312891001E-2</v>
      </c>
      <c r="AF1099" s="1">
        <v>1</v>
      </c>
      <c r="AG1099" s="1">
        <v>1</v>
      </c>
      <c r="AH1099" s="1">
        <v>11</v>
      </c>
      <c r="AI1099" s="1">
        <v>2</v>
      </c>
      <c r="AJ1099" s="1">
        <v>2</v>
      </c>
      <c r="AK1099" s="1">
        <v>51</v>
      </c>
    </row>
    <row r="1100" spans="1:37" x14ac:dyDescent="0.2">
      <c r="A1100" t="s">
        <v>1100</v>
      </c>
      <c r="B1100" t="s">
        <v>5123</v>
      </c>
      <c r="C1100" t="s">
        <v>7492</v>
      </c>
      <c r="D1100" t="s">
        <v>7493</v>
      </c>
      <c r="E1100" t="s">
        <v>6798</v>
      </c>
      <c r="F1100" s="35" t="s">
        <v>7508</v>
      </c>
      <c r="G1100" s="1" t="s">
        <v>5105</v>
      </c>
      <c r="H1100" s="1" t="s">
        <v>5105</v>
      </c>
      <c r="I1100" s="3">
        <v>1</v>
      </c>
      <c r="J1100" s="1">
        <v>1</v>
      </c>
      <c r="K1100" s="1">
        <v>1</v>
      </c>
      <c r="L1100" s="3">
        <v>1</v>
      </c>
      <c r="M1100" s="6">
        <v>5000</v>
      </c>
      <c r="N1100" s="13">
        <v>5000</v>
      </c>
      <c r="O1100" s="3">
        <v>44</v>
      </c>
      <c r="P1100" s="1">
        <v>1.5</v>
      </c>
      <c r="Q1100" s="1">
        <v>1.5</v>
      </c>
      <c r="R1100" s="3">
        <v>1</v>
      </c>
      <c r="S1100" s="1">
        <v>10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40</v>
      </c>
      <c r="Z1100" s="1">
        <v>0</v>
      </c>
      <c r="AA1100" s="1">
        <v>0</v>
      </c>
      <c r="AB1100" s="1">
        <v>50</v>
      </c>
      <c r="AC1100" s="3">
        <v>11</v>
      </c>
      <c r="AD1100" s="1">
        <v>-7.0124991999999997E-2</v>
      </c>
      <c r="AE1100" s="1">
        <v>-2.0940053312891001E-2</v>
      </c>
      <c r="AF1100" s="1">
        <v>1</v>
      </c>
      <c r="AG1100" s="1">
        <v>1</v>
      </c>
      <c r="AH1100" s="1">
        <v>11</v>
      </c>
      <c r="AI1100" s="1">
        <v>1</v>
      </c>
      <c r="AJ1100" s="1">
        <v>1</v>
      </c>
      <c r="AK1100" s="1">
        <v>51</v>
      </c>
    </row>
    <row r="1101" spans="1:37" x14ac:dyDescent="0.2">
      <c r="A1101" t="s">
        <v>1101</v>
      </c>
      <c r="B1101" t="s">
        <v>5123</v>
      </c>
      <c r="C1101" t="s">
        <v>7492</v>
      </c>
      <c r="D1101" t="s">
        <v>7493</v>
      </c>
      <c r="E1101" t="s">
        <v>7509</v>
      </c>
      <c r="F1101" s="35" t="s">
        <v>7510</v>
      </c>
      <c r="G1101" s="1" t="s">
        <v>5105</v>
      </c>
      <c r="H1101" s="1" t="s">
        <v>5105</v>
      </c>
      <c r="I1101" s="3">
        <v>1</v>
      </c>
      <c r="J1101" s="1">
        <v>0</v>
      </c>
      <c r="K1101" s="1">
        <v>0</v>
      </c>
      <c r="L1101" s="3">
        <v>1</v>
      </c>
      <c r="M1101" s="6">
        <v>2900</v>
      </c>
      <c r="N1101" s="13">
        <v>2900</v>
      </c>
      <c r="O1101" s="3">
        <v>44</v>
      </c>
      <c r="P1101" s="1">
        <v>1.5</v>
      </c>
      <c r="Q1101" s="1">
        <v>1.5</v>
      </c>
      <c r="R1101" s="3">
        <v>47</v>
      </c>
      <c r="S1101" s="1">
        <v>10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40</v>
      </c>
      <c r="Z1101" s="1">
        <v>0</v>
      </c>
      <c r="AA1101" s="1">
        <v>0</v>
      </c>
      <c r="AB1101" s="1">
        <v>50</v>
      </c>
      <c r="AC1101" s="3">
        <v>11</v>
      </c>
      <c r="AD1101" s="1">
        <v>-7.0124991999999997E-2</v>
      </c>
      <c r="AE1101" s="1">
        <v>-2.0940053312891001E-2</v>
      </c>
      <c r="AF1101" s="1">
        <v>1</v>
      </c>
      <c r="AG1101" s="1">
        <v>1</v>
      </c>
      <c r="AH1101" s="1">
        <v>11</v>
      </c>
      <c r="AI1101" s="1">
        <v>3</v>
      </c>
      <c r="AJ1101" s="1">
        <v>3</v>
      </c>
      <c r="AK1101" s="1">
        <v>51</v>
      </c>
    </row>
    <row r="1102" spans="1:37" x14ac:dyDescent="0.2">
      <c r="A1102" t="s">
        <v>1102</v>
      </c>
      <c r="B1102" t="s">
        <v>5123</v>
      </c>
      <c r="C1102" t="s">
        <v>7492</v>
      </c>
      <c r="D1102" t="s">
        <v>7493</v>
      </c>
      <c r="E1102" t="s">
        <v>7511</v>
      </c>
      <c r="F1102" s="35" t="s">
        <v>7512</v>
      </c>
      <c r="G1102" s="1" t="s">
        <v>5105</v>
      </c>
      <c r="H1102" s="1" t="s">
        <v>5105</v>
      </c>
      <c r="I1102" s="3">
        <v>1</v>
      </c>
      <c r="J1102" s="1">
        <v>1</v>
      </c>
      <c r="K1102" s="1">
        <v>1</v>
      </c>
      <c r="L1102" s="3">
        <v>1</v>
      </c>
      <c r="M1102" s="6">
        <v>2675</v>
      </c>
      <c r="N1102" s="13">
        <v>2675</v>
      </c>
      <c r="O1102" s="3">
        <v>44</v>
      </c>
      <c r="P1102" s="1">
        <v>1.4450000000000001</v>
      </c>
      <c r="Q1102" s="1">
        <v>1.4450000000000001</v>
      </c>
      <c r="R1102" s="3">
        <v>47</v>
      </c>
      <c r="S1102" s="1">
        <v>10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40</v>
      </c>
      <c r="Z1102" s="1">
        <v>0</v>
      </c>
      <c r="AA1102" s="1">
        <v>0</v>
      </c>
      <c r="AB1102" s="1">
        <v>50</v>
      </c>
      <c r="AC1102" s="3">
        <v>11</v>
      </c>
      <c r="AD1102" s="1">
        <v>-7.0124991999999997E-2</v>
      </c>
      <c r="AE1102" s="1">
        <v>-2.0940053312891001E-2</v>
      </c>
      <c r="AF1102" s="1">
        <v>1</v>
      </c>
      <c r="AG1102" s="1">
        <v>1</v>
      </c>
      <c r="AH1102" s="1">
        <v>11</v>
      </c>
      <c r="AI1102" s="1">
        <v>5</v>
      </c>
      <c r="AJ1102" s="1">
        <v>5</v>
      </c>
      <c r="AK1102" s="1">
        <v>51</v>
      </c>
    </row>
    <row r="1103" spans="1:37" x14ac:dyDescent="0.2">
      <c r="A1103" t="s">
        <v>1103</v>
      </c>
      <c r="B1103" t="s">
        <v>5123</v>
      </c>
      <c r="C1103" t="s">
        <v>7492</v>
      </c>
      <c r="D1103" t="s">
        <v>7493</v>
      </c>
      <c r="E1103" t="s">
        <v>7513</v>
      </c>
      <c r="F1103" s="35" t="s">
        <v>7514</v>
      </c>
      <c r="G1103" s="1" t="s">
        <v>5105</v>
      </c>
      <c r="H1103" s="1" t="s">
        <v>5105</v>
      </c>
      <c r="I1103" s="3">
        <v>2</v>
      </c>
      <c r="J1103" s="1">
        <v>1</v>
      </c>
      <c r="K1103" s="1">
        <v>1</v>
      </c>
      <c r="L1103" s="3">
        <v>1</v>
      </c>
      <c r="M1103" s="6">
        <v>1659.9</v>
      </c>
      <c r="N1103" s="13">
        <v>1659.9</v>
      </c>
      <c r="O1103" s="3">
        <v>44</v>
      </c>
      <c r="P1103" s="1">
        <v>1.5</v>
      </c>
      <c r="Q1103" s="1">
        <v>1.5</v>
      </c>
      <c r="R1103" s="3">
        <v>1</v>
      </c>
      <c r="S1103" s="1">
        <v>10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40</v>
      </c>
      <c r="Z1103" s="1">
        <v>0</v>
      </c>
      <c r="AA1103" s="1">
        <v>0</v>
      </c>
      <c r="AB1103" s="1">
        <v>50</v>
      </c>
      <c r="AC1103" s="3">
        <v>11</v>
      </c>
      <c r="AD1103" s="1">
        <v>-7.0124991999999997E-2</v>
      </c>
      <c r="AE1103" s="1">
        <v>-2.0940053312891001E-2</v>
      </c>
      <c r="AF1103" s="1">
        <v>1</v>
      </c>
      <c r="AG1103" s="1">
        <v>1</v>
      </c>
      <c r="AH1103" s="1">
        <v>11</v>
      </c>
      <c r="AI1103" s="1">
        <v>1</v>
      </c>
      <c r="AJ1103" s="1">
        <v>1</v>
      </c>
      <c r="AK1103" s="1">
        <v>51</v>
      </c>
    </row>
    <row r="1104" spans="1:37" x14ac:dyDescent="0.2">
      <c r="A1104" t="s">
        <v>1104</v>
      </c>
      <c r="B1104" t="s">
        <v>5123</v>
      </c>
      <c r="C1104" t="s">
        <v>7492</v>
      </c>
      <c r="D1104" t="s">
        <v>7493</v>
      </c>
      <c r="E1104" t="s">
        <v>7515</v>
      </c>
      <c r="F1104" s="35" t="s">
        <v>7516</v>
      </c>
      <c r="G1104" s="1" t="s">
        <v>2</v>
      </c>
      <c r="H1104" s="1" t="s">
        <v>5105</v>
      </c>
      <c r="I1104" s="14" t="s">
        <v>14989</v>
      </c>
      <c r="J1104" s="1" t="s">
        <v>2</v>
      </c>
      <c r="K1104" s="1">
        <v>0</v>
      </c>
      <c r="L1104" s="14" t="s">
        <v>14989</v>
      </c>
      <c r="M1104" s="6">
        <v>4100</v>
      </c>
      <c r="N1104" s="13">
        <v>4100</v>
      </c>
      <c r="O1104" s="3">
        <v>44</v>
      </c>
      <c r="P1104" s="1" t="s">
        <v>2</v>
      </c>
      <c r="Q1104" s="1">
        <v>1.1912</v>
      </c>
      <c r="R1104" s="3" t="s">
        <v>14989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100</v>
      </c>
      <c r="AC1104" s="36">
        <v>1</v>
      </c>
      <c r="AD1104" s="1">
        <v>-9.0224465000000004E-2</v>
      </c>
      <c r="AE1104" s="1">
        <v>7.4363546281954004E-2</v>
      </c>
      <c r="AF1104" s="1">
        <v>1</v>
      </c>
      <c r="AG1104" s="1">
        <v>1</v>
      </c>
      <c r="AH1104" s="15">
        <v>1</v>
      </c>
      <c r="AI1104" s="1">
        <v>1</v>
      </c>
      <c r="AJ1104" s="1">
        <v>1</v>
      </c>
      <c r="AK1104" s="1">
        <v>51</v>
      </c>
    </row>
    <row r="1105" spans="1:37" x14ac:dyDescent="0.2">
      <c r="A1105" t="s">
        <v>1105</v>
      </c>
      <c r="B1105" t="s">
        <v>6113</v>
      </c>
      <c r="C1105" t="s">
        <v>6114</v>
      </c>
      <c r="D1105" t="s">
        <v>7517</v>
      </c>
      <c r="E1105" t="s">
        <v>5818</v>
      </c>
      <c r="F1105" s="35" t="s">
        <v>7518</v>
      </c>
      <c r="G1105" s="1" t="s">
        <v>5105</v>
      </c>
      <c r="H1105" s="1" t="s">
        <v>5105</v>
      </c>
      <c r="I1105" s="3">
        <v>1</v>
      </c>
      <c r="J1105" s="1">
        <v>0</v>
      </c>
      <c r="K1105" s="1">
        <v>0</v>
      </c>
      <c r="L1105" s="3">
        <v>1</v>
      </c>
      <c r="M1105" s="6">
        <v>1500</v>
      </c>
      <c r="N1105" s="13">
        <v>1500</v>
      </c>
      <c r="O1105" s="3">
        <v>44</v>
      </c>
      <c r="P1105" s="1">
        <v>7.27</v>
      </c>
      <c r="Q1105" s="1">
        <v>7.27</v>
      </c>
      <c r="R1105" s="3">
        <v>47</v>
      </c>
      <c r="S1105" s="1">
        <v>100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3">
        <v>11</v>
      </c>
      <c r="AD1105" s="1">
        <v>9.9855619000000007E-2</v>
      </c>
      <c r="AE1105" s="1">
        <v>2.2143426940416801E-2</v>
      </c>
      <c r="AF1105" s="1">
        <v>1</v>
      </c>
      <c r="AG1105" s="1">
        <v>1</v>
      </c>
      <c r="AH1105" s="1">
        <v>11</v>
      </c>
      <c r="AI1105" s="1">
        <v>11</v>
      </c>
      <c r="AJ1105" s="1">
        <v>11</v>
      </c>
      <c r="AK1105" s="1">
        <v>51</v>
      </c>
    </row>
    <row r="1106" spans="1:37" x14ac:dyDescent="0.2">
      <c r="A1106" t="s">
        <v>1106</v>
      </c>
      <c r="B1106" t="s">
        <v>6113</v>
      </c>
      <c r="C1106" t="s">
        <v>6114</v>
      </c>
      <c r="D1106" t="s">
        <v>7517</v>
      </c>
      <c r="E1106" t="s">
        <v>7519</v>
      </c>
      <c r="F1106" s="35" t="s">
        <v>7520</v>
      </c>
      <c r="G1106" s="1" t="s">
        <v>5104</v>
      </c>
      <c r="H1106" s="1" t="s">
        <v>5104</v>
      </c>
      <c r="I1106" s="3">
        <v>1</v>
      </c>
      <c r="J1106" s="1">
        <v>0</v>
      </c>
      <c r="K1106" s="1">
        <v>0</v>
      </c>
      <c r="L1106" s="3">
        <v>1</v>
      </c>
      <c r="M1106" s="6">
        <v>9500</v>
      </c>
      <c r="N1106" s="13">
        <v>9500</v>
      </c>
      <c r="O1106" s="3">
        <v>44</v>
      </c>
      <c r="P1106" s="1">
        <v>3.8525</v>
      </c>
      <c r="Q1106" s="1">
        <v>3.8525</v>
      </c>
      <c r="R1106" s="3">
        <v>47</v>
      </c>
      <c r="S1106" s="1">
        <v>100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3">
        <v>11</v>
      </c>
      <c r="AD1106" s="1">
        <v>9.9855619000000007E-2</v>
      </c>
      <c r="AE1106" s="1">
        <v>2.2143426940416801E-2</v>
      </c>
      <c r="AF1106" s="1">
        <v>1</v>
      </c>
      <c r="AG1106" s="1">
        <v>1</v>
      </c>
      <c r="AH1106" s="1">
        <v>11</v>
      </c>
      <c r="AI1106" s="1">
        <v>1</v>
      </c>
      <c r="AJ1106" s="1">
        <v>1</v>
      </c>
      <c r="AK1106" s="1">
        <v>51</v>
      </c>
    </row>
    <row r="1107" spans="1:37" x14ac:dyDescent="0.2">
      <c r="A1107" t="s">
        <v>1107</v>
      </c>
      <c r="B1107" t="s">
        <v>6113</v>
      </c>
      <c r="C1107" t="s">
        <v>6114</v>
      </c>
      <c r="D1107" t="s">
        <v>7517</v>
      </c>
      <c r="E1107" t="s">
        <v>7521</v>
      </c>
      <c r="F1107" s="35" t="s">
        <v>7522</v>
      </c>
      <c r="G1107" s="1" t="s">
        <v>5104</v>
      </c>
      <c r="H1107" s="1" t="s">
        <v>5104</v>
      </c>
      <c r="I1107" s="3">
        <v>1</v>
      </c>
      <c r="J1107" s="1">
        <v>1</v>
      </c>
      <c r="K1107" s="1">
        <v>1</v>
      </c>
      <c r="L1107" s="3">
        <v>42</v>
      </c>
      <c r="M1107" s="6">
        <v>4203.8</v>
      </c>
      <c r="N1107" s="13">
        <v>4203.8</v>
      </c>
      <c r="O1107" s="3">
        <v>44</v>
      </c>
      <c r="P1107" s="1">
        <v>3.98</v>
      </c>
      <c r="Q1107" s="1">
        <v>3.98</v>
      </c>
      <c r="R1107" s="3">
        <v>47</v>
      </c>
      <c r="S1107" s="1">
        <v>100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3">
        <v>11</v>
      </c>
      <c r="AD1107" s="1">
        <v>9.9855619000000007E-2</v>
      </c>
      <c r="AE1107" s="1">
        <v>2.2143426940416801E-2</v>
      </c>
      <c r="AF1107" s="1">
        <v>1</v>
      </c>
      <c r="AG1107" s="1">
        <v>1</v>
      </c>
      <c r="AH1107" s="1">
        <v>11</v>
      </c>
      <c r="AI1107" s="1">
        <v>18</v>
      </c>
      <c r="AJ1107" s="1">
        <v>18</v>
      </c>
      <c r="AK1107" s="1">
        <v>51</v>
      </c>
    </row>
    <row r="1108" spans="1:37" x14ac:dyDescent="0.2">
      <c r="A1108" t="s">
        <v>1108</v>
      </c>
      <c r="B1108" t="s">
        <v>6113</v>
      </c>
      <c r="C1108" t="s">
        <v>6114</v>
      </c>
      <c r="D1108" t="s">
        <v>7517</v>
      </c>
      <c r="E1108" t="s">
        <v>7523</v>
      </c>
      <c r="F1108" s="35" t="s">
        <v>7524</v>
      </c>
      <c r="G1108" s="1" t="s">
        <v>5104</v>
      </c>
      <c r="H1108" s="1" t="s">
        <v>5104</v>
      </c>
      <c r="I1108" s="3">
        <v>1</v>
      </c>
      <c r="J1108" s="1">
        <v>0</v>
      </c>
      <c r="K1108" s="1">
        <v>0</v>
      </c>
      <c r="L1108" s="3">
        <v>1</v>
      </c>
      <c r="M1108" s="6">
        <v>4445</v>
      </c>
      <c r="N1108" s="13">
        <v>4445</v>
      </c>
      <c r="O1108" s="3">
        <v>44</v>
      </c>
      <c r="P1108" s="1">
        <v>4</v>
      </c>
      <c r="Q1108" s="1">
        <v>4</v>
      </c>
      <c r="R1108" s="3">
        <v>1</v>
      </c>
      <c r="S1108" s="1">
        <v>100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3">
        <v>11</v>
      </c>
      <c r="AD1108" s="1">
        <v>9.9855619000000007E-2</v>
      </c>
      <c r="AE1108" s="1">
        <v>2.2143426940416801E-2</v>
      </c>
      <c r="AF1108" s="1">
        <v>1</v>
      </c>
      <c r="AG1108" s="1">
        <v>1</v>
      </c>
      <c r="AH1108" s="1">
        <v>11</v>
      </c>
      <c r="AI1108" s="1">
        <v>2</v>
      </c>
      <c r="AJ1108" s="1">
        <v>2</v>
      </c>
      <c r="AK1108" s="1">
        <v>51</v>
      </c>
    </row>
    <row r="1109" spans="1:37" x14ac:dyDescent="0.2">
      <c r="A1109" t="s">
        <v>1109</v>
      </c>
      <c r="B1109" t="s">
        <v>6113</v>
      </c>
      <c r="C1109" t="s">
        <v>6114</v>
      </c>
      <c r="D1109" t="s">
        <v>7517</v>
      </c>
      <c r="E1109" t="s">
        <v>7525</v>
      </c>
      <c r="F1109" s="35" t="s">
        <v>7526</v>
      </c>
      <c r="G1109" s="1" t="s">
        <v>5105</v>
      </c>
      <c r="H1109" s="1" t="s">
        <v>5105</v>
      </c>
      <c r="I1109" s="3">
        <v>1</v>
      </c>
      <c r="J1109" s="1">
        <v>0</v>
      </c>
      <c r="K1109" s="1">
        <v>0</v>
      </c>
      <c r="L1109" s="3">
        <v>1</v>
      </c>
      <c r="M1109" s="6">
        <v>1150</v>
      </c>
      <c r="N1109" s="13">
        <v>1150</v>
      </c>
      <c r="O1109" s="3">
        <v>44</v>
      </c>
      <c r="P1109" s="1">
        <v>4</v>
      </c>
      <c r="Q1109" s="1">
        <v>4</v>
      </c>
      <c r="R1109" s="3">
        <v>47</v>
      </c>
      <c r="S1109" s="1">
        <v>100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3">
        <v>11</v>
      </c>
      <c r="AD1109" s="1">
        <v>9.9855619000000007E-2</v>
      </c>
      <c r="AE1109" s="1">
        <v>2.2143426940416801E-2</v>
      </c>
      <c r="AF1109" s="1">
        <v>1</v>
      </c>
      <c r="AG1109" s="1">
        <v>1</v>
      </c>
      <c r="AH1109" s="1">
        <v>11</v>
      </c>
      <c r="AI1109" s="1">
        <v>3</v>
      </c>
      <c r="AJ1109" s="1">
        <v>3</v>
      </c>
      <c r="AK1109" s="1">
        <v>51</v>
      </c>
    </row>
    <row r="1110" spans="1:37" x14ac:dyDescent="0.2">
      <c r="A1110" t="s">
        <v>1110</v>
      </c>
      <c r="B1110" t="s">
        <v>6113</v>
      </c>
      <c r="C1110" t="s">
        <v>6114</v>
      </c>
      <c r="D1110" t="s">
        <v>7517</v>
      </c>
      <c r="E1110" t="s">
        <v>7527</v>
      </c>
      <c r="F1110" s="35" t="s">
        <v>7528</v>
      </c>
      <c r="G1110" s="1" t="s">
        <v>5104</v>
      </c>
      <c r="H1110" s="1" t="s">
        <v>5104</v>
      </c>
      <c r="I1110" s="3">
        <v>1</v>
      </c>
      <c r="J1110" s="1">
        <v>0</v>
      </c>
      <c r="K1110" s="1">
        <v>0</v>
      </c>
      <c r="L1110" s="3">
        <v>1</v>
      </c>
      <c r="M1110" s="6">
        <v>1526.7</v>
      </c>
      <c r="N1110" s="13">
        <v>1526.7</v>
      </c>
      <c r="O1110" s="3">
        <v>44</v>
      </c>
      <c r="P1110" s="1">
        <v>5.9924999999999997</v>
      </c>
      <c r="Q1110" s="1">
        <v>5.9924999999999997</v>
      </c>
      <c r="R1110" s="3">
        <v>47</v>
      </c>
      <c r="S1110" s="1">
        <v>100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3">
        <v>11</v>
      </c>
      <c r="AD1110" s="1">
        <v>9.9855619000000007E-2</v>
      </c>
      <c r="AE1110" s="1">
        <v>2.2143426940416801E-2</v>
      </c>
      <c r="AF1110" s="1">
        <v>1</v>
      </c>
      <c r="AG1110" s="1">
        <v>1</v>
      </c>
      <c r="AH1110" s="1">
        <v>11</v>
      </c>
      <c r="AI1110" s="1">
        <v>3</v>
      </c>
      <c r="AJ1110" s="1">
        <v>3</v>
      </c>
      <c r="AK1110" s="1">
        <v>51</v>
      </c>
    </row>
    <row r="1111" spans="1:37" x14ac:dyDescent="0.2">
      <c r="A1111" t="s">
        <v>1111</v>
      </c>
      <c r="B1111" t="s">
        <v>6113</v>
      </c>
      <c r="C1111" t="s">
        <v>6114</v>
      </c>
      <c r="D1111" t="s">
        <v>7517</v>
      </c>
      <c r="E1111" t="s">
        <v>7529</v>
      </c>
      <c r="F1111" s="35" t="s">
        <v>7530</v>
      </c>
      <c r="G1111" s="1" t="s">
        <v>5104</v>
      </c>
      <c r="H1111" s="1" t="s">
        <v>5104</v>
      </c>
      <c r="I1111" s="3">
        <v>1</v>
      </c>
      <c r="J1111" s="1">
        <v>0</v>
      </c>
      <c r="K1111" s="1">
        <v>0</v>
      </c>
      <c r="L1111" s="3">
        <v>1</v>
      </c>
      <c r="M1111" s="6">
        <v>1722.3</v>
      </c>
      <c r="N1111" s="13">
        <v>1722.3</v>
      </c>
      <c r="O1111" s="3">
        <v>44</v>
      </c>
      <c r="P1111" s="1" t="s">
        <v>2</v>
      </c>
      <c r="Q1111" s="1">
        <v>1.4267000000000001</v>
      </c>
      <c r="R1111" s="3" t="s">
        <v>14989</v>
      </c>
      <c r="S1111" s="1">
        <v>100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3">
        <v>11</v>
      </c>
      <c r="AD1111" s="1">
        <v>9.9855619000000007E-2</v>
      </c>
      <c r="AE1111" s="1">
        <v>2.2143426940416801E-2</v>
      </c>
      <c r="AF1111" s="1">
        <v>1</v>
      </c>
      <c r="AG1111" s="1">
        <v>1</v>
      </c>
      <c r="AH1111" s="1">
        <v>11</v>
      </c>
      <c r="AI1111" s="1">
        <v>2</v>
      </c>
      <c r="AJ1111" s="1">
        <v>2</v>
      </c>
      <c r="AK1111" s="1">
        <v>51</v>
      </c>
    </row>
    <row r="1112" spans="1:37" x14ac:dyDescent="0.2">
      <c r="A1112" t="s">
        <v>1112</v>
      </c>
      <c r="B1112" t="s">
        <v>5565</v>
      </c>
      <c r="C1112" t="s">
        <v>5566</v>
      </c>
      <c r="D1112" t="s">
        <v>7531</v>
      </c>
      <c r="E1112" t="s">
        <v>7532</v>
      </c>
      <c r="F1112" s="35" t="s">
        <v>7533</v>
      </c>
      <c r="G1112" s="1" t="s">
        <v>5104</v>
      </c>
      <c r="H1112" s="1" t="s">
        <v>5104</v>
      </c>
      <c r="I1112" s="3">
        <v>1</v>
      </c>
      <c r="J1112" s="1">
        <v>1</v>
      </c>
      <c r="K1112" s="1">
        <v>1</v>
      </c>
      <c r="L1112" s="3">
        <v>1</v>
      </c>
      <c r="M1112" s="6">
        <v>103.8</v>
      </c>
      <c r="N1112" s="13">
        <v>103.8</v>
      </c>
      <c r="O1112" s="3">
        <v>44</v>
      </c>
      <c r="P1112" s="1">
        <v>5.57</v>
      </c>
      <c r="Q1112" s="1">
        <v>5.57</v>
      </c>
      <c r="R1112" s="3">
        <v>47</v>
      </c>
      <c r="S1112" s="1">
        <v>30</v>
      </c>
      <c r="T1112" s="1">
        <v>70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3">
        <v>11</v>
      </c>
      <c r="AD1112" s="1">
        <v>5.2405618000000001E-2</v>
      </c>
      <c r="AE1112" s="1">
        <v>-3.4769124830987199E-3</v>
      </c>
      <c r="AF1112" s="1">
        <v>1</v>
      </c>
      <c r="AG1112" s="1">
        <v>1</v>
      </c>
      <c r="AH1112" s="1">
        <v>11</v>
      </c>
      <c r="AI1112" s="1">
        <v>2</v>
      </c>
      <c r="AJ1112" s="1">
        <v>2</v>
      </c>
      <c r="AK1112" s="1">
        <v>51</v>
      </c>
    </row>
    <row r="1113" spans="1:37" x14ac:dyDescent="0.2">
      <c r="A1113" t="s">
        <v>1113</v>
      </c>
      <c r="B1113" t="s">
        <v>5565</v>
      </c>
      <c r="C1113" t="s">
        <v>5566</v>
      </c>
      <c r="D1113" t="s">
        <v>7534</v>
      </c>
      <c r="E1113" t="s">
        <v>7535</v>
      </c>
      <c r="F1113" s="35" t="s">
        <v>7536</v>
      </c>
      <c r="G1113" s="1" t="s">
        <v>5105</v>
      </c>
      <c r="H1113" s="1" t="s">
        <v>5105</v>
      </c>
      <c r="I1113" s="3">
        <v>1</v>
      </c>
      <c r="J1113" s="1">
        <v>1</v>
      </c>
      <c r="K1113" s="1">
        <v>1</v>
      </c>
      <c r="L1113" s="3">
        <v>1</v>
      </c>
      <c r="M1113" s="6">
        <v>637</v>
      </c>
      <c r="N1113" s="13">
        <v>637</v>
      </c>
      <c r="O1113" s="3">
        <v>44</v>
      </c>
      <c r="P1113" s="1">
        <v>6.19</v>
      </c>
      <c r="Q1113" s="1">
        <v>6.19</v>
      </c>
      <c r="R1113" s="3">
        <v>47</v>
      </c>
      <c r="S1113" s="1">
        <v>80</v>
      </c>
      <c r="T1113" s="1">
        <v>20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3">
        <v>11</v>
      </c>
      <c r="AD1113" s="1">
        <v>9.8037249000000007E-2</v>
      </c>
      <c r="AE1113" s="1">
        <v>1.7358065966181301E-2</v>
      </c>
      <c r="AF1113" s="1">
        <v>1</v>
      </c>
      <c r="AG1113" s="1">
        <v>1</v>
      </c>
      <c r="AH1113" s="1">
        <v>11</v>
      </c>
      <c r="AI1113" s="1">
        <v>4</v>
      </c>
      <c r="AJ1113" s="1">
        <v>4</v>
      </c>
      <c r="AK1113" s="1">
        <v>51</v>
      </c>
    </row>
    <row r="1114" spans="1:37" x14ac:dyDescent="0.2">
      <c r="A1114" t="s">
        <v>1114</v>
      </c>
      <c r="B1114" t="s">
        <v>5565</v>
      </c>
      <c r="C1114" t="s">
        <v>5566</v>
      </c>
      <c r="D1114" t="s">
        <v>7534</v>
      </c>
      <c r="E1114" t="s">
        <v>7537</v>
      </c>
      <c r="F1114" s="35" t="s">
        <v>7538</v>
      </c>
      <c r="G1114" s="1" t="s">
        <v>5104</v>
      </c>
      <c r="H1114" s="1" t="s">
        <v>5104</v>
      </c>
      <c r="I1114" s="3">
        <v>1</v>
      </c>
      <c r="J1114" s="1">
        <v>1</v>
      </c>
      <c r="K1114" s="1">
        <v>1</v>
      </c>
      <c r="L1114" s="3">
        <v>1</v>
      </c>
      <c r="M1114" s="6">
        <v>1100</v>
      </c>
      <c r="N1114" s="13">
        <v>1100</v>
      </c>
      <c r="O1114" s="3">
        <v>44</v>
      </c>
      <c r="P1114" s="1">
        <v>5.6025</v>
      </c>
      <c r="Q1114" s="1">
        <v>5.6025</v>
      </c>
      <c r="R1114" s="3">
        <v>47</v>
      </c>
      <c r="S1114" s="1">
        <v>60</v>
      </c>
      <c r="T1114" s="1">
        <v>20</v>
      </c>
      <c r="U1114" s="1">
        <v>10</v>
      </c>
      <c r="V1114" s="1">
        <v>0</v>
      </c>
      <c r="W1114" s="1">
        <v>0</v>
      </c>
      <c r="X1114" s="1">
        <v>10</v>
      </c>
      <c r="Y1114" s="1">
        <v>0</v>
      </c>
      <c r="Z1114" s="1">
        <v>0</v>
      </c>
      <c r="AA1114" s="1">
        <v>0</v>
      </c>
      <c r="AB1114" s="1">
        <v>0</v>
      </c>
      <c r="AC1114" s="3">
        <v>11</v>
      </c>
      <c r="AD1114" s="1">
        <v>9.9847765000000005E-2</v>
      </c>
      <c r="AE1114" s="1">
        <v>1.35459392562904E-2</v>
      </c>
      <c r="AF1114" s="1">
        <v>1</v>
      </c>
      <c r="AG1114" s="1">
        <v>1</v>
      </c>
      <c r="AH1114" s="1">
        <v>11</v>
      </c>
      <c r="AI1114" s="1">
        <v>5</v>
      </c>
      <c r="AJ1114" s="1">
        <v>5</v>
      </c>
      <c r="AK1114" s="1">
        <v>51</v>
      </c>
    </row>
    <row r="1115" spans="1:37" x14ac:dyDescent="0.2">
      <c r="A1115" t="s">
        <v>1115</v>
      </c>
      <c r="B1115" t="s">
        <v>5565</v>
      </c>
      <c r="C1115" t="s">
        <v>5566</v>
      </c>
      <c r="D1115" t="s">
        <v>7534</v>
      </c>
      <c r="E1115" t="s">
        <v>7539</v>
      </c>
      <c r="F1115" s="35" t="s">
        <v>7540</v>
      </c>
      <c r="G1115" s="1" t="s">
        <v>5104</v>
      </c>
      <c r="H1115" s="1" t="s">
        <v>5104</v>
      </c>
      <c r="I1115" s="3">
        <v>1</v>
      </c>
      <c r="J1115" s="1">
        <v>1</v>
      </c>
      <c r="K1115" s="1">
        <v>1</v>
      </c>
      <c r="L1115" s="3">
        <v>1</v>
      </c>
      <c r="M1115" s="6">
        <v>525</v>
      </c>
      <c r="N1115" s="13">
        <v>525</v>
      </c>
      <c r="O1115" s="3">
        <v>44</v>
      </c>
      <c r="P1115" s="1">
        <v>6.4924999999999997</v>
      </c>
      <c r="Q1115" s="1">
        <v>6.4924999999999997</v>
      </c>
      <c r="R1115" s="3">
        <v>47</v>
      </c>
      <c r="S1115" s="1">
        <v>40</v>
      </c>
      <c r="T1115" s="1">
        <v>30</v>
      </c>
      <c r="U1115" s="1">
        <v>20</v>
      </c>
      <c r="V1115" s="1">
        <v>0</v>
      </c>
      <c r="W1115" s="1">
        <v>0</v>
      </c>
      <c r="X1115" s="1">
        <v>0</v>
      </c>
      <c r="Y1115" s="1">
        <v>10</v>
      </c>
      <c r="Z1115" s="1">
        <v>0</v>
      </c>
      <c r="AA1115" s="1">
        <v>0</v>
      </c>
      <c r="AB1115" s="1">
        <v>0</v>
      </c>
      <c r="AC1115" s="3">
        <v>11</v>
      </c>
      <c r="AD1115" s="1">
        <v>7.1114862000000001E-2</v>
      </c>
      <c r="AE1115" s="1">
        <v>-2.2798195082679901E-2</v>
      </c>
      <c r="AF1115" s="1">
        <v>1</v>
      </c>
      <c r="AG1115" s="1">
        <v>1</v>
      </c>
      <c r="AH1115" s="1">
        <v>11</v>
      </c>
      <c r="AI1115" s="1">
        <v>2</v>
      </c>
      <c r="AJ1115" s="1">
        <v>2</v>
      </c>
      <c r="AK1115" s="1">
        <v>51</v>
      </c>
    </row>
    <row r="1116" spans="1:37" x14ac:dyDescent="0.2">
      <c r="A1116" t="s">
        <v>1116</v>
      </c>
      <c r="B1116" t="s">
        <v>5565</v>
      </c>
      <c r="C1116" t="s">
        <v>5566</v>
      </c>
      <c r="D1116" t="s">
        <v>7534</v>
      </c>
      <c r="E1116" t="s">
        <v>7541</v>
      </c>
      <c r="F1116" s="35" t="s">
        <v>7542</v>
      </c>
      <c r="G1116" s="1" t="s">
        <v>5106</v>
      </c>
      <c r="H1116" s="1" t="s">
        <v>5106</v>
      </c>
      <c r="I1116" s="3">
        <v>1</v>
      </c>
      <c r="J1116" s="1">
        <v>0</v>
      </c>
      <c r="K1116" s="1">
        <v>0</v>
      </c>
      <c r="L1116" s="3">
        <v>1</v>
      </c>
      <c r="M1116" s="6">
        <v>5500</v>
      </c>
      <c r="N1116" s="13">
        <v>5500</v>
      </c>
      <c r="O1116" s="3">
        <v>44</v>
      </c>
      <c r="P1116" s="1">
        <v>4.47</v>
      </c>
      <c r="Q1116" s="1">
        <v>4.47</v>
      </c>
      <c r="R1116" s="3">
        <v>47</v>
      </c>
      <c r="S1116" s="1">
        <v>30</v>
      </c>
      <c r="T1116" s="1">
        <v>60</v>
      </c>
      <c r="U1116" s="1">
        <v>10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3">
        <v>11</v>
      </c>
      <c r="AD1116" s="1">
        <v>6.1398020999999997E-2</v>
      </c>
      <c r="AE1116" s="1">
        <v>-2.74043658471745E-3</v>
      </c>
      <c r="AF1116" s="1">
        <v>1</v>
      </c>
      <c r="AG1116" s="1">
        <v>1</v>
      </c>
      <c r="AH1116" s="1">
        <v>11</v>
      </c>
      <c r="AI1116" s="1">
        <v>4</v>
      </c>
      <c r="AJ1116" s="1">
        <v>4</v>
      </c>
      <c r="AK1116" s="1">
        <v>51</v>
      </c>
    </row>
    <row r="1117" spans="1:37" s="7" customFormat="1" x14ac:dyDescent="0.2">
      <c r="A1117" s="7" t="s">
        <v>1117</v>
      </c>
      <c r="B1117" t="s">
        <v>5565</v>
      </c>
      <c r="C1117" t="s">
        <v>5566</v>
      </c>
      <c r="D1117" t="s">
        <v>7534</v>
      </c>
      <c r="E1117" t="s">
        <v>7543</v>
      </c>
      <c r="F1117" s="35" t="s">
        <v>7544</v>
      </c>
      <c r="G1117" s="1" t="s">
        <v>5104</v>
      </c>
      <c r="H1117" s="5" t="s">
        <v>5104</v>
      </c>
      <c r="I1117" s="3">
        <v>2</v>
      </c>
      <c r="J1117" s="1">
        <v>0</v>
      </c>
      <c r="K1117" s="5">
        <v>0</v>
      </c>
      <c r="L1117" s="3">
        <v>1</v>
      </c>
      <c r="M1117" s="6">
        <v>1212.5999999999999</v>
      </c>
      <c r="N1117" s="13">
        <v>1212.5999999999999</v>
      </c>
      <c r="O1117" s="3">
        <v>44</v>
      </c>
      <c r="P1117" s="1">
        <v>6.78</v>
      </c>
      <c r="Q1117" s="1">
        <v>6.78</v>
      </c>
      <c r="R1117" s="3">
        <v>47</v>
      </c>
      <c r="S1117" s="1">
        <v>80</v>
      </c>
      <c r="T1117" s="1">
        <v>20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3">
        <v>11</v>
      </c>
      <c r="AD1117" s="1">
        <v>9.8037249000000007E-2</v>
      </c>
      <c r="AE1117" s="1">
        <v>1.7358065966181301E-2</v>
      </c>
      <c r="AF1117" s="1">
        <v>1</v>
      </c>
      <c r="AG1117" s="1">
        <v>1</v>
      </c>
      <c r="AH1117" s="1">
        <v>11</v>
      </c>
      <c r="AI1117" s="5">
        <v>1</v>
      </c>
      <c r="AJ1117" s="5">
        <v>1</v>
      </c>
      <c r="AK1117" s="1">
        <v>51</v>
      </c>
    </row>
    <row r="1118" spans="1:37" x14ac:dyDescent="0.2">
      <c r="A1118" t="s">
        <v>1118</v>
      </c>
      <c r="B1118" t="s">
        <v>5565</v>
      </c>
      <c r="C1118" t="s">
        <v>5566</v>
      </c>
      <c r="D1118" t="s">
        <v>7534</v>
      </c>
      <c r="E1118" t="s">
        <v>7545</v>
      </c>
      <c r="F1118" s="35" t="s">
        <v>7546</v>
      </c>
      <c r="G1118" s="1" t="s">
        <v>5104</v>
      </c>
      <c r="H1118" s="1" t="s">
        <v>5104</v>
      </c>
      <c r="I1118" s="3">
        <v>1</v>
      </c>
      <c r="J1118" s="1">
        <v>0</v>
      </c>
      <c r="K1118" s="1">
        <v>0</v>
      </c>
      <c r="L1118" s="3">
        <v>1</v>
      </c>
      <c r="M1118" s="6">
        <v>1090</v>
      </c>
      <c r="N1118" s="13">
        <v>1090</v>
      </c>
      <c r="O1118" s="3">
        <v>44</v>
      </c>
      <c r="P1118" s="1">
        <v>5.35</v>
      </c>
      <c r="Q1118" s="1">
        <v>5.35</v>
      </c>
      <c r="R1118" s="3">
        <v>47</v>
      </c>
      <c r="S1118" s="1">
        <v>70</v>
      </c>
      <c r="T1118" s="1">
        <v>20</v>
      </c>
      <c r="U1118" s="1">
        <v>0</v>
      </c>
      <c r="V1118" s="1">
        <v>0</v>
      </c>
      <c r="W1118" s="1">
        <v>0</v>
      </c>
      <c r="X1118" s="1">
        <v>10</v>
      </c>
      <c r="Y1118" s="1">
        <v>0</v>
      </c>
      <c r="Z1118" s="1">
        <v>0</v>
      </c>
      <c r="AA1118" s="1">
        <v>0</v>
      </c>
      <c r="AB1118" s="1">
        <v>0</v>
      </c>
      <c r="AC1118" s="3">
        <v>11</v>
      </c>
      <c r="AD1118" s="1">
        <v>9.5861055000000001E-2</v>
      </c>
      <c r="AE1118" s="1">
        <v>1.5462541479560899E-2</v>
      </c>
      <c r="AF1118" s="1">
        <v>1</v>
      </c>
      <c r="AG1118" s="1">
        <v>1</v>
      </c>
      <c r="AH1118" s="1">
        <v>11</v>
      </c>
      <c r="AI1118" s="1">
        <v>5</v>
      </c>
      <c r="AJ1118" s="1">
        <v>5</v>
      </c>
      <c r="AK1118" s="1">
        <v>51</v>
      </c>
    </row>
    <row r="1119" spans="1:37" x14ac:dyDescent="0.2">
      <c r="A1119" t="s">
        <v>1119</v>
      </c>
      <c r="B1119" t="s">
        <v>5412</v>
      </c>
      <c r="C1119" t="s">
        <v>7547</v>
      </c>
      <c r="D1119" t="s">
        <v>7548</v>
      </c>
      <c r="E1119" t="s">
        <v>7549</v>
      </c>
      <c r="F1119" s="35" t="s">
        <v>7550</v>
      </c>
      <c r="G1119" s="1" t="s">
        <v>5104</v>
      </c>
      <c r="H1119" s="1" t="s">
        <v>5104</v>
      </c>
      <c r="I1119" s="3">
        <v>1</v>
      </c>
      <c r="J1119" s="1">
        <v>0</v>
      </c>
      <c r="K1119" s="1">
        <v>0</v>
      </c>
      <c r="L1119" s="3">
        <v>1</v>
      </c>
      <c r="M1119" s="6">
        <v>2500</v>
      </c>
      <c r="N1119" s="13">
        <v>2500</v>
      </c>
      <c r="O1119" s="3">
        <v>44</v>
      </c>
      <c r="P1119" s="1">
        <v>1.0049999999999999</v>
      </c>
      <c r="Q1119" s="1">
        <v>1.0049999999999999</v>
      </c>
      <c r="R1119" s="3">
        <v>47</v>
      </c>
      <c r="S1119" s="1">
        <v>40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20</v>
      </c>
      <c r="AA1119" s="1">
        <v>40</v>
      </c>
      <c r="AB1119" s="1">
        <v>0</v>
      </c>
      <c r="AC1119" s="3">
        <v>11</v>
      </c>
      <c r="AD1119" s="1">
        <v>4.3573510000000003E-2</v>
      </c>
      <c r="AE1119" s="1">
        <v>-1.6314396517248801E-2</v>
      </c>
      <c r="AF1119" s="1">
        <v>3</v>
      </c>
      <c r="AG1119" s="1">
        <v>3</v>
      </c>
      <c r="AH1119" s="1">
        <v>11</v>
      </c>
      <c r="AI1119" s="1">
        <v>7</v>
      </c>
      <c r="AJ1119" s="1">
        <v>7</v>
      </c>
      <c r="AK1119" s="1">
        <v>51</v>
      </c>
    </row>
    <row r="1120" spans="1:37" x14ac:dyDescent="0.2">
      <c r="A1120" t="s">
        <v>1120</v>
      </c>
      <c r="B1120" t="s">
        <v>5123</v>
      </c>
      <c r="C1120" t="s">
        <v>5949</v>
      </c>
      <c r="D1120" t="s">
        <v>7551</v>
      </c>
      <c r="E1120" t="s">
        <v>7552</v>
      </c>
      <c r="F1120" s="35" t="s">
        <v>7553</v>
      </c>
      <c r="G1120" s="1" t="s">
        <v>5104</v>
      </c>
      <c r="H1120" s="1" t="s">
        <v>5104</v>
      </c>
      <c r="I1120" s="3">
        <v>1</v>
      </c>
      <c r="J1120" s="1">
        <v>0</v>
      </c>
      <c r="K1120" s="1">
        <v>0</v>
      </c>
      <c r="L1120" s="3">
        <v>1</v>
      </c>
      <c r="M1120" s="6">
        <v>5</v>
      </c>
      <c r="N1120" s="13">
        <v>5</v>
      </c>
      <c r="O1120" s="3">
        <v>44</v>
      </c>
      <c r="P1120" s="1">
        <v>3.19</v>
      </c>
      <c r="Q1120" s="1">
        <v>3.19</v>
      </c>
      <c r="R1120" s="3">
        <v>47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100</v>
      </c>
      <c r="AB1120" s="1">
        <v>0</v>
      </c>
      <c r="AC1120" s="3">
        <v>11</v>
      </c>
      <c r="AD1120" s="1">
        <v>-2.6422555E-2</v>
      </c>
      <c r="AE1120" s="1">
        <v>-2.68799422638137E-2</v>
      </c>
      <c r="AF1120" s="1">
        <v>1</v>
      </c>
      <c r="AG1120" s="1">
        <v>1</v>
      </c>
      <c r="AH1120" s="1">
        <v>11</v>
      </c>
      <c r="AI1120" s="1">
        <v>2</v>
      </c>
      <c r="AJ1120" s="1">
        <v>2</v>
      </c>
      <c r="AK1120" s="1">
        <v>51</v>
      </c>
    </row>
    <row r="1121" spans="1:37" x14ac:dyDescent="0.2">
      <c r="A1121" t="s">
        <v>1121</v>
      </c>
      <c r="B1121" t="s">
        <v>5123</v>
      </c>
      <c r="C1121" t="s">
        <v>5131</v>
      </c>
      <c r="D1121" t="s">
        <v>7554</v>
      </c>
      <c r="E1121" t="s">
        <v>7555</v>
      </c>
      <c r="F1121" s="35" t="s">
        <v>7556</v>
      </c>
      <c r="G1121" s="1" t="s">
        <v>5104</v>
      </c>
      <c r="H1121" s="1" t="s">
        <v>5104</v>
      </c>
      <c r="I1121" s="3">
        <v>1</v>
      </c>
      <c r="J1121" s="1">
        <v>0</v>
      </c>
      <c r="K1121" s="1">
        <v>0</v>
      </c>
      <c r="L1121" s="3">
        <v>1</v>
      </c>
      <c r="M1121" s="6">
        <v>75.900000000000006</v>
      </c>
      <c r="N1121" s="13">
        <v>75.900000000000006</v>
      </c>
      <c r="O1121" s="3">
        <v>44</v>
      </c>
      <c r="P1121" s="1" t="s">
        <v>2</v>
      </c>
      <c r="Q1121" s="1">
        <v>3.4007000000000001</v>
      </c>
      <c r="R1121" s="3" t="s">
        <v>14989</v>
      </c>
      <c r="S1121" s="1">
        <v>20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10</v>
      </c>
      <c r="Z1121" s="1">
        <v>0</v>
      </c>
      <c r="AA1121" s="1">
        <v>40</v>
      </c>
      <c r="AB1121" s="1">
        <v>30</v>
      </c>
      <c r="AC1121" s="3">
        <v>11</v>
      </c>
      <c r="AD1121" s="1">
        <v>-3.6722113000000001E-2</v>
      </c>
      <c r="AE1121" s="1">
        <v>-5.4924045430871102E-3</v>
      </c>
      <c r="AF1121" s="1">
        <v>1</v>
      </c>
      <c r="AG1121" s="1">
        <v>1</v>
      </c>
      <c r="AH1121" s="1">
        <v>11</v>
      </c>
      <c r="AI1121" s="1">
        <v>3</v>
      </c>
      <c r="AJ1121" s="1">
        <v>3</v>
      </c>
      <c r="AK1121" s="1">
        <v>51</v>
      </c>
    </row>
    <row r="1122" spans="1:37" x14ac:dyDescent="0.2">
      <c r="A1122" t="s">
        <v>1122</v>
      </c>
      <c r="B1122" t="s">
        <v>5123</v>
      </c>
      <c r="C1122" t="s">
        <v>5131</v>
      </c>
      <c r="D1122" t="s">
        <v>7554</v>
      </c>
      <c r="E1122" t="s">
        <v>6464</v>
      </c>
      <c r="F1122" s="35" t="s">
        <v>7557</v>
      </c>
      <c r="G1122" s="1" t="s">
        <v>5104</v>
      </c>
      <c r="H1122" s="1" t="s">
        <v>5104</v>
      </c>
      <c r="I1122" s="3">
        <v>1</v>
      </c>
      <c r="J1122" s="1">
        <v>0</v>
      </c>
      <c r="K1122" s="1">
        <v>0</v>
      </c>
      <c r="L1122" s="3">
        <v>1</v>
      </c>
      <c r="M1122" s="6">
        <v>67.5</v>
      </c>
      <c r="N1122" s="13">
        <v>67.5</v>
      </c>
      <c r="O1122" s="3">
        <v>44</v>
      </c>
      <c r="P1122" s="1">
        <v>3.5</v>
      </c>
      <c r="Q1122" s="1">
        <v>3.5</v>
      </c>
      <c r="R1122" s="3">
        <v>1</v>
      </c>
      <c r="S1122" s="1">
        <v>20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10</v>
      </c>
      <c r="Z1122" s="1">
        <v>0</v>
      </c>
      <c r="AA1122" s="1">
        <v>40</v>
      </c>
      <c r="AB1122" s="1">
        <v>30</v>
      </c>
      <c r="AC1122" s="3">
        <v>11</v>
      </c>
      <c r="AD1122" s="1">
        <v>-3.6722113000000001E-2</v>
      </c>
      <c r="AE1122" s="1">
        <v>-5.4924045430871102E-3</v>
      </c>
      <c r="AF1122" s="1">
        <v>1</v>
      </c>
      <c r="AG1122" s="1">
        <v>1</v>
      </c>
      <c r="AH1122" s="1">
        <v>11</v>
      </c>
      <c r="AI1122" s="1">
        <v>2</v>
      </c>
      <c r="AJ1122" s="1">
        <v>2</v>
      </c>
      <c r="AK1122" s="1">
        <v>51</v>
      </c>
    </row>
    <row r="1123" spans="1:37" x14ac:dyDescent="0.2">
      <c r="A1123" t="s">
        <v>1123</v>
      </c>
      <c r="B1123" t="s">
        <v>5123</v>
      </c>
      <c r="C1123" t="s">
        <v>5131</v>
      </c>
      <c r="D1123" t="s">
        <v>7554</v>
      </c>
      <c r="E1123" t="s">
        <v>7558</v>
      </c>
      <c r="F1123" s="35" t="s">
        <v>7559</v>
      </c>
      <c r="G1123" s="1" t="s">
        <v>5104</v>
      </c>
      <c r="H1123" s="1" t="s">
        <v>5104</v>
      </c>
      <c r="I1123" s="3">
        <v>1</v>
      </c>
      <c r="J1123" s="1">
        <v>0</v>
      </c>
      <c r="K1123" s="1">
        <v>0</v>
      </c>
      <c r="L1123" s="3">
        <v>1</v>
      </c>
      <c r="M1123" s="6">
        <v>90</v>
      </c>
      <c r="N1123" s="13">
        <v>90</v>
      </c>
      <c r="O1123" s="3">
        <v>44</v>
      </c>
      <c r="P1123" s="1" t="s">
        <v>2</v>
      </c>
      <c r="Q1123" s="1">
        <v>3.0901000000000001</v>
      </c>
      <c r="R1123" s="3" t="s">
        <v>14989</v>
      </c>
      <c r="S1123" s="1">
        <v>20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10</v>
      </c>
      <c r="Z1123" s="1">
        <v>0</v>
      </c>
      <c r="AA1123" s="1">
        <v>40</v>
      </c>
      <c r="AB1123" s="1">
        <v>30</v>
      </c>
      <c r="AC1123" s="3">
        <v>11</v>
      </c>
      <c r="AD1123" s="1">
        <v>-3.6722113000000001E-2</v>
      </c>
      <c r="AE1123" s="1">
        <v>-5.4924045430871102E-3</v>
      </c>
      <c r="AF1123" s="1">
        <v>1</v>
      </c>
      <c r="AG1123" s="1">
        <v>1</v>
      </c>
      <c r="AH1123" s="1">
        <v>11</v>
      </c>
      <c r="AI1123" s="1">
        <v>1</v>
      </c>
      <c r="AJ1123" s="1">
        <v>1</v>
      </c>
      <c r="AK1123" s="1">
        <v>51</v>
      </c>
    </row>
    <row r="1124" spans="1:37" x14ac:dyDescent="0.2">
      <c r="A1124" t="s">
        <v>1124</v>
      </c>
      <c r="B1124" t="s">
        <v>5123</v>
      </c>
      <c r="C1124" t="s">
        <v>5131</v>
      </c>
      <c r="D1124" t="s">
        <v>7560</v>
      </c>
      <c r="E1124" t="s">
        <v>5200</v>
      </c>
      <c r="F1124" s="35" t="s">
        <v>7561</v>
      </c>
      <c r="G1124" s="1" t="s">
        <v>5104</v>
      </c>
      <c r="H1124" s="1" t="s">
        <v>5104</v>
      </c>
      <c r="I1124" s="3">
        <v>1</v>
      </c>
      <c r="J1124" s="1">
        <v>0</v>
      </c>
      <c r="K1124" s="1">
        <v>0</v>
      </c>
      <c r="L1124" s="3">
        <v>1</v>
      </c>
      <c r="M1124" s="6">
        <v>26.4</v>
      </c>
      <c r="N1124" s="13">
        <v>26.4</v>
      </c>
      <c r="O1124" s="3">
        <v>44</v>
      </c>
      <c r="P1124" s="1">
        <v>3</v>
      </c>
      <c r="Q1124" s="1">
        <v>3</v>
      </c>
      <c r="R1124" s="3">
        <v>1</v>
      </c>
      <c r="S1124" s="1">
        <v>20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10</v>
      </c>
      <c r="Z1124" s="1">
        <v>0</v>
      </c>
      <c r="AA1124" s="1">
        <v>40</v>
      </c>
      <c r="AB1124" s="1">
        <v>30</v>
      </c>
      <c r="AC1124" s="3">
        <v>11</v>
      </c>
      <c r="AD1124" s="1">
        <v>-3.6722113000000001E-2</v>
      </c>
      <c r="AE1124" s="1">
        <v>-5.4924045430871102E-3</v>
      </c>
      <c r="AF1124" s="1">
        <v>1</v>
      </c>
      <c r="AG1124" s="1">
        <v>1</v>
      </c>
      <c r="AH1124" s="1">
        <v>11</v>
      </c>
      <c r="AI1124" s="1">
        <v>3</v>
      </c>
      <c r="AJ1124" s="1">
        <v>3</v>
      </c>
      <c r="AK1124" s="1">
        <v>51</v>
      </c>
    </row>
    <row r="1125" spans="1:37" x14ac:dyDescent="0.2">
      <c r="A1125" t="s">
        <v>1125</v>
      </c>
      <c r="B1125" t="s">
        <v>5510</v>
      </c>
      <c r="C1125" t="s">
        <v>5511</v>
      </c>
      <c r="D1125" t="s">
        <v>7562</v>
      </c>
      <c r="E1125" t="s">
        <v>7563</v>
      </c>
      <c r="F1125" s="35" t="s">
        <v>7564</v>
      </c>
      <c r="G1125" s="1" t="s">
        <v>5105</v>
      </c>
      <c r="H1125" s="1" t="s">
        <v>5105</v>
      </c>
      <c r="I1125" s="3">
        <v>1</v>
      </c>
      <c r="J1125" s="1">
        <v>0</v>
      </c>
      <c r="K1125" s="1">
        <v>0</v>
      </c>
      <c r="L1125" s="3">
        <v>1</v>
      </c>
      <c r="M1125" s="6">
        <v>60</v>
      </c>
      <c r="N1125" s="13">
        <v>60</v>
      </c>
      <c r="O1125" s="3">
        <v>44</v>
      </c>
      <c r="P1125" s="1" t="s">
        <v>2</v>
      </c>
      <c r="Q1125" s="1">
        <v>1.8335999999999999</v>
      </c>
      <c r="R1125" s="3" t="s">
        <v>14989</v>
      </c>
      <c r="S1125" s="1">
        <v>100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3">
        <v>11</v>
      </c>
      <c r="AD1125" s="1">
        <v>9.9855619000000007E-2</v>
      </c>
      <c r="AE1125" s="1">
        <v>2.2143426940416801E-2</v>
      </c>
      <c r="AF1125" s="1">
        <v>3</v>
      </c>
      <c r="AG1125" s="1">
        <v>3</v>
      </c>
      <c r="AH1125" s="1">
        <v>11</v>
      </c>
      <c r="AI1125" s="1">
        <v>1</v>
      </c>
      <c r="AJ1125" s="1">
        <v>1</v>
      </c>
      <c r="AK1125" s="1">
        <v>51</v>
      </c>
    </row>
    <row r="1126" spans="1:37" x14ac:dyDescent="0.2">
      <c r="A1126" t="s">
        <v>1126</v>
      </c>
      <c r="B1126" t="s">
        <v>5510</v>
      </c>
      <c r="C1126" t="s">
        <v>5511</v>
      </c>
      <c r="D1126" t="s">
        <v>7562</v>
      </c>
      <c r="E1126" t="s">
        <v>7565</v>
      </c>
      <c r="F1126" s="35" t="s">
        <v>7566</v>
      </c>
      <c r="G1126" s="1" t="s">
        <v>5105</v>
      </c>
      <c r="H1126" s="1" t="s">
        <v>5105</v>
      </c>
      <c r="I1126" s="3">
        <v>1</v>
      </c>
      <c r="J1126" s="1">
        <v>0</v>
      </c>
      <c r="K1126" s="1">
        <v>0</v>
      </c>
      <c r="L1126" s="3">
        <v>1</v>
      </c>
      <c r="M1126" s="6">
        <v>50</v>
      </c>
      <c r="N1126" s="13">
        <v>50</v>
      </c>
      <c r="O1126" s="3">
        <v>44</v>
      </c>
      <c r="P1126" s="1">
        <v>2</v>
      </c>
      <c r="Q1126" s="1">
        <v>2</v>
      </c>
      <c r="R1126" s="3">
        <v>47</v>
      </c>
      <c r="S1126" s="1">
        <v>100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3">
        <v>11</v>
      </c>
      <c r="AD1126" s="1">
        <v>9.9855619000000007E-2</v>
      </c>
      <c r="AE1126" s="1">
        <v>2.2143426940416801E-2</v>
      </c>
      <c r="AF1126" s="1">
        <v>3</v>
      </c>
      <c r="AG1126" s="1">
        <v>3</v>
      </c>
      <c r="AH1126" s="1">
        <v>11</v>
      </c>
      <c r="AI1126" s="1">
        <v>2</v>
      </c>
      <c r="AJ1126" s="1">
        <v>2</v>
      </c>
      <c r="AK1126" s="1">
        <v>51</v>
      </c>
    </row>
    <row r="1127" spans="1:37" x14ac:dyDescent="0.2">
      <c r="A1127" t="s">
        <v>1127</v>
      </c>
      <c r="B1127" t="s">
        <v>7567</v>
      </c>
      <c r="C1127" t="s">
        <v>7568</v>
      </c>
      <c r="D1127" t="s">
        <v>7569</v>
      </c>
      <c r="E1127" t="s">
        <v>7570</v>
      </c>
      <c r="F1127" s="35" t="s">
        <v>7571</v>
      </c>
      <c r="G1127" s="1" t="s">
        <v>5104</v>
      </c>
      <c r="H1127" s="1" t="s">
        <v>5104</v>
      </c>
      <c r="I1127" s="3">
        <v>1</v>
      </c>
      <c r="J1127" s="1">
        <v>0</v>
      </c>
      <c r="K1127" s="1">
        <v>0</v>
      </c>
      <c r="L1127" s="3">
        <v>1</v>
      </c>
      <c r="M1127" s="6">
        <v>2950</v>
      </c>
      <c r="N1127" s="13">
        <v>2950</v>
      </c>
      <c r="O1127" s="3">
        <v>44</v>
      </c>
      <c r="P1127" s="1">
        <v>1.6325000000000001</v>
      </c>
      <c r="Q1127" s="1">
        <v>1.6325000000000001</v>
      </c>
      <c r="R1127" s="3">
        <v>47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30</v>
      </c>
      <c r="Z1127" s="1">
        <v>0</v>
      </c>
      <c r="AA1127" s="1">
        <v>0</v>
      </c>
      <c r="AB1127" s="1">
        <v>70</v>
      </c>
      <c r="AC1127" s="3">
        <v>11</v>
      </c>
      <c r="AD1127" s="1">
        <v>-9.6893048999999995E-2</v>
      </c>
      <c r="AE1127" s="1">
        <v>1.5037891538579901E-3</v>
      </c>
      <c r="AF1127" s="1">
        <v>3</v>
      </c>
      <c r="AG1127" s="1">
        <v>3</v>
      </c>
      <c r="AH1127" s="1">
        <v>11</v>
      </c>
      <c r="AI1127" s="1">
        <v>6</v>
      </c>
      <c r="AJ1127" s="1">
        <v>6</v>
      </c>
      <c r="AK1127" s="1">
        <v>51</v>
      </c>
    </row>
    <row r="1128" spans="1:37" x14ac:dyDescent="0.2">
      <c r="A1128" t="s">
        <v>1128</v>
      </c>
      <c r="B1128" t="s">
        <v>7567</v>
      </c>
      <c r="C1128" t="s">
        <v>7568</v>
      </c>
      <c r="D1128" t="s">
        <v>7569</v>
      </c>
      <c r="E1128" t="s">
        <v>6464</v>
      </c>
      <c r="F1128" s="35" t="s">
        <v>7572</v>
      </c>
      <c r="G1128" s="1" t="s">
        <v>5107</v>
      </c>
      <c r="H1128" s="1" t="s">
        <v>5107</v>
      </c>
      <c r="I1128" s="3">
        <v>1</v>
      </c>
      <c r="J1128" s="1">
        <v>0</v>
      </c>
      <c r="K1128" s="1">
        <v>0</v>
      </c>
      <c r="L1128" s="3">
        <v>1</v>
      </c>
      <c r="M1128" s="6">
        <v>3175</v>
      </c>
      <c r="N1128" s="13">
        <v>3175</v>
      </c>
      <c r="O1128" s="3">
        <v>44</v>
      </c>
      <c r="P1128" s="1">
        <v>1.29</v>
      </c>
      <c r="Q1128" s="1">
        <v>1.29</v>
      </c>
      <c r="R1128" s="3">
        <v>47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30</v>
      </c>
      <c r="Z1128" s="1">
        <v>0</v>
      </c>
      <c r="AA1128" s="1">
        <v>0</v>
      </c>
      <c r="AB1128" s="1">
        <v>70</v>
      </c>
      <c r="AC1128" s="3">
        <v>11</v>
      </c>
      <c r="AD1128" s="1">
        <v>-9.6893048999999995E-2</v>
      </c>
      <c r="AE1128" s="1">
        <v>1.5037891538579901E-3</v>
      </c>
      <c r="AF1128" s="1">
        <v>3</v>
      </c>
      <c r="AG1128" s="1">
        <v>3</v>
      </c>
      <c r="AH1128" s="1">
        <v>11</v>
      </c>
      <c r="AI1128" s="1">
        <v>4</v>
      </c>
      <c r="AJ1128" s="1">
        <v>4</v>
      </c>
      <c r="AK1128" s="1">
        <v>51</v>
      </c>
    </row>
    <row r="1129" spans="1:37" x14ac:dyDescent="0.2">
      <c r="A1129" t="s">
        <v>1129</v>
      </c>
      <c r="B1129" t="s">
        <v>7567</v>
      </c>
      <c r="C1129" t="s">
        <v>7568</v>
      </c>
      <c r="D1129" t="s">
        <v>7569</v>
      </c>
      <c r="E1129" t="s">
        <v>7573</v>
      </c>
      <c r="F1129" s="35" t="s">
        <v>7574</v>
      </c>
      <c r="G1129" s="1" t="s">
        <v>5104</v>
      </c>
      <c r="H1129" s="1" t="s">
        <v>5104</v>
      </c>
      <c r="I1129" s="3">
        <v>1</v>
      </c>
      <c r="J1129" s="1">
        <v>0</v>
      </c>
      <c r="K1129" s="1">
        <v>0</v>
      </c>
      <c r="L1129" s="3">
        <v>1</v>
      </c>
      <c r="M1129" s="6">
        <v>2430</v>
      </c>
      <c r="N1129" s="13">
        <v>2430</v>
      </c>
      <c r="O1129" s="3">
        <v>44</v>
      </c>
      <c r="P1129" s="1">
        <v>1.6325000000000001</v>
      </c>
      <c r="Q1129" s="1">
        <v>1.6325000000000001</v>
      </c>
      <c r="R1129" s="3">
        <v>47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30</v>
      </c>
      <c r="Z1129" s="1">
        <v>0</v>
      </c>
      <c r="AA1129" s="1">
        <v>0</v>
      </c>
      <c r="AB1129" s="1">
        <v>70</v>
      </c>
      <c r="AC1129" s="3">
        <v>1</v>
      </c>
      <c r="AD1129" s="1">
        <v>-9.6893048999999995E-2</v>
      </c>
      <c r="AE1129" s="1">
        <v>1.5037891538579799E-3</v>
      </c>
      <c r="AF1129" s="1">
        <v>3</v>
      </c>
      <c r="AG1129" s="1">
        <v>3</v>
      </c>
      <c r="AH1129" s="17">
        <v>55</v>
      </c>
      <c r="AI1129" s="1">
        <v>2</v>
      </c>
      <c r="AJ1129" s="1">
        <v>2</v>
      </c>
      <c r="AK1129" s="1">
        <v>55</v>
      </c>
    </row>
    <row r="1130" spans="1:37" x14ac:dyDescent="0.2">
      <c r="A1130" t="s">
        <v>1130</v>
      </c>
      <c r="B1130" t="s">
        <v>5228</v>
      </c>
      <c r="C1130" t="s">
        <v>7575</v>
      </c>
      <c r="D1130" t="s">
        <v>7576</v>
      </c>
      <c r="E1130" t="s">
        <v>7577</v>
      </c>
      <c r="F1130" s="35" t="s">
        <v>7578</v>
      </c>
      <c r="G1130" s="1" t="s">
        <v>5104</v>
      </c>
      <c r="H1130" s="1" t="s">
        <v>5104</v>
      </c>
      <c r="I1130" s="3">
        <v>1</v>
      </c>
      <c r="J1130" s="1">
        <v>0</v>
      </c>
      <c r="K1130" s="1">
        <v>0</v>
      </c>
      <c r="L1130" s="3">
        <v>1</v>
      </c>
      <c r="M1130" s="6">
        <v>10950</v>
      </c>
      <c r="N1130" s="13">
        <v>10950</v>
      </c>
      <c r="O1130" s="3">
        <v>44</v>
      </c>
      <c r="P1130" s="1">
        <v>1</v>
      </c>
      <c r="Q1130" s="1">
        <v>1</v>
      </c>
      <c r="R1130" s="3">
        <v>47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50</v>
      </c>
      <c r="Z1130" s="1">
        <v>0</v>
      </c>
      <c r="AA1130" s="1">
        <v>0</v>
      </c>
      <c r="AB1130" s="1">
        <v>50</v>
      </c>
      <c r="AC1130" s="3">
        <v>11</v>
      </c>
      <c r="AD1130" s="1">
        <v>-9.0774998999999995E-2</v>
      </c>
      <c r="AE1130" s="1">
        <v>-3.2007935439126098E-2</v>
      </c>
      <c r="AF1130" s="1">
        <v>3</v>
      </c>
      <c r="AG1130" s="1">
        <v>3</v>
      </c>
      <c r="AH1130" s="1">
        <v>11</v>
      </c>
      <c r="AI1130" s="1">
        <v>2</v>
      </c>
      <c r="AJ1130" s="1">
        <v>2</v>
      </c>
      <c r="AK1130" s="1">
        <v>51</v>
      </c>
    </row>
    <row r="1131" spans="1:37" x14ac:dyDescent="0.2">
      <c r="A1131" t="s">
        <v>1131</v>
      </c>
      <c r="B1131" t="s">
        <v>5228</v>
      </c>
      <c r="C1131" t="s">
        <v>7575</v>
      </c>
      <c r="D1131" t="s">
        <v>7576</v>
      </c>
      <c r="E1131" t="s">
        <v>7579</v>
      </c>
      <c r="F1131" s="35" t="s">
        <v>7580</v>
      </c>
      <c r="G1131" s="1" t="s">
        <v>5105</v>
      </c>
      <c r="H1131" s="1" t="s">
        <v>5105</v>
      </c>
      <c r="I1131" s="3">
        <v>1</v>
      </c>
      <c r="J1131" s="1">
        <v>1</v>
      </c>
      <c r="K1131" s="1">
        <v>1</v>
      </c>
      <c r="L1131" s="3">
        <v>1</v>
      </c>
      <c r="M1131" s="6">
        <v>10068.299999999999</v>
      </c>
      <c r="N1131" s="13">
        <v>10068.299999999999</v>
      </c>
      <c r="O1131" s="3">
        <v>44</v>
      </c>
      <c r="P1131" s="1">
        <v>1.0049999999999999</v>
      </c>
      <c r="Q1131" s="1">
        <v>1.0049999999999999</v>
      </c>
      <c r="R1131" s="3">
        <v>47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50</v>
      </c>
      <c r="Z1131" s="1">
        <v>0</v>
      </c>
      <c r="AA1131" s="1">
        <v>0</v>
      </c>
      <c r="AB1131" s="1">
        <v>50</v>
      </c>
      <c r="AC1131" s="3">
        <v>11</v>
      </c>
      <c r="AD1131" s="1">
        <v>-9.0774998999999995E-2</v>
      </c>
      <c r="AE1131" s="1">
        <v>-3.2007935439126098E-2</v>
      </c>
      <c r="AF1131" s="1">
        <v>3</v>
      </c>
      <c r="AG1131" s="1">
        <v>3</v>
      </c>
      <c r="AH1131" s="1">
        <v>11</v>
      </c>
      <c r="AI1131" s="1">
        <v>2</v>
      </c>
      <c r="AJ1131" s="1">
        <v>2</v>
      </c>
      <c r="AK1131" s="1">
        <v>51</v>
      </c>
    </row>
    <row r="1132" spans="1:37" x14ac:dyDescent="0.2">
      <c r="A1132" t="s">
        <v>1132</v>
      </c>
      <c r="B1132" t="s">
        <v>5228</v>
      </c>
      <c r="C1132" t="s">
        <v>7575</v>
      </c>
      <c r="D1132" t="s">
        <v>7576</v>
      </c>
      <c r="E1132" t="s">
        <v>7581</v>
      </c>
      <c r="F1132" s="35" t="s">
        <v>7582</v>
      </c>
      <c r="G1132" s="1" t="s">
        <v>5105</v>
      </c>
      <c r="H1132" s="1" t="s">
        <v>5105</v>
      </c>
      <c r="I1132" s="3">
        <v>1</v>
      </c>
      <c r="J1132" s="1">
        <v>1</v>
      </c>
      <c r="K1132" s="1">
        <v>1</v>
      </c>
      <c r="L1132" s="3">
        <v>1</v>
      </c>
      <c r="M1132" s="6">
        <v>8025</v>
      </c>
      <c r="N1132" s="13">
        <v>8025</v>
      </c>
      <c r="O1132" s="3">
        <v>44</v>
      </c>
      <c r="P1132" s="1">
        <v>1</v>
      </c>
      <c r="Q1132" s="1">
        <v>1</v>
      </c>
      <c r="R1132" s="3">
        <v>47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50</v>
      </c>
      <c r="Z1132" s="1">
        <v>0</v>
      </c>
      <c r="AA1132" s="1">
        <v>0</v>
      </c>
      <c r="AB1132" s="1">
        <v>50</v>
      </c>
      <c r="AC1132" s="3">
        <v>11</v>
      </c>
      <c r="AD1132" s="1">
        <v>-9.0774998999999995E-2</v>
      </c>
      <c r="AE1132" s="1">
        <v>-3.2007935439126098E-2</v>
      </c>
      <c r="AF1132" s="1">
        <v>3</v>
      </c>
      <c r="AG1132" s="1">
        <v>3</v>
      </c>
      <c r="AH1132" s="1">
        <v>11</v>
      </c>
      <c r="AI1132" s="1">
        <v>2</v>
      </c>
      <c r="AJ1132" s="1">
        <v>2</v>
      </c>
      <c r="AK1132" s="1">
        <v>51</v>
      </c>
    </row>
    <row r="1133" spans="1:37" x14ac:dyDescent="0.2">
      <c r="A1133" t="s">
        <v>1133</v>
      </c>
      <c r="B1133" t="s">
        <v>5228</v>
      </c>
      <c r="C1133" t="s">
        <v>7575</v>
      </c>
      <c r="D1133" t="s">
        <v>7576</v>
      </c>
      <c r="E1133" t="s">
        <v>7583</v>
      </c>
      <c r="F1133" s="35" t="s">
        <v>7584</v>
      </c>
      <c r="G1133" s="1" t="s">
        <v>5107</v>
      </c>
      <c r="H1133" s="1" t="s">
        <v>5107</v>
      </c>
      <c r="I1133" s="3">
        <v>1</v>
      </c>
      <c r="J1133" s="1">
        <v>0</v>
      </c>
      <c r="K1133" s="1">
        <v>0</v>
      </c>
      <c r="L1133" s="3">
        <v>1</v>
      </c>
      <c r="M1133" s="6">
        <v>13031.3</v>
      </c>
      <c r="N1133" s="13">
        <v>13031.3</v>
      </c>
      <c r="O1133" s="3">
        <v>44</v>
      </c>
      <c r="P1133" s="1">
        <v>1.0549999999999999</v>
      </c>
      <c r="Q1133" s="1">
        <v>1.0549999999999999</v>
      </c>
      <c r="R1133" s="3">
        <v>47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50</v>
      </c>
      <c r="Z1133" s="1">
        <v>0</v>
      </c>
      <c r="AA1133" s="1">
        <v>0</v>
      </c>
      <c r="AB1133" s="1">
        <v>50</v>
      </c>
      <c r="AC1133" s="3">
        <v>11</v>
      </c>
      <c r="AD1133" s="1">
        <v>-9.0774998999999995E-2</v>
      </c>
      <c r="AE1133" s="1">
        <v>-3.2007935439126098E-2</v>
      </c>
      <c r="AF1133" s="1">
        <v>3</v>
      </c>
      <c r="AG1133" s="1">
        <v>3</v>
      </c>
      <c r="AH1133" s="1">
        <v>11</v>
      </c>
      <c r="AI1133" s="1">
        <v>2</v>
      </c>
      <c r="AJ1133" s="1">
        <v>2</v>
      </c>
      <c r="AK1133" s="1">
        <v>51</v>
      </c>
    </row>
    <row r="1134" spans="1:37" x14ac:dyDescent="0.2">
      <c r="A1134" t="s">
        <v>1134</v>
      </c>
      <c r="B1134" t="s">
        <v>5228</v>
      </c>
      <c r="C1134" t="s">
        <v>7575</v>
      </c>
      <c r="D1134" t="s">
        <v>7576</v>
      </c>
      <c r="E1134" t="s">
        <v>7585</v>
      </c>
      <c r="F1134" s="35" t="s">
        <v>7586</v>
      </c>
      <c r="G1134" s="1" t="s">
        <v>5106</v>
      </c>
      <c r="H1134" s="1" t="s">
        <v>5106</v>
      </c>
      <c r="I1134" s="3">
        <v>1</v>
      </c>
      <c r="J1134" s="1">
        <v>0</v>
      </c>
      <c r="K1134" s="1">
        <v>0</v>
      </c>
      <c r="L1134" s="3">
        <v>1</v>
      </c>
      <c r="M1134" s="6">
        <v>6750</v>
      </c>
      <c r="N1134" s="13">
        <v>6750</v>
      </c>
      <c r="O1134" s="3">
        <v>44</v>
      </c>
      <c r="P1134" s="1">
        <v>1</v>
      </c>
      <c r="Q1134" s="1">
        <v>1</v>
      </c>
      <c r="R1134" s="3">
        <v>47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50</v>
      </c>
      <c r="Z1134" s="1">
        <v>0</v>
      </c>
      <c r="AA1134" s="1">
        <v>0</v>
      </c>
      <c r="AB1134" s="1">
        <v>50</v>
      </c>
      <c r="AC1134" s="3">
        <v>11</v>
      </c>
      <c r="AD1134" s="1">
        <v>-9.0774998999999995E-2</v>
      </c>
      <c r="AE1134" s="1">
        <v>-3.2007935439126098E-2</v>
      </c>
      <c r="AF1134" s="1">
        <v>3</v>
      </c>
      <c r="AG1134" s="1">
        <v>3</v>
      </c>
      <c r="AH1134" s="1">
        <v>11</v>
      </c>
      <c r="AI1134" s="1">
        <v>5</v>
      </c>
      <c r="AJ1134" s="1">
        <v>5</v>
      </c>
      <c r="AK1134" s="1">
        <v>51</v>
      </c>
    </row>
    <row r="1135" spans="1:37" x14ac:dyDescent="0.2">
      <c r="A1135" t="s">
        <v>1135</v>
      </c>
      <c r="B1135" t="s">
        <v>5228</v>
      </c>
      <c r="C1135" t="s">
        <v>7575</v>
      </c>
      <c r="D1135" t="s">
        <v>7576</v>
      </c>
      <c r="E1135" t="s">
        <v>7587</v>
      </c>
      <c r="F1135" s="35" t="s">
        <v>7588</v>
      </c>
      <c r="G1135" s="1" t="s">
        <v>5105</v>
      </c>
      <c r="H1135" s="1" t="s">
        <v>5105</v>
      </c>
      <c r="I1135" s="3">
        <v>1</v>
      </c>
      <c r="J1135" s="1">
        <v>1</v>
      </c>
      <c r="K1135" s="1">
        <v>1</v>
      </c>
      <c r="L1135" s="3">
        <v>1</v>
      </c>
      <c r="M1135" s="6">
        <v>6960</v>
      </c>
      <c r="N1135" s="13">
        <v>6960</v>
      </c>
      <c r="O1135" s="3">
        <v>44</v>
      </c>
      <c r="P1135" s="1">
        <v>1.0075000000000001</v>
      </c>
      <c r="Q1135" s="1">
        <v>1.0075000000000001</v>
      </c>
      <c r="R1135" s="3">
        <v>47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50</v>
      </c>
      <c r="Z1135" s="1">
        <v>0</v>
      </c>
      <c r="AA1135" s="1">
        <v>0</v>
      </c>
      <c r="AB1135" s="1">
        <v>50</v>
      </c>
      <c r="AC1135" s="3">
        <v>11</v>
      </c>
      <c r="AD1135" s="1">
        <v>-9.0774998999999995E-2</v>
      </c>
      <c r="AE1135" s="1">
        <v>-3.2007935439126098E-2</v>
      </c>
      <c r="AF1135" s="1">
        <v>3</v>
      </c>
      <c r="AG1135" s="1">
        <v>3</v>
      </c>
      <c r="AH1135" s="1">
        <v>11</v>
      </c>
      <c r="AI1135" s="1">
        <v>1</v>
      </c>
      <c r="AJ1135" s="1">
        <v>1</v>
      </c>
      <c r="AK1135" s="1">
        <v>51</v>
      </c>
    </row>
    <row r="1136" spans="1:37" x14ac:dyDescent="0.2">
      <c r="A1136" t="s">
        <v>1136</v>
      </c>
      <c r="B1136" t="s">
        <v>5228</v>
      </c>
      <c r="C1136" t="s">
        <v>7575</v>
      </c>
      <c r="D1136" t="s">
        <v>7576</v>
      </c>
      <c r="E1136" t="s">
        <v>7589</v>
      </c>
      <c r="F1136" s="35" t="s">
        <v>7590</v>
      </c>
      <c r="G1136" s="1" t="s">
        <v>5105</v>
      </c>
      <c r="H1136" s="1" t="s">
        <v>5105</v>
      </c>
      <c r="I1136" s="3">
        <v>1</v>
      </c>
      <c r="J1136" s="1">
        <v>1</v>
      </c>
      <c r="K1136" s="1">
        <v>1</v>
      </c>
      <c r="L1136" s="3">
        <v>1</v>
      </c>
      <c r="M1136" s="6">
        <v>9250</v>
      </c>
      <c r="N1136" s="13">
        <v>9250</v>
      </c>
      <c r="O1136" s="3">
        <v>44</v>
      </c>
      <c r="P1136" s="1">
        <v>1</v>
      </c>
      <c r="Q1136" s="1">
        <v>1</v>
      </c>
      <c r="R1136" s="3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100</v>
      </c>
      <c r="AC1136" s="3">
        <v>1</v>
      </c>
      <c r="AD1136" s="1">
        <v>-9.0224465000000004E-2</v>
      </c>
      <c r="AE1136" s="1">
        <v>7.4363546281953893E-2</v>
      </c>
      <c r="AF1136" s="1">
        <v>3</v>
      </c>
      <c r="AG1136" s="1">
        <v>3</v>
      </c>
      <c r="AH1136" s="15">
        <v>1</v>
      </c>
      <c r="AI1136" s="1">
        <v>1</v>
      </c>
      <c r="AJ1136" s="1">
        <v>1</v>
      </c>
      <c r="AK1136" s="1">
        <v>51</v>
      </c>
    </row>
    <row r="1137" spans="1:37" x14ac:dyDescent="0.2">
      <c r="A1137" t="s">
        <v>1137</v>
      </c>
      <c r="B1137" t="s">
        <v>5228</v>
      </c>
      <c r="C1137" t="s">
        <v>7575</v>
      </c>
      <c r="D1137" t="s">
        <v>7576</v>
      </c>
      <c r="E1137" t="s">
        <v>7591</v>
      </c>
      <c r="F1137" s="35" t="s">
        <v>7592</v>
      </c>
      <c r="G1137" s="1" t="s">
        <v>5105</v>
      </c>
      <c r="H1137" s="1" t="s">
        <v>5105</v>
      </c>
      <c r="I1137" s="3">
        <v>1</v>
      </c>
      <c r="J1137" s="1">
        <v>1</v>
      </c>
      <c r="K1137" s="1">
        <v>1</v>
      </c>
      <c r="L1137" s="3">
        <v>1</v>
      </c>
      <c r="M1137" s="6">
        <v>8750</v>
      </c>
      <c r="N1137" s="13">
        <v>8750</v>
      </c>
      <c r="O1137" s="3">
        <v>44</v>
      </c>
      <c r="P1137" s="1">
        <v>1</v>
      </c>
      <c r="Q1137" s="1">
        <v>1</v>
      </c>
      <c r="R1137" s="3">
        <v>47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50</v>
      </c>
      <c r="Z1137" s="1">
        <v>0</v>
      </c>
      <c r="AA1137" s="1">
        <v>0</v>
      </c>
      <c r="AB1137" s="1">
        <v>50</v>
      </c>
      <c r="AC1137" s="3">
        <v>11</v>
      </c>
      <c r="AD1137" s="1">
        <v>-9.0774998999999995E-2</v>
      </c>
      <c r="AE1137" s="1">
        <v>-3.2007935439126098E-2</v>
      </c>
      <c r="AF1137" s="1">
        <v>3</v>
      </c>
      <c r="AG1137" s="1">
        <v>3</v>
      </c>
      <c r="AH1137" s="1">
        <v>11</v>
      </c>
      <c r="AI1137" s="1">
        <v>2</v>
      </c>
      <c r="AJ1137" s="1">
        <v>2</v>
      </c>
      <c r="AK1137" s="1">
        <v>51</v>
      </c>
    </row>
    <row r="1138" spans="1:37" x14ac:dyDescent="0.2">
      <c r="A1138" t="s">
        <v>1138</v>
      </c>
      <c r="B1138" t="s">
        <v>5228</v>
      </c>
      <c r="C1138" t="s">
        <v>7575</v>
      </c>
      <c r="D1138" t="s">
        <v>7576</v>
      </c>
      <c r="E1138" t="s">
        <v>6230</v>
      </c>
      <c r="F1138" s="35" t="s">
        <v>7593</v>
      </c>
      <c r="G1138" s="1" t="s">
        <v>5105</v>
      </c>
      <c r="H1138" s="1" t="s">
        <v>5105</v>
      </c>
      <c r="I1138" s="3">
        <v>1</v>
      </c>
      <c r="J1138" s="1">
        <v>1</v>
      </c>
      <c r="K1138" s="1">
        <v>1</v>
      </c>
      <c r="L1138" s="3">
        <v>1</v>
      </c>
      <c r="M1138" s="6">
        <v>6250</v>
      </c>
      <c r="N1138" s="13">
        <v>6250</v>
      </c>
      <c r="O1138" s="3">
        <v>44</v>
      </c>
      <c r="P1138" s="1">
        <v>1</v>
      </c>
      <c r="Q1138" s="1">
        <v>1</v>
      </c>
      <c r="R1138" s="3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100</v>
      </c>
      <c r="AC1138" s="3">
        <v>1</v>
      </c>
      <c r="AD1138" s="1">
        <v>-9.0224465000000004E-2</v>
      </c>
      <c r="AE1138" s="1">
        <v>7.4363546281953893E-2</v>
      </c>
      <c r="AF1138" s="1">
        <v>3</v>
      </c>
      <c r="AG1138" s="1">
        <v>3</v>
      </c>
      <c r="AH1138" s="15">
        <v>1</v>
      </c>
      <c r="AI1138" s="1">
        <v>1</v>
      </c>
      <c r="AJ1138" s="1">
        <v>1</v>
      </c>
      <c r="AK1138" s="1">
        <v>51</v>
      </c>
    </row>
    <row r="1139" spans="1:37" x14ac:dyDescent="0.2">
      <c r="A1139" t="s">
        <v>1139</v>
      </c>
      <c r="B1139" t="s">
        <v>5228</v>
      </c>
      <c r="C1139" t="s">
        <v>7575</v>
      </c>
      <c r="D1139" t="s">
        <v>7576</v>
      </c>
      <c r="E1139" t="s">
        <v>7594</v>
      </c>
      <c r="F1139" s="35" t="s">
        <v>7595</v>
      </c>
      <c r="G1139" s="1" t="s">
        <v>5105</v>
      </c>
      <c r="H1139" s="1" t="s">
        <v>5105</v>
      </c>
      <c r="I1139" s="3">
        <v>1</v>
      </c>
      <c r="J1139" s="1">
        <v>1</v>
      </c>
      <c r="K1139" s="1">
        <v>1</v>
      </c>
      <c r="L1139" s="3">
        <v>1</v>
      </c>
      <c r="M1139" s="6">
        <v>6536.8</v>
      </c>
      <c r="N1139" s="13">
        <v>6536.8</v>
      </c>
      <c r="O1139" s="3">
        <v>44</v>
      </c>
      <c r="P1139" s="1">
        <v>1</v>
      </c>
      <c r="Q1139" s="1">
        <v>1</v>
      </c>
      <c r="R1139" s="3">
        <v>47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50</v>
      </c>
      <c r="Z1139" s="1">
        <v>0</v>
      </c>
      <c r="AA1139" s="1">
        <v>0</v>
      </c>
      <c r="AB1139" s="1">
        <v>50</v>
      </c>
      <c r="AC1139" s="3">
        <v>11</v>
      </c>
      <c r="AD1139" s="1">
        <v>-9.0774998999999995E-2</v>
      </c>
      <c r="AE1139" s="1">
        <v>-3.2007935439126098E-2</v>
      </c>
      <c r="AF1139" s="1">
        <v>3</v>
      </c>
      <c r="AG1139" s="1">
        <v>3</v>
      </c>
      <c r="AH1139" s="1">
        <v>11</v>
      </c>
      <c r="AI1139" s="1">
        <v>1</v>
      </c>
      <c r="AJ1139" s="1">
        <v>1</v>
      </c>
      <c r="AK1139" s="1">
        <v>51</v>
      </c>
    </row>
    <row r="1140" spans="1:37" x14ac:dyDescent="0.2">
      <c r="A1140" t="s">
        <v>1140</v>
      </c>
      <c r="B1140" t="s">
        <v>5228</v>
      </c>
      <c r="C1140" t="s">
        <v>7575</v>
      </c>
      <c r="D1140" t="s">
        <v>7576</v>
      </c>
      <c r="E1140" t="s">
        <v>7596</v>
      </c>
      <c r="F1140" s="35" t="s">
        <v>7597</v>
      </c>
      <c r="G1140" s="1" t="s">
        <v>5105</v>
      </c>
      <c r="H1140" s="1" t="s">
        <v>5105</v>
      </c>
      <c r="I1140" s="3">
        <v>1</v>
      </c>
      <c r="J1140" s="1">
        <v>0</v>
      </c>
      <c r="K1140" s="1">
        <v>0</v>
      </c>
      <c r="L1140" s="3">
        <v>1</v>
      </c>
      <c r="M1140" s="6">
        <v>10375</v>
      </c>
      <c r="N1140" s="13">
        <v>10375</v>
      </c>
      <c r="O1140" s="3">
        <v>44</v>
      </c>
      <c r="P1140" s="1">
        <v>1.0075000000000001</v>
      </c>
      <c r="Q1140" s="1">
        <v>1.0075000000000001</v>
      </c>
      <c r="R1140" s="3">
        <v>47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50</v>
      </c>
      <c r="Z1140" s="1">
        <v>0</v>
      </c>
      <c r="AA1140" s="1">
        <v>0</v>
      </c>
      <c r="AB1140" s="1">
        <v>50</v>
      </c>
      <c r="AC1140" s="3">
        <v>11</v>
      </c>
      <c r="AD1140" s="1">
        <v>-9.0774998999999995E-2</v>
      </c>
      <c r="AE1140" s="1">
        <v>-3.2007935439126098E-2</v>
      </c>
      <c r="AF1140" s="1">
        <v>3</v>
      </c>
      <c r="AG1140" s="1">
        <v>3</v>
      </c>
      <c r="AH1140" s="1">
        <v>11</v>
      </c>
      <c r="AI1140" s="1">
        <v>1</v>
      </c>
      <c r="AJ1140" s="1">
        <v>1</v>
      </c>
      <c r="AK1140" s="1">
        <v>51</v>
      </c>
    </row>
    <row r="1141" spans="1:37" x14ac:dyDescent="0.2">
      <c r="A1141" t="s">
        <v>1141</v>
      </c>
      <c r="B1141" t="s">
        <v>5228</v>
      </c>
      <c r="C1141" t="s">
        <v>7575</v>
      </c>
      <c r="D1141" t="s">
        <v>7576</v>
      </c>
      <c r="E1141" t="s">
        <v>6483</v>
      </c>
      <c r="F1141" s="35" t="s">
        <v>7598</v>
      </c>
      <c r="G1141" s="1" t="s">
        <v>5106</v>
      </c>
      <c r="H1141" s="1" t="s">
        <v>5106</v>
      </c>
      <c r="I1141" s="3">
        <v>2</v>
      </c>
      <c r="J1141" s="1">
        <v>0</v>
      </c>
      <c r="K1141" s="1">
        <v>0</v>
      </c>
      <c r="L1141" s="3">
        <v>1</v>
      </c>
      <c r="M1141" s="6">
        <v>9100</v>
      </c>
      <c r="N1141" s="13">
        <v>9100</v>
      </c>
      <c r="O1141" s="3">
        <v>44</v>
      </c>
      <c r="P1141" s="1">
        <v>1</v>
      </c>
      <c r="Q1141" s="1">
        <v>1</v>
      </c>
      <c r="R1141" s="3">
        <v>47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50</v>
      </c>
      <c r="Z1141" s="1">
        <v>0</v>
      </c>
      <c r="AA1141" s="1">
        <v>0</v>
      </c>
      <c r="AB1141" s="1">
        <v>50</v>
      </c>
      <c r="AC1141" s="3">
        <v>11</v>
      </c>
      <c r="AD1141" s="1">
        <v>-9.0774998999999995E-2</v>
      </c>
      <c r="AE1141" s="1">
        <v>-3.2007935439126098E-2</v>
      </c>
      <c r="AF1141" s="1">
        <v>3</v>
      </c>
      <c r="AG1141" s="1">
        <v>3</v>
      </c>
      <c r="AH1141" s="1">
        <v>11</v>
      </c>
      <c r="AI1141" s="1">
        <v>1</v>
      </c>
      <c r="AJ1141" s="1">
        <v>1</v>
      </c>
      <c r="AK1141" s="1">
        <v>51</v>
      </c>
    </row>
    <row r="1142" spans="1:37" x14ac:dyDescent="0.2">
      <c r="A1142" t="s">
        <v>1142</v>
      </c>
      <c r="B1142" t="s">
        <v>5228</v>
      </c>
      <c r="C1142" t="s">
        <v>7575</v>
      </c>
      <c r="D1142" t="s">
        <v>7576</v>
      </c>
      <c r="E1142" t="s">
        <v>7599</v>
      </c>
      <c r="F1142" s="35" t="s">
        <v>15083</v>
      </c>
      <c r="G1142" s="1" t="s">
        <v>5105</v>
      </c>
      <c r="H1142" s="1" t="s">
        <v>5105</v>
      </c>
      <c r="I1142" s="3">
        <v>1</v>
      </c>
      <c r="J1142" s="1">
        <v>1</v>
      </c>
      <c r="K1142" s="1">
        <v>1</v>
      </c>
      <c r="L1142" s="3">
        <v>1</v>
      </c>
      <c r="M1142" s="6">
        <v>8666.7000000000007</v>
      </c>
      <c r="N1142" s="13">
        <v>8666.7000000000007</v>
      </c>
      <c r="O1142" s="3">
        <v>44</v>
      </c>
      <c r="P1142" s="1">
        <v>1</v>
      </c>
      <c r="Q1142" s="1">
        <v>1</v>
      </c>
      <c r="R1142" s="3">
        <v>47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50</v>
      </c>
      <c r="Z1142" s="1">
        <v>0</v>
      </c>
      <c r="AA1142" s="1">
        <v>0</v>
      </c>
      <c r="AB1142" s="1">
        <v>50</v>
      </c>
      <c r="AC1142" s="3">
        <v>11</v>
      </c>
      <c r="AD1142" s="1">
        <v>-9.0774998999999995E-2</v>
      </c>
      <c r="AE1142" s="1">
        <v>-3.2007935439126098E-2</v>
      </c>
      <c r="AF1142" s="1">
        <v>3</v>
      </c>
      <c r="AG1142" s="1">
        <v>3</v>
      </c>
      <c r="AH1142" s="1">
        <v>11</v>
      </c>
      <c r="AI1142" s="1">
        <v>1</v>
      </c>
      <c r="AJ1142" s="1">
        <v>1</v>
      </c>
      <c r="AK1142" s="1">
        <v>51</v>
      </c>
    </row>
    <row r="1143" spans="1:37" x14ac:dyDescent="0.2">
      <c r="A1143" t="s">
        <v>1143</v>
      </c>
      <c r="B1143" t="s">
        <v>5228</v>
      </c>
      <c r="C1143" t="s">
        <v>7575</v>
      </c>
      <c r="D1143" t="s">
        <v>7576</v>
      </c>
      <c r="E1143" t="s">
        <v>5298</v>
      </c>
      <c r="F1143" s="35" t="s">
        <v>7600</v>
      </c>
      <c r="G1143" s="1" t="s">
        <v>5105</v>
      </c>
      <c r="H1143" s="1" t="s">
        <v>5105</v>
      </c>
      <c r="I1143" s="3">
        <v>1</v>
      </c>
      <c r="J1143" s="1">
        <v>0</v>
      </c>
      <c r="K1143" s="1">
        <v>0</v>
      </c>
      <c r="L1143" s="3">
        <v>1</v>
      </c>
      <c r="M1143" s="6">
        <v>13250</v>
      </c>
      <c r="N1143" s="13">
        <v>13250</v>
      </c>
      <c r="O1143" s="3">
        <v>44</v>
      </c>
      <c r="P1143" s="1">
        <v>1.0049999999999999</v>
      </c>
      <c r="Q1143" s="1">
        <v>1.0049999999999999</v>
      </c>
      <c r="R1143" s="3">
        <v>47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50</v>
      </c>
      <c r="Z1143" s="1">
        <v>0</v>
      </c>
      <c r="AA1143" s="1">
        <v>0</v>
      </c>
      <c r="AB1143" s="1">
        <v>50</v>
      </c>
      <c r="AC1143" s="3">
        <v>11</v>
      </c>
      <c r="AD1143" s="1">
        <v>-9.0774998999999995E-2</v>
      </c>
      <c r="AE1143" s="1">
        <v>-3.2007935439126098E-2</v>
      </c>
      <c r="AF1143" s="1">
        <v>3</v>
      </c>
      <c r="AG1143" s="1">
        <v>3</v>
      </c>
      <c r="AH1143" s="1">
        <v>11</v>
      </c>
      <c r="AI1143" s="1">
        <v>2</v>
      </c>
      <c r="AJ1143" s="1">
        <v>2</v>
      </c>
      <c r="AK1143" s="1">
        <v>51</v>
      </c>
    </row>
    <row r="1144" spans="1:37" x14ac:dyDescent="0.2">
      <c r="A1144" t="s">
        <v>1144</v>
      </c>
      <c r="B1144" t="s">
        <v>5123</v>
      </c>
      <c r="C1144" t="s">
        <v>5949</v>
      </c>
      <c r="D1144" t="s">
        <v>7601</v>
      </c>
      <c r="E1144" t="s">
        <v>5685</v>
      </c>
      <c r="F1144" s="35" t="s">
        <v>7602</v>
      </c>
      <c r="G1144" s="1" t="s">
        <v>5104</v>
      </c>
      <c r="H1144" s="1" t="s">
        <v>5104</v>
      </c>
      <c r="I1144" s="3">
        <v>1</v>
      </c>
      <c r="J1144" s="1">
        <v>0</v>
      </c>
      <c r="K1144" s="1">
        <v>0</v>
      </c>
      <c r="L1144" s="3">
        <v>1</v>
      </c>
      <c r="M1144" s="6">
        <v>11.1</v>
      </c>
      <c r="N1144" s="13">
        <v>11.1</v>
      </c>
      <c r="O1144" s="3">
        <v>44</v>
      </c>
      <c r="P1144" s="1">
        <v>4.4000000000000004</v>
      </c>
      <c r="Q1144" s="1">
        <v>4.4000000000000004</v>
      </c>
      <c r="R1144" s="3">
        <v>47</v>
      </c>
      <c r="S1144" s="1">
        <v>20</v>
      </c>
      <c r="T1144" s="1">
        <v>10</v>
      </c>
      <c r="U1144" s="1">
        <v>20</v>
      </c>
      <c r="V1144" s="1">
        <v>0</v>
      </c>
      <c r="W1144" s="1">
        <v>10</v>
      </c>
      <c r="X1144" s="1">
        <v>0</v>
      </c>
      <c r="Y1144" s="1">
        <v>20</v>
      </c>
      <c r="Z1144" s="1">
        <v>0</v>
      </c>
      <c r="AA1144" s="1">
        <v>20</v>
      </c>
      <c r="AB1144" s="1">
        <v>0</v>
      </c>
      <c r="AC1144" s="3">
        <v>11</v>
      </c>
      <c r="AD1144" s="1">
        <v>1.175643E-2</v>
      </c>
      <c r="AE1144" s="1">
        <v>-6.5487970577401106E-2</v>
      </c>
      <c r="AF1144" s="1">
        <v>1</v>
      </c>
      <c r="AG1144" s="1">
        <v>1</v>
      </c>
      <c r="AH1144" s="1">
        <v>11</v>
      </c>
      <c r="AI1144" s="1">
        <v>4</v>
      </c>
      <c r="AJ1144" s="1">
        <v>4</v>
      </c>
      <c r="AK1144" s="1">
        <v>51</v>
      </c>
    </row>
    <row r="1145" spans="1:37" x14ac:dyDescent="0.2">
      <c r="A1145" t="s">
        <v>1145</v>
      </c>
      <c r="B1145" t="s">
        <v>5123</v>
      </c>
      <c r="C1145" t="s">
        <v>5949</v>
      </c>
      <c r="D1145" t="s">
        <v>7601</v>
      </c>
      <c r="E1145" t="s">
        <v>7603</v>
      </c>
      <c r="F1145" s="35" t="s">
        <v>7604</v>
      </c>
      <c r="G1145" s="1" t="s">
        <v>5104</v>
      </c>
      <c r="H1145" s="1" t="s">
        <v>5104</v>
      </c>
      <c r="I1145" s="3">
        <v>2</v>
      </c>
      <c r="J1145" s="1">
        <v>0</v>
      </c>
      <c r="K1145" s="1">
        <v>0</v>
      </c>
      <c r="L1145" s="3">
        <v>1</v>
      </c>
      <c r="M1145" s="6">
        <v>12</v>
      </c>
      <c r="N1145" s="13">
        <v>12</v>
      </c>
      <c r="O1145" s="3">
        <v>44</v>
      </c>
      <c r="P1145" s="1">
        <v>3.4925000000000002</v>
      </c>
      <c r="Q1145" s="1">
        <v>3.4925000000000002</v>
      </c>
      <c r="R1145" s="3">
        <v>47</v>
      </c>
      <c r="S1145" s="1">
        <v>20</v>
      </c>
      <c r="T1145" s="1">
        <v>10</v>
      </c>
      <c r="U1145" s="1">
        <v>20</v>
      </c>
      <c r="V1145" s="1">
        <v>0</v>
      </c>
      <c r="W1145" s="1">
        <v>10</v>
      </c>
      <c r="X1145" s="1">
        <v>0</v>
      </c>
      <c r="Y1145" s="1">
        <v>20</v>
      </c>
      <c r="Z1145" s="1">
        <v>0</v>
      </c>
      <c r="AA1145" s="1">
        <v>20</v>
      </c>
      <c r="AB1145" s="1">
        <v>0</v>
      </c>
      <c r="AC1145" s="3">
        <v>11</v>
      </c>
      <c r="AD1145" s="1">
        <v>1.175643E-2</v>
      </c>
      <c r="AE1145" s="1">
        <v>-6.5487970577401106E-2</v>
      </c>
      <c r="AF1145" s="1">
        <v>1</v>
      </c>
      <c r="AG1145" s="1">
        <v>1</v>
      </c>
      <c r="AH1145" s="1">
        <v>11</v>
      </c>
      <c r="AI1145" s="1">
        <v>1</v>
      </c>
      <c r="AJ1145" s="1">
        <v>1</v>
      </c>
      <c r="AK1145" s="1">
        <v>51</v>
      </c>
    </row>
    <row r="1146" spans="1:37" x14ac:dyDescent="0.2">
      <c r="A1146" t="s">
        <v>1146</v>
      </c>
      <c r="B1146" t="s">
        <v>5123</v>
      </c>
      <c r="C1146" t="s">
        <v>5949</v>
      </c>
      <c r="D1146" t="s">
        <v>7601</v>
      </c>
      <c r="E1146" t="s">
        <v>7605</v>
      </c>
      <c r="F1146" s="35" t="s">
        <v>7606</v>
      </c>
      <c r="G1146" s="1" t="s">
        <v>5104</v>
      </c>
      <c r="H1146" s="1" t="s">
        <v>5104</v>
      </c>
      <c r="I1146" s="3">
        <v>1</v>
      </c>
      <c r="J1146" s="1">
        <v>0</v>
      </c>
      <c r="K1146" s="1">
        <v>0</v>
      </c>
      <c r="L1146" s="3">
        <v>1</v>
      </c>
      <c r="M1146" s="6">
        <v>11</v>
      </c>
      <c r="N1146" s="13">
        <v>11</v>
      </c>
      <c r="O1146" s="3">
        <v>44</v>
      </c>
      <c r="P1146" s="1">
        <v>4.4000000000000004</v>
      </c>
      <c r="Q1146" s="1">
        <v>4.4000000000000004</v>
      </c>
      <c r="R1146" s="3">
        <v>47</v>
      </c>
      <c r="S1146" s="1">
        <v>50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50</v>
      </c>
      <c r="AC1146" s="3">
        <v>1</v>
      </c>
      <c r="AD1146" s="1">
        <v>6.7924550000000002E-3</v>
      </c>
      <c r="AE1146" s="1">
        <v>6.5572306363145094E-2</v>
      </c>
      <c r="AF1146" s="1">
        <v>1</v>
      </c>
      <c r="AG1146" s="1">
        <v>1</v>
      </c>
      <c r="AH1146" s="15">
        <v>1</v>
      </c>
      <c r="AI1146" s="1">
        <v>5</v>
      </c>
      <c r="AJ1146" s="1">
        <v>5</v>
      </c>
      <c r="AK1146" s="1">
        <v>51</v>
      </c>
    </row>
    <row r="1147" spans="1:37" x14ac:dyDescent="0.2">
      <c r="A1147" t="s">
        <v>1147</v>
      </c>
      <c r="B1147" t="s">
        <v>5123</v>
      </c>
      <c r="C1147" t="s">
        <v>5949</v>
      </c>
      <c r="D1147" t="s">
        <v>7601</v>
      </c>
      <c r="E1147" t="s">
        <v>7607</v>
      </c>
      <c r="F1147" s="35" t="s">
        <v>7608</v>
      </c>
      <c r="G1147" s="1" t="s">
        <v>2</v>
      </c>
      <c r="H1147" s="1" t="s">
        <v>5104</v>
      </c>
      <c r="I1147" s="14" t="s">
        <v>14989</v>
      </c>
      <c r="J1147" s="1" t="s">
        <v>2</v>
      </c>
      <c r="K1147" s="1">
        <v>0</v>
      </c>
      <c r="L1147" s="14" t="s">
        <v>14989</v>
      </c>
      <c r="M1147" s="6">
        <f>(9+13)/2</f>
        <v>11</v>
      </c>
      <c r="N1147" s="1">
        <f>(9+13)/2</f>
        <v>11</v>
      </c>
      <c r="O1147" s="3">
        <v>1</v>
      </c>
      <c r="P1147" s="1">
        <v>4</v>
      </c>
      <c r="Q1147" s="1">
        <v>4</v>
      </c>
      <c r="R1147" s="3">
        <v>1</v>
      </c>
      <c r="S1147" s="1">
        <v>21</v>
      </c>
      <c r="T1147" s="1">
        <v>0</v>
      </c>
      <c r="U1147" s="1">
        <v>0</v>
      </c>
      <c r="V1147" s="1">
        <v>0</v>
      </c>
      <c r="W1147" s="1">
        <v>38</v>
      </c>
      <c r="X1147" s="1">
        <v>0</v>
      </c>
      <c r="Y1147" s="1">
        <v>20</v>
      </c>
      <c r="Z1147" s="1">
        <v>0</v>
      </c>
      <c r="AA1147" s="1">
        <v>21</v>
      </c>
      <c r="AB1147" s="1">
        <v>0</v>
      </c>
      <c r="AC1147" s="3">
        <v>44</v>
      </c>
      <c r="AD1147" s="1">
        <v>3.616069E-3</v>
      </c>
      <c r="AE1147" s="1">
        <v>-5.7131559184436402E-2</v>
      </c>
      <c r="AF1147" s="1">
        <v>1</v>
      </c>
      <c r="AG1147" s="1">
        <v>1</v>
      </c>
      <c r="AH1147" s="15">
        <v>1</v>
      </c>
      <c r="AI1147" s="1">
        <v>4</v>
      </c>
      <c r="AJ1147" s="1">
        <v>4</v>
      </c>
      <c r="AK1147" s="1">
        <v>51</v>
      </c>
    </row>
    <row r="1148" spans="1:37" x14ac:dyDescent="0.2">
      <c r="A1148" t="s">
        <v>1148</v>
      </c>
      <c r="B1148" t="s">
        <v>5123</v>
      </c>
      <c r="C1148" t="s">
        <v>5949</v>
      </c>
      <c r="D1148" t="s">
        <v>7601</v>
      </c>
      <c r="E1148" t="s">
        <v>7609</v>
      </c>
      <c r="F1148" s="35" t="s">
        <v>7610</v>
      </c>
      <c r="G1148" s="1" t="s">
        <v>5104</v>
      </c>
      <c r="H1148" s="1" t="s">
        <v>5104</v>
      </c>
      <c r="I1148" s="3">
        <v>1</v>
      </c>
      <c r="J1148" s="1">
        <v>0</v>
      </c>
      <c r="K1148" s="1">
        <v>0</v>
      </c>
      <c r="L1148" s="3">
        <v>1</v>
      </c>
      <c r="M1148" s="6">
        <v>12</v>
      </c>
      <c r="N1148" s="13">
        <v>12</v>
      </c>
      <c r="O1148" s="3">
        <v>44</v>
      </c>
      <c r="P1148" s="1" t="s">
        <v>2</v>
      </c>
      <c r="Q1148" s="1">
        <v>3.4043000000000001</v>
      </c>
      <c r="R1148" s="3" t="s">
        <v>14989</v>
      </c>
      <c r="S1148" s="1">
        <v>20</v>
      </c>
      <c r="T1148" s="1">
        <v>10</v>
      </c>
      <c r="U1148" s="1">
        <v>20</v>
      </c>
      <c r="V1148" s="1">
        <v>0</v>
      </c>
      <c r="W1148" s="1">
        <v>10</v>
      </c>
      <c r="X1148" s="1">
        <v>0</v>
      </c>
      <c r="Y1148" s="1">
        <v>20</v>
      </c>
      <c r="Z1148" s="1">
        <v>0</v>
      </c>
      <c r="AA1148" s="1">
        <v>20</v>
      </c>
      <c r="AB1148" s="1">
        <v>0</v>
      </c>
      <c r="AC1148" s="3">
        <v>11</v>
      </c>
      <c r="AD1148" s="1">
        <v>1.175643E-2</v>
      </c>
      <c r="AE1148" s="1">
        <v>-6.5487970577401106E-2</v>
      </c>
      <c r="AF1148" s="1">
        <v>1</v>
      </c>
      <c r="AG1148" s="1">
        <v>1</v>
      </c>
      <c r="AH1148" s="1">
        <v>11</v>
      </c>
      <c r="AI1148" s="1">
        <v>1</v>
      </c>
      <c r="AJ1148" s="1">
        <v>1</v>
      </c>
      <c r="AK1148" s="1">
        <v>51</v>
      </c>
    </row>
    <row r="1149" spans="1:37" x14ac:dyDescent="0.2">
      <c r="A1149" t="s">
        <v>1149</v>
      </c>
      <c r="B1149" t="s">
        <v>5123</v>
      </c>
      <c r="C1149" t="s">
        <v>5949</v>
      </c>
      <c r="D1149" t="s">
        <v>7601</v>
      </c>
      <c r="E1149" t="s">
        <v>5296</v>
      </c>
      <c r="F1149" s="35" t="s">
        <v>7611</v>
      </c>
      <c r="G1149" s="1" t="s">
        <v>5104</v>
      </c>
      <c r="H1149" s="1" t="s">
        <v>5104</v>
      </c>
      <c r="I1149" s="3">
        <v>1</v>
      </c>
      <c r="J1149" s="1">
        <v>0</v>
      </c>
      <c r="K1149" s="1">
        <v>0</v>
      </c>
      <c r="L1149" s="3">
        <v>1</v>
      </c>
      <c r="M1149" s="6">
        <v>9.1</v>
      </c>
      <c r="N1149" s="13">
        <v>9.1</v>
      </c>
      <c r="O1149" s="3">
        <v>44</v>
      </c>
      <c r="P1149" s="1">
        <v>4.2649999999999997</v>
      </c>
      <c r="Q1149" s="1">
        <v>4.2649999999999997</v>
      </c>
      <c r="R1149" s="3">
        <v>47</v>
      </c>
      <c r="S1149" s="1">
        <v>20</v>
      </c>
      <c r="T1149" s="1">
        <v>10</v>
      </c>
      <c r="U1149" s="1">
        <v>20</v>
      </c>
      <c r="V1149" s="1">
        <v>0</v>
      </c>
      <c r="W1149" s="1">
        <v>10</v>
      </c>
      <c r="X1149" s="1">
        <v>0</v>
      </c>
      <c r="Y1149" s="1">
        <v>20</v>
      </c>
      <c r="Z1149" s="1">
        <v>0</v>
      </c>
      <c r="AA1149" s="1">
        <v>20</v>
      </c>
      <c r="AB1149" s="1">
        <v>0</v>
      </c>
      <c r="AC1149" s="3">
        <v>11</v>
      </c>
      <c r="AD1149" s="1">
        <v>1.175643E-2</v>
      </c>
      <c r="AE1149" s="1">
        <v>-6.5487970577401106E-2</v>
      </c>
      <c r="AF1149" s="1">
        <v>1</v>
      </c>
      <c r="AG1149" s="1">
        <v>1</v>
      </c>
      <c r="AH1149" s="1">
        <v>11</v>
      </c>
      <c r="AI1149" s="1">
        <v>4</v>
      </c>
      <c r="AJ1149" s="1">
        <v>4</v>
      </c>
      <c r="AK1149" s="1">
        <v>51</v>
      </c>
    </row>
    <row r="1150" spans="1:37" x14ac:dyDescent="0.2">
      <c r="A1150" t="s">
        <v>1150</v>
      </c>
      <c r="B1150" t="s">
        <v>5123</v>
      </c>
      <c r="C1150" t="s">
        <v>5949</v>
      </c>
      <c r="D1150" t="s">
        <v>7601</v>
      </c>
      <c r="E1150" t="s">
        <v>6312</v>
      </c>
      <c r="F1150" s="35" t="s">
        <v>7612</v>
      </c>
      <c r="G1150" s="1" t="s">
        <v>5104</v>
      </c>
      <c r="H1150" s="1" t="s">
        <v>5104</v>
      </c>
      <c r="I1150" s="3">
        <v>1</v>
      </c>
      <c r="J1150" s="1">
        <v>0</v>
      </c>
      <c r="K1150" s="1">
        <v>0</v>
      </c>
      <c r="L1150" s="3">
        <v>1</v>
      </c>
      <c r="M1150" s="6">
        <v>11.1</v>
      </c>
      <c r="N1150" s="13">
        <v>11.1</v>
      </c>
      <c r="O1150" s="3">
        <v>44</v>
      </c>
      <c r="P1150" s="1">
        <v>4.17</v>
      </c>
      <c r="Q1150" s="1">
        <v>4.17</v>
      </c>
      <c r="R1150" s="3">
        <v>47</v>
      </c>
      <c r="S1150" s="1">
        <v>20</v>
      </c>
      <c r="T1150" s="1">
        <v>10</v>
      </c>
      <c r="U1150" s="1">
        <v>20</v>
      </c>
      <c r="V1150" s="1">
        <v>0</v>
      </c>
      <c r="W1150" s="1">
        <v>10</v>
      </c>
      <c r="X1150" s="1">
        <v>0</v>
      </c>
      <c r="Y1150" s="1">
        <v>20</v>
      </c>
      <c r="Z1150" s="1">
        <v>0</v>
      </c>
      <c r="AA1150" s="1">
        <v>20</v>
      </c>
      <c r="AB1150" s="1">
        <v>0</v>
      </c>
      <c r="AC1150" s="3">
        <v>11</v>
      </c>
      <c r="AD1150" s="1">
        <v>1.175643E-2</v>
      </c>
      <c r="AE1150" s="1">
        <v>-6.5487970577401106E-2</v>
      </c>
      <c r="AF1150" s="1">
        <v>1</v>
      </c>
      <c r="AG1150" s="1">
        <v>1</v>
      </c>
      <c r="AH1150" s="1">
        <v>11</v>
      </c>
      <c r="AI1150" s="1">
        <v>4</v>
      </c>
      <c r="AJ1150" s="1">
        <v>4</v>
      </c>
      <c r="AK1150" s="1">
        <v>51</v>
      </c>
    </row>
    <row r="1151" spans="1:37" x14ac:dyDescent="0.2">
      <c r="A1151" t="s">
        <v>1151</v>
      </c>
      <c r="B1151" t="s">
        <v>5123</v>
      </c>
      <c r="C1151" t="s">
        <v>5949</v>
      </c>
      <c r="D1151" t="s">
        <v>7601</v>
      </c>
      <c r="E1151" t="s">
        <v>7613</v>
      </c>
      <c r="F1151" s="35" t="s">
        <v>7614</v>
      </c>
      <c r="G1151" s="1" t="s">
        <v>5104</v>
      </c>
      <c r="H1151" s="1" t="s">
        <v>5104</v>
      </c>
      <c r="I1151" s="3">
        <v>1</v>
      </c>
      <c r="J1151" s="1">
        <v>0</v>
      </c>
      <c r="K1151" s="1">
        <v>0</v>
      </c>
      <c r="L1151" s="3">
        <v>1</v>
      </c>
      <c r="M1151" s="6">
        <v>14.6</v>
      </c>
      <c r="N1151" s="13">
        <v>14.6</v>
      </c>
      <c r="O1151" s="3">
        <v>44</v>
      </c>
      <c r="P1151" s="1">
        <v>3.0874999999999999</v>
      </c>
      <c r="Q1151" s="1">
        <v>3.0874999999999999</v>
      </c>
      <c r="R1151" s="3">
        <v>47</v>
      </c>
      <c r="S1151" s="1">
        <v>20</v>
      </c>
      <c r="T1151" s="1">
        <v>10</v>
      </c>
      <c r="U1151" s="1">
        <v>20</v>
      </c>
      <c r="V1151" s="1">
        <v>0</v>
      </c>
      <c r="W1151" s="1">
        <v>10</v>
      </c>
      <c r="X1151" s="1">
        <v>0</v>
      </c>
      <c r="Y1151" s="1">
        <v>20</v>
      </c>
      <c r="Z1151" s="1">
        <v>0</v>
      </c>
      <c r="AA1151" s="1">
        <v>20</v>
      </c>
      <c r="AB1151" s="1">
        <v>0</v>
      </c>
      <c r="AC1151" s="3">
        <v>11</v>
      </c>
      <c r="AD1151" s="1">
        <v>1.175643E-2</v>
      </c>
      <c r="AE1151" s="1">
        <v>-6.5487970577401106E-2</v>
      </c>
      <c r="AF1151" s="1">
        <v>1</v>
      </c>
      <c r="AG1151" s="1">
        <v>1</v>
      </c>
      <c r="AH1151" s="1">
        <v>11</v>
      </c>
      <c r="AI1151" s="1">
        <v>1</v>
      </c>
      <c r="AJ1151" s="1">
        <v>1</v>
      </c>
      <c r="AK1151" s="1">
        <v>51</v>
      </c>
    </row>
    <row r="1152" spans="1:37" x14ac:dyDescent="0.2">
      <c r="A1152" t="s">
        <v>1152</v>
      </c>
      <c r="B1152" t="s">
        <v>5123</v>
      </c>
      <c r="C1152" t="s">
        <v>5949</v>
      </c>
      <c r="D1152" t="s">
        <v>7601</v>
      </c>
      <c r="E1152" t="s">
        <v>7615</v>
      </c>
      <c r="F1152" s="35" t="s">
        <v>7616</v>
      </c>
      <c r="G1152" s="1" t="s">
        <v>5104</v>
      </c>
      <c r="H1152" s="1" t="s">
        <v>5104</v>
      </c>
      <c r="I1152" s="3">
        <v>1</v>
      </c>
      <c r="J1152" s="1">
        <v>0</v>
      </c>
      <c r="K1152" s="1">
        <v>0</v>
      </c>
      <c r="L1152" s="3">
        <v>1</v>
      </c>
      <c r="M1152" s="6">
        <v>7.7</v>
      </c>
      <c r="N1152" s="13">
        <v>7.7</v>
      </c>
      <c r="O1152" s="3">
        <v>44</v>
      </c>
      <c r="P1152" s="1">
        <v>3.66</v>
      </c>
      <c r="Q1152" s="1">
        <v>3.66</v>
      </c>
      <c r="R1152" s="3">
        <v>47</v>
      </c>
      <c r="S1152" s="1">
        <v>20</v>
      </c>
      <c r="T1152" s="1">
        <v>10</v>
      </c>
      <c r="U1152" s="1">
        <v>20</v>
      </c>
      <c r="V1152" s="1">
        <v>0</v>
      </c>
      <c r="W1152" s="1">
        <v>10</v>
      </c>
      <c r="X1152" s="1">
        <v>0</v>
      </c>
      <c r="Y1152" s="1">
        <v>20</v>
      </c>
      <c r="Z1152" s="1">
        <v>0</v>
      </c>
      <c r="AA1152" s="1">
        <v>20</v>
      </c>
      <c r="AB1152" s="1">
        <v>0</v>
      </c>
      <c r="AC1152" s="3">
        <v>11</v>
      </c>
      <c r="AD1152" s="1">
        <v>1.175643E-2</v>
      </c>
      <c r="AE1152" s="1">
        <v>-6.5487970577401203E-2</v>
      </c>
      <c r="AF1152" s="1">
        <v>1</v>
      </c>
      <c r="AG1152" s="1">
        <v>1</v>
      </c>
      <c r="AH1152" s="1">
        <v>11</v>
      </c>
      <c r="AI1152" s="1">
        <v>4</v>
      </c>
      <c r="AJ1152" s="1">
        <v>4</v>
      </c>
      <c r="AK1152" s="1">
        <v>51</v>
      </c>
    </row>
    <row r="1153" spans="1:37" x14ac:dyDescent="0.2">
      <c r="A1153" t="s">
        <v>1153</v>
      </c>
      <c r="B1153" t="s">
        <v>5123</v>
      </c>
      <c r="C1153" t="s">
        <v>5949</v>
      </c>
      <c r="D1153" t="s">
        <v>7601</v>
      </c>
      <c r="E1153" t="s">
        <v>5283</v>
      </c>
      <c r="F1153" s="35" t="s">
        <v>7617</v>
      </c>
      <c r="G1153" s="1" t="s">
        <v>5104</v>
      </c>
      <c r="H1153" s="1" t="s">
        <v>5104</v>
      </c>
      <c r="I1153" s="3">
        <v>1</v>
      </c>
      <c r="J1153" s="1">
        <v>0</v>
      </c>
      <c r="K1153" s="1">
        <v>0</v>
      </c>
      <c r="L1153" s="3">
        <v>1</v>
      </c>
      <c r="M1153" s="6">
        <v>15</v>
      </c>
      <c r="N1153" s="13">
        <v>15</v>
      </c>
      <c r="O1153" s="3">
        <v>44</v>
      </c>
      <c r="P1153" s="1">
        <v>4.62</v>
      </c>
      <c r="Q1153" s="1">
        <v>4.62</v>
      </c>
      <c r="R1153" s="3">
        <v>47</v>
      </c>
      <c r="S1153" s="1">
        <v>20</v>
      </c>
      <c r="T1153" s="1">
        <v>10</v>
      </c>
      <c r="U1153" s="1">
        <v>20</v>
      </c>
      <c r="V1153" s="1">
        <v>0</v>
      </c>
      <c r="W1153" s="1">
        <v>10</v>
      </c>
      <c r="X1153" s="1">
        <v>0</v>
      </c>
      <c r="Y1153" s="1">
        <v>20</v>
      </c>
      <c r="Z1153" s="1">
        <v>0</v>
      </c>
      <c r="AA1153" s="1">
        <v>20</v>
      </c>
      <c r="AB1153" s="1">
        <v>0</v>
      </c>
      <c r="AC1153" s="3">
        <v>11</v>
      </c>
      <c r="AD1153" s="1">
        <v>1.175643E-2</v>
      </c>
      <c r="AE1153" s="1">
        <v>-6.5487970577401203E-2</v>
      </c>
      <c r="AF1153" s="1">
        <v>1</v>
      </c>
      <c r="AG1153" s="1">
        <v>1</v>
      </c>
      <c r="AH1153" s="1">
        <v>11</v>
      </c>
      <c r="AI1153" s="1">
        <v>5</v>
      </c>
      <c r="AJ1153" s="1">
        <v>5</v>
      </c>
      <c r="AK1153" s="1">
        <v>51</v>
      </c>
    </row>
    <row r="1154" spans="1:37" x14ac:dyDescent="0.2">
      <c r="A1154" t="s">
        <v>1154</v>
      </c>
      <c r="B1154" t="s">
        <v>5123</v>
      </c>
      <c r="C1154" t="s">
        <v>5949</v>
      </c>
      <c r="D1154" t="s">
        <v>7601</v>
      </c>
      <c r="E1154" t="s">
        <v>7618</v>
      </c>
      <c r="F1154" s="35" t="s">
        <v>7619</v>
      </c>
      <c r="G1154" s="1" t="s">
        <v>5104</v>
      </c>
      <c r="H1154" s="1" t="s">
        <v>5104</v>
      </c>
      <c r="I1154" s="3">
        <v>1</v>
      </c>
      <c r="J1154" s="1">
        <v>0</v>
      </c>
      <c r="K1154" s="1">
        <v>0</v>
      </c>
      <c r="L1154" s="3">
        <v>1</v>
      </c>
      <c r="M1154" s="6">
        <v>10.7</v>
      </c>
      <c r="N1154" s="13">
        <v>10.7</v>
      </c>
      <c r="O1154" s="3">
        <v>44</v>
      </c>
      <c r="P1154" s="1">
        <v>5</v>
      </c>
      <c r="Q1154" s="1">
        <v>5</v>
      </c>
      <c r="R1154" s="3">
        <v>1</v>
      </c>
      <c r="S1154" s="1">
        <v>20</v>
      </c>
      <c r="T1154" s="1">
        <v>10</v>
      </c>
      <c r="U1154" s="1">
        <v>20</v>
      </c>
      <c r="V1154" s="1">
        <v>0</v>
      </c>
      <c r="W1154" s="1">
        <v>10</v>
      </c>
      <c r="X1154" s="1">
        <v>0</v>
      </c>
      <c r="Y1154" s="1">
        <v>20</v>
      </c>
      <c r="Z1154" s="1">
        <v>0</v>
      </c>
      <c r="AA1154" s="1">
        <v>20</v>
      </c>
      <c r="AB1154" s="1">
        <v>0</v>
      </c>
      <c r="AC1154" s="3">
        <v>11</v>
      </c>
      <c r="AD1154" s="1">
        <v>1.175643E-2</v>
      </c>
      <c r="AE1154" s="1">
        <v>-6.5487970577401203E-2</v>
      </c>
      <c r="AF1154" s="1">
        <v>1</v>
      </c>
      <c r="AG1154" s="1">
        <v>1</v>
      </c>
      <c r="AH1154" s="1">
        <v>11</v>
      </c>
      <c r="AI1154" s="1">
        <v>1</v>
      </c>
      <c r="AJ1154" s="1">
        <v>1</v>
      </c>
      <c r="AK1154" s="1">
        <v>51</v>
      </c>
    </row>
    <row r="1155" spans="1:37" x14ac:dyDescent="0.2">
      <c r="A1155" t="s">
        <v>1155</v>
      </c>
      <c r="B1155" t="s">
        <v>5123</v>
      </c>
      <c r="C1155" t="s">
        <v>5949</v>
      </c>
      <c r="D1155" t="s">
        <v>7601</v>
      </c>
      <c r="E1155" t="s">
        <v>7620</v>
      </c>
      <c r="F1155" s="35" t="s">
        <v>7621</v>
      </c>
      <c r="G1155" s="1" t="s">
        <v>2</v>
      </c>
      <c r="H1155" s="1" t="s">
        <v>5104</v>
      </c>
      <c r="I1155" s="14" t="s">
        <v>14989</v>
      </c>
      <c r="J1155" s="1" t="s">
        <v>2</v>
      </c>
      <c r="K1155" s="1">
        <v>0</v>
      </c>
      <c r="L1155" s="14" t="s">
        <v>14989</v>
      </c>
      <c r="M1155" s="33">
        <v>11.6</v>
      </c>
      <c r="N1155" s="13">
        <v>11.6</v>
      </c>
      <c r="O1155" s="3">
        <v>1</v>
      </c>
      <c r="P1155" s="1">
        <v>4</v>
      </c>
      <c r="Q1155" s="1">
        <v>4</v>
      </c>
      <c r="R1155" s="3">
        <v>1</v>
      </c>
      <c r="S1155" s="1">
        <v>21</v>
      </c>
      <c r="T1155" s="1">
        <v>0</v>
      </c>
      <c r="U1155" s="1">
        <v>0</v>
      </c>
      <c r="V1155" s="1">
        <v>0</v>
      </c>
      <c r="W1155" s="1">
        <v>38</v>
      </c>
      <c r="X1155" s="1">
        <v>0</v>
      </c>
      <c r="Y1155" s="1">
        <v>20</v>
      </c>
      <c r="Z1155" s="1">
        <v>0</v>
      </c>
      <c r="AA1155" s="1">
        <v>21</v>
      </c>
      <c r="AB1155" s="1">
        <v>0</v>
      </c>
      <c r="AC1155" s="3">
        <v>44</v>
      </c>
      <c r="AD1155" s="1">
        <v>3.616069E-3</v>
      </c>
      <c r="AE1155" s="1">
        <v>-5.7131559184436298E-2</v>
      </c>
      <c r="AF1155" s="1">
        <v>1</v>
      </c>
      <c r="AG1155" s="1">
        <v>1</v>
      </c>
      <c r="AH1155" s="15">
        <v>1</v>
      </c>
      <c r="AI1155" s="1">
        <v>2</v>
      </c>
      <c r="AJ1155" s="1">
        <v>2</v>
      </c>
      <c r="AK1155" s="1">
        <v>51</v>
      </c>
    </row>
    <row r="1156" spans="1:37" x14ac:dyDescent="0.2">
      <c r="A1156" t="s">
        <v>1156</v>
      </c>
      <c r="B1156" t="s">
        <v>5123</v>
      </c>
      <c r="C1156" t="s">
        <v>5949</v>
      </c>
      <c r="D1156" t="s">
        <v>7601</v>
      </c>
      <c r="E1156" t="s">
        <v>7622</v>
      </c>
      <c r="F1156" s="35" t="s">
        <v>7623</v>
      </c>
      <c r="G1156" s="1" t="s">
        <v>5104</v>
      </c>
      <c r="H1156" s="1" t="s">
        <v>5104</v>
      </c>
      <c r="I1156" s="3">
        <v>2</v>
      </c>
      <c r="J1156" s="1">
        <v>0</v>
      </c>
      <c r="K1156" s="1">
        <v>0</v>
      </c>
      <c r="L1156" s="3">
        <v>1</v>
      </c>
      <c r="M1156" s="6">
        <v>11.5</v>
      </c>
      <c r="N1156" s="13">
        <v>11.5</v>
      </c>
      <c r="O1156" s="3">
        <v>44</v>
      </c>
      <c r="P1156" s="1">
        <v>4.4000000000000004</v>
      </c>
      <c r="Q1156" s="1">
        <v>4.4000000000000004</v>
      </c>
      <c r="R1156" s="3">
        <v>47</v>
      </c>
      <c r="S1156" s="1">
        <v>20</v>
      </c>
      <c r="T1156" s="1">
        <v>10</v>
      </c>
      <c r="U1156" s="1">
        <v>20</v>
      </c>
      <c r="V1156" s="1">
        <v>0</v>
      </c>
      <c r="W1156" s="1">
        <v>10</v>
      </c>
      <c r="X1156" s="1">
        <v>0</v>
      </c>
      <c r="Y1156" s="1">
        <v>20</v>
      </c>
      <c r="Z1156" s="1">
        <v>0</v>
      </c>
      <c r="AA1156" s="1">
        <v>20</v>
      </c>
      <c r="AB1156" s="1">
        <v>0</v>
      </c>
      <c r="AC1156" s="3">
        <v>11</v>
      </c>
      <c r="AD1156" s="1">
        <v>1.175643E-2</v>
      </c>
      <c r="AE1156" s="1">
        <v>-6.5487970577401203E-2</v>
      </c>
      <c r="AF1156" s="1">
        <v>1</v>
      </c>
      <c r="AG1156" s="1">
        <v>1</v>
      </c>
      <c r="AH1156" s="1">
        <v>11</v>
      </c>
      <c r="AI1156" s="1">
        <v>2</v>
      </c>
      <c r="AJ1156" s="1">
        <v>2</v>
      </c>
      <c r="AK1156" s="1">
        <v>51</v>
      </c>
    </row>
    <row r="1157" spans="1:37" x14ac:dyDescent="0.2">
      <c r="A1157" t="s">
        <v>1157</v>
      </c>
      <c r="B1157" t="s">
        <v>5123</v>
      </c>
      <c r="C1157" t="s">
        <v>5949</v>
      </c>
      <c r="D1157" t="s">
        <v>7624</v>
      </c>
      <c r="E1157" t="s">
        <v>7625</v>
      </c>
      <c r="F1157" s="35" t="s">
        <v>7626</v>
      </c>
      <c r="G1157" s="1" t="s">
        <v>5104</v>
      </c>
      <c r="H1157" s="1" t="s">
        <v>5104</v>
      </c>
      <c r="I1157" s="3">
        <v>1</v>
      </c>
      <c r="J1157" s="1">
        <v>0</v>
      </c>
      <c r="K1157" s="1">
        <v>0</v>
      </c>
      <c r="L1157" s="3">
        <v>1</v>
      </c>
      <c r="M1157" s="6">
        <v>15</v>
      </c>
      <c r="N1157" s="13">
        <v>15</v>
      </c>
      <c r="O1157" s="3">
        <v>44</v>
      </c>
      <c r="P1157" s="1" t="s">
        <v>2</v>
      </c>
      <c r="Q1157" s="1">
        <v>3.4403000000000001</v>
      </c>
      <c r="R1157" s="3" t="s">
        <v>14989</v>
      </c>
      <c r="S1157" s="1">
        <v>20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30</v>
      </c>
      <c r="Z1157" s="1">
        <v>0</v>
      </c>
      <c r="AA1157" s="1">
        <v>40</v>
      </c>
      <c r="AB1157" s="1">
        <v>10</v>
      </c>
      <c r="AC1157" s="3">
        <v>11</v>
      </c>
      <c r="AD1157" s="1">
        <v>-2.0781067E-2</v>
      </c>
      <c r="AE1157" s="1">
        <v>-6.0939692014505699E-2</v>
      </c>
      <c r="AF1157" s="1">
        <v>1</v>
      </c>
      <c r="AG1157" s="1">
        <v>1</v>
      </c>
      <c r="AH1157" s="1">
        <v>11</v>
      </c>
      <c r="AI1157" s="1">
        <v>2</v>
      </c>
      <c r="AJ1157" s="1">
        <v>2</v>
      </c>
      <c r="AK1157" s="1">
        <v>51</v>
      </c>
    </row>
    <row r="1158" spans="1:37" x14ac:dyDescent="0.2">
      <c r="A1158" t="s">
        <v>1158</v>
      </c>
      <c r="B1158" t="s">
        <v>5123</v>
      </c>
      <c r="C1158" t="s">
        <v>5124</v>
      </c>
      <c r="D1158" t="s">
        <v>7627</v>
      </c>
      <c r="E1158" t="s">
        <v>7628</v>
      </c>
      <c r="F1158" s="35" t="s">
        <v>7629</v>
      </c>
      <c r="G1158" s="1" t="s">
        <v>5104</v>
      </c>
      <c r="H1158" s="1" t="s">
        <v>5104</v>
      </c>
      <c r="I1158" s="3">
        <v>1</v>
      </c>
      <c r="J1158" s="1">
        <v>1</v>
      </c>
      <c r="K1158" s="1">
        <v>1</v>
      </c>
      <c r="L1158" s="3">
        <v>1</v>
      </c>
      <c r="M1158" s="6">
        <v>62</v>
      </c>
      <c r="N1158" s="13">
        <v>62</v>
      </c>
      <c r="O1158" s="3">
        <v>44</v>
      </c>
      <c r="P1158" s="1">
        <v>1.7</v>
      </c>
      <c r="Q1158" s="1">
        <v>1.7</v>
      </c>
      <c r="R1158" s="3">
        <v>47</v>
      </c>
      <c r="S1158" s="1">
        <v>90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10</v>
      </c>
      <c r="AC1158" s="3">
        <v>11</v>
      </c>
      <c r="AD1158" s="1">
        <v>7.9386037000000007E-2</v>
      </c>
      <c r="AE1158" s="1">
        <v>3.1693770937304099E-2</v>
      </c>
      <c r="AF1158" s="1">
        <v>1</v>
      </c>
      <c r="AG1158" s="1">
        <v>1</v>
      </c>
      <c r="AH1158" s="1">
        <v>11</v>
      </c>
      <c r="AI1158" s="1">
        <v>4</v>
      </c>
      <c r="AJ1158" s="1">
        <v>4</v>
      </c>
      <c r="AK1158" s="1">
        <v>51</v>
      </c>
    </row>
    <row r="1159" spans="1:37" x14ac:dyDescent="0.2">
      <c r="A1159" t="s">
        <v>1159</v>
      </c>
      <c r="B1159" t="s">
        <v>5123</v>
      </c>
      <c r="C1159" t="s">
        <v>5124</v>
      </c>
      <c r="D1159" t="s">
        <v>7630</v>
      </c>
      <c r="E1159" t="s">
        <v>7631</v>
      </c>
      <c r="F1159" s="35" t="s">
        <v>7632</v>
      </c>
      <c r="G1159" s="1" t="s">
        <v>5104</v>
      </c>
      <c r="H1159" s="1" t="s">
        <v>5104</v>
      </c>
      <c r="I1159" s="3">
        <v>1</v>
      </c>
      <c r="J1159" s="1">
        <v>0</v>
      </c>
      <c r="K1159" s="1">
        <v>0</v>
      </c>
      <c r="L1159" s="3">
        <v>1</v>
      </c>
      <c r="M1159" s="6">
        <v>43.1</v>
      </c>
      <c r="N1159" s="13">
        <v>43.1</v>
      </c>
      <c r="O1159" s="3">
        <v>44</v>
      </c>
      <c r="P1159" s="1">
        <v>2.75</v>
      </c>
      <c r="Q1159" s="1">
        <v>2.75</v>
      </c>
      <c r="R1159" s="3">
        <v>47</v>
      </c>
      <c r="S1159" s="1">
        <v>10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90</v>
      </c>
      <c r="Z1159" s="1">
        <v>0</v>
      </c>
      <c r="AA1159" s="1">
        <v>0</v>
      </c>
      <c r="AB1159" s="1">
        <v>0</v>
      </c>
      <c r="AC1159" s="3">
        <v>11</v>
      </c>
      <c r="AD1159" s="1">
        <v>-1.3325541999999999E-2</v>
      </c>
      <c r="AE1159" s="1">
        <v>-0.107499173838959</v>
      </c>
      <c r="AF1159" s="1">
        <v>3</v>
      </c>
      <c r="AG1159" s="1">
        <v>3</v>
      </c>
      <c r="AH1159" s="1">
        <v>11</v>
      </c>
      <c r="AI1159" s="1">
        <v>3</v>
      </c>
      <c r="AJ1159" s="1">
        <v>3</v>
      </c>
      <c r="AK1159" s="1">
        <v>51</v>
      </c>
    </row>
    <row r="1160" spans="1:37" x14ac:dyDescent="0.2">
      <c r="A1160" t="s">
        <v>1160</v>
      </c>
      <c r="B1160" t="s">
        <v>5168</v>
      </c>
      <c r="C1160" t="s">
        <v>5481</v>
      </c>
      <c r="D1160" t="s">
        <v>7633</v>
      </c>
      <c r="E1160" t="s">
        <v>7634</v>
      </c>
      <c r="F1160" s="35" t="s">
        <v>7635</v>
      </c>
      <c r="G1160" s="1" t="s">
        <v>5104</v>
      </c>
      <c r="H1160" s="1" t="s">
        <v>5104</v>
      </c>
      <c r="I1160" s="3">
        <v>1</v>
      </c>
      <c r="J1160" s="1">
        <v>0</v>
      </c>
      <c r="K1160" s="1">
        <v>0</v>
      </c>
      <c r="L1160" s="3">
        <v>1</v>
      </c>
      <c r="M1160" s="6">
        <v>138</v>
      </c>
      <c r="N1160" s="13">
        <v>138</v>
      </c>
      <c r="O1160" s="3">
        <v>44</v>
      </c>
      <c r="P1160" s="1">
        <v>0.98</v>
      </c>
      <c r="Q1160" s="1">
        <v>0.98</v>
      </c>
      <c r="R1160" s="3">
        <v>47</v>
      </c>
      <c r="S1160" s="1">
        <v>10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80</v>
      </c>
      <c r="Z1160" s="1">
        <v>10</v>
      </c>
      <c r="AA1160" s="1">
        <v>0</v>
      </c>
      <c r="AB1160" s="1">
        <v>0</v>
      </c>
      <c r="AC1160" s="3">
        <v>11</v>
      </c>
      <c r="AD1160" s="1">
        <v>-1.3268904999999999E-2</v>
      </c>
      <c r="AE1160" s="1">
        <v>-0.108765903987404</v>
      </c>
      <c r="AF1160" s="1">
        <v>3</v>
      </c>
      <c r="AG1160" s="1">
        <v>3</v>
      </c>
      <c r="AH1160" s="1">
        <v>11</v>
      </c>
      <c r="AI1160" s="1">
        <v>5</v>
      </c>
      <c r="AJ1160" s="1">
        <v>5</v>
      </c>
      <c r="AK1160" s="1">
        <v>51</v>
      </c>
    </row>
    <row r="1161" spans="1:37" x14ac:dyDescent="0.2">
      <c r="A1161" t="s">
        <v>1161</v>
      </c>
      <c r="B1161" t="s">
        <v>5168</v>
      </c>
      <c r="C1161" t="s">
        <v>5481</v>
      </c>
      <c r="D1161" t="s">
        <v>7633</v>
      </c>
      <c r="E1161" t="s">
        <v>7636</v>
      </c>
      <c r="F1161" s="35" t="s">
        <v>7637</v>
      </c>
      <c r="G1161" s="1" t="s">
        <v>5104</v>
      </c>
      <c r="H1161" s="1" t="s">
        <v>5104</v>
      </c>
      <c r="I1161" s="3">
        <v>1</v>
      </c>
      <c r="J1161" s="1">
        <v>0</v>
      </c>
      <c r="K1161" s="1">
        <v>0</v>
      </c>
      <c r="L1161" s="3">
        <v>1</v>
      </c>
      <c r="M1161" s="6">
        <v>20.399999999999999</v>
      </c>
      <c r="N1161" s="13">
        <v>20.399999999999999</v>
      </c>
      <c r="O1161" s="3">
        <v>44</v>
      </c>
      <c r="P1161" s="1">
        <v>0.99</v>
      </c>
      <c r="Q1161" s="1">
        <v>0.99</v>
      </c>
      <c r="R1161" s="3">
        <v>47</v>
      </c>
      <c r="S1161" s="1">
        <v>10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80</v>
      </c>
      <c r="Z1161" s="1">
        <v>10</v>
      </c>
      <c r="AA1161" s="1">
        <v>0</v>
      </c>
      <c r="AB1161" s="1">
        <v>0</v>
      </c>
      <c r="AC1161" s="3">
        <v>11</v>
      </c>
      <c r="AD1161" s="1">
        <v>-1.3268904999999999E-2</v>
      </c>
      <c r="AE1161" s="1">
        <v>-0.108765903987404</v>
      </c>
      <c r="AF1161" s="1">
        <v>3</v>
      </c>
      <c r="AG1161" s="1">
        <v>3</v>
      </c>
      <c r="AH1161" s="1">
        <v>11</v>
      </c>
      <c r="AI1161" s="1">
        <v>3</v>
      </c>
      <c r="AJ1161" s="1">
        <v>3</v>
      </c>
      <c r="AK1161" s="1">
        <v>51</v>
      </c>
    </row>
    <row r="1162" spans="1:37" x14ac:dyDescent="0.2">
      <c r="A1162" t="s">
        <v>1162</v>
      </c>
      <c r="B1162" t="s">
        <v>5168</v>
      </c>
      <c r="C1162" t="s">
        <v>5481</v>
      </c>
      <c r="D1162" t="s">
        <v>7633</v>
      </c>
      <c r="E1162" t="s">
        <v>5143</v>
      </c>
      <c r="F1162" s="35" t="s">
        <v>7638</v>
      </c>
      <c r="G1162" s="1" t="s">
        <v>5104</v>
      </c>
      <c r="H1162" s="1" t="s">
        <v>5104</v>
      </c>
      <c r="I1162" s="3">
        <v>1</v>
      </c>
      <c r="J1162" s="1">
        <v>0</v>
      </c>
      <c r="K1162" s="1">
        <v>0</v>
      </c>
      <c r="L1162" s="3">
        <v>1</v>
      </c>
      <c r="M1162" s="6">
        <v>12.6</v>
      </c>
      <c r="N1162" s="13">
        <v>12.6</v>
      </c>
      <c r="O1162" s="3">
        <v>44</v>
      </c>
      <c r="P1162" s="1">
        <v>0.99</v>
      </c>
      <c r="Q1162" s="1">
        <v>0.99</v>
      </c>
      <c r="R1162" s="3">
        <v>47</v>
      </c>
      <c r="S1162" s="1">
        <v>10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80</v>
      </c>
      <c r="Z1162" s="1">
        <v>10</v>
      </c>
      <c r="AA1162" s="1">
        <v>0</v>
      </c>
      <c r="AB1162" s="1">
        <v>0</v>
      </c>
      <c r="AC1162" s="3">
        <v>11</v>
      </c>
      <c r="AD1162" s="1">
        <v>-1.3268904999999999E-2</v>
      </c>
      <c r="AE1162" s="1">
        <v>-0.108765903987404</v>
      </c>
      <c r="AF1162" s="1">
        <v>3</v>
      </c>
      <c r="AG1162" s="1">
        <v>3</v>
      </c>
      <c r="AH1162" s="1">
        <v>11</v>
      </c>
      <c r="AI1162" s="1">
        <v>6</v>
      </c>
      <c r="AJ1162" s="1">
        <v>6</v>
      </c>
      <c r="AK1162" s="1">
        <v>51</v>
      </c>
    </row>
    <row r="1163" spans="1:37" x14ac:dyDescent="0.2">
      <c r="A1163" t="s">
        <v>1163</v>
      </c>
      <c r="B1163" t="s">
        <v>5168</v>
      </c>
      <c r="C1163" t="s">
        <v>5481</v>
      </c>
      <c r="D1163" t="s">
        <v>7633</v>
      </c>
      <c r="E1163" t="s">
        <v>7639</v>
      </c>
      <c r="F1163" s="35" t="s">
        <v>7640</v>
      </c>
      <c r="G1163" s="1" t="s">
        <v>5104</v>
      </c>
      <c r="H1163" s="1" t="s">
        <v>5104</v>
      </c>
      <c r="I1163" s="3">
        <v>1</v>
      </c>
      <c r="J1163" s="1">
        <v>0</v>
      </c>
      <c r="K1163" s="1">
        <v>0</v>
      </c>
      <c r="L1163" s="3">
        <v>1</v>
      </c>
      <c r="M1163" s="6">
        <v>11.1</v>
      </c>
      <c r="N1163" s="13">
        <v>11.1</v>
      </c>
      <c r="O1163" s="3">
        <v>44</v>
      </c>
      <c r="P1163" s="1">
        <v>0.99</v>
      </c>
      <c r="Q1163" s="1">
        <v>0.99</v>
      </c>
      <c r="R1163" s="3">
        <v>47</v>
      </c>
      <c r="S1163" s="1">
        <v>10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80</v>
      </c>
      <c r="Z1163" s="1">
        <v>10</v>
      </c>
      <c r="AA1163" s="1">
        <v>0</v>
      </c>
      <c r="AB1163" s="1">
        <v>0</v>
      </c>
      <c r="AC1163" s="3">
        <v>11</v>
      </c>
      <c r="AD1163" s="1">
        <v>-1.3268904999999999E-2</v>
      </c>
      <c r="AE1163" s="1">
        <v>-0.108765903987404</v>
      </c>
      <c r="AF1163" s="1">
        <v>3</v>
      </c>
      <c r="AG1163" s="1">
        <v>3</v>
      </c>
      <c r="AH1163" s="1">
        <v>11</v>
      </c>
      <c r="AI1163" s="1">
        <v>4</v>
      </c>
      <c r="AJ1163" s="1">
        <v>4</v>
      </c>
      <c r="AK1163" s="1">
        <v>51</v>
      </c>
    </row>
    <row r="1164" spans="1:37" x14ac:dyDescent="0.2">
      <c r="A1164" t="s">
        <v>1164</v>
      </c>
      <c r="B1164" t="s">
        <v>5168</v>
      </c>
      <c r="C1164" t="s">
        <v>5481</v>
      </c>
      <c r="D1164" t="s">
        <v>7633</v>
      </c>
      <c r="E1164" t="s">
        <v>7641</v>
      </c>
      <c r="F1164" s="35" t="s">
        <v>7642</v>
      </c>
      <c r="G1164" s="1" t="s">
        <v>5104</v>
      </c>
      <c r="H1164" s="1" t="s">
        <v>5104</v>
      </c>
      <c r="I1164" s="3">
        <v>1</v>
      </c>
      <c r="J1164" s="1">
        <v>0</v>
      </c>
      <c r="K1164" s="1">
        <v>0</v>
      </c>
      <c r="L1164" s="3">
        <v>1</v>
      </c>
      <c r="M1164" s="6">
        <v>10.5</v>
      </c>
      <c r="N1164" s="13">
        <v>10.5</v>
      </c>
      <c r="O1164" s="3">
        <v>44</v>
      </c>
      <c r="P1164" s="1">
        <v>0.99</v>
      </c>
      <c r="Q1164" s="1">
        <v>0.99</v>
      </c>
      <c r="R1164" s="3">
        <v>47</v>
      </c>
      <c r="S1164" s="1">
        <v>10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80</v>
      </c>
      <c r="Z1164" s="1">
        <v>10</v>
      </c>
      <c r="AA1164" s="1">
        <v>0</v>
      </c>
      <c r="AB1164" s="1">
        <v>0</v>
      </c>
      <c r="AC1164" s="3">
        <v>11</v>
      </c>
      <c r="AD1164" s="1">
        <v>-1.3268904999999999E-2</v>
      </c>
      <c r="AE1164" s="1">
        <v>-0.108765903987404</v>
      </c>
      <c r="AF1164" s="1">
        <v>3</v>
      </c>
      <c r="AG1164" s="1">
        <v>3</v>
      </c>
      <c r="AH1164" s="1">
        <v>11</v>
      </c>
      <c r="AI1164" s="1">
        <v>5</v>
      </c>
      <c r="AJ1164" s="1">
        <v>5</v>
      </c>
      <c r="AK1164" s="1">
        <v>51</v>
      </c>
    </row>
    <row r="1165" spans="1:37" x14ac:dyDescent="0.2">
      <c r="A1165" t="s">
        <v>1165</v>
      </c>
      <c r="B1165" t="s">
        <v>5168</v>
      </c>
      <c r="C1165" t="s">
        <v>5481</v>
      </c>
      <c r="D1165" t="s">
        <v>7633</v>
      </c>
      <c r="E1165" t="s">
        <v>7643</v>
      </c>
      <c r="F1165" s="35" t="s">
        <v>7644</v>
      </c>
      <c r="G1165" s="1" t="s">
        <v>5104</v>
      </c>
      <c r="H1165" s="1" t="s">
        <v>5104</v>
      </c>
      <c r="I1165" s="3">
        <v>1</v>
      </c>
      <c r="J1165" s="1">
        <v>0</v>
      </c>
      <c r="K1165" s="1">
        <v>0</v>
      </c>
      <c r="L1165" s="3">
        <v>1</v>
      </c>
      <c r="M1165" s="6">
        <v>11.6</v>
      </c>
      <c r="N1165" s="13">
        <v>11.6</v>
      </c>
      <c r="O1165" s="3">
        <v>44</v>
      </c>
      <c r="P1165" s="1">
        <v>0.99</v>
      </c>
      <c r="Q1165" s="1">
        <v>0.99</v>
      </c>
      <c r="R1165" s="3">
        <v>47</v>
      </c>
      <c r="S1165" s="1">
        <v>10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80</v>
      </c>
      <c r="Z1165" s="1">
        <v>10</v>
      </c>
      <c r="AA1165" s="1">
        <v>0</v>
      </c>
      <c r="AB1165" s="1">
        <v>0</v>
      </c>
      <c r="AC1165" s="3">
        <v>11</v>
      </c>
      <c r="AD1165" s="1">
        <v>-1.3268904999999999E-2</v>
      </c>
      <c r="AE1165" s="1">
        <v>-0.108765903987404</v>
      </c>
      <c r="AF1165" s="1">
        <v>3</v>
      </c>
      <c r="AG1165" s="1">
        <v>3</v>
      </c>
      <c r="AH1165" s="1">
        <v>11</v>
      </c>
      <c r="AI1165" s="1">
        <v>3</v>
      </c>
      <c r="AJ1165" s="1">
        <v>3</v>
      </c>
      <c r="AK1165" s="1">
        <v>51</v>
      </c>
    </row>
    <row r="1166" spans="1:37" x14ac:dyDescent="0.2">
      <c r="A1166" t="s">
        <v>1166</v>
      </c>
      <c r="B1166" t="s">
        <v>5168</v>
      </c>
      <c r="C1166" t="s">
        <v>5481</v>
      </c>
      <c r="D1166" t="s">
        <v>7633</v>
      </c>
      <c r="E1166" t="s">
        <v>7645</v>
      </c>
      <c r="F1166" s="35" t="s">
        <v>15000</v>
      </c>
      <c r="G1166" s="1" t="s">
        <v>5104</v>
      </c>
      <c r="H1166" s="1" t="s">
        <v>5104</v>
      </c>
      <c r="I1166" s="3">
        <v>1</v>
      </c>
      <c r="J1166" s="1">
        <v>0</v>
      </c>
      <c r="K1166" s="1">
        <v>0</v>
      </c>
      <c r="L1166" s="3">
        <v>1</v>
      </c>
      <c r="M1166" s="6">
        <v>10.199999999999999</v>
      </c>
      <c r="N1166" s="13">
        <v>10.199999999999999</v>
      </c>
      <c r="O1166" s="3">
        <v>44</v>
      </c>
      <c r="P1166" s="1" t="s">
        <v>2</v>
      </c>
      <c r="Q1166" s="1">
        <v>2.3843999999999999</v>
      </c>
      <c r="R1166" s="3" t="s">
        <v>14989</v>
      </c>
      <c r="S1166" s="1">
        <v>20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80</v>
      </c>
      <c r="Z1166" s="1">
        <v>0</v>
      </c>
      <c r="AA1166" s="1">
        <v>0</v>
      </c>
      <c r="AB1166" s="1">
        <v>0</v>
      </c>
      <c r="AC1166" s="3">
        <v>1</v>
      </c>
      <c r="AD1166" s="1">
        <v>4.2783719999999999E-3</v>
      </c>
      <c r="AE1166" s="1">
        <v>-0.10003959396042</v>
      </c>
      <c r="AF1166" s="1">
        <v>3</v>
      </c>
      <c r="AG1166" s="1">
        <v>3</v>
      </c>
      <c r="AH1166" s="15">
        <v>1</v>
      </c>
      <c r="AI1166" s="1">
        <v>1</v>
      </c>
      <c r="AJ1166" s="1">
        <v>1</v>
      </c>
      <c r="AK1166" s="1">
        <v>51</v>
      </c>
    </row>
    <row r="1167" spans="1:37" x14ac:dyDescent="0.2">
      <c r="A1167" t="s">
        <v>1167</v>
      </c>
      <c r="B1167" t="s">
        <v>5168</v>
      </c>
      <c r="C1167" t="s">
        <v>5481</v>
      </c>
      <c r="D1167" t="s">
        <v>7633</v>
      </c>
      <c r="E1167" t="s">
        <v>7646</v>
      </c>
      <c r="F1167" s="35" t="s">
        <v>7647</v>
      </c>
      <c r="G1167" s="1" t="s">
        <v>5104</v>
      </c>
      <c r="H1167" s="1" t="s">
        <v>5104</v>
      </c>
      <c r="I1167" s="3">
        <v>1</v>
      </c>
      <c r="J1167" s="1">
        <v>0</v>
      </c>
      <c r="K1167" s="1">
        <v>0</v>
      </c>
      <c r="L1167" s="3">
        <v>1</v>
      </c>
      <c r="M1167" s="6">
        <v>15.4</v>
      </c>
      <c r="N1167" s="13">
        <v>15.4</v>
      </c>
      <c r="O1167" s="3">
        <v>44</v>
      </c>
      <c r="P1167" s="1">
        <v>0.99</v>
      </c>
      <c r="Q1167" s="1">
        <v>0.99</v>
      </c>
      <c r="R1167" s="3">
        <v>47</v>
      </c>
      <c r="S1167" s="1">
        <v>10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80</v>
      </c>
      <c r="Z1167" s="1">
        <v>10</v>
      </c>
      <c r="AA1167" s="1">
        <v>0</v>
      </c>
      <c r="AB1167" s="1">
        <v>0</v>
      </c>
      <c r="AC1167" s="3">
        <v>11</v>
      </c>
      <c r="AD1167" s="1">
        <v>-1.3268904999999999E-2</v>
      </c>
      <c r="AE1167" s="1">
        <v>-0.108765903987404</v>
      </c>
      <c r="AF1167" s="1">
        <v>3</v>
      </c>
      <c r="AG1167" s="1">
        <v>3</v>
      </c>
      <c r="AH1167" s="1">
        <v>11</v>
      </c>
      <c r="AI1167" s="1">
        <v>5</v>
      </c>
      <c r="AJ1167" s="1">
        <v>5</v>
      </c>
      <c r="AK1167" s="1">
        <v>51</v>
      </c>
    </row>
    <row r="1168" spans="1:37" x14ac:dyDescent="0.2">
      <c r="A1168" t="s">
        <v>1168</v>
      </c>
      <c r="B1168" t="s">
        <v>5168</v>
      </c>
      <c r="C1168" t="s">
        <v>5481</v>
      </c>
      <c r="D1168" t="s">
        <v>7633</v>
      </c>
      <c r="E1168" t="s">
        <v>7648</v>
      </c>
      <c r="F1168" s="35" t="s">
        <v>7649</v>
      </c>
      <c r="G1168" s="1" t="s">
        <v>5104</v>
      </c>
      <c r="H1168" s="1" t="s">
        <v>5104</v>
      </c>
      <c r="I1168" s="3">
        <v>1</v>
      </c>
      <c r="J1168" s="1">
        <v>0</v>
      </c>
      <c r="K1168" s="1">
        <v>0</v>
      </c>
      <c r="L1168" s="3">
        <v>1</v>
      </c>
      <c r="M1168" s="6">
        <v>12</v>
      </c>
      <c r="N1168" s="13">
        <v>12</v>
      </c>
      <c r="O1168" s="3">
        <v>44</v>
      </c>
      <c r="P1168" s="1">
        <v>0.99750000000000005</v>
      </c>
      <c r="Q1168" s="1">
        <v>0.99750000000000005</v>
      </c>
      <c r="R1168" s="3">
        <v>47</v>
      </c>
      <c r="S1168" s="1">
        <v>10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80</v>
      </c>
      <c r="Z1168" s="1">
        <v>10</v>
      </c>
      <c r="AA1168" s="1">
        <v>0</v>
      </c>
      <c r="AB1168" s="1">
        <v>0</v>
      </c>
      <c r="AC1168" s="3">
        <v>11</v>
      </c>
      <c r="AD1168" s="1">
        <v>-1.3268904999999999E-2</v>
      </c>
      <c r="AE1168" s="1">
        <v>-0.108765903987404</v>
      </c>
      <c r="AF1168" s="1">
        <v>3</v>
      </c>
      <c r="AG1168" s="1">
        <v>3</v>
      </c>
      <c r="AH1168" s="1">
        <v>11</v>
      </c>
      <c r="AI1168" s="1">
        <v>4</v>
      </c>
      <c r="AJ1168" s="1">
        <v>4</v>
      </c>
      <c r="AK1168" s="1">
        <v>51</v>
      </c>
    </row>
    <row r="1169" spans="1:37" x14ac:dyDescent="0.2">
      <c r="A1169" t="s">
        <v>1169</v>
      </c>
      <c r="B1169" t="s">
        <v>5554</v>
      </c>
      <c r="C1169" t="s">
        <v>6896</v>
      </c>
      <c r="D1169" t="s">
        <v>7650</v>
      </c>
      <c r="E1169" t="s">
        <v>7651</v>
      </c>
      <c r="F1169" s="35" t="s">
        <v>7652</v>
      </c>
      <c r="G1169" s="1" t="s">
        <v>5104</v>
      </c>
      <c r="H1169" s="1" t="s">
        <v>5104</v>
      </c>
      <c r="I1169" s="3">
        <v>1</v>
      </c>
      <c r="J1169" s="1">
        <v>1</v>
      </c>
      <c r="K1169" s="1">
        <v>1</v>
      </c>
      <c r="L1169" s="3">
        <v>1</v>
      </c>
      <c r="M1169" s="6">
        <v>383</v>
      </c>
      <c r="N1169" s="13">
        <v>383</v>
      </c>
      <c r="O1169" s="3">
        <v>44</v>
      </c>
      <c r="P1169" s="1">
        <v>4.3499999999999996</v>
      </c>
      <c r="Q1169" s="1">
        <v>4.3499999999999996</v>
      </c>
      <c r="R1169" s="3">
        <v>47</v>
      </c>
      <c r="S1169" s="1">
        <v>60</v>
      </c>
      <c r="T1169" s="1">
        <v>0</v>
      </c>
      <c r="U1169" s="1">
        <v>20</v>
      </c>
      <c r="V1169" s="1">
        <v>20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3">
        <v>11</v>
      </c>
      <c r="AD1169" s="1">
        <v>0.107010882</v>
      </c>
      <c r="AE1169" s="1">
        <v>1.7948898188608699E-2</v>
      </c>
      <c r="AF1169" s="1">
        <v>1</v>
      </c>
      <c r="AG1169" s="1">
        <v>1</v>
      </c>
      <c r="AH1169" s="1">
        <v>11</v>
      </c>
      <c r="AI1169" s="1">
        <v>2</v>
      </c>
      <c r="AJ1169" s="1">
        <v>2</v>
      </c>
      <c r="AK1169" s="1">
        <v>51</v>
      </c>
    </row>
    <row r="1170" spans="1:37" x14ac:dyDescent="0.2">
      <c r="A1170" t="s">
        <v>1170</v>
      </c>
      <c r="B1170" t="s">
        <v>5123</v>
      </c>
      <c r="C1170" t="s">
        <v>5124</v>
      </c>
      <c r="D1170" t="s">
        <v>7653</v>
      </c>
      <c r="E1170" t="s">
        <v>7654</v>
      </c>
      <c r="F1170" s="35" t="s">
        <v>7655</v>
      </c>
      <c r="G1170" s="1" t="s">
        <v>5104</v>
      </c>
      <c r="H1170" s="1" t="s">
        <v>5104</v>
      </c>
      <c r="I1170" s="3">
        <v>1</v>
      </c>
      <c r="J1170" s="1">
        <v>0</v>
      </c>
      <c r="K1170" s="1">
        <v>0</v>
      </c>
      <c r="L1170" s="3">
        <v>1</v>
      </c>
      <c r="M1170" s="6">
        <v>10</v>
      </c>
      <c r="N1170" s="13">
        <v>10</v>
      </c>
      <c r="O1170" s="3">
        <v>44</v>
      </c>
      <c r="P1170" s="1">
        <v>2.5825</v>
      </c>
      <c r="Q1170" s="1">
        <v>2.5825</v>
      </c>
      <c r="R1170" s="3">
        <v>47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100</v>
      </c>
      <c r="AB1170" s="1">
        <v>0</v>
      </c>
      <c r="AC1170" s="3">
        <v>11</v>
      </c>
      <c r="AD1170" s="1">
        <v>-2.6422555E-2</v>
      </c>
      <c r="AE1170" s="1">
        <v>-2.68799422638137E-2</v>
      </c>
      <c r="AF1170" s="1">
        <v>1</v>
      </c>
      <c r="AG1170" s="1">
        <v>1</v>
      </c>
      <c r="AH1170" s="1">
        <v>11</v>
      </c>
      <c r="AI1170" s="1">
        <v>1</v>
      </c>
      <c r="AJ1170" s="1">
        <v>1</v>
      </c>
      <c r="AK1170" s="1">
        <v>51</v>
      </c>
    </row>
    <row r="1171" spans="1:37" x14ac:dyDescent="0.2">
      <c r="A1171" t="s">
        <v>1171</v>
      </c>
      <c r="B1171" t="s">
        <v>5123</v>
      </c>
      <c r="C1171" t="s">
        <v>5124</v>
      </c>
      <c r="D1171" t="s">
        <v>7656</v>
      </c>
      <c r="E1171" t="s">
        <v>7657</v>
      </c>
      <c r="F1171" s="35" t="s">
        <v>7658</v>
      </c>
      <c r="G1171" s="1" t="s">
        <v>5104</v>
      </c>
      <c r="H1171" s="1" t="s">
        <v>5104</v>
      </c>
      <c r="I1171" s="3">
        <v>1</v>
      </c>
      <c r="J1171" s="1">
        <v>0</v>
      </c>
      <c r="K1171" s="1">
        <v>0</v>
      </c>
      <c r="L1171" s="3">
        <v>1</v>
      </c>
      <c r="M1171" s="6">
        <v>53.3</v>
      </c>
      <c r="N1171" s="13">
        <v>53.3</v>
      </c>
      <c r="O1171" s="3">
        <v>44</v>
      </c>
      <c r="P1171" s="1">
        <v>2.9550000000000001</v>
      </c>
      <c r="Q1171" s="1">
        <v>2.9550000000000001</v>
      </c>
      <c r="R1171" s="3">
        <v>47</v>
      </c>
      <c r="S1171" s="1">
        <v>30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70</v>
      </c>
      <c r="AB1171" s="1">
        <v>0</v>
      </c>
      <c r="AC1171" s="3">
        <v>11</v>
      </c>
      <c r="AD1171" s="1">
        <v>2.7683817999999999E-2</v>
      </c>
      <c r="AE1171" s="1">
        <v>-1.6701787935946299E-2</v>
      </c>
      <c r="AF1171" s="1">
        <v>1</v>
      </c>
      <c r="AG1171" s="1">
        <v>1</v>
      </c>
      <c r="AH1171" s="1">
        <v>11</v>
      </c>
      <c r="AI1171" s="1">
        <v>2</v>
      </c>
      <c r="AJ1171" s="1">
        <v>2</v>
      </c>
      <c r="AK1171" s="1">
        <v>51</v>
      </c>
    </row>
    <row r="1172" spans="1:37" x14ac:dyDescent="0.2">
      <c r="A1172" t="s">
        <v>1172</v>
      </c>
      <c r="B1172" t="s">
        <v>5168</v>
      </c>
      <c r="C1172" t="s">
        <v>5481</v>
      </c>
      <c r="D1172" t="s">
        <v>7659</v>
      </c>
      <c r="E1172" t="s">
        <v>7660</v>
      </c>
      <c r="F1172" s="35" t="s">
        <v>7661</v>
      </c>
      <c r="G1172" s="1" t="s">
        <v>5104</v>
      </c>
      <c r="H1172" s="1" t="s">
        <v>5104</v>
      </c>
      <c r="I1172" s="3">
        <v>1</v>
      </c>
      <c r="J1172" s="1">
        <v>0</v>
      </c>
      <c r="K1172" s="1">
        <v>0</v>
      </c>
      <c r="L1172" s="3">
        <v>1</v>
      </c>
      <c r="M1172" s="6">
        <v>31.2</v>
      </c>
      <c r="N1172" s="13">
        <v>31.2</v>
      </c>
      <c r="O1172" s="3">
        <v>44</v>
      </c>
      <c r="P1172" s="1">
        <v>1</v>
      </c>
      <c r="Q1172" s="1">
        <v>1</v>
      </c>
      <c r="R1172" s="3">
        <v>47</v>
      </c>
      <c r="S1172" s="1">
        <v>0</v>
      </c>
      <c r="T1172" s="1">
        <v>100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3">
        <v>11</v>
      </c>
      <c r="AD1172" s="1">
        <v>1.0211409999999999E-3</v>
      </c>
      <c r="AE1172" s="1">
        <v>-1.1338292754171E-2</v>
      </c>
      <c r="AF1172" s="1">
        <v>1</v>
      </c>
      <c r="AG1172" s="1">
        <v>1</v>
      </c>
      <c r="AH1172" s="1">
        <v>11</v>
      </c>
      <c r="AI1172" s="1">
        <v>4</v>
      </c>
      <c r="AJ1172" s="1">
        <v>4</v>
      </c>
      <c r="AK1172" s="1">
        <v>51</v>
      </c>
    </row>
    <row r="1173" spans="1:37" x14ac:dyDescent="0.2">
      <c r="A1173" t="s">
        <v>1173</v>
      </c>
      <c r="B1173" t="s">
        <v>5123</v>
      </c>
      <c r="C1173" t="s">
        <v>5124</v>
      </c>
      <c r="D1173" t="s">
        <v>7662</v>
      </c>
      <c r="E1173" t="s">
        <v>7663</v>
      </c>
      <c r="F1173" s="35" t="s">
        <v>7664</v>
      </c>
      <c r="G1173" s="1" t="s">
        <v>5104</v>
      </c>
      <c r="H1173" s="1" t="s">
        <v>5104</v>
      </c>
      <c r="I1173" s="3">
        <v>1</v>
      </c>
      <c r="J1173" s="1">
        <v>0</v>
      </c>
      <c r="K1173" s="1">
        <v>0</v>
      </c>
      <c r="L1173" s="3">
        <v>1</v>
      </c>
      <c r="M1173" s="6">
        <v>90</v>
      </c>
      <c r="N1173" s="13">
        <v>90</v>
      </c>
      <c r="O1173" s="3">
        <v>44</v>
      </c>
      <c r="P1173" s="1">
        <v>6</v>
      </c>
      <c r="Q1173" s="1">
        <v>6</v>
      </c>
      <c r="R1173" s="3">
        <v>1</v>
      </c>
      <c r="S1173" s="1">
        <v>10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10</v>
      </c>
      <c r="Z1173" s="1">
        <v>0</v>
      </c>
      <c r="AA1173" s="1">
        <v>20</v>
      </c>
      <c r="AB1173" s="1">
        <v>60</v>
      </c>
      <c r="AC1173" s="3">
        <v>11</v>
      </c>
      <c r="AD1173" s="1">
        <v>-7.4080504000000005E-2</v>
      </c>
      <c r="AE1173" s="1">
        <v>2.3214266687842301E-2</v>
      </c>
      <c r="AF1173" s="1">
        <v>2</v>
      </c>
      <c r="AG1173" s="1">
        <v>2</v>
      </c>
      <c r="AH1173" s="1">
        <v>11</v>
      </c>
      <c r="AI1173" s="1">
        <v>3</v>
      </c>
      <c r="AJ1173" s="1">
        <v>3</v>
      </c>
      <c r="AK1173" s="1">
        <v>51</v>
      </c>
    </row>
    <row r="1174" spans="1:37" x14ac:dyDescent="0.2">
      <c r="A1174" t="s">
        <v>1174</v>
      </c>
      <c r="B1174" t="s">
        <v>5123</v>
      </c>
      <c r="C1174" t="s">
        <v>5124</v>
      </c>
      <c r="D1174" t="s">
        <v>7662</v>
      </c>
      <c r="E1174" t="s">
        <v>7665</v>
      </c>
      <c r="F1174" s="35" t="s">
        <v>7666</v>
      </c>
      <c r="G1174" s="1" t="s">
        <v>5104</v>
      </c>
      <c r="H1174" s="1" t="s">
        <v>5104</v>
      </c>
      <c r="I1174" s="3">
        <v>1</v>
      </c>
      <c r="J1174" s="1">
        <v>0</v>
      </c>
      <c r="K1174" s="1">
        <v>0</v>
      </c>
      <c r="L1174" s="3">
        <v>1</v>
      </c>
      <c r="M1174" s="6">
        <v>47</v>
      </c>
      <c r="N1174" s="13">
        <v>47</v>
      </c>
      <c r="O1174" s="3">
        <v>44</v>
      </c>
      <c r="P1174" s="1" t="s">
        <v>2</v>
      </c>
      <c r="Q1174" s="1">
        <v>3.1636000000000002</v>
      </c>
      <c r="R1174" s="3" t="s">
        <v>14989</v>
      </c>
      <c r="S1174" s="1">
        <v>10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10</v>
      </c>
      <c r="Z1174" s="1">
        <v>0</v>
      </c>
      <c r="AA1174" s="1">
        <v>20</v>
      </c>
      <c r="AB1174" s="1">
        <v>60</v>
      </c>
      <c r="AC1174" s="3">
        <v>11</v>
      </c>
      <c r="AD1174" s="1">
        <v>-7.4080504000000005E-2</v>
      </c>
      <c r="AE1174" s="1">
        <v>2.3214266687842301E-2</v>
      </c>
      <c r="AF1174" s="1">
        <v>2</v>
      </c>
      <c r="AG1174" s="1">
        <v>2</v>
      </c>
      <c r="AH1174" s="1">
        <v>11</v>
      </c>
      <c r="AI1174" s="1">
        <v>1</v>
      </c>
      <c r="AJ1174" s="1">
        <v>1</v>
      </c>
      <c r="AK1174" s="1">
        <v>51</v>
      </c>
    </row>
    <row r="1175" spans="1:37" x14ac:dyDescent="0.2">
      <c r="A1175" t="s">
        <v>1175</v>
      </c>
      <c r="B1175" t="s">
        <v>5168</v>
      </c>
      <c r="C1175" t="s">
        <v>5481</v>
      </c>
      <c r="D1175" t="s">
        <v>7667</v>
      </c>
      <c r="E1175" t="s">
        <v>7668</v>
      </c>
      <c r="F1175" s="35" t="s">
        <v>7669</v>
      </c>
      <c r="G1175" s="1" t="s">
        <v>5104</v>
      </c>
      <c r="H1175" s="1" t="s">
        <v>5104</v>
      </c>
      <c r="I1175" s="3">
        <v>1</v>
      </c>
      <c r="J1175" s="1">
        <v>0</v>
      </c>
      <c r="K1175" s="1">
        <v>0</v>
      </c>
      <c r="L1175" s="3">
        <v>1</v>
      </c>
      <c r="M1175" s="6">
        <v>36.299999999999997</v>
      </c>
      <c r="N1175" s="13">
        <v>36.299999999999997</v>
      </c>
      <c r="O1175" s="3">
        <v>44</v>
      </c>
      <c r="P1175" s="1">
        <v>1</v>
      </c>
      <c r="Q1175" s="1">
        <v>1</v>
      </c>
      <c r="R1175" s="3">
        <v>47</v>
      </c>
      <c r="S1175" s="1">
        <v>0</v>
      </c>
      <c r="T1175" s="1">
        <v>100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3">
        <v>11</v>
      </c>
      <c r="AD1175" s="1">
        <v>1.0211409999999999E-3</v>
      </c>
      <c r="AE1175" s="1">
        <v>-1.1338292754171E-2</v>
      </c>
      <c r="AF1175" s="1">
        <v>1</v>
      </c>
      <c r="AG1175" s="1">
        <v>1</v>
      </c>
      <c r="AH1175" s="1">
        <v>11</v>
      </c>
      <c r="AI1175" s="1">
        <v>5</v>
      </c>
      <c r="AJ1175" s="1">
        <v>5</v>
      </c>
      <c r="AK1175" s="1">
        <v>51</v>
      </c>
    </row>
    <row r="1176" spans="1:37" x14ac:dyDescent="0.2">
      <c r="A1176" t="s">
        <v>1176</v>
      </c>
      <c r="B1176" t="s">
        <v>6489</v>
      </c>
      <c r="C1176" t="s">
        <v>6490</v>
      </c>
      <c r="D1176" t="s">
        <v>7670</v>
      </c>
      <c r="E1176" t="s">
        <v>7671</v>
      </c>
      <c r="F1176" s="35" t="s">
        <v>7672</v>
      </c>
      <c r="G1176" s="1" t="s">
        <v>5104</v>
      </c>
      <c r="H1176" s="1" t="s">
        <v>5104</v>
      </c>
      <c r="I1176" s="3">
        <v>1</v>
      </c>
      <c r="J1176" s="1">
        <v>1</v>
      </c>
      <c r="K1176" s="1">
        <v>1</v>
      </c>
      <c r="L1176" s="3">
        <v>1</v>
      </c>
      <c r="M1176" s="6">
        <v>1266667</v>
      </c>
      <c r="N1176" s="13">
        <v>1266667</v>
      </c>
      <c r="O1176" s="3">
        <v>44</v>
      </c>
      <c r="P1176" s="1">
        <v>1</v>
      </c>
      <c r="Q1176" s="1">
        <v>1</v>
      </c>
      <c r="R1176" s="3">
        <v>47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50</v>
      </c>
      <c r="Z1176" s="1">
        <v>0</v>
      </c>
      <c r="AA1176" s="1">
        <v>0</v>
      </c>
      <c r="AB1176" s="1">
        <v>50</v>
      </c>
      <c r="AC1176" s="3">
        <v>11</v>
      </c>
      <c r="AD1176" s="1">
        <v>-9.0774998999999995E-2</v>
      </c>
      <c r="AE1176" s="1">
        <v>-3.2007935439126098E-2</v>
      </c>
      <c r="AF1176" s="1">
        <v>1</v>
      </c>
      <c r="AG1176" s="1">
        <v>1</v>
      </c>
      <c r="AH1176" s="1">
        <v>11</v>
      </c>
      <c r="AI1176" s="1">
        <v>2</v>
      </c>
      <c r="AJ1176" s="1">
        <v>2</v>
      </c>
      <c r="AK1176" s="1">
        <v>51</v>
      </c>
    </row>
    <row r="1177" spans="1:37" x14ac:dyDescent="0.2">
      <c r="A1177" t="s">
        <v>1177</v>
      </c>
      <c r="B1177" t="s">
        <v>6489</v>
      </c>
      <c r="C1177" t="s">
        <v>6490</v>
      </c>
      <c r="D1177" t="s">
        <v>7673</v>
      </c>
      <c r="E1177" t="s">
        <v>7674</v>
      </c>
      <c r="F1177" s="35" t="s">
        <v>7675</v>
      </c>
      <c r="G1177" s="1" t="s">
        <v>5106</v>
      </c>
      <c r="H1177" s="1" t="s">
        <v>5106</v>
      </c>
      <c r="I1177" s="3">
        <v>1</v>
      </c>
      <c r="J1177" s="1">
        <v>0</v>
      </c>
      <c r="K1177" s="1">
        <v>0</v>
      </c>
      <c r="L1177" s="3">
        <v>1</v>
      </c>
      <c r="M1177" s="6">
        <v>1180510.8999999999</v>
      </c>
      <c r="N1177" s="13">
        <v>1180510.8999999999</v>
      </c>
      <c r="O1177" s="3">
        <v>44</v>
      </c>
      <c r="P1177" s="1">
        <v>1</v>
      </c>
      <c r="Q1177" s="1">
        <v>1</v>
      </c>
      <c r="R1177" s="3">
        <v>47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100</v>
      </c>
      <c r="AC1177" s="3">
        <v>11</v>
      </c>
      <c r="AD1177" s="1">
        <v>-9.0224465000000004E-2</v>
      </c>
      <c r="AE1177" s="1">
        <v>7.4363546281953796E-2</v>
      </c>
      <c r="AF1177" s="1">
        <v>1</v>
      </c>
      <c r="AG1177" s="1">
        <v>1</v>
      </c>
      <c r="AH1177" s="1">
        <v>11</v>
      </c>
      <c r="AI1177" s="1">
        <v>3</v>
      </c>
      <c r="AJ1177" s="1">
        <v>3</v>
      </c>
      <c r="AK1177" s="1">
        <v>51</v>
      </c>
    </row>
    <row r="1178" spans="1:37" x14ac:dyDescent="0.2">
      <c r="A1178" t="s">
        <v>1178</v>
      </c>
      <c r="B1178" t="s">
        <v>5168</v>
      </c>
      <c r="C1178" t="s">
        <v>5896</v>
      </c>
      <c r="D1178" t="s">
        <v>7676</v>
      </c>
      <c r="E1178" t="s">
        <v>7677</v>
      </c>
      <c r="F1178" s="35" t="s">
        <v>7678</v>
      </c>
      <c r="G1178" s="1" t="s">
        <v>5104</v>
      </c>
      <c r="H1178" s="1" t="s">
        <v>5107</v>
      </c>
      <c r="I1178" s="3">
        <v>1</v>
      </c>
      <c r="J1178" s="1">
        <v>0</v>
      </c>
      <c r="K1178" s="1">
        <v>0</v>
      </c>
      <c r="L1178" s="3">
        <v>1</v>
      </c>
      <c r="M1178" s="6">
        <v>15.6</v>
      </c>
      <c r="N1178" s="13">
        <v>15.6</v>
      </c>
      <c r="O1178" s="3">
        <v>44</v>
      </c>
      <c r="P1178" s="1">
        <v>1</v>
      </c>
      <c r="Q1178" s="1">
        <v>1</v>
      </c>
      <c r="R1178" s="3">
        <v>47</v>
      </c>
      <c r="S1178" s="1">
        <v>100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3">
        <v>11</v>
      </c>
      <c r="AD1178" s="1">
        <v>9.9855619000000007E-2</v>
      </c>
      <c r="AE1178" s="1">
        <v>2.2143426940416801E-2</v>
      </c>
      <c r="AF1178" s="1">
        <v>4</v>
      </c>
      <c r="AG1178" s="2">
        <v>4</v>
      </c>
      <c r="AH1178" s="1">
        <v>11</v>
      </c>
      <c r="AI1178" s="1">
        <v>3</v>
      </c>
      <c r="AJ1178" s="1">
        <v>3</v>
      </c>
      <c r="AK1178" s="1">
        <v>51</v>
      </c>
    </row>
    <row r="1179" spans="1:37" x14ac:dyDescent="0.2">
      <c r="A1179" t="s">
        <v>1179</v>
      </c>
      <c r="B1179" t="s">
        <v>5168</v>
      </c>
      <c r="C1179" t="s">
        <v>5896</v>
      </c>
      <c r="D1179" t="s">
        <v>7676</v>
      </c>
      <c r="E1179" t="s">
        <v>7679</v>
      </c>
      <c r="F1179" s="35" t="s">
        <v>7680</v>
      </c>
      <c r="G1179" s="1" t="s">
        <v>5104</v>
      </c>
      <c r="H1179" s="1" t="s">
        <v>5104</v>
      </c>
      <c r="I1179" s="3">
        <v>1</v>
      </c>
      <c r="J1179" s="1">
        <v>0</v>
      </c>
      <c r="K1179" s="1">
        <v>0</v>
      </c>
      <c r="L1179" s="3">
        <v>1</v>
      </c>
      <c r="M1179" s="6">
        <v>123</v>
      </c>
      <c r="N1179" s="13">
        <v>123</v>
      </c>
      <c r="O1179" s="3">
        <v>44</v>
      </c>
      <c r="P1179" s="1">
        <v>1</v>
      </c>
      <c r="Q1179" s="1">
        <v>1</v>
      </c>
      <c r="R1179" s="3">
        <v>1</v>
      </c>
      <c r="S1179" s="1">
        <v>100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3">
        <v>11</v>
      </c>
      <c r="AD1179" s="1">
        <v>9.9855619000000007E-2</v>
      </c>
      <c r="AE1179" s="1">
        <v>2.2143426940416801E-2</v>
      </c>
      <c r="AF1179" s="1">
        <v>4</v>
      </c>
      <c r="AG1179" s="2">
        <v>4</v>
      </c>
      <c r="AH1179" s="1">
        <v>11</v>
      </c>
      <c r="AI1179" s="1">
        <v>3</v>
      </c>
      <c r="AJ1179" s="1">
        <v>3</v>
      </c>
      <c r="AK1179" s="1">
        <v>51</v>
      </c>
    </row>
    <row r="1180" spans="1:37" x14ac:dyDescent="0.2">
      <c r="A1180" t="s">
        <v>1180</v>
      </c>
      <c r="B1180" t="s">
        <v>5168</v>
      </c>
      <c r="C1180" t="s">
        <v>5896</v>
      </c>
      <c r="D1180" t="s">
        <v>7676</v>
      </c>
      <c r="E1180" t="s">
        <v>7681</v>
      </c>
      <c r="F1180" s="35" t="s">
        <v>7682</v>
      </c>
      <c r="G1180" s="1" t="s">
        <v>5104</v>
      </c>
      <c r="H1180" s="1" t="s">
        <v>5107</v>
      </c>
      <c r="I1180" s="3">
        <v>1</v>
      </c>
      <c r="J1180" s="1">
        <v>0</v>
      </c>
      <c r="K1180" s="1">
        <v>0</v>
      </c>
      <c r="L1180" s="3">
        <v>1</v>
      </c>
      <c r="M1180" s="6">
        <v>14</v>
      </c>
      <c r="N1180" s="13">
        <v>14</v>
      </c>
      <c r="O1180" s="3">
        <v>44</v>
      </c>
      <c r="P1180" s="1">
        <v>1</v>
      </c>
      <c r="Q1180" s="1">
        <v>1</v>
      </c>
      <c r="R1180" s="3">
        <v>1</v>
      </c>
      <c r="S1180" s="1">
        <v>100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3">
        <v>11</v>
      </c>
      <c r="AD1180" s="1">
        <v>9.9855619000000007E-2</v>
      </c>
      <c r="AE1180" s="1">
        <v>2.2143426940416801E-2</v>
      </c>
      <c r="AF1180" s="1">
        <v>4</v>
      </c>
      <c r="AG1180" s="2">
        <v>4</v>
      </c>
      <c r="AH1180" s="1">
        <v>11</v>
      </c>
      <c r="AI1180" s="1">
        <v>2</v>
      </c>
      <c r="AJ1180" s="1">
        <v>2</v>
      </c>
      <c r="AK1180" s="1">
        <v>51</v>
      </c>
    </row>
    <row r="1181" spans="1:37" x14ac:dyDescent="0.2">
      <c r="A1181" t="s">
        <v>1181</v>
      </c>
      <c r="B1181" t="s">
        <v>5168</v>
      </c>
      <c r="C1181" t="s">
        <v>5896</v>
      </c>
      <c r="D1181" t="s">
        <v>7676</v>
      </c>
      <c r="E1181" t="s">
        <v>7683</v>
      </c>
      <c r="F1181" s="35" t="s">
        <v>7684</v>
      </c>
      <c r="G1181" s="1" t="s">
        <v>5104</v>
      </c>
      <c r="H1181" s="1" t="s">
        <v>5107</v>
      </c>
      <c r="I1181" s="3">
        <v>1</v>
      </c>
      <c r="J1181" s="1">
        <v>0</v>
      </c>
      <c r="K1181" s="1">
        <v>0</v>
      </c>
      <c r="L1181" s="3">
        <v>1</v>
      </c>
      <c r="M1181" s="6">
        <v>13.3</v>
      </c>
      <c r="N1181" s="13">
        <v>13.3</v>
      </c>
      <c r="O1181" s="3">
        <v>44</v>
      </c>
      <c r="P1181" s="1">
        <v>1</v>
      </c>
      <c r="Q1181" s="1">
        <v>1</v>
      </c>
      <c r="R1181" s="3">
        <v>1</v>
      </c>
      <c r="S1181" s="1">
        <v>100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3">
        <v>11</v>
      </c>
      <c r="AD1181" s="1">
        <v>9.9855619000000007E-2</v>
      </c>
      <c r="AE1181" s="1">
        <v>2.2143426940416801E-2</v>
      </c>
      <c r="AF1181" s="1">
        <v>4</v>
      </c>
      <c r="AG1181" s="2">
        <v>4</v>
      </c>
      <c r="AH1181" s="1">
        <v>11</v>
      </c>
      <c r="AI1181" s="1">
        <v>3</v>
      </c>
      <c r="AJ1181" s="1">
        <v>3</v>
      </c>
      <c r="AK1181" s="1">
        <v>51</v>
      </c>
    </row>
    <row r="1182" spans="1:37" x14ac:dyDescent="0.2">
      <c r="A1182" t="s">
        <v>1182</v>
      </c>
      <c r="B1182" t="s">
        <v>5123</v>
      </c>
      <c r="C1182" t="s">
        <v>5131</v>
      </c>
      <c r="D1182" t="s">
        <v>7685</v>
      </c>
      <c r="E1182" t="s">
        <v>7686</v>
      </c>
      <c r="F1182" s="35" t="s">
        <v>7687</v>
      </c>
      <c r="G1182" s="1" t="s">
        <v>5106</v>
      </c>
      <c r="H1182" s="1" t="s">
        <v>5106</v>
      </c>
      <c r="I1182" s="3">
        <v>1</v>
      </c>
      <c r="J1182" s="1">
        <v>0</v>
      </c>
      <c r="K1182" s="1">
        <v>0</v>
      </c>
      <c r="L1182" s="3">
        <v>1</v>
      </c>
      <c r="M1182" s="6">
        <v>57</v>
      </c>
      <c r="N1182" s="13">
        <v>57</v>
      </c>
      <c r="O1182" s="3">
        <v>44</v>
      </c>
      <c r="P1182" s="1">
        <v>3.49</v>
      </c>
      <c r="Q1182" s="1">
        <v>3.49</v>
      </c>
      <c r="R1182" s="3">
        <v>47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20</v>
      </c>
      <c r="Z1182" s="1">
        <v>0</v>
      </c>
      <c r="AA1182" s="1">
        <v>0</v>
      </c>
      <c r="AB1182" s="1">
        <v>80</v>
      </c>
      <c r="AC1182" s="3">
        <v>11</v>
      </c>
      <c r="AD1182" s="1">
        <v>-9.6483146000000006E-2</v>
      </c>
      <c r="AE1182" s="1">
        <v>2.21853394695668E-2</v>
      </c>
      <c r="AF1182" s="1">
        <v>1</v>
      </c>
      <c r="AG1182" s="1">
        <v>1</v>
      </c>
      <c r="AH1182" s="1">
        <v>11</v>
      </c>
      <c r="AI1182" s="1">
        <v>3</v>
      </c>
      <c r="AJ1182" s="1">
        <v>3</v>
      </c>
      <c r="AK1182" s="1">
        <v>51</v>
      </c>
    </row>
    <row r="1183" spans="1:37" x14ac:dyDescent="0.2">
      <c r="A1183" t="s">
        <v>1183</v>
      </c>
      <c r="B1183" t="s">
        <v>5123</v>
      </c>
      <c r="C1183" t="s">
        <v>5131</v>
      </c>
      <c r="D1183" t="s">
        <v>7685</v>
      </c>
      <c r="E1183" t="s">
        <v>5498</v>
      </c>
      <c r="F1183" s="35" t="s">
        <v>7688</v>
      </c>
      <c r="G1183" s="1" t="s">
        <v>5106</v>
      </c>
      <c r="H1183" s="1" t="s">
        <v>5106</v>
      </c>
      <c r="I1183" s="3">
        <v>1</v>
      </c>
      <c r="J1183" s="1">
        <v>0</v>
      </c>
      <c r="K1183" s="1">
        <v>0</v>
      </c>
      <c r="L1183" s="3">
        <v>1</v>
      </c>
      <c r="M1183" s="6" t="s">
        <v>2</v>
      </c>
      <c r="N1183" s="13">
        <v>57.8</v>
      </c>
      <c r="O1183" s="3" t="s">
        <v>14989</v>
      </c>
      <c r="P1183" s="1">
        <v>3.4</v>
      </c>
      <c r="Q1183" s="1">
        <v>3.4</v>
      </c>
      <c r="R1183" s="3">
        <v>47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20</v>
      </c>
      <c r="Z1183" s="1">
        <v>0</v>
      </c>
      <c r="AA1183" s="1">
        <v>0</v>
      </c>
      <c r="AB1183" s="1">
        <v>80</v>
      </c>
      <c r="AC1183" s="3">
        <v>11</v>
      </c>
      <c r="AD1183" s="1">
        <v>-9.6483146000000006E-2</v>
      </c>
      <c r="AE1183" s="1">
        <v>2.21853394695668E-2</v>
      </c>
      <c r="AF1183" s="1">
        <v>1</v>
      </c>
      <c r="AG1183" s="1">
        <v>1</v>
      </c>
      <c r="AH1183" s="1">
        <v>11</v>
      </c>
      <c r="AI1183" s="1">
        <v>1</v>
      </c>
      <c r="AJ1183" s="1">
        <v>1</v>
      </c>
      <c r="AK1183" s="1">
        <v>51</v>
      </c>
    </row>
    <row r="1184" spans="1:37" x14ac:dyDescent="0.2">
      <c r="A1184" t="s">
        <v>1184</v>
      </c>
      <c r="B1184" t="s">
        <v>5123</v>
      </c>
      <c r="C1184" t="s">
        <v>5131</v>
      </c>
      <c r="D1184" t="s">
        <v>7685</v>
      </c>
      <c r="E1184" t="s">
        <v>7689</v>
      </c>
      <c r="F1184" s="35" t="s">
        <v>7690</v>
      </c>
      <c r="G1184" s="1" t="s">
        <v>5106</v>
      </c>
      <c r="H1184" s="1" t="s">
        <v>5106</v>
      </c>
      <c r="I1184" s="3">
        <v>1</v>
      </c>
      <c r="J1184" s="1">
        <v>0</v>
      </c>
      <c r="K1184" s="1">
        <v>0</v>
      </c>
      <c r="L1184" s="3">
        <v>1</v>
      </c>
      <c r="M1184" s="6">
        <f>(45+72)/2</f>
        <v>58.5</v>
      </c>
      <c r="N1184" s="1">
        <f>(45+72)/2</f>
        <v>58.5</v>
      </c>
      <c r="O1184" s="3">
        <v>1</v>
      </c>
      <c r="P1184" s="1">
        <v>3.4</v>
      </c>
      <c r="Q1184" s="1">
        <v>3.4</v>
      </c>
      <c r="R1184" s="3">
        <v>47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20</v>
      </c>
      <c r="Z1184" s="1">
        <v>0</v>
      </c>
      <c r="AA1184" s="1">
        <v>0</v>
      </c>
      <c r="AB1184" s="1">
        <v>80</v>
      </c>
      <c r="AC1184" s="3">
        <v>11</v>
      </c>
      <c r="AD1184" s="1">
        <v>-9.6483146000000006E-2</v>
      </c>
      <c r="AE1184" s="1">
        <v>2.21853394695668E-2</v>
      </c>
      <c r="AF1184" s="1">
        <v>1</v>
      </c>
      <c r="AG1184" s="1">
        <v>1</v>
      </c>
      <c r="AH1184" s="1">
        <v>11</v>
      </c>
      <c r="AI1184" s="1">
        <v>1</v>
      </c>
      <c r="AJ1184" s="1">
        <v>1</v>
      </c>
      <c r="AK1184" s="1">
        <v>51</v>
      </c>
    </row>
    <row r="1185" spans="1:37" x14ac:dyDescent="0.2">
      <c r="A1185" t="s">
        <v>1185</v>
      </c>
      <c r="B1185" t="s">
        <v>5123</v>
      </c>
      <c r="C1185" t="s">
        <v>5131</v>
      </c>
      <c r="D1185" t="s">
        <v>7685</v>
      </c>
      <c r="E1185" t="s">
        <v>7691</v>
      </c>
      <c r="F1185" s="35" t="s">
        <v>7692</v>
      </c>
      <c r="G1185" s="1" t="s">
        <v>5106</v>
      </c>
      <c r="H1185" s="1" t="s">
        <v>5106</v>
      </c>
      <c r="I1185" s="3">
        <v>1</v>
      </c>
      <c r="J1185" s="1">
        <v>0</v>
      </c>
      <c r="K1185" s="1">
        <v>0</v>
      </c>
      <c r="L1185" s="3">
        <v>1</v>
      </c>
      <c r="M1185" s="6">
        <v>70</v>
      </c>
      <c r="N1185" s="13">
        <v>70</v>
      </c>
      <c r="O1185" s="3">
        <v>44</v>
      </c>
      <c r="P1185" s="1">
        <v>3.03</v>
      </c>
      <c r="Q1185" s="1">
        <v>3.03</v>
      </c>
      <c r="R1185" s="3">
        <v>47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20</v>
      </c>
      <c r="Z1185" s="1">
        <v>0</v>
      </c>
      <c r="AA1185" s="1">
        <v>0</v>
      </c>
      <c r="AB1185" s="1">
        <v>80</v>
      </c>
      <c r="AC1185" s="3">
        <v>11</v>
      </c>
      <c r="AD1185" s="1">
        <v>-9.6483146000000006E-2</v>
      </c>
      <c r="AE1185" s="1">
        <v>2.2185339469566901E-2</v>
      </c>
      <c r="AF1185" s="1">
        <v>1</v>
      </c>
      <c r="AG1185" s="1">
        <v>1</v>
      </c>
      <c r="AH1185" s="1">
        <v>11</v>
      </c>
      <c r="AI1185" s="1">
        <v>1</v>
      </c>
      <c r="AJ1185" s="1">
        <v>1</v>
      </c>
      <c r="AK1185" s="1">
        <v>51</v>
      </c>
    </row>
    <row r="1186" spans="1:37" x14ac:dyDescent="0.2">
      <c r="A1186" t="s">
        <v>1186</v>
      </c>
      <c r="B1186" t="s">
        <v>6290</v>
      </c>
      <c r="C1186" t="s">
        <v>6291</v>
      </c>
      <c r="D1186" t="s">
        <v>7693</v>
      </c>
      <c r="E1186" t="s">
        <v>5803</v>
      </c>
      <c r="F1186" s="35" t="s">
        <v>7694</v>
      </c>
      <c r="G1186" s="1" t="s">
        <v>5104</v>
      </c>
      <c r="H1186" s="1" t="s">
        <v>5104</v>
      </c>
      <c r="I1186" s="3">
        <v>1</v>
      </c>
      <c r="J1186" s="1">
        <v>0</v>
      </c>
      <c r="K1186" s="1">
        <v>0</v>
      </c>
      <c r="L1186" s="3">
        <v>1</v>
      </c>
      <c r="M1186" s="6">
        <v>904</v>
      </c>
      <c r="N1186" s="13">
        <v>904</v>
      </c>
      <c r="O1186" s="3">
        <v>44</v>
      </c>
      <c r="P1186" s="1">
        <v>6.9</v>
      </c>
      <c r="Q1186" s="1">
        <v>6.9</v>
      </c>
      <c r="R1186" s="3">
        <v>47</v>
      </c>
      <c r="S1186" s="1">
        <v>20</v>
      </c>
      <c r="T1186" s="1">
        <v>0</v>
      </c>
      <c r="U1186" s="1">
        <v>0</v>
      </c>
      <c r="V1186" s="1">
        <v>0</v>
      </c>
      <c r="W1186" s="1">
        <v>30</v>
      </c>
      <c r="X1186" s="1">
        <v>30</v>
      </c>
      <c r="Y1186" s="1">
        <v>0</v>
      </c>
      <c r="Z1186" s="1">
        <v>0</v>
      </c>
      <c r="AA1186" s="1">
        <v>0</v>
      </c>
      <c r="AB1186" s="1">
        <v>20</v>
      </c>
      <c r="AC1186" s="3">
        <v>11</v>
      </c>
      <c r="AD1186" s="1">
        <v>5.600463E-3</v>
      </c>
      <c r="AE1186" s="1">
        <v>1.8581177301009302E-2</v>
      </c>
      <c r="AF1186" s="1">
        <v>2</v>
      </c>
      <c r="AG1186" s="1">
        <v>2</v>
      </c>
      <c r="AH1186" s="1">
        <v>11</v>
      </c>
      <c r="AI1186" s="1">
        <v>8</v>
      </c>
      <c r="AJ1186" s="1">
        <v>8</v>
      </c>
      <c r="AK1186" s="1">
        <v>51</v>
      </c>
    </row>
    <row r="1187" spans="1:37" x14ac:dyDescent="0.2">
      <c r="A1187" t="s">
        <v>1187</v>
      </c>
      <c r="B1187" t="s">
        <v>6290</v>
      </c>
      <c r="C1187" t="s">
        <v>6291</v>
      </c>
      <c r="D1187" t="s">
        <v>7693</v>
      </c>
      <c r="E1187" t="s">
        <v>6203</v>
      </c>
      <c r="F1187" s="35" t="s">
        <v>7695</v>
      </c>
      <c r="G1187" s="1" t="s">
        <v>5104</v>
      </c>
      <c r="H1187" s="1" t="s">
        <v>5104</v>
      </c>
      <c r="I1187" s="3">
        <v>1</v>
      </c>
      <c r="J1187" s="1">
        <v>1</v>
      </c>
      <c r="K1187" s="1">
        <v>1</v>
      </c>
      <c r="L1187" s="3">
        <v>1</v>
      </c>
      <c r="M1187" s="6">
        <v>1164</v>
      </c>
      <c r="N1187" s="13">
        <v>1164</v>
      </c>
      <c r="O1187" s="3">
        <v>44</v>
      </c>
      <c r="P1187" s="1">
        <v>6.1550000000000002</v>
      </c>
      <c r="Q1187" s="1">
        <v>6.1550000000000002</v>
      </c>
      <c r="R1187" s="3">
        <v>47</v>
      </c>
      <c r="S1187" s="1">
        <v>20</v>
      </c>
      <c r="T1187" s="1">
        <v>0</v>
      </c>
      <c r="U1187" s="1">
        <v>0</v>
      </c>
      <c r="V1187" s="1">
        <v>0</v>
      </c>
      <c r="W1187" s="1">
        <v>30</v>
      </c>
      <c r="X1187" s="1">
        <v>30</v>
      </c>
      <c r="Y1187" s="1">
        <v>0</v>
      </c>
      <c r="Z1187" s="1">
        <v>0</v>
      </c>
      <c r="AA1187" s="1">
        <v>0</v>
      </c>
      <c r="AB1187" s="1">
        <v>20</v>
      </c>
      <c r="AC1187" s="3">
        <v>11</v>
      </c>
      <c r="AD1187" s="1">
        <v>5.600463E-3</v>
      </c>
      <c r="AE1187" s="1">
        <v>1.8581177301009302E-2</v>
      </c>
      <c r="AF1187" s="1">
        <v>2</v>
      </c>
      <c r="AG1187" s="1">
        <v>2</v>
      </c>
      <c r="AH1187" s="1">
        <v>11</v>
      </c>
      <c r="AI1187" s="1">
        <v>9</v>
      </c>
      <c r="AJ1187" s="1">
        <v>9</v>
      </c>
      <c r="AK1187" s="1">
        <v>51</v>
      </c>
    </row>
    <row r="1188" spans="1:37" x14ac:dyDescent="0.2">
      <c r="A1188" t="s">
        <v>1188</v>
      </c>
      <c r="B1188" t="s">
        <v>6290</v>
      </c>
      <c r="C1188" t="s">
        <v>6291</v>
      </c>
      <c r="D1188" t="s">
        <v>7693</v>
      </c>
      <c r="E1188" t="s">
        <v>7696</v>
      </c>
      <c r="F1188" s="35" t="s">
        <v>7697</v>
      </c>
      <c r="G1188" s="1" t="s">
        <v>5104</v>
      </c>
      <c r="H1188" s="1" t="s">
        <v>5104</v>
      </c>
      <c r="I1188" s="3">
        <v>1</v>
      </c>
      <c r="J1188" s="1">
        <v>0</v>
      </c>
      <c r="K1188" s="1">
        <v>0</v>
      </c>
      <c r="L1188" s="3">
        <v>1</v>
      </c>
      <c r="M1188" s="6">
        <v>873.7</v>
      </c>
      <c r="N1188" s="13">
        <v>873.7</v>
      </c>
      <c r="O1188" s="3">
        <v>44</v>
      </c>
      <c r="P1188" s="1">
        <v>6.9</v>
      </c>
      <c r="Q1188" s="1">
        <v>6.9</v>
      </c>
      <c r="R1188" s="3">
        <v>47</v>
      </c>
      <c r="S1188" s="1">
        <v>50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50</v>
      </c>
      <c r="Z1188" s="1">
        <v>0</v>
      </c>
      <c r="AA1188" s="1">
        <v>0</v>
      </c>
      <c r="AB1188" s="1">
        <v>0</v>
      </c>
      <c r="AC1188" s="3">
        <v>11</v>
      </c>
      <c r="AD1188" s="1">
        <v>5.0253275E-2</v>
      </c>
      <c r="AE1188" s="1">
        <v>-7.0976602537474703E-2</v>
      </c>
      <c r="AF1188" s="1">
        <v>2</v>
      </c>
      <c r="AG1188" s="1">
        <v>2</v>
      </c>
      <c r="AH1188" s="1">
        <v>11</v>
      </c>
      <c r="AI1188" s="1">
        <v>2</v>
      </c>
      <c r="AJ1188" s="1">
        <v>2</v>
      </c>
      <c r="AK1188" s="1">
        <v>51</v>
      </c>
    </row>
    <row r="1189" spans="1:37" x14ac:dyDescent="0.2">
      <c r="A1189" t="s">
        <v>1189</v>
      </c>
      <c r="B1189" t="s">
        <v>6290</v>
      </c>
      <c r="C1189" t="s">
        <v>6291</v>
      </c>
      <c r="D1189" t="s">
        <v>7693</v>
      </c>
      <c r="E1189" t="s">
        <v>5596</v>
      </c>
      <c r="F1189" s="35" t="s">
        <v>7698</v>
      </c>
      <c r="G1189" s="1" t="s">
        <v>5104</v>
      </c>
      <c r="H1189" s="1" t="s">
        <v>5104</v>
      </c>
      <c r="I1189" s="3">
        <v>1</v>
      </c>
      <c r="J1189" s="1">
        <v>0</v>
      </c>
      <c r="K1189" s="1">
        <v>1</v>
      </c>
      <c r="L1189" s="3">
        <v>42</v>
      </c>
      <c r="M1189" s="6">
        <v>1091.2</v>
      </c>
      <c r="N1189" s="13">
        <v>1091.2</v>
      </c>
      <c r="O1189" s="3">
        <v>44</v>
      </c>
      <c r="P1189" s="1">
        <v>6.6449999999999996</v>
      </c>
      <c r="Q1189" s="1">
        <v>6.6449999999999996</v>
      </c>
      <c r="R1189" s="3">
        <v>47</v>
      </c>
      <c r="S1189" s="1">
        <v>20</v>
      </c>
      <c r="T1189" s="1">
        <v>0</v>
      </c>
      <c r="U1189" s="1">
        <v>0</v>
      </c>
      <c r="V1189" s="1">
        <v>0</v>
      </c>
      <c r="W1189" s="1">
        <v>30</v>
      </c>
      <c r="X1189" s="1">
        <v>30</v>
      </c>
      <c r="Y1189" s="1">
        <v>0</v>
      </c>
      <c r="Z1189" s="1">
        <v>0</v>
      </c>
      <c r="AA1189" s="1">
        <v>0</v>
      </c>
      <c r="AB1189" s="1">
        <v>20</v>
      </c>
      <c r="AC1189" s="3">
        <v>11</v>
      </c>
      <c r="AD1189" s="1">
        <v>5.600463E-3</v>
      </c>
      <c r="AE1189" s="1">
        <v>1.8581177301009302E-2</v>
      </c>
      <c r="AF1189" s="1">
        <v>2</v>
      </c>
      <c r="AG1189" s="1">
        <v>2</v>
      </c>
      <c r="AH1189" s="1">
        <v>11</v>
      </c>
      <c r="AI1189" s="1">
        <v>11</v>
      </c>
      <c r="AJ1189" s="1">
        <v>11</v>
      </c>
      <c r="AK1189" s="1">
        <v>51</v>
      </c>
    </row>
    <row r="1190" spans="1:37" x14ac:dyDescent="0.2">
      <c r="A1190" t="s">
        <v>1190</v>
      </c>
      <c r="B1190" t="s">
        <v>6290</v>
      </c>
      <c r="C1190" t="s">
        <v>6291</v>
      </c>
      <c r="D1190" t="s">
        <v>7693</v>
      </c>
      <c r="E1190" t="s">
        <v>7699</v>
      </c>
      <c r="F1190" s="35" t="s">
        <v>7700</v>
      </c>
      <c r="G1190" s="1" t="s">
        <v>5104</v>
      </c>
      <c r="H1190" s="1" t="s">
        <v>5104</v>
      </c>
      <c r="I1190" s="3">
        <v>2</v>
      </c>
      <c r="J1190" s="1">
        <v>0</v>
      </c>
      <c r="K1190" s="1">
        <v>0</v>
      </c>
      <c r="L1190" s="3">
        <v>1</v>
      </c>
      <c r="M1190" s="6">
        <v>1138.5</v>
      </c>
      <c r="N1190" s="13">
        <v>1138.5</v>
      </c>
      <c r="O1190" s="3">
        <v>44</v>
      </c>
      <c r="P1190" s="1">
        <v>6.9</v>
      </c>
      <c r="Q1190" s="1">
        <v>6.9</v>
      </c>
      <c r="R1190" s="3">
        <v>47</v>
      </c>
      <c r="S1190" s="1">
        <v>20</v>
      </c>
      <c r="T1190" s="1">
        <v>0</v>
      </c>
      <c r="U1190" s="1">
        <v>0</v>
      </c>
      <c r="V1190" s="1">
        <v>0</v>
      </c>
      <c r="W1190" s="1">
        <v>30</v>
      </c>
      <c r="X1190" s="1">
        <v>30</v>
      </c>
      <c r="Y1190" s="1">
        <v>0</v>
      </c>
      <c r="Z1190" s="1">
        <v>0</v>
      </c>
      <c r="AA1190" s="1">
        <v>0</v>
      </c>
      <c r="AB1190" s="1">
        <v>20</v>
      </c>
      <c r="AC1190" s="3">
        <v>11</v>
      </c>
      <c r="AD1190" s="1">
        <v>5.600463E-3</v>
      </c>
      <c r="AE1190" s="1">
        <v>1.8581177301009302E-2</v>
      </c>
      <c r="AF1190" s="1">
        <v>2</v>
      </c>
      <c r="AG1190" s="1">
        <v>2</v>
      </c>
      <c r="AH1190" s="1">
        <v>11</v>
      </c>
      <c r="AI1190" s="1">
        <v>10</v>
      </c>
      <c r="AJ1190" s="1">
        <v>10</v>
      </c>
      <c r="AK1190" s="1">
        <v>51</v>
      </c>
    </row>
    <row r="1191" spans="1:37" x14ac:dyDescent="0.2">
      <c r="A1191" t="s">
        <v>1191</v>
      </c>
      <c r="B1191" t="s">
        <v>6290</v>
      </c>
      <c r="C1191" t="s">
        <v>6291</v>
      </c>
      <c r="D1191" t="s">
        <v>7693</v>
      </c>
      <c r="E1191" t="s">
        <v>7701</v>
      </c>
      <c r="F1191" s="35" t="s">
        <v>7702</v>
      </c>
      <c r="G1191" s="1" t="s">
        <v>5104</v>
      </c>
      <c r="H1191" s="1" t="s">
        <v>5104</v>
      </c>
      <c r="I1191" s="3">
        <v>1</v>
      </c>
      <c r="J1191" s="1">
        <v>0</v>
      </c>
      <c r="K1191" s="1">
        <v>0</v>
      </c>
      <c r="L1191" s="3">
        <v>1</v>
      </c>
      <c r="M1191" s="6">
        <v>2195.5</v>
      </c>
      <c r="N1191" s="13">
        <v>2195.5</v>
      </c>
      <c r="O1191" s="3">
        <v>44</v>
      </c>
      <c r="P1191" s="1">
        <v>7.6325000000000003</v>
      </c>
      <c r="Q1191" s="1">
        <v>7.6325000000000003</v>
      </c>
      <c r="R1191" s="3">
        <v>47</v>
      </c>
      <c r="S1191" s="1">
        <v>20</v>
      </c>
      <c r="T1191" s="1">
        <v>0</v>
      </c>
      <c r="U1191" s="1">
        <v>0</v>
      </c>
      <c r="V1191" s="1">
        <v>0</v>
      </c>
      <c r="W1191" s="1">
        <v>30</v>
      </c>
      <c r="X1191" s="1">
        <v>30</v>
      </c>
      <c r="Y1191" s="1">
        <v>0</v>
      </c>
      <c r="Z1191" s="1">
        <v>0</v>
      </c>
      <c r="AA1191" s="1">
        <v>0</v>
      </c>
      <c r="AB1191" s="1">
        <v>20</v>
      </c>
      <c r="AC1191" s="3">
        <v>11</v>
      </c>
      <c r="AD1191" s="1">
        <v>5.600463E-3</v>
      </c>
      <c r="AE1191" s="1">
        <v>1.8581177301009302E-2</v>
      </c>
      <c r="AF1191" s="1">
        <v>2</v>
      </c>
      <c r="AG1191" s="1">
        <v>2</v>
      </c>
      <c r="AH1191" s="1">
        <v>11</v>
      </c>
      <c r="AI1191" s="1">
        <v>11</v>
      </c>
      <c r="AJ1191" s="1">
        <v>11</v>
      </c>
      <c r="AK1191" s="1">
        <v>51</v>
      </c>
    </row>
    <row r="1192" spans="1:37" x14ac:dyDescent="0.2">
      <c r="A1192" t="s">
        <v>1192</v>
      </c>
      <c r="B1192" t="s">
        <v>5123</v>
      </c>
      <c r="C1192" t="s">
        <v>5131</v>
      </c>
      <c r="D1192" t="s">
        <v>7703</v>
      </c>
      <c r="E1192" t="s">
        <v>7704</v>
      </c>
      <c r="F1192" s="35" t="s">
        <v>7705</v>
      </c>
      <c r="G1192" s="1" t="s">
        <v>5104</v>
      </c>
      <c r="H1192" s="1" t="s">
        <v>5104</v>
      </c>
      <c r="I1192" s="3">
        <v>1</v>
      </c>
      <c r="J1192" s="1">
        <v>1</v>
      </c>
      <c r="K1192" s="1">
        <v>1</v>
      </c>
      <c r="L1192" s="3">
        <v>1</v>
      </c>
      <c r="M1192" s="6">
        <v>56</v>
      </c>
      <c r="N1192" s="13">
        <v>56</v>
      </c>
      <c r="O1192" s="3">
        <v>44</v>
      </c>
      <c r="P1192" s="1">
        <v>2.5</v>
      </c>
      <c r="Q1192" s="1">
        <v>2.5</v>
      </c>
      <c r="R1192" s="3">
        <v>47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100</v>
      </c>
      <c r="AC1192" s="3">
        <v>11</v>
      </c>
      <c r="AD1192" s="1">
        <v>-9.0224465000000004E-2</v>
      </c>
      <c r="AE1192" s="1">
        <v>7.4363546281953796E-2</v>
      </c>
      <c r="AF1192" s="1">
        <v>1</v>
      </c>
      <c r="AG1192" s="1">
        <v>1</v>
      </c>
      <c r="AH1192" s="1">
        <v>11</v>
      </c>
      <c r="AI1192" s="1">
        <v>1</v>
      </c>
      <c r="AJ1192" s="1">
        <v>1</v>
      </c>
      <c r="AK1192" s="1">
        <v>51</v>
      </c>
    </row>
    <row r="1193" spans="1:37" x14ac:dyDescent="0.2">
      <c r="A1193" t="s">
        <v>1193</v>
      </c>
      <c r="B1193" t="s">
        <v>5123</v>
      </c>
      <c r="C1193" t="s">
        <v>7706</v>
      </c>
      <c r="D1193" t="s">
        <v>7707</v>
      </c>
      <c r="E1193" t="s">
        <v>7708</v>
      </c>
      <c r="F1193" s="35" t="s">
        <v>7709</v>
      </c>
      <c r="G1193" s="1" t="s">
        <v>5104</v>
      </c>
      <c r="H1193" s="1" t="s">
        <v>5104</v>
      </c>
      <c r="I1193" s="3">
        <v>1</v>
      </c>
      <c r="J1193" s="1">
        <v>1</v>
      </c>
      <c r="K1193" s="1">
        <v>1</v>
      </c>
      <c r="L1193" s="3">
        <v>1</v>
      </c>
      <c r="M1193" s="6">
        <v>12500</v>
      </c>
      <c r="N1193" s="13">
        <v>12500</v>
      </c>
      <c r="O1193" s="3">
        <v>44</v>
      </c>
      <c r="P1193" s="1">
        <v>1.97</v>
      </c>
      <c r="Q1193" s="1">
        <v>1.97</v>
      </c>
      <c r="R1193" s="3">
        <v>47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40</v>
      </c>
      <c r="Z1193" s="1">
        <v>0</v>
      </c>
      <c r="AA1193" s="1">
        <v>0</v>
      </c>
      <c r="AB1193" s="1">
        <v>60</v>
      </c>
      <c r="AC1193" s="3">
        <v>11</v>
      </c>
      <c r="AD1193" s="1">
        <v>-9.5085379999999997E-2</v>
      </c>
      <c r="AE1193" s="1">
        <v>-1.5745112833435E-2</v>
      </c>
      <c r="AF1193" s="1">
        <v>1</v>
      </c>
      <c r="AG1193" s="1">
        <v>1</v>
      </c>
      <c r="AH1193" s="1">
        <v>11</v>
      </c>
      <c r="AI1193" s="1">
        <v>3</v>
      </c>
      <c r="AJ1193" s="1">
        <v>3</v>
      </c>
      <c r="AK1193" s="1">
        <v>51</v>
      </c>
    </row>
    <row r="1194" spans="1:37" x14ac:dyDescent="0.2">
      <c r="A1194" t="s">
        <v>1194</v>
      </c>
      <c r="B1194" t="s">
        <v>5123</v>
      </c>
      <c r="C1194" t="s">
        <v>5124</v>
      </c>
      <c r="D1194" t="s">
        <v>7710</v>
      </c>
      <c r="E1194" t="s">
        <v>7711</v>
      </c>
      <c r="F1194" s="35" t="s">
        <v>7712</v>
      </c>
      <c r="G1194" s="1" t="s">
        <v>5104</v>
      </c>
      <c r="H1194" s="1" t="s">
        <v>5104</v>
      </c>
      <c r="I1194" s="3">
        <v>1</v>
      </c>
      <c r="J1194" s="1">
        <v>0</v>
      </c>
      <c r="K1194" s="1">
        <v>0</v>
      </c>
      <c r="L1194" s="3">
        <v>1</v>
      </c>
      <c r="M1194" s="6">
        <v>52.1</v>
      </c>
      <c r="N1194" s="13">
        <v>52.1</v>
      </c>
      <c r="O1194" s="3">
        <v>44</v>
      </c>
      <c r="P1194" s="1" t="s">
        <v>2</v>
      </c>
      <c r="Q1194" s="1">
        <v>3.1069</v>
      </c>
      <c r="R1194" s="3" t="s">
        <v>14989</v>
      </c>
      <c r="S1194" s="1">
        <v>10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</v>
      </c>
      <c r="Z1194" s="1">
        <v>0</v>
      </c>
      <c r="AA1194" s="1">
        <v>20</v>
      </c>
      <c r="AB1194" s="1">
        <v>60</v>
      </c>
      <c r="AC1194" s="3">
        <v>11</v>
      </c>
      <c r="AD1194" s="1">
        <v>-7.4080504000000005E-2</v>
      </c>
      <c r="AE1194" s="1">
        <v>2.3214266687842201E-2</v>
      </c>
      <c r="AF1194" s="1">
        <v>1</v>
      </c>
      <c r="AG1194" s="1">
        <v>1</v>
      </c>
      <c r="AH1194" s="1">
        <v>11</v>
      </c>
      <c r="AI1194" s="1">
        <v>3</v>
      </c>
      <c r="AJ1194" s="1">
        <v>3</v>
      </c>
      <c r="AK1194" s="1">
        <v>51</v>
      </c>
    </row>
    <row r="1195" spans="1:37" x14ac:dyDescent="0.2">
      <c r="A1195" t="s">
        <v>1195</v>
      </c>
      <c r="B1195" t="s">
        <v>5168</v>
      </c>
      <c r="C1195" t="s">
        <v>5481</v>
      </c>
      <c r="D1195" t="s">
        <v>7713</v>
      </c>
      <c r="E1195" t="s">
        <v>7714</v>
      </c>
      <c r="F1195" s="35" t="s">
        <v>7715</v>
      </c>
      <c r="G1195" s="1" t="s">
        <v>5104</v>
      </c>
      <c r="H1195" s="1" t="s">
        <v>5104</v>
      </c>
      <c r="I1195" s="3">
        <v>1</v>
      </c>
      <c r="J1195" s="1">
        <v>0</v>
      </c>
      <c r="K1195" s="1">
        <v>0</v>
      </c>
      <c r="L1195" s="3">
        <v>1</v>
      </c>
      <c r="M1195" s="6">
        <v>29.3</v>
      </c>
      <c r="N1195" s="13">
        <v>29.3</v>
      </c>
      <c r="O1195" s="3">
        <v>44</v>
      </c>
      <c r="P1195" s="1">
        <v>0.995</v>
      </c>
      <c r="Q1195" s="1">
        <v>0.995</v>
      </c>
      <c r="R1195" s="3">
        <v>47</v>
      </c>
      <c r="S1195" s="1">
        <v>0</v>
      </c>
      <c r="T1195" s="1">
        <v>100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3">
        <v>11</v>
      </c>
      <c r="AD1195" s="1">
        <v>1.0211409999999999E-3</v>
      </c>
      <c r="AE1195" s="1">
        <v>-1.1338292754171E-2</v>
      </c>
      <c r="AF1195" s="1">
        <v>1</v>
      </c>
      <c r="AG1195" s="1">
        <v>1</v>
      </c>
      <c r="AH1195" s="1">
        <v>11</v>
      </c>
      <c r="AI1195" s="1">
        <v>6</v>
      </c>
      <c r="AJ1195" s="1">
        <v>6</v>
      </c>
      <c r="AK1195" s="1">
        <v>51</v>
      </c>
    </row>
    <row r="1196" spans="1:37" x14ac:dyDescent="0.2">
      <c r="A1196" t="s">
        <v>1196</v>
      </c>
      <c r="B1196" t="s">
        <v>5181</v>
      </c>
      <c r="C1196" t="s">
        <v>5711</v>
      </c>
      <c r="D1196" t="s">
        <v>7716</v>
      </c>
      <c r="E1196" t="s">
        <v>7717</v>
      </c>
      <c r="F1196" s="35" t="s">
        <v>7718</v>
      </c>
      <c r="G1196" s="1" t="s">
        <v>5104</v>
      </c>
      <c r="H1196" s="1" t="s">
        <v>5104</v>
      </c>
      <c r="I1196" s="3">
        <v>1</v>
      </c>
      <c r="J1196" s="1">
        <v>0</v>
      </c>
      <c r="K1196" s="1">
        <v>0</v>
      </c>
      <c r="L1196" s="3">
        <v>1</v>
      </c>
      <c r="M1196" s="6">
        <v>1300</v>
      </c>
      <c r="N1196" s="13">
        <v>1300</v>
      </c>
      <c r="O1196" s="3">
        <v>44</v>
      </c>
      <c r="P1196" s="1" t="s">
        <v>2</v>
      </c>
      <c r="Q1196" s="1">
        <v>2.1461000000000001</v>
      </c>
      <c r="R1196" s="3" t="s">
        <v>14989</v>
      </c>
      <c r="S1196" s="1">
        <v>60</v>
      </c>
      <c r="T1196" s="1">
        <v>0</v>
      </c>
      <c r="U1196" s="1">
        <v>0</v>
      </c>
      <c r="V1196" s="1">
        <v>0</v>
      </c>
      <c r="W1196" s="1">
        <v>40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3">
        <v>11</v>
      </c>
      <c r="AD1196" s="1">
        <v>8.6376021999999997E-2</v>
      </c>
      <c r="AE1196" s="1">
        <v>1.25744013931784E-2</v>
      </c>
      <c r="AF1196" s="1">
        <v>1</v>
      </c>
      <c r="AG1196" s="1">
        <v>1</v>
      </c>
      <c r="AH1196" s="1">
        <v>11</v>
      </c>
      <c r="AI1196" s="1">
        <v>2</v>
      </c>
      <c r="AJ1196" s="1">
        <v>2</v>
      </c>
      <c r="AK1196" s="1">
        <v>51</v>
      </c>
    </row>
    <row r="1197" spans="1:37" x14ac:dyDescent="0.2">
      <c r="A1197" t="s">
        <v>1197</v>
      </c>
      <c r="B1197" t="s">
        <v>5123</v>
      </c>
      <c r="C1197" t="s">
        <v>6199</v>
      </c>
      <c r="D1197" t="s">
        <v>7719</v>
      </c>
      <c r="E1197" t="s">
        <v>6218</v>
      </c>
      <c r="F1197" s="35" t="s">
        <v>7720</v>
      </c>
      <c r="G1197" s="1" t="s">
        <v>5104</v>
      </c>
      <c r="H1197" s="1" t="s">
        <v>5104</v>
      </c>
      <c r="I1197" s="3">
        <v>1</v>
      </c>
      <c r="J1197" s="1">
        <v>0</v>
      </c>
      <c r="K1197" s="1">
        <v>0</v>
      </c>
      <c r="L1197" s="3">
        <v>1</v>
      </c>
      <c r="M1197" s="6">
        <v>394.5</v>
      </c>
      <c r="N1197" s="13">
        <v>394.5</v>
      </c>
      <c r="O1197" s="3">
        <v>44</v>
      </c>
      <c r="P1197" s="1" t="s">
        <v>2</v>
      </c>
      <c r="Q1197" s="1">
        <v>1.9342999999999999</v>
      </c>
      <c r="R1197" s="3" t="s">
        <v>14989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50</v>
      </c>
      <c r="Z1197" s="1">
        <v>0</v>
      </c>
      <c r="AA1197" s="1">
        <v>50</v>
      </c>
      <c r="AB1197" s="1">
        <v>0</v>
      </c>
      <c r="AC1197" s="3">
        <v>11</v>
      </c>
      <c r="AD1197" s="1">
        <v>-4.8037924000000003E-2</v>
      </c>
      <c r="AE1197" s="1">
        <v>-0.107415343584462</v>
      </c>
      <c r="AF1197" s="1">
        <v>2</v>
      </c>
      <c r="AG1197" s="1">
        <v>2</v>
      </c>
      <c r="AH1197" s="1">
        <v>11</v>
      </c>
      <c r="AI1197" s="1">
        <v>1</v>
      </c>
      <c r="AJ1197" s="1">
        <v>1</v>
      </c>
      <c r="AK1197" s="1">
        <v>51</v>
      </c>
    </row>
    <row r="1198" spans="1:37" x14ac:dyDescent="0.2">
      <c r="A1198" t="s">
        <v>1198</v>
      </c>
      <c r="B1198" t="s">
        <v>5123</v>
      </c>
      <c r="C1198" t="s">
        <v>6199</v>
      </c>
      <c r="D1198" t="s">
        <v>7719</v>
      </c>
      <c r="E1198" t="s">
        <v>7721</v>
      </c>
      <c r="F1198" s="35" t="s">
        <v>7722</v>
      </c>
      <c r="G1198" s="1" t="s">
        <v>5104</v>
      </c>
      <c r="H1198" s="1" t="s">
        <v>5104</v>
      </c>
      <c r="I1198" s="3">
        <v>1</v>
      </c>
      <c r="J1198" s="1">
        <v>0</v>
      </c>
      <c r="K1198" s="1">
        <v>0</v>
      </c>
      <c r="L1198" s="3">
        <v>1</v>
      </c>
      <c r="M1198" s="6">
        <v>227.5</v>
      </c>
      <c r="N1198" s="13">
        <v>227.5</v>
      </c>
      <c r="O1198" s="3">
        <v>44</v>
      </c>
      <c r="P1198" s="1">
        <v>1.18</v>
      </c>
      <c r="Q1198" s="1">
        <v>1.18</v>
      </c>
      <c r="R1198" s="3">
        <v>47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50</v>
      </c>
      <c r="Z1198" s="1">
        <v>0</v>
      </c>
      <c r="AA1198" s="1">
        <v>50</v>
      </c>
      <c r="AB1198" s="1">
        <v>0</v>
      </c>
      <c r="AC1198" s="3">
        <v>11</v>
      </c>
      <c r="AD1198" s="1">
        <v>-4.8037924000000003E-2</v>
      </c>
      <c r="AE1198" s="1">
        <v>-0.107415343584462</v>
      </c>
      <c r="AF1198" s="1">
        <v>2</v>
      </c>
      <c r="AG1198" s="1">
        <v>2</v>
      </c>
      <c r="AH1198" s="1">
        <v>11</v>
      </c>
      <c r="AI1198" s="1">
        <v>4</v>
      </c>
      <c r="AJ1198" s="1">
        <v>4</v>
      </c>
      <c r="AK1198" s="1">
        <v>51</v>
      </c>
    </row>
    <row r="1199" spans="1:37" x14ac:dyDescent="0.2">
      <c r="A1199" t="s">
        <v>1199</v>
      </c>
      <c r="B1199" t="s">
        <v>5123</v>
      </c>
      <c r="C1199" t="s">
        <v>5124</v>
      </c>
      <c r="D1199" t="s">
        <v>7723</v>
      </c>
      <c r="E1199" t="s">
        <v>7724</v>
      </c>
      <c r="F1199" s="35" t="s">
        <v>7725</v>
      </c>
      <c r="G1199" s="1" t="s">
        <v>5104</v>
      </c>
      <c r="H1199" s="1" t="s">
        <v>5104</v>
      </c>
      <c r="I1199" s="3">
        <v>1</v>
      </c>
      <c r="J1199" s="1">
        <v>0</v>
      </c>
      <c r="K1199" s="1">
        <v>0</v>
      </c>
      <c r="L1199" s="3">
        <v>1</v>
      </c>
      <c r="M1199" s="6">
        <v>505.9</v>
      </c>
      <c r="N1199" s="13">
        <v>505.9</v>
      </c>
      <c r="O1199" s="3">
        <v>44</v>
      </c>
      <c r="P1199" s="1">
        <v>7</v>
      </c>
      <c r="Q1199" s="1">
        <v>7</v>
      </c>
      <c r="R1199" s="3">
        <v>1</v>
      </c>
      <c r="S1199" s="1">
        <v>10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10</v>
      </c>
      <c r="Z1199" s="1">
        <v>0</v>
      </c>
      <c r="AA1199" s="1">
        <v>20</v>
      </c>
      <c r="AB1199" s="1">
        <v>60</v>
      </c>
      <c r="AC1199" s="3">
        <v>11</v>
      </c>
      <c r="AD1199" s="1">
        <v>-7.4080504000000005E-2</v>
      </c>
      <c r="AE1199" s="1">
        <v>2.3214266687842201E-2</v>
      </c>
      <c r="AF1199" s="1">
        <v>1</v>
      </c>
      <c r="AG1199" s="1">
        <v>1</v>
      </c>
      <c r="AH1199" s="1">
        <v>11</v>
      </c>
      <c r="AI1199" s="1">
        <v>1</v>
      </c>
      <c r="AJ1199" s="1">
        <v>1</v>
      </c>
      <c r="AK1199" s="1">
        <v>51</v>
      </c>
    </row>
    <row r="1200" spans="1:37" x14ac:dyDescent="0.2">
      <c r="A1200" t="s">
        <v>1200</v>
      </c>
      <c r="B1200" t="s">
        <v>5123</v>
      </c>
      <c r="C1200" t="s">
        <v>6604</v>
      </c>
      <c r="D1200" t="s">
        <v>7726</v>
      </c>
      <c r="E1200" t="s">
        <v>5573</v>
      </c>
      <c r="F1200" s="35" t="s">
        <v>7727</v>
      </c>
      <c r="G1200" s="1" t="s">
        <v>5104</v>
      </c>
      <c r="H1200" s="1" t="s">
        <v>5104</v>
      </c>
      <c r="I1200" s="3">
        <v>1</v>
      </c>
      <c r="J1200" s="1">
        <v>0</v>
      </c>
      <c r="K1200" s="1">
        <v>0</v>
      </c>
      <c r="L1200" s="3">
        <v>1</v>
      </c>
      <c r="M1200" s="6">
        <v>57.9</v>
      </c>
      <c r="N1200" s="13">
        <v>57.9</v>
      </c>
      <c r="O1200" s="3">
        <v>44</v>
      </c>
      <c r="P1200" s="1">
        <v>2.5874999999999999</v>
      </c>
      <c r="Q1200" s="1">
        <v>2.5874999999999999</v>
      </c>
      <c r="R1200" s="3">
        <v>47</v>
      </c>
      <c r="S1200" s="1">
        <v>20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20</v>
      </c>
      <c r="Z1200" s="1">
        <v>0</v>
      </c>
      <c r="AA1200" s="1">
        <v>30</v>
      </c>
      <c r="AB1200" s="1">
        <v>30</v>
      </c>
      <c r="AC1200" s="3">
        <v>11</v>
      </c>
      <c r="AD1200" s="1">
        <v>-3.9752599999999999E-2</v>
      </c>
      <c r="AE1200" s="1">
        <v>-2.06942032701628E-2</v>
      </c>
      <c r="AF1200" s="1">
        <v>1</v>
      </c>
      <c r="AG1200" s="1">
        <v>1</v>
      </c>
      <c r="AH1200" s="1">
        <v>11</v>
      </c>
      <c r="AI1200" s="1">
        <v>2</v>
      </c>
      <c r="AJ1200" s="1">
        <v>2</v>
      </c>
      <c r="AK1200" s="1">
        <v>51</v>
      </c>
    </row>
    <row r="1201" spans="1:37" x14ac:dyDescent="0.2">
      <c r="A1201" t="s">
        <v>1201</v>
      </c>
      <c r="B1201" t="s">
        <v>5123</v>
      </c>
      <c r="C1201" t="s">
        <v>6604</v>
      </c>
      <c r="D1201" t="s">
        <v>7726</v>
      </c>
      <c r="E1201" t="s">
        <v>6612</v>
      </c>
      <c r="F1201" s="35" t="s">
        <v>7728</v>
      </c>
      <c r="G1201" s="1" t="s">
        <v>5104</v>
      </c>
      <c r="H1201" s="1" t="s">
        <v>5104</v>
      </c>
      <c r="I1201" s="3">
        <v>2</v>
      </c>
      <c r="J1201" s="1">
        <v>0</v>
      </c>
      <c r="K1201" s="1">
        <v>0</v>
      </c>
      <c r="L1201" s="3">
        <v>1</v>
      </c>
      <c r="M1201" s="6">
        <v>85</v>
      </c>
      <c r="N1201" s="13">
        <v>85</v>
      </c>
      <c r="O1201" s="3">
        <v>44</v>
      </c>
      <c r="P1201" s="1">
        <v>2.85</v>
      </c>
      <c r="Q1201" s="1">
        <v>2.85</v>
      </c>
      <c r="R1201" s="3">
        <v>47</v>
      </c>
      <c r="S1201" s="1">
        <v>20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20</v>
      </c>
      <c r="Z1201" s="1">
        <v>0</v>
      </c>
      <c r="AA1201" s="1">
        <v>30</v>
      </c>
      <c r="AB1201" s="1">
        <v>30</v>
      </c>
      <c r="AC1201" s="3">
        <v>11</v>
      </c>
      <c r="AD1201" s="1">
        <v>-3.9752599999999999E-2</v>
      </c>
      <c r="AE1201" s="1">
        <v>-2.06942032701628E-2</v>
      </c>
      <c r="AF1201" s="1">
        <v>1</v>
      </c>
      <c r="AG1201" s="1">
        <v>1</v>
      </c>
      <c r="AH1201" s="1">
        <v>11</v>
      </c>
      <c r="AI1201" s="1">
        <v>3</v>
      </c>
      <c r="AJ1201" s="1">
        <v>3</v>
      </c>
      <c r="AK1201" s="1">
        <v>51</v>
      </c>
    </row>
    <row r="1202" spans="1:37" x14ac:dyDescent="0.2">
      <c r="A1202" t="s">
        <v>1202</v>
      </c>
      <c r="B1202" t="s">
        <v>5123</v>
      </c>
      <c r="C1202" t="s">
        <v>6604</v>
      </c>
      <c r="D1202" t="s">
        <v>7726</v>
      </c>
      <c r="E1202" t="s">
        <v>7729</v>
      </c>
      <c r="F1202" s="35" t="s">
        <v>7730</v>
      </c>
      <c r="G1202" s="1" t="s">
        <v>5104</v>
      </c>
      <c r="H1202" s="1" t="s">
        <v>5104</v>
      </c>
      <c r="I1202" s="3">
        <v>2</v>
      </c>
      <c r="J1202" s="1">
        <v>0</v>
      </c>
      <c r="K1202" s="1">
        <v>0</v>
      </c>
      <c r="L1202" s="3">
        <v>1</v>
      </c>
      <c r="M1202" s="6">
        <v>49.3</v>
      </c>
      <c r="N1202" s="13">
        <v>49.3</v>
      </c>
      <c r="O1202" s="3">
        <v>44</v>
      </c>
      <c r="P1202" s="1">
        <v>2.4700000000000002</v>
      </c>
      <c r="Q1202" s="1">
        <v>2.4700000000000002</v>
      </c>
      <c r="R1202" s="3">
        <v>47</v>
      </c>
      <c r="S1202" s="1">
        <v>20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20</v>
      </c>
      <c r="Z1202" s="1">
        <v>0</v>
      </c>
      <c r="AA1202" s="1">
        <v>30</v>
      </c>
      <c r="AB1202" s="1">
        <v>30</v>
      </c>
      <c r="AC1202" s="3">
        <v>11</v>
      </c>
      <c r="AD1202" s="1">
        <v>-3.9752599999999999E-2</v>
      </c>
      <c r="AE1202" s="1">
        <v>-2.06942032701628E-2</v>
      </c>
      <c r="AF1202" s="1">
        <v>1</v>
      </c>
      <c r="AG1202" s="1">
        <v>1</v>
      </c>
      <c r="AH1202" s="1">
        <v>11</v>
      </c>
      <c r="AI1202" s="1">
        <v>5</v>
      </c>
      <c r="AJ1202" s="1">
        <v>5</v>
      </c>
      <c r="AK1202" s="1">
        <v>51</v>
      </c>
    </row>
    <row r="1203" spans="1:37" x14ac:dyDescent="0.2">
      <c r="A1203" t="s">
        <v>1203</v>
      </c>
      <c r="B1203" t="s">
        <v>5123</v>
      </c>
      <c r="C1203" t="s">
        <v>6604</v>
      </c>
      <c r="D1203" t="s">
        <v>7726</v>
      </c>
      <c r="E1203" t="s">
        <v>7731</v>
      </c>
      <c r="F1203" s="35" t="s">
        <v>7732</v>
      </c>
      <c r="G1203" s="1" t="s">
        <v>5104</v>
      </c>
      <c r="H1203" s="1" t="s">
        <v>5104</v>
      </c>
      <c r="I1203" s="3">
        <v>1</v>
      </c>
      <c r="J1203" s="1">
        <v>1</v>
      </c>
      <c r="K1203" s="1">
        <v>1</v>
      </c>
      <c r="L1203" s="3">
        <v>1</v>
      </c>
      <c r="M1203" s="6">
        <v>104.5</v>
      </c>
      <c r="N1203" s="13">
        <v>104.5</v>
      </c>
      <c r="O1203" s="3">
        <v>44</v>
      </c>
      <c r="P1203" s="1">
        <v>3.3250000000000002</v>
      </c>
      <c r="Q1203" s="1">
        <v>3.3250000000000002</v>
      </c>
      <c r="R1203" s="3">
        <v>47</v>
      </c>
      <c r="S1203" s="1">
        <v>20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20</v>
      </c>
      <c r="Z1203" s="1">
        <v>0</v>
      </c>
      <c r="AA1203" s="1">
        <v>30</v>
      </c>
      <c r="AB1203" s="1">
        <v>30</v>
      </c>
      <c r="AC1203" s="3">
        <v>11</v>
      </c>
      <c r="AD1203" s="1">
        <v>-3.9752599999999999E-2</v>
      </c>
      <c r="AE1203" s="1">
        <v>-2.06942032701628E-2</v>
      </c>
      <c r="AF1203" s="1">
        <v>1</v>
      </c>
      <c r="AG1203" s="1">
        <v>1</v>
      </c>
      <c r="AH1203" s="1">
        <v>11</v>
      </c>
      <c r="AI1203" s="1">
        <v>1</v>
      </c>
      <c r="AJ1203" s="1">
        <v>1</v>
      </c>
      <c r="AK1203" s="1">
        <v>51</v>
      </c>
    </row>
    <row r="1204" spans="1:37" x14ac:dyDescent="0.2">
      <c r="A1204" t="s">
        <v>1204</v>
      </c>
      <c r="B1204" t="s">
        <v>5123</v>
      </c>
      <c r="C1204" t="s">
        <v>6604</v>
      </c>
      <c r="D1204" t="s">
        <v>7726</v>
      </c>
      <c r="E1204" t="s">
        <v>7733</v>
      </c>
      <c r="F1204" s="35" t="s">
        <v>7734</v>
      </c>
      <c r="G1204" s="1" t="s">
        <v>5104</v>
      </c>
      <c r="H1204" s="1" t="s">
        <v>5104</v>
      </c>
      <c r="I1204" s="3">
        <v>1</v>
      </c>
      <c r="J1204" s="1">
        <v>0</v>
      </c>
      <c r="K1204" s="1">
        <v>0</v>
      </c>
      <c r="L1204" s="3">
        <v>1</v>
      </c>
      <c r="M1204" s="6">
        <v>77.5</v>
      </c>
      <c r="N1204" s="13">
        <v>77.5</v>
      </c>
      <c r="O1204" s="3">
        <v>44</v>
      </c>
      <c r="P1204" s="1">
        <v>2.91</v>
      </c>
      <c r="Q1204" s="1">
        <v>2.91</v>
      </c>
      <c r="R1204" s="3">
        <v>47</v>
      </c>
      <c r="S1204" s="1">
        <v>20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20</v>
      </c>
      <c r="Z1204" s="1">
        <v>0</v>
      </c>
      <c r="AA1204" s="1">
        <v>30</v>
      </c>
      <c r="AB1204" s="1">
        <v>30</v>
      </c>
      <c r="AC1204" s="3">
        <v>11</v>
      </c>
      <c r="AD1204" s="1">
        <v>-3.9752599999999999E-2</v>
      </c>
      <c r="AE1204" s="1">
        <v>-2.06942032701628E-2</v>
      </c>
      <c r="AF1204" s="1">
        <v>1</v>
      </c>
      <c r="AG1204" s="1">
        <v>1</v>
      </c>
      <c r="AH1204" s="1">
        <v>11</v>
      </c>
      <c r="AI1204" s="1">
        <v>3</v>
      </c>
      <c r="AJ1204" s="1">
        <v>3</v>
      </c>
      <c r="AK1204" s="1">
        <v>51</v>
      </c>
    </row>
    <row r="1205" spans="1:37" x14ac:dyDescent="0.2">
      <c r="A1205" t="s">
        <v>1205</v>
      </c>
      <c r="B1205" t="s">
        <v>5123</v>
      </c>
      <c r="C1205" t="s">
        <v>6604</v>
      </c>
      <c r="D1205" t="s">
        <v>7726</v>
      </c>
      <c r="E1205" t="s">
        <v>7735</v>
      </c>
      <c r="F1205" s="35" t="s">
        <v>7736</v>
      </c>
      <c r="G1205" s="1" t="s">
        <v>5104</v>
      </c>
      <c r="H1205" s="1" t="s">
        <v>5104</v>
      </c>
      <c r="I1205" s="3">
        <v>2</v>
      </c>
      <c r="J1205" s="1">
        <v>0</v>
      </c>
      <c r="K1205" s="1">
        <v>0</v>
      </c>
      <c r="L1205" s="3">
        <v>1</v>
      </c>
      <c r="M1205" s="6">
        <v>84</v>
      </c>
      <c r="N1205" s="13">
        <v>84</v>
      </c>
      <c r="O1205" s="3">
        <v>44</v>
      </c>
      <c r="P1205" s="1" t="s">
        <v>2</v>
      </c>
      <c r="Q1205" s="1">
        <v>2.8993000000000002</v>
      </c>
      <c r="R1205" s="3" t="s">
        <v>14989</v>
      </c>
      <c r="S1205" s="1">
        <v>20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20</v>
      </c>
      <c r="Z1205" s="1">
        <v>0</v>
      </c>
      <c r="AA1205" s="1">
        <v>30</v>
      </c>
      <c r="AB1205" s="1">
        <v>30</v>
      </c>
      <c r="AC1205" s="3">
        <v>11</v>
      </c>
      <c r="AD1205" s="1">
        <v>-3.9752599999999999E-2</v>
      </c>
      <c r="AE1205" s="1">
        <v>-2.06942032701628E-2</v>
      </c>
      <c r="AF1205" s="1">
        <v>1</v>
      </c>
      <c r="AG1205" s="1">
        <v>1</v>
      </c>
      <c r="AH1205" s="1">
        <v>11</v>
      </c>
      <c r="AI1205" s="1">
        <v>1</v>
      </c>
      <c r="AJ1205" s="1">
        <v>1</v>
      </c>
      <c r="AK1205" s="1">
        <v>51</v>
      </c>
    </row>
    <row r="1206" spans="1:37" x14ac:dyDescent="0.2">
      <c r="A1206" t="s">
        <v>1206</v>
      </c>
      <c r="B1206" t="s">
        <v>5123</v>
      </c>
      <c r="C1206" t="s">
        <v>6604</v>
      </c>
      <c r="D1206" t="s">
        <v>7726</v>
      </c>
      <c r="E1206" t="s">
        <v>7737</v>
      </c>
      <c r="F1206" s="35" t="s">
        <v>7738</v>
      </c>
      <c r="G1206" s="1" t="s">
        <v>5104</v>
      </c>
      <c r="H1206" s="1" t="s">
        <v>5104</v>
      </c>
      <c r="I1206" s="3">
        <v>1</v>
      </c>
      <c r="J1206" s="1">
        <v>0</v>
      </c>
      <c r="K1206" s="1">
        <v>0</v>
      </c>
      <c r="L1206" s="3">
        <v>1</v>
      </c>
      <c r="M1206" s="6">
        <v>72</v>
      </c>
      <c r="N1206" s="13">
        <v>72</v>
      </c>
      <c r="O1206" s="3">
        <v>44</v>
      </c>
      <c r="P1206" s="1">
        <v>3.11</v>
      </c>
      <c r="Q1206" s="1">
        <v>3.11</v>
      </c>
      <c r="R1206" s="3">
        <v>47</v>
      </c>
      <c r="S1206" s="1">
        <v>20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20</v>
      </c>
      <c r="Z1206" s="1">
        <v>0</v>
      </c>
      <c r="AA1206" s="1">
        <v>30</v>
      </c>
      <c r="AB1206" s="1">
        <v>30</v>
      </c>
      <c r="AC1206" s="3">
        <v>11</v>
      </c>
      <c r="AD1206" s="1">
        <v>-3.9752599999999999E-2</v>
      </c>
      <c r="AE1206" s="1">
        <v>-2.06942032701628E-2</v>
      </c>
      <c r="AF1206" s="1">
        <v>1</v>
      </c>
      <c r="AG1206" s="1">
        <v>1</v>
      </c>
      <c r="AH1206" s="1">
        <v>11</v>
      </c>
      <c r="AI1206" s="1">
        <v>5</v>
      </c>
      <c r="AJ1206" s="1">
        <v>5</v>
      </c>
      <c r="AK1206" s="1">
        <v>51</v>
      </c>
    </row>
    <row r="1207" spans="1:37" x14ac:dyDescent="0.2">
      <c r="A1207" t="s">
        <v>1207</v>
      </c>
      <c r="B1207" t="s">
        <v>5123</v>
      </c>
      <c r="C1207" t="s">
        <v>6604</v>
      </c>
      <c r="D1207" t="s">
        <v>7726</v>
      </c>
      <c r="E1207" t="s">
        <v>7679</v>
      </c>
      <c r="F1207" s="35" t="s">
        <v>7739</v>
      </c>
      <c r="G1207" s="1" t="s">
        <v>5104</v>
      </c>
      <c r="H1207" s="1" t="s">
        <v>5104</v>
      </c>
      <c r="I1207" s="3">
        <v>1</v>
      </c>
      <c r="J1207" s="1">
        <v>1</v>
      </c>
      <c r="K1207" s="1">
        <v>1</v>
      </c>
      <c r="L1207" s="3">
        <v>1</v>
      </c>
      <c r="M1207" s="6">
        <v>133.9</v>
      </c>
      <c r="N1207" s="13">
        <v>133.9</v>
      </c>
      <c r="O1207" s="3">
        <v>44</v>
      </c>
      <c r="P1207" s="1">
        <v>4.2649999999999997</v>
      </c>
      <c r="Q1207" s="1">
        <v>4.2649999999999997</v>
      </c>
      <c r="R1207" s="3">
        <v>47</v>
      </c>
      <c r="S1207" s="1">
        <v>20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20</v>
      </c>
      <c r="Z1207" s="1">
        <v>0</v>
      </c>
      <c r="AA1207" s="1">
        <v>30</v>
      </c>
      <c r="AB1207" s="1">
        <v>30</v>
      </c>
      <c r="AC1207" s="3">
        <v>11</v>
      </c>
      <c r="AD1207" s="1">
        <v>-3.9752599999999999E-2</v>
      </c>
      <c r="AE1207" s="1">
        <v>-2.06942032701628E-2</v>
      </c>
      <c r="AF1207" s="1">
        <v>1</v>
      </c>
      <c r="AG1207" s="1">
        <v>1</v>
      </c>
      <c r="AH1207" s="1">
        <v>11</v>
      </c>
      <c r="AI1207" s="1">
        <v>2</v>
      </c>
      <c r="AJ1207" s="1">
        <v>2</v>
      </c>
      <c r="AK1207" s="1">
        <v>51</v>
      </c>
    </row>
    <row r="1208" spans="1:37" x14ac:dyDescent="0.2">
      <c r="A1208" t="s">
        <v>1208</v>
      </c>
      <c r="B1208" t="s">
        <v>5123</v>
      </c>
      <c r="C1208" t="s">
        <v>6604</v>
      </c>
      <c r="D1208" t="s">
        <v>7726</v>
      </c>
      <c r="E1208" t="s">
        <v>7357</v>
      </c>
      <c r="F1208" s="35" t="s">
        <v>7740</v>
      </c>
      <c r="G1208" s="1" t="s">
        <v>5107</v>
      </c>
      <c r="H1208" s="1" t="s">
        <v>5107</v>
      </c>
      <c r="I1208" s="3">
        <v>1</v>
      </c>
      <c r="J1208" s="1">
        <v>0</v>
      </c>
      <c r="K1208" s="1">
        <v>0</v>
      </c>
      <c r="L1208" s="3">
        <v>1</v>
      </c>
      <c r="M1208" s="6">
        <v>42</v>
      </c>
      <c r="N1208" s="13">
        <v>42</v>
      </c>
      <c r="O1208" s="3">
        <v>44</v>
      </c>
      <c r="P1208" s="1">
        <v>2.3450000000000002</v>
      </c>
      <c r="Q1208" s="1">
        <v>2.3450000000000002</v>
      </c>
      <c r="R1208" s="3">
        <v>47</v>
      </c>
      <c r="S1208" s="1">
        <v>20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20</v>
      </c>
      <c r="Z1208" s="1">
        <v>0</v>
      </c>
      <c r="AA1208" s="1">
        <v>30</v>
      </c>
      <c r="AB1208" s="1">
        <v>30</v>
      </c>
      <c r="AC1208" s="3">
        <v>11</v>
      </c>
      <c r="AD1208" s="1">
        <v>-3.9752599999999999E-2</v>
      </c>
      <c r="AE1208" s="1">
        <v>-2.06942032701628E-2</v>
      </c>
      <c r="AF1208" s="1">
        <v>1</v>
      </c>
      <c r="AG1208" s="1">
        <v>1</v>
      </c>
      <c r="AH1208" s="1">
        <v>11</v>
      </c>
      <c r="AI1208" s="1">
        <v>2</v>
      </c>
      <c r="AJ1208" s="1">
        <v>2</v>
      </c>
      <c r="AK1208" s="1">
        <v>51</v>
      </c>
    </row>
    <row r="1209" spans="1:37" x14ac:dyDescent="0.2">
      <c r="A1209" t="s">
        <v>1209</v>
      </c>
      <c r="B1209" t="s">
        <v>5123</v>
      </c>
      <c r="C1209" t="s">
        <v>6604</v>
      </c>
      <c r="D1209" t="s">
        <v>7726</v>
      </c>
      <c r="E1209" t="s">
        <v>7741</v>
      </c>
      <c r="F1209" s="35" t="s">
        <v>7742</v>
      </c>
      <c r="G1209" s="1" t="s">
        <v>5106</v>
      </c>
      <c r="H1209" s="1" t="s">
        <v>5106</v>
      </c>
      <c r="I1209" s="3">
        <v>1</v>
      </c>
      <c r="J1209" s="1">
        <v>0</v>
      </c>
      <c r="K1209" s="1">
        <v>0</v>
      </c>
      <c r="L1209" s="3">
        <v>1</v>
      </c>
      <c r="M1209" s="6">
        <v>54.6</v>
      </c>
      <c r="N1209" s="13">
        <v>54.6</v>
      </c>
      <c r="O1209" s="3">
        <v>44</v>
      </c>
      <c r="P1209" s="1">
        <v>2.3774999999999999</v>
      </c>
      <c r="Q1209" s="1">
        <v>2.3774999999999999</v>
      </c>
      <c r="R1209" s="3">
        <v>47</v>
      </c>
      <c r="S1209" s="1">
        <v>20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20</v>
      </c>
      <c r="Z1209" s="1">
        <v>0</v>
      </c>
      <c r="AA1209" s="1">
        <v>30</v>
      </c>
      <c r="AB1209" s="1">
        <v>30</v>
      </c>
      <c r="AC1209" s="3">
        <v>11</v>
      </c>
      <c r="AD1209" s="1">
        <v>-3.9752599999999999E-2</v>
      </c>
      <c r="AE1209" s="1">
        <v>-2.06942032701628E-2</v>
      </c>
      <c r="AF1209" s="1">
        <v>1</v>
      </c>
      <c r="AG1209" s="1">
        <v>1</v>
      </c>
      <c r="AH1209" s="1">
        <v>11</v>
      </c>
      <c r="AI1209" s="1">
        <v>3</v>
      </c>
      <c r="AJ1209" s="1">
        <v>3</v>
      </c>
      <c r="AK1209" s="1">
        <v>51</v>
      </c>
    </row>
    <row r="1210" spans="1:37" x14ac:dyDescent="0.2">
      <c r="A1210" t="s">
        <v>1210</v>
      </c>
      <c r="B1210" t="s">
        <v>5123</v>
      </c>
      <c r="C1210" t="s">
        <v>6604</v>
      </c>
      <c r="D1210" t="s">
        <v>7726</v>
      </c>
      <c r="E1210" t="s">
        <v>5498</v>
      </c>
      <c r="F1210" s="35" t="s">
        <v>7743</v>
      </c>
      <c r="G1210" s="1" t="s">
        <v>5104</v>
      </c>
      <c r="H1210" s="1" t="s">
        <v>5104</v>
      </c>
      <c r="I1210" s="3">
        <v>2</v>
      </c>
      <c r="J1210" s="1">
        <v>0</v>
      </c>
      <c r="K1210" s="1">
        <v>0</v>
      </c>
      <c r="L1210" s="3">
        <v>1</v>
      </c>
      <c r="M1210" s="6">
        <v>88.6</v>
      </c>
      <c r="N1210" s="13">
        <v>88.6</v>
      </c>
      <c r="O1210" s="3">
        <v>44</v>
      </c>
      <c r="P1210" s="1">
        <v>1.94</v>
      </c>
      <c r="Q1210" s="1">
        <v>1.94</v>
      </c>
      <c r="R1210" s="3">
        <v>47</v>
      </c>
      <c r="S1210" s="1">
        <v>20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20</v>
      </c>
      <c r="Z1210" s="1">
        <v>0</v>
      </c>
      <c r="AA1210" s="1">
        <v>30</v>
      </c>
      <c r="AB1210" s="1">
        <v>30</v>
      </c>
      <c r="AC1210" s="3">
        <v>11</v>
      </c>
      <c r="AD1210" s="1">
        <v>-3.9752599999999999E-2</v>
      </c>
      <c r="AE1210" s="1">
        <v>-2.06942032701628E-2</v>
      </c>
      <c r="AF1210" s="1">
        <v>1</v>
      </c>
      <c r="AG1210" s="1">
        <v>1</v>
      </c>
      <c r="AH1210" s="1">
        <v>11</v>
      </c>
      <c r="AI1210" s="1">
        <v>2</v>
      </c>
      <c r="AJ1210" s="1">
        <v>2</v>
      </c>
      <c r="AK1210" s="1">
        <v>51</v>
      </c>
    </row>
    <row r="1211" spans="1:37" x14ac:dyDescent="0.2">
      <c r="A1211" t="s">
        <v>1211</v>
      </c>
      <c r="B1211" t="s">
        <v>5123</v>
      </c>
      <c r="C1211" t="s">
        <v>6604</v>
      </c>
      <c r="D1211" t="s">
        <v>7726</v>
      </c>
      <c r="E1211" t="s">
        <v>7744</v>
      </c>
      <c r="F1211" s="35" t="s">
        <v>7745</v>
      </c>
      <c r="G1211" s="1" t="s">
        <v>5104</v>
      </c>
      <c r="H1211" s="1" t="s">
        <v>5104</v>
      </c>
      <c r="I1211" s="3">
        <v>2</v>
      </c>
      <c r="J1211" s="1">
        <v>0</v>
      </c>
      <c r="K1211" s="1">
        <v>0</v>
      </c>
      <c r="L1211" s="3">
        <v>1</v>
      </c>
      <c r="M1211" s="6">
        <v>43.9</v>
      </c>
      <c r="N1211" s="13">
        <v>43.9</v>
      </c>
      <c r="O1211" s="3">
        <v>44</v>
      </c>
      <c r="P1211" s="1">
        <v>2.2200000000000002</v>
      </c>
      <c r="Q1211" s="1">
        <v>2.2200000000000002</v>
      </c>
      <c r="R1211" s="3">
        <v>47</v>
      </c>
      <c r="S1211" s="1">
        <v>20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20</v>
      </c>
      <c r="Z1211" s="1">
        <v>0</v>
      </c>
      <c r="AA1211" s="1">
        <v>30</v>
      </c>
      <c r="AB1211" s="1">
        <v>30</v>
      </c>
      <c r="AC1211" s="3">
        <v>11</v>
      </c>
      <c r="AD1211" s="1">
        <v>-3.9752599999999999E-2</v>
      </c>
      <c r="AE1211" s="1">
        <v>-2.06942032701628E-2</v>
      </c>
      <c r="AF1211" s="1">
        <v>1</v>
      </c>
      <c r="AG1211" s="1">
        <v>1</v>
      </c>
      <c r="AH1211" s="1">
        <v>11</v>
      </c>
      <c r="AI1211" s="1">
        <v>3</v>
      </c>
      <c r="AJ1211" s="1">
        <v>3</v>
      </c>
      <c r="AK1211" s="1">
        <v>51</v>
      </c>
    </row>
    <row r="1212" spans="1:37" x14ac:dyDescent="0.2">
      <c r="A1212" t="s">
        <v>1212</v>
      </c>
      <c r="B1212" t="s">
        <v>5123</v>
      </c>
      <c r="C1212" t="s">
        <v>6604</v>
      </c>
      <c r="D1212" t="s">
        <v>7726</v>
      </c>
      <c r="E1212" t="s">
        <v>7746</v>
      </c>
      <c r="F1212" s="35" t="s">
        <v>7747</v>
      </c>
      <c r="G1212" s="1" t="s">
        <v>5104</v>
      </c>
      <c r="H1212" s="1" t="s">
        <v>5104</v>
      </c>
      <c r="I1212" s="3">
        <v>1</v>
      </c>
      <c r="J1212" s="1">
        <v>1</v>
      </c>
      <c r="K1212" s="1">
        <v>1</v>
      </c>
      <c r="L1212" s="3">
        <v>41</v>
      </c>
      <c r="M1212" s="6">
        <v>60.4</v>
      </c>
      <c r="N1212" s="13">
        <v>60.4</v>
      </c>
      <c r="O1212" s="3">
        <v>44</v>
      </c>
      <c r="P1212" s="1">
        <v>3.05</v>
      </c>
      <c r="Q1212" s="1">
        <v>3.05</v>
      </c>
      <c r="R1212" s="3">
        <v>47</v>
      </c>
      <c r="S1212" s="1">
        <v>20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20</v>
      </c>
      <c r="Z1212" s="1">
        <v>0</v>
      </c>
      <c r="AA1212" s="1">
        <v>30</v>
      </c>
      <c r="AB1212" s="1">
        <v>30</v>
      </c>
      <c r="AC1212" s="3">
        <v>11</v>
      </c>
      <c r="AD1212" s="1">
        <v>-3.9752599999999999E-2</v>
      </c>
      <c r="AE1212" s="1">
        <v>-2.06942032701628E-2</v>
      </c>
      <c r="AF1212" s="1">
        <v>1</v>
      </c>
      <c r="AG1212" s="1">
        <v>1</v>
      </c>
      <c r="AH1212" s="1">
        <v>11</v>
      </c>
      <c r="AI1212" s="1">
        <v>2</v>
      </c>
      <c r="AJ1212" s="1">
        <v>2</v>
      </c>
      <c r="AK1212" s="1">
        <v>51</v>
      </c>
    </row>
    <row r="1213" spans="1:37" x14ac:dyDescent="0.2">
      <c r="A1213" t="s">
        <v>1213</v>
      </c>
      <c r="B1213" t="s">
        <v>5123</v>
      </c>
      <c r="C1213" t="s">
        <v>6604</v>
      </c>
      <c r="D1213" t="s">
        <v>7726</v>
      </c>
      <c r="E1213" t="s">
        <v>7748</v>
      </c>
      <c r="F1213" s="35" t="s">
        <v>7749</v>
      </c>
      <c r="G1213" s="1" t="s">
        <v>5104</v>
      </c>
      <c r="H1213" s="1" t="s">
        <v>5104</v>
      </c>
      <c r="I1213" s="3">
        <v>1</v>
      </c>
      <c r="J1213" s="1">
        <v>0</v>
      </c>
      <c r="K1213" s="1">
        <v>0</v>
      </c>
      <c r="L1213" s="3">
        <v>1</v>
      </c>
      <c r="M1213" s="6">
        <v>74.7</v>
      </c>
      <c r="N1213" s="13">
        <v>74.7</v>
      </c>
      <c r="O1213" s="3">
        <v>44</v>
      </c>
      <c r="P1213" s="1">
        <v>3.64</v>
      </c>
      <c r="Q1213" s="1">
        <v>3.64</v>
      </c>
      <c r="R1213" s="3">
        <v>47</v>
      </c>
      <c r="S1213" s="1">
        <v>20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20</v>
      </c>
      <c r="Z1213" s="1">
        <v>0</v>
      </c>
      <c r="AA1213" s="1">
        <v>30</v>
      </c>
      <c r="AB1213" s="1">
        <v>30</v>
      </c>
      <c r="AC1213" s="3">
        <v>11</v>
      </c>
      <c r="AD1213" s="1">
        <v>-3.9752599999999999E-2</v>
      </c>
      <c r="AE1213" s="1">
        <v>-2.06942032701628E-2</v>
      </c>
      <c r="AF1213" s="1">
        <v>1</v>
      </c>
      <c r="AG1213" s="1">
        <v>1</v>
      </c>
      <c r="AH1213" s="1">
        <v>11</v>
      </c>
      <c r="AI1213" s="1">
        <v>3</v>
      </c>
      <c r="AJ1213" s="1">
        <v>3</v>
      </c>
      <c r="AK1213" s="1">
        <v>51</v>
      </c>
    </row>
    <row r="1214" spans="1:37" x14ac:dyDescent="0.2">
      <c r="A1214" t="s">
        <v>1214</v>
      </c>
      <c r="B1214" t="s">
        <v>5123</v>
      </c>
      <c r="C1214" t="s">
        <v>6604</v>
      </c>
      <c r="D1214" t="s">
        <v>7726</v>
      </c>
      <c r="E1214" t="s">
        <v>7371</v>
      </c>
      <c r="F1214" s="35" t="s">
        <v>7750</v>
      </c>
      <c r="G1214" s="1" t="s">
        <v>5104</v>
      </c>
      <c r="H1214" s="1" t="s">
        <v>5104</v>
      </c>
      <c r="I1214" s="3">
        <v>2</v>
      </c>
      <c r="J1214" s="1">
        <v>0</v>
      </c>
      <c r="K1214" s="1">
        <v>0</v>
      </c>
      <c r="L1214" s="3">
        <v>1</v>
      </c>
      <c r="M1214" s="6">
        <v>41</v>
      </c>
      <c r="N1214" s="13">
        <v>41</v>
      </c>
      <c r="O1214" s="3">
        <v>44</v>
      </c>
      <c r="P1214" s="1">
        <v>2.59</v>
      </c>
      <c r="Q1214" s="1">
        <v>2.59</v>
      </c>
      <c r="R1214" s="3">
        <v>47</v>
      </c>
      <c r="S1214" s="1">
        <v>20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20</v>
      </c>
      <c r="Z1214" s="1">
        <v>0</v>
      </c>
      <c r="AA1214" s="1">
        <v>30</v>
      </c>
      <c r="AB1214" s="1">
        <v>30</v>
      </c>
      <c r="AC1214" s="3">
        <v>11</v>
      </c>
      <c r="AD1214" s="1">
        <v>-3.9752599999999999E-2</v>
      </c>
      <c r="AE1214" s="1">
        <v>-2.06942032701628E-2</v>
      </c>
      <c r="AF1214" s="1">
        <v>1</v>
      </c>
      <c r="AG1214" s="1">
        <v>1</v>
      </c>
      <c r="AH1214" s="1">
        <v>11</v>
      </c>
      <c r="AI1214" s="1">
        <v>2</v>
      </c>
      <c r="AJ1214" s="1">
        <v>2</v>
      </c>
      <c r="AK1214" s="1">
        <v>51</v>
      </c>
    </row>
    <row r="1215" spans="1:37" x14ac:dyDescent="0.2">
      <c r="A1215" t="s">
        <v>1215</v>
      </c>
      <c r="B1215" t="s">
        <v>5123</v>
      </c>
      <c r="C1215" t="s">
        <v>6604</v>
      </c>
      <c r="D1215" t="s">
        <v>7726</v>
      </c>
      <c r="E1215" t="s">
        <v>7751</v>
      </c>
      <c r="F1215" s="35" t="s">
        <v>7752</v>
      </c>
      <c r="G1215" s="1" t="s">
        <v>5104</v>
      </c>
      <c r="H1215" s="1" t="s">
        <v>5104</v>
      </c>
      <c r="I1215" s="3">
        <v>2</v>
      </c>
      <c r="J1215" s="1">
        <v>0</v>
      </c>
      <c r="K1215" s="1">
        <v>0</v>
      </c>
      <c r="L1215" s="3">
        <v>1</v>
      </c>
      <c r="M1215" s="6">
        <v>57.5</v>
      </c>
      <c r="N1215" s="13">
        <v>57.5</v>
      </c>
      <c r="O1215" s="3">
        <v>44</v>
      </c>
      <c r="P1215" s="1">
        <v>2.5</v>
      </c>
      <c r="Q1215" s="1">
        <v>2.5</v>
      </c>
      <c r="R1215" s="3">
        <v>1</v>
      </c>
      <c r="S1215" s="1">
        <v>20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20</v>
      </c>
      <c r="Z1215" s="1">
        <v>0</v>
      </c>
      <c r="AA1215" s="1">
        <v>30</v>
      </c>
      <c r="AB1215" s="1">
        <v>30</v>
      </c>
      <c r="AC1215" s="3">
        <v>11</v>
      </c>
      <c r="AD1215" s="1">
        <v>-3.9752599999999999E-2</v>
      </c>
      <c r="AE1215" s="1">
        <v>-2.06942032701628E-2</v>
      </c>
      <c r="AF1215" s="1">
        <v>1</v>
      </c>
      <c r="AG1215" s="1">
        <v>1</v>
      </c>
      <c r="AH1215" s="1">
        <v>11</v>
      </c>
      <c r="AI1215" s="1">
        <v>4</v>
      </c>
      <c r="AJ1215" s="1">
        <v>4</v>
      </c>
      <c r="AK1215" s="1">
        <v>51</v>
      </c>
    </row>
    <row r="1216" spans="1:37" x14ac:dyDescent="0.2">
      <c r="A1216" t="s">
        <v>1216</v>
      </c>
      <c r="B1216" t="s">
        <v>5123</v>
      </c>
      <c r="C1216" t="s">
        <v>6604</v>
      </c>
      <c r="D1216" t="s">
        <v>7726</v>
      </c>
      <c r="E1216" t="s">
        <v>7753</v>
      </c>
      <c r="F1216" s="35" t="s">
        <v>7754</v>
      </c>
      <c r="G1216" s="1" t="s">
        <v>5104</v>
      </c>
      <c r="H1216" s="1" t="s">
        <v>5104</v>
      </c>
      <c r="I1216" s="3">
        <v>1</v>
      </c>
      <c r="J1216" s="1">
        <v>1</v>
      </c>
      <c r="K1216" s="1">
        <v>1</v>
      </c>
      <c r="L1216" s="3">
        <v>41</v>
      </c>
      <c r="M1216" s="6">
        <v>135.9</v>
      </c>
      <c r="N1216" s="13">
        <v>135.9</v>
      </c>
      <c r="O1216" s="3">
        <v>44</v>
      </c>
      <c r="P1216" s="1">
        <v>2.66</v>
      </c>
      <c r="Q1216" s="1">
        <v>2.66</v>
      </c>
      <c r="R1216" s="3">
        <v>47</v>
      </c>
      <c r="S1216" s="1">
        <v>20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20</v>
      </c>
      <c r="Z1216" s="1">
        <v>0</v>
      </c>
      <c r="AA1216" s="1">
        <v>30</v>
      </c>
      <c r="AB1216" s="1">
        <v>30</v>
      </c>
      <c r="AC1216" s="3">
        <v>11</v>
      </c>
      <c r="AD1216" s="1">
        <v>-3.9752599999999999E-2</v>
      </c>
      <c r="AE1216" s="1">
        <v>-2.06942032701628E-2</v>
      </c>
      <c r="AF1216" s="1">
        <v>1</v>
      </c>
      <c r="AG1216" s="1">
        <v>1</v>
      </c>
      <c r="AH1216" s="1">
        <v>11</v>
      </c>
      <c r="AI1216" s="1">
        <v>1</v>
      </c>
      <c r="AJ1216" s="1">
        <v>1</v>
      </c>
      <c r="AK1216" s="1">
        <v>51</v>
      </c>
    </row>
    <row r="1217" spans="1:37" x14ac:dyDescent="0.2">
      <c r="A1217" t="s">
        <v>1217</v>
      </c>
      <c r="B1217" t="s">
        <v>5123</v>
      </c>
      <c r="C1217" t="s">
        <v>6604</v>
      </c>
      <c r="D1217" t="s">
        <v>7726</v>
      </c>
      <c r="E1217" t="s">
        <v>7755</v>
      </c>
      <c r="F1217" s="35" t="s">
        <v>7756</v>
      </c>
      <c r="G1217" s="1" t="s">
        <v>5104</v>
      </c>
      <c r="H1217" s="1" t="s">
        <v>5104</v>
      </c>
      <c r="I1217" s="3">
        <v>1</v>
      </c>
      <c r="J1217" s="1">
        <v>0</v>
      </c>
      <c r="K1217" s="1">
        <v>0</v>
      </c>
      <c r="L1217" s="3">
        <v>1</v>
      </c>
      <c r="M1217" s="6">
        <v>69.8</v>
      </c>
      <c r="N1217" s="13">
        <v>69.8</v>
      </c>
      <c r="O1217" s="3">
        <v>44</v>
      </c>
      <c r="P1217" s="1">
        <v>2.65</v>
      </c>
      <c r="Q1217" s="1">
        <v>2.65</v>
      </c>
      <c r="R1217" s="3">
        <v>47</v>
      </c>
      <c r="S1217" s="1">
        <v>20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20</v>
      </c>
      <c r="Z1217" s="1">
        <v>0</v>
      </c>
      <c r="AA1217" s="1">
        <v>30</v>
      </c>
      <c r="AB1217" s="1">
        <v>30</v>
      </c>
      <c r="AC1217" s="3">
        <v>11</v>
      </c>
      <c r="AD1217" s="1">
        <v>-3.9752599999999999E-2</v>
      </c>
      <c r="AE1217" s="1">
        <v>-2.06942032701628E-2</v>
      </c>
      <c r="AF1217" s="1">
        <v>1</v>
      </c>
      <c r="AG1217" s="1">
        <v>1</v>
      </c>
      <c r="AH1217" s="1">
        <v>11</v>
      </c>
      <c r="AI1217" s="1">
        <v>2</v>
      </c>
      <c r="AJ1217" s="1">
        <v>2</v>
      </c>
      <c r="AK1217" s="1">
        <v>51</v>
      </c>
    </row>
    <row r="1218" spans="1:37" x14ac:dyDescent="0.2">
      <c r="A1218" t="s">
        <v>1218</v>
      </c>
      <c r="B1218" t="s">
        <v>5123</v>
      </c>
      <c r="C1218" t="s">
        <v>6604</v>
      </c>
      <c r="D1218" t="s">
        <v>7726</v>
      </c>
      <c r="E1218" t="s">
        <v>6274</v>
      </c>
      <c r="F1218" s="35" t="s">
        <v>7757</v>
      </c>
      <c r="G1218" s="1" t="s">
        <v>5104</v>
      </c>
      <c r="H1218" s="1" t="s">
        <v>5104</v>
      </c>
      <c r="I1218" s="3">
        <v>2</v>
      </c>
      <c r="J1218" s="1">
        <v>0</v>
      </c>
      <c r="K1218" s="1">
        <v>0</v>
      </c>
      <c r="L1218" s="3">
        <v>1</v>
      </c>
      <c r="M1218" s="6">
        <v>72</v>
      </c>
      <c r="N1218" s="13">
        <v>72</v>
      </c>
      <c r="O1218" s="3">
        <v>44</v>
      </c>
      <c r="P1218" s="1">
        <v>1.865</v>
      </c>
      <c r="Q1218" s="1">
        <v>1.865</v>
      </c>
      <c r="R1218" s="3">
        <v>47</v>
      </c>
      <c r="S1218" s="1">
        <v>20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20</v>
      </c>
      <c r="Z1218" s="1">
        <v>0</v>
      </c>
      <c r="AA1218" s="1">
        <v>30</v>
      </c>
      <c r="AB1218" s="1">
        <v>30</v>
      </c>
      <c r="AC1218" s="3">
        <v>11</v>
      </c>
      <c r="AD1218" s="1">
        <v>-3.9752599999999999E-2</v>
      </c>
      <c r="AE1218" s="1">
        <v>-2.06942032701628E-2</v>
      </c>
      <c r="AF1218" s="1">
        <v>1</v>
      </c>
      <c r="AG1218" s="1">
        <v>1</v>
      </c>
      <c r="AH1218" s="1">
        <v>11</v>
      </c>
      <c r="AI1218" s="1">
        <v>2</v>
      </c>
      <c r="AJ1218" s="1">
        <v>2</v>
      </c>
      <c r="AK1218" s="1">
        <v>51</v>
      </c>
    </row>
    <row r="1219" spans="1:37" x14ac:dyDescent="0.2">
      <c r="A1219" t="s">
        <v>1219</v>
      </c>
      <c r="B1219" t="s">
        <v>5123</v>
      </c>
      <c r="C1219" t="s">
        <v>5383</v>
      </c>
      <c r="D1219" t="s">
        <v>7758</v>
      </c>
      <c r="E1219" t="s">
        <v>7759</v>
      </c>
      <c r="F1219" s="35" t="s">
        <v>7760</v>
      </c>
      <c r="G1219" s="1" t="s">
        <v>5104</v>
      </c>
      <c r="H1219" s="1" t="s">
        <v>5104</v>
      </c>
      <c r="I1219" s="3">
        <v>1</v>
      </c>
      <c r="J1219" s="1">
        <v>1</v>
      </c>
      <c r="K1219" s="1">
        <v>1</v>
      </c>
      <c r="L1219" s="3">
        <v>1</v>
      </c>
      <c r="M1219" s="6">
        <v>85.7</v>
      </c>
      <c r="N1219" s="13">
        <v>85.7</v>
      </c>
      <c r="O1219" s="3">
        <v>44</v>
      </c>
      <c r="P1219" s="1">
        <v>3.4624999999999999</v>
      </c>
      <c r="Q1219" s="1">
        <v>3.4624999999999999</v>
      </c>
      <c r="R1219" s="3">
        <v>47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20</v>
      </c>
      <c r="Z1219" s="1">
        <v>20</v>
      </c>
      <c r="AA1219" s="1">
        <v>0</v>
      </c>
      <c r="AB1219" s="1">
        <v>60</v>
      </c>
      <c r="AC1219" s="3">
        <v>11</v>
      </c>
      <c r="AD1219" s="1">
        <v>-9.0618999000000006E-2</v>
      </c>
      <c r="AE1219" s="1">
        <v>6.3766093544437999E-3</v>
      </c>
      <c r="AF1219" s="1">
        <v>3</v>
      </c>
      <c r="AG1219" s="1">
        <v>3</v>
      </c>
      <c r="AH1219" s="1">
        <v>11</v>
      </c>
      <c r="AI1219" s="1">
        <v>2</v>
      </c>
      <c r="AJ1219" s="1">
        <v>2</v>
      </c>
      <c r="AK1219" s="1">
        <v>51</v>
      </c>
    </row>
    <row r="1220" spans="1:37" x14ac:dyDescent="0.2">
      <c r="A1220" t="s">
        <v>1220</v>
      </c>
      <c r="B1220" t="s">
        <v>5228</v>
      </c>
      <c r="C1220" t="s">
        <v>5229</v>
      </c>
      <c r="D1220" t="s">
        <v>7761</v>
      </c>
      <c r="E1220" t="s">
        <v>7762</v>
      </c>
      <c r="F1220" s="35" t="s">
        <v>7763</v>
      </c>
      <c r="G1220" s="1" t="s">
        <v>5104</v>
      </c>
      <c r="H1220" s="1" t="s">
        <v>5104</v>
      </c>
      <c r="I1220" s="3">
        <v>1</v>
      </c>
      <c r="J1220" s="1">
        <v>0</v>
      </c>
      <c r="K1220" s="1">
        <v>0</v>
      </c>
      <c r="L1220" s="3">
        <v>1</v>
      </c>
      <c r="M1220" s="6">
        <v>44.1</v>
      </c>
      <c r="N1220" s="13">
        <v>44.1</v>
      </c>
      <c r="O1220" s="3">
        <v>44</v>
      </c>
      <c r="P1220" s="1">
        <v>1.2324999999999999</v>
      </c>
      <c r="Q1220" s="1">
        <v>1.2324999999999999</v>
      </c>
      <c r="R1220" s="3">
        <v>47</v>
      </c>
      <c r="S1220" s="1">
        <v>40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40</v>
      </c>
      <c r="Z1220" s="1">
        <v>20</v>
      </c>
      <c r="AA1220" s="1">
        <v>0</v>
      </c>
      <c r="AB1220" s="1">
        <v>0</v>
      </c>
      <c r="AC1220" s="3">
        <v>11</v>
      </c>
      <c r="AD1220" s="1">
        <v>3.9530371000000002E-2</v>
      </c>
      <c r="AE1220" s="1">
        <v>-7.2297982228685095E-2</v>
      </c>
      <c r="AF1220" s="1">
        <v>3</v>
      </c>
      <c r="AG1220" s="1">
        <v>3</v>
      </c>
      <c r="AH1220" s="1">
        <v>11</v>
      </c>
      <c r="AI1220" s="1">
        <v>4</v>
      </c>
      <c r="AJ1220" s="1">
        <v>4</v>
      </c>
      <c r="AK1220" s="1">
        <v>51</v>
      </c>
    </row>
    <row r="1221" spans="1:37" x14ac:dyDescent="0.2">
      <c r="A1221" t="s">
        <v>1221</v>
      </c>
      <c r="B1221" t="s">
        <v>5168</v>
      </c>
      <c r="C1221" t="s">
        <v>5169</v>
      </c>
      <c r="D1221" t="s">
        <v>7764</v>
      </c>
      <c r="E1221" t="s">
        <v>7634</v>
      </c>
      <c r="F1221" s="35" t="s">
        <v>7765</v>
      </c>
      <c r="G1221" s="1" t="s">
        <v>5104</v>
      </c>
      <c r="H1221" s="1" t="s">
        <v>5104</v>
      </c>
      <c r="I1221" s="3">
        <v>1</v>
      </c>
      <c r="J1221" s="1">
        <v>0</v>
      </c>
      <c r="K1221" s="1">
        <v>0</v>
      </c>
      <c r="L1221" s="3">
        <v>1</v>
      </c>
      <c r="M1221" s="6">
        <v>204.1</v>
      </c>
      <c r="N1221" s="13">
        <v>204.1</v>
      </c>
      <c r="O1221" s="3">
        <v>44</v>
      </c>
      <c r="P1221" s="1">
        <v>0.99</v>
      </c>
      <c r="Q1221" s="1">
        <v>0.99</v>
      </c>
      <c r="R1221" s="3">
        <v>47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100</v>
      </c>
      <c r="Z1221" s="1">
        <v>0</v>
      </c>
      <c r="AA1221" s="1">
        <v>0</v>
      </c>
      <c r="AB1221" s="1">
        <v>0</v>
      </c>
      <c r="AC1221" s="3">
        <v>11</v>
      </c>
      <c r="AD1221" s="1">
        <v>-3.0872732999999999E-2</v>
      </c>
      <c r="AE1221" s="1">
        <v>-0.113818620885238</v>
      </c>
      <c r="AF1221" s="1">
        <v>3</v>
      </c>
      <c r="AG1221" s="1">
        <v>3</v>
      </c>
      <c r="AH1221" s="1">
        <v>11</v>
      </c>
      <c r="AI1221" s="1">
        <v>8</v>
      </c>
      <c r="AJ1221" s="1">
        <v>8</v>
      </c>
      <c r="AK1221" s="1">
        <v>51</v>
      </c>
    </row>
    <row r="1222" spans="1:37" x14ac:dyDescent="0.2">
      <c r="A1222" t="s">
        <v>1222</v>
      </c>
      <c r="B1222" t="s">
        <v>5168</v>
      </c>
      <c r="C1222" t="s">
        <v>5169</v>
      </c>
      <c r="D1222" t="s">
        <v>7764</v>
      </c>
      <c r="E1222" t="s">
        <v>7766</v>
      </c>
      <c r="F1222" s="35" t="s">
        <v>7767</v>
      </c>
      <c r="G1222" s="1" t="s">
        <v>5104</v>
      </c>
      <c r="H1222" s="1" t="s">
        <v>5104</v>
      </c>
      <c r="I1222" s="3">
        <v>1</v>
      </c>
      <c r="J1222" s="1">
        <v>0</v>
      </c>
      <c r="K1222" s="1">
        <v>0</v>
      </c>
      <c r="L1222" s="3">
        <v>1</v>
      </c>
      <c r="M1222" s="6">
        <v>159</v>
      </c>
      <c r="N1222" s="13">
        <v>159</v>
      </c>
      <c r="O1222" s="3">
        <v>44</v>
      </c>
      <c r="P1222" s="1">
        <v>0.99</v>
      </c>
      <c r="Q1222" s="1">
        <v>0.99</v>
      </c>
      <c r="R1222" s="3">
        <v>47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100</v>
      </c>
      <c r="Z1222" s="1">
        <v>0</v>
      </c>
      <c r="AA1222" s="1">
        <v>0</v>
      </c>
      <c r="AB1222" s="1">
        <v>0</v>
      </c>
      <c r="AC1222" s="3">
        <v>11</v>
      </c>
      <c r="AD1222" s="1">
        <v>-3.0872732999999999E-2</v>
      </c>
      <c r="AE1222" s="1">
        <v>-0.113818620885238</v>
      </c>
      <c r="AF1222" s="1">
        <v>3</v>
      </c>
      <c r="AG1222" s="1">
        <v>3</v>
      </c>
      <c r="AH1222" s="1">
        <v>11</v>
      </c>
      <c r="AI1222" s="1">
        <v>4</v>
      </c>
      <c r="AJ1222" s="1">
        <v>4</v>
      </c>
      <c r="AK1222" s="1">
        <v>51</v>
      </c>
    </row>
    <row r="1223" spans="1:37" x14ac:dyDescent="0.2">
      <c r="A1223" t="s">
        <v>1223</v>
      </c>
      <c r="B1223" t="s">
        <v>5168</v>
      </c>
      <c r="C1223" t="s">
        <v>5169</v>
      </c>
      <c r="D1223" t="s">
        <v>7764</v>
      </c>
      <c r="E1223" t="s">
        <v>7768</v>
      </c>
      <c r="F1223" s="35" t="s">
        <v>7769</v>
      </c>
      <c r="G1223" s="1" t="s">
        <v>5104</v>
      </c>
      <c r="H1223" s="1" t="s">
        <v>5104</v>
      </c>
      <c r="I1223" s="3">
        <v>1</v>
      </c>
      <c r="J1223" s="1">
        <v>0</v>
      </c>
      <c r="K1223" s="1">
        <v>0</v>
      </c>
      <c r="L1223" s="3">
        <v>1</v>
      </c>
      <c r="M1223" s="6">
        <v>134</v>
      </c>
      <c r="N1223" s="13">
        <v>134</v>
      </c>
      <c r="O1223" s="3">
        <v>44</v>
      </c>
      <c r="P1223" s="1">
        <v>1</v>
      </c>
      <c r="Q1223" s="1">
        <v>1</v>
      </c>
      <c r="R1223" s="3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100</v>
      </c>
      <c r="Z1223" s="1">
        <v>0</v>
      </c>
      <c r="AA1223" s="1">
        <v>0</v>
      </c>
      <c r="AB1223" s="1">
        <v>0</v>
      </c>
      <c r="AC1223" s="3">
        <v>11</v>
      </c>
      <c r="AD1223" s="1">
        <v>-3.0872732999999999E-2</v>
      </c>
      <c r="AE1223" s="1">
        <v>-0.113818620885238</v>
      </c>
      <c r="AF1223" s="1">
        <v>3</v>
      </c>
      <c r="AG1223" s="1">
        <v>3</v>
      </c>
      <c r="AH1223" s="1">
        <v>11</v>
      </c>
      <c r="AI1223" s="1">
        <v>3</v>
      </c>
      <c r="AJ1223" s="1">
        <v>3</v>
      </c>
      <c r="AK1223" s="1">
        <v>51</v>
      </c>
    </row>
    <row r="1224" spans="1:37" x14ac:dyDescent="0.2">
      <c r="A1224" t="s">
        <v>1224</v>
      </c>
      <c r="B1224" t="s">
        <v>5168</v>
      </c>
      <c r="C1224" t="s">
        <v>5169</v>
      </c>
      <c r="D1224" t="s">
        <v>7764</v>
      </c>
      <c r="E1224" t="s">
        <v>7770</v>
      </c>
      <c r="F1224" s="35" t="s">
        <v>7771</v>
      </c>
      <c r="G1224" s="1" t="s">
        <v>5104</v>
      </c>
      <c r="H1224" s="1" t="s">
        <v>5104</v>
      </c>
      <c r="I1224" s="3">
        <v>1</v>
      </c>
      <c r="J1224" s="1">
        <v>0</v>
      </c>
      <c r="K1224" s="1">
        <v>0</v>
      </c>
      <c r="L1224" s="3">
        <v>1</v>
      </c>
      <c r="M1224" s="6">
        <v>272</v>
      </c>
      <c r="N1224" s="13">
        <v>272</v>
      </c>
      <c r="O1224" s="3">
        <v>44</v>
      </c>
      <c r="P1224" s="1">
        <v>1</v>
      </c>
      <c r="Q1224" s="1">
        <v>1</v>
      </c>
      <c r="R1224" s="14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100</v>
      </c>
      <c r="Z1224" s="1">
        <v>0</v>
      </c>
      <c r="AA1224" s="1">
        <v>0</v>
      </c>
      <c r="AB1224" s="1">
        <v>0</v>
      </c>
      <c r="AC1224" s="3">
        <v>11</v>
      </c>
      <c r="AD1224" s="1">
        <v>-3.0872732999999999E-2</v>
      </c>
      <c r="AE1224" s="1">
        <v>-0.113818620885238</v>
      </c>
      <c r="AF1224" s="1">
        <v>3</v>
      </c>
      <c r="AG1224" s="1">
        <v>3</v>
      </c>
      <c r="AH1224" s="1">
        <v>11</v>
      </c>
      <c r="AI1224" s="1">
        <v>5</v>
      </c>
      <c r="AJ1224" s="1">
        <v>5</v>
      </c>
      <c r="AK1224" s="1">
        <v>51</v>
      </c>
    </row>
    <row r="1225" spans="1:37" x14ac:dyDescent="0.2">
      <c r="A1225" t="s">
        <v>1225</v>
      </c>
      <c r="B1225" t="s">
        <v>5168</v>
      </c>
      <c r="C1225" t="s">
        <v>5169</v>
      </c>
      <c r="D1225" t="s">
        <v>7764</v>
      </c>
      <c r="E1225" t="s">
        <v>7772</v>
      </c>
      <c r="F1225" s="35" t="s">
        <v>7773</v>
      </c>
      <c r="G1225" s="1" t="s">
        <v>5104</v>
      </c>
      <c r="H1225" s="1" t="s">
        <v>5104</v>
      </c>
      <c r="I1225" s="3">
        <v>1</v>
      </c>
      <c r="J1225" s="1">
        <v>0</v>
      </c>
      <c r="K1225" s="1">
        <v>0</v>
      </c>
      <c r="L1225" s="3">
        <v>1</v>
      </c>
      <c r="M1225" s="6">
        <v>195.5</v>
      </c>
      <c r="N1225" s="13">
        <v>195.5</v>
      </c>
      <c r="O1225" s="3">
        <v>44</v>
      </c>
      <c r="P1225" s="1" t="s">
        <v>2</v>
      </c>
      <c r="Q1225" s="1">
        <v>1.2030000000000001</v>
      </c>
      <c r="R1225" s="3" t="s">
        <v>14989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100</v>
      </c>
      <c r="Z1225" s="1">
        <v>0</v>
      </c>
      <c r="AA1225" s="1">
        <v>0</v>
      </c>
      <c r="AB1225" s="1">
        <v>0</v>
      </c>
      <c r="AC1225" s="3">
        <v>11</v>
      </c>
      <c r="AD1225" s="1">
        <v>-3.0872732999999999E-2</v>
      </c>
      <c r="AE1225" s="1">
        <v>-0.113818620885238</v>
      </c>
      <c r="AF1225" s="1">
        <v>3</v>
      </c>
      <c r="AG1225" s="1">
        <v>3</v>
      </c>
      <c r="AH1225" s="1">
        <v>11</v>
      </c>
      <c r="AI1225" s="1">
        <v>3</v>
      </c>
      <c r="AJ1225" s="1">
        <v>3</v>
      </c>
      <c r="AK1225" s="1">
        <v>51</v>
      </c>
    </row>
    <row r="1226" spans="1:37" x14ac:dyDescent="0.2">
      <c r="A1226" t="s">
        <v>1226</v>
      </c>
      <c r="B1226" t="s">
        <v>5168</v>
      </c>
      <c r="C1226" t="s">
        <v>5169</v>
      </c>
      <c r="D1226" t="s">
        <v>7764</v>
      </c>
      <c r="E1226" t="s">
        <v>7774</v>
      </c>
      <c r="F1226" s="35" t="s">
        <v>7775</v>
      </c>
      <c r="G1226" s="1" t="s">
        <v>5104</v>
      </c>
      <c r="H1226" s="1" t="s">
        <v>5104</v>
      </c>
      <c r="I1226" s="3">
        <v>1</v>
      </c>
      <c r="J1226" s="1">
        <v>0</v>
      </c>
      <c r="K1226" s="1">
        <v>0</v>
      </c>
      <c r="L1226" s="3">
        <v>1</v>
      </c>
      <c r="M1226" s="6">
        <v>249</v>
      </c>
      <c r="N1226" s="13">
        <v>249</v>
      </c>
      <c r="O1226" s="3">
        <v>44</v>
      </c>
      <c r="P1226" s="1" t="s">
        <v>2</v>
      </c>
      <c r="Q1226" s="1">
        <v>1.1346000000000001</v>
      </c>
      <c r="R1226" s="3" t="s">
        <v>14989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100</v>
      </c>
      <c r="Z1226" s="1">
        <v>0</v>
      </c>
      <c r="AA1226" s="1">
        <v>0</v>
      </c>
      <c r="AB1226" s="1">
        <v>0</v>
      </c>
      <c r="AC1226" s="3">
        <v>11</v>
      </c>
      <c r="AD1226" s="1">
        <v>-3.0872732999999999E-2</v>
      </c>
      <c r="AE1226" s="1">
        <v>-0.113818620885238</v>
      </c>
      <c r="AF1226" s="1">
        <v>3</v>
      </c>
      <c r="AG1226" s="1">
        <v>3</v>
      </c>
      <c r="AH1226" s="1">
        <v>11</v>
      </c>
      <c r="AI1226" s="1">
        <v>5</v>
      </c>
      <c r="AJ1226" s="1">
        <v>5</v>
      </c>
      <c r="AK1226" s="1">
        <v>51</v>
      </c>
    </row>
    <row r="1227" spans="1:37" x14ac:dyDescent="0.2">
      <c r="A1227" t="s">
        <v>1227</v>
      </c>
      <c r="B1227" t="s">
        <v>5168</v>
      </c>
      <c r="C1227" t="s">
        <v>5169</v>
      </c>
      <c r="D1227" t="s">
        <v>7764</v>
      </c>
      <c r="E1227" t="s">
        <v>7776</v>
      </c>
      <c r="F1227" s="35" t="s">
        <v>7777</v>
      </c>
      <c r="G1227" s="1" t="s">
        <v>5104</v>
      </c>
      <c r="H1227" s="1" t="s">
        <v>5104</v>
      </c>
      <c r="I1227" s="3">
        <v>1</v>
      </c>
      <c r="J1227" s="1">
        <v>0</v>
      </c>
      <c r="K1227" s="1">
        <v>0</v>
      </c>
      <c r="L1227" s="3">
        <v>1</v>
      </c>
      <c r="M1227" s="6">
        <v>149.5</v>
      </c>
      <c r="N1227" s="13">
        <v>149.5</v>
      </c>
      <c r="O1227" s="3">
        <v>44</v>
      </c>
      <c r="P1227" s="1">
        <v>0.99</v>
      </c>
      <c r="Q1227" s="1">
        <v>0.99</v>
      </c>
      <c r="R1227" s="3">
        <v>47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100</v>
      </c>
      <c r="Z1227" s="1">
        <v>0</v>
      </c>
      <c r="AA1227" s="1">
        <v>0</v>
      </c>
      <c r="AB1227" s="1">
        <v>0</v>
      </c>
      <c r="AC1227" s="3">
        <v>11</v>
      </c>
      <c r="AD1227" s="1">
        <v>-3.0872732999999999E-2</v>
      </c>
      <c r="AE1227" s="1">
        <v>-0.113818620885238</v>
      </c>
      <c r="AF1227" s="1">
        <v>3</v>
      </c>
      <c r="AG1227" s="1">
        <v>3</v>
      </c>
      <c r="AH1227" s="1">
        <v>11</v>
      </c>
      <c r="AI1227" s="1">
        <v>6</v>
      </c>
      <c r="AJ1227" s="1">
        <v>6</v>
      </c>
      <c r="AK1227" s="1">
        <v>51</v>
      </c>
    </row>
    <row r="1228" spans="1:37" x14ac:dyDescent="0.2">
      <c r="A1228" t="s">
        <v>1228</v>
      </c>
      <c r="B1228" t="s">
        <v>5168</v>
      </c>
      <c r="C1228" t="s">
        <v>5169</v>
      </c>
      <c r="D1228" t="s">
        <v>7764</v>
      </c>
      <c r="E1228" t="s">
        <v>6793</v>
      </c>
      <c r="F1228" s="35" t="s">
        <v>7778</v>
      </c>
      <c r="G1228" s="1" t="s">
        <v>5104</v>
      </c>
      <c r="H1228" s="1" t="s">
        <v>5104</v>
      </c>
      <c r="I1228" s="3">
        <v>1</v>
      </c>
      <c r="J1228" s="1">
        <v>0</v>
      </c>
      <c r="K1228" s="1">
        <v>0</v>
      </c>
      <c r="L1228" s="3">
        <v>1</v>
      </c>
      <c r="M1228" s="6">
        <v>78.2</v>
      </c>
      <c r="N1228" s="13">
        <v>78.2</v>
      </c>
      <c r="O1228" s="3">
        <v>44</v>
      </c>
      <c r="P1228" s="1">
        <v>0.99250000000000005</v>
      </c>
      <c r="Q1228" s="1">
        <v>0.99250000000000005</v>
      </c>
      <c r="R1228" s="3">
        <v>47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100</v>
      </c>
      <c r="Z1228" s="1">
        <v>0</v>
      </c>
      <c r="AA1228" s="1">
        <v>0</v>
      </c>
      <c r="AB1228" s="1">
        <v>0</v>
      </c>
      <c r="AC1228" s="3">
        <v>11</v>
      </c>
      <c r="AD1228" s="1">
        <v>-3.0872732999999999E-2</v>
      </c>
      <c r="AE1228" s="1">
        <v>-0.113818620885238</v>
      </c>
      <c r="AF1228" s="1">
        <v>3</v>
      </c>
      <c r="AG1228" s="1">
        <v>3</v>
      </c>
      <c r="AH1228" s="1">
        <v>11</v>
      </c>
      <c r="AI1228" s="1">
        <v>3</v>
      </c>
      <c r="AJ1228" s="1">
        <v>3</v>
      </c>
      <c r="AK1228" s="1">
        <v>51</v>
      </c>
    </row>
    <row r="1229" spans="1:37" x14ac:dyDescent="0.2">
      <c r="A1229" t="s">
        <v>1229</v>
      </c>
      <c r="B1229" t="s">
        <v>5168</v>
      </c>
      <c r="C1229" t="s">
        <v>5169</v>
      </c>
      <c r="D1229" t="s">
        <v>7764</v>
      </c>
      <c r="E1229" t="s">
        <v>7779</v>
      </c>
      <c r="F1229" s="35" t="s">
        <v>7780</v>
      </c>
      <c r="G1229" s="1" t="s">
        <v>5104</v>
      </c>
      <c r="H1229" s="1" t="s">
        <v>5104</v>
      </c>
      <c r="I1229" s="3">
        <v>1</v>
      </c>
      <c r="J1229" s="1">
        <v>0</v>
      </c>
      <c r="K1229" s="1">
        <v>0</v>
      </c>
      <c r="L1229" s="3">
        <v>1</v>
      </c>
      <c r="M1229" s="6">
        <v>381.4</v>
      </c>
      <c r="N1229" s="13">
        <v>381.4</v>
      </c>
      <c r="O1229" s="3">
        <v>44</v>
      </c>
      <c r="P1229" s="1">
        <v>0.99250000000000005</v>
      </c>
      <c r="Q1229" s="1">
        <v>0.99250000000000005</v>
      </c>
      <c r="R1229" s="3">
        <v>47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100</v>
      </c>
      <c r="Z1229" s="1">
        <v>0</v>
      </c>
      <c r="AA1229" s="1">
        <v>0</v>
      </c>
      <c r="AB1229" s="1">
        <v>0</v>
      </c>
      <c r="AC1229" s="3">
        <v>11</v>
      </c>
      <c r="AD1229" s="1">
        <v>-3.0872732999999999E-2</v>
      </c>
      <c r="AE1229" s="1">
        <v>-0.113818620885238</v>
      </c>
      <c r="AF1229" s="1">
        <v>3</v>
      </c>
      <c r="AG1229" s="1">
        <v>3</v>
      </c>
      <c r="AH1229" s="1">
        <v>11</v>
      </c>
      <c r="AI1229" s="1">
        <v>8</v>
      </c>
      <c r="AJ1229" s="1">
        <v>8</v>
      </c>
      <c r="AK1229" s="1">
        <v>51</v>
      </c>
    </row>
    <row r="1230" spans="1:37" x14ac:dyDescent="0.2">
      <c r="A1230" t="s">
        <v>1230</v>
      </c>
      <c r="B1230" t="s">
        <v>5168</v>
      </c>
      <c r="C1230" t="s">
        <v>5169</v>
      </c>
      <c r="D1230" t="s">
        <v>7764</v>
      </c>
      <c r="E1230" t="s">
        <v>7781</v>
      </c>
      <c r="F1230" s="35" t="s">
        <v>7782</v>
      </c>
      <c r="G1230" s="1" t="s">
        <v>5104</v>
      </c>
      <c r="H1230" s="1" t="s">
        <v>5104</v>
      </c>
      <c r="I1230" s="3">
        <v>1</v>
      </c>
      <c r="J1230" s="1">
        <v>0</v>
      </c>
      <c r="K1230" s="1">
        <v>0</v>
      </c>
      <c r="L1230" s="3">
        <v>1</v>
      </c>
      <c r="M1230" s="6">
        <v>267.7</v>
      </c>
      <c r="N1230" s="13">
        <v>267.7</v>
      </c>
      <c r="O1230" s="3">
        <v>44</v>
      </c>
      <c r="P1230" s="1">
        <v>0.98499999999999999</v>
      </c>
      <c r="Q1230" s="1">
        <v>0.98499999999999999</v>
      </c>
      <c r="R1230" s="3">
        <v>47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100</v>
      </c>
      <c r="Z1230" s="1">
        <v>0</v>
      </c>
      <c r="AA1230" s="1">
        <v>0</v>
      </c>
      <c r="AB1230" s="1">
        <v>0</v>
      </c>
      <c r="AC1230" s="3">
        <v>11</v>
      </c>
      <c r="AD1230" s="1">
        <v>-3.0872732999999999E-2</v>
      </c>
      <c r="AE1230" s="1">
        <v>-0.113818620885238</v>
      </c>
      <c r="AF1230" s="1">
        <v>3</v>
      </c>
      <c r="AG1230" s="1">
        <v>3</v>
      </c>
      <c r="AH1230" s="1">
        <v>11</v>
      </c>
      <c r="AI1230" s="1">
        <v>3</v>
      </c>
      <c r="AJ1230" s="1">
        <v>3</v>
      </c>
      <c r="AK1230" s="1">
        <v>51</v>
      </c>
    </row>
    <row r="1231" spans="1:37" x14ac:dyDescent="0.2">
      <c r="A1231" t="s">
        <v>1231</v>
      </c>
      <c r="B1231" t="s">
        <v>5168</v>
      </c>
      <c r="C1231" t="s">
        <v>5169</v>
      </c>
      <c r="D1231" t="s">
        <v>7764</v>
      </c>
      <c r="E1231" t="s">
        <v>7783</v>
      </c>
      <c r="F1231" s="35" t="s">
        <v>7784</v>
      </c>
      <c r="G1231" s="1" t="s">
        <v>5104</v>
      </c>
      <c r="H1231" s="1" t="s">
        <v>5104</v>
      </c>
      <c r="I1231" s="3">
        <v>1</v>
      </c>
      <c r="J1231" s="1">
        <v>0</v>
      </c>
      <c r="K1231" s="1">
        <v>0</v>
      </c>
      <c r="L1231" s="3">
        <v>1</v>
      </c>
      <c r="M1231" s="6">
        <v>216.9</v>
      </c>
      <c r="N1231" s="13">
        <v>216.9</v>
      </c>
      <c r="O1231" s="3">
        <v>44</v>
      </c>
      <c r="P1231" s="1">
        <v>0.98</v>
      </c>
      <c r="Q1231" s="1">
        <v>0.98</v>
      </c>
      <c r="R1231" s="3">
        <v>47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100</v>
      </c>
      <c r="Z1231" s="1">
        <v>0</v>
      </c>
      <c r="AA1231" s="1">
        <v>0</v>
      </c>
      <c r="AB1231" s="1">
        <v>0</v>
      </c>
      <c r="AC1231" s="3">
        <v>11</v>
      </c>
      <c r="AD1231" s="1">
        <v>-3.0872732999999999E-2</v>
      </c>
      <c r="AE1231" s="1">
        <v>-0.113818620885238</v>
      </c>
      <c r="AF1231" s="1">
        <v>3</v>
      </c>
      <c r="AG1231" s="1">
        <v>3</v>
      </c>
      <c r="AH1231" s="1">
        <v>11</v>
      </c>
      <c r="AI1231" s="1">
        <v>3</v>
      </c>
      <c r="AJ1231" s="1">
        <v>3</v>
      </c>
      <c r="AK1231" s="1">
        <v>51</v>
      </c>
    </row>
    <row r="1232" spans="1:37" x14ac:dyDescent="0.2">
      <c r="A1232" t="s">
        <v>1232</v>
      </c>
      <c r="B1232" t="s">
        <v>5168</v>
      </c>
      <c r="C1232" t="s">
        <v>5169</v>
      </c>
      <c r="D1232" t="s">
        <v>7764</v>
      </c>
      <c r="E1232" t="s">
        <v>7785</v>
      </c>
      <c r="F1232" s="35" t="s">
        <v>7786</v>
      </c>
      <c r="G1232" s="1" t="s">
        <v>5104</v>
      </c>
      <c r="H1232" s="1" t="s">
        <v>5104</v>
      </c>
      <c r="I1232" s="3">
        <v>1</v>
      </c>
      <c r="J1232" s="1">
        <v>0</v>
      </c>
      <c r="K1232" s="1">
        <v>0</v>
      </c>
      <c r="L1232" s="3">
        <v>1</v>
      </c>
      <c r="M1232" s="6">
        <v>188.7</v>
      </c>
      <c r="N1232" s="13">
        <v>188.7</v>
      </c>
      <c r="O1232" s="3">
        <v>44</v>
      </c>
      <c r="P1232" s="1">
        <v>1</v>
      </c>
      <c r="Q1232" s="1">
        <v>1</v>
      </c>
      <c r="R1232" s="3">
        <v>47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100</v>
      </c>
      <c r="Z1232" s="1">
        <v>0</v>
      </c>
      <c r="AA1232" s="1">
        <v>0</v>
      </c>
      <c r="AB1232" s="1">
        <v>0</v>
      </c>
      <c r="AC1232" s="3">
        <v>11</v>
      </c>
      <c r="AD1232" s="1">
        <v>-3.0872732999999999E-2</v>
      </c>
      <c r="AE1232" s="1">
        <v>-0.113818620885238</v>
      </c>
      <c r="AF1232" s="1">
        <v>3</v>
      </c>
      <c r="AG1232" s="1">
        <v>3</v>
      </c>
      <c r="AH1232" s="1">
        <v>11</v>
      </c>
      <c r="AI1232" s="1">
        <v>4</v>
      </c>
      <c r="AJ1232" s="1">
        <v>4</v>
      </c>
      <c r="AK1232" s="1">
        <v>51</v>
      </c>
    </row>
    <row r="1233" spans="1:37" x14ac:dyDescent="0.2">
      <c r="A1233" t="s">
        <v>1233</v>
      </c>
      <c r="B1233" t="s">
        <v>5168</v>
      </c>
      <c r="C1233" t="s">
        <v>5169</v>
      </c>
      <c r="D1233" t="s">
        <v>7764</v>
      </c>
      <c r="E1233" t="s">
        <v>7787</v>
      </c>
      <c r="F1233" s="35" t="s">
        <v>7788</v>
      </c>
      <c r="G1233" s="1" t="s">
        <v>5104</v>
      </c>
      <c r="H1233" s="1" t="s">
        <v>5104</v>
      </c>
      <c r="I1233" s="3">
        <v>1</v>
      </c>
      <c r="J1233" s="1">
        <v>0</v>
      </c>
      <c r="K1233" s="1">
        <v>0</v>
      </c>
      <c r="L1233" s="3">
        <v>1</v>
      </c>
      <c r="M1233" s="6">
        <v>238</v>
      </c>
      <c r="N1233" s="13">
        <v>238</v>
      </c>
      <c r="O1233" s="3">
        <v>44</v>
      </c>
      <c r="P1233" s="1" t="s">
        <v>2</v>
      </c>
      <c r="Q1233" s="1">
        <v>1.1698999999999999</v>
      </c>
      <c r="R1233" s="3" t="s">
        <v>14989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100</v>
      </c>
      <c r="Z1233" s="1">
        <v>0</v>
      </c>
      <c r="AA1233" s="1">
        <v>0</v>
      </c>
      <c r="AB1233" s="1">
        <v>0</v>
      </c>
      <c r="AC1233" s="3">
        <v>11</v>
      </c>
      <c r="AD1233" s="1">
        <v>-3.0872732999999999E-2</v>
      </c>
      <c r="AE1233" s="1">
        <v>-0.113818620885238</v>
      </c>
      <c r="AF1233" s="1">
        <v>3</v>
      </c>
      <c r="AG1233" s="1">
        <v>3</v>
      </c>
      <c r="AH1233" s="1">
        <v>11</v>
      </c>
      <c r="AI1233" s="1">
        <v>4</v>
      </c>
      <c r="AJ1233" s="1">
        <v>4</v>
      </c>
      <c r="AK1233" s="1">
        <v>51</v>
      </c>
    </row>
    <row r="1234" spans="1:37" x14ac:dyDescent="0.2">
      <c r="A1234" t="s">
        <v>1234</v>
      </c>
      <c r="B1234" t="s">
        <v>5123</v>
      </c>
      <c r="C1234" t="s">
        <v>6418</v>
      </c>
      <c r="D1234" t="s">
        <v>7789</v>
      </c>
      <c r="E1234" t="s">
        <v>7790</v>
      </c>
      <c r="F1234" s="35" t="s">
        <v>7791</v>
      </c>
      <c r="G1234" s="1" t="s">
        <v>5105</v>
      </c>
      <c r="H1234" s="1" t="s">
        <v>5105</v>
      </c>
      <c r="I1234" s="3">
        <v>1</v>
      </c>
      <c r="J1234" s="1">
        <v>0</v>
      </c>
      <c r="K1234" s="1">
        <v>0</v>
      </c>
      <c r="L1234" s="3">
        <v>1</v>
      </c>
      <c r="M1234" s="6">
        <v>8000</v>
      </c>
      <c r="N1234" s="13">
        <v>8000</v>
      </c>
      <c r="O1234" s="3">
        <v>44</v>
      </c>
      <c r="P1234" s="1">
        <v>1.8125</v>
      </c>
      <c r="Q1234" s="1">
        <v>1.8125</v>
      </c>
      <c r="R1234" s="3">
        <v>47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100</v>
      </c>
      <c r="AC1234" s="3">
        <v>11</v>
      </c>
      <c r="AD1234" s="1">
        <v>-9.0224465000000004E-2</v>
      </c>
      <c r="AE1234" s="1">
        <v>7.4363546281953796E-2</v>
      </c>
      <c r="AF1234" s="1">
        <v>1</v>
      </c>
      <c r="AG1234" s="1">
        <v>1</v>
      </c>
      <c r="AH1234" s="1">
        <v>11</v>
      </c>
      <c r="AI1234" s="1">
        <v>4</v>
      </c>
      <c r="AJ1234" s="1">
        <v>4</v>
      </c>
      <c r="AK1234" s="1">
        <v>51</v>
      </c>
    </row>
    <row r="1235" spans="1:37" x14ac:dyDescent="0.2">
      <c r="A1235" t="s">
        <v>1235</v>
      </c>
      <c r="B1235" t="s">
        <v>5123</v>
      </c>
      <c r="C1235" t="s">
        <v>6418</v>
      </c>
      <c r="D1235" t="s">
        <v>7789</v>
      </c>
      <c r="E1235" t="s">
        <v>7792</v>
      </c>
      <c r="F1235" s="35" t="s">
        <v>7793</v>
      </c>
      <c r="G1235" s="1" t="s">
        <v>5105</v>
      </c>
      <c r="H1235" s="1" t="s">
        <v>5105</v>
      </c>
      <c r="I1235" s="3">
        <v>1</v>
      </c>
      <c r="J1235" s="1">
        <v>0</v>
      </c>
      <c r="K1235" s="1">
        <v>0</v>
      </c>
      <c r="L1235" s="3">
        <v>1</v>
      </c>
      <c r="M1235" s="6">
        <v>1600</v>
      </c>
      <c r="N1235" s="13">
        <v>1600</v>
      </c>
      <c r="O1235" s="3">
        <v>44</v>
      </c>
      <c r="P1235" s="1">
        <v>1.7675000000000001</v>
      </c>
      <c r="Q1235" s="1">
        <v>1.7675000000000001</v>
      </c>
      <c r="R1235" s="3">
        <v>47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100</v>
      </c>
      <c r="AC1235" s="3">
        <v>11</v>
      </c>
      <c r="AD1235" s="1">
        <v>-9.0224465000000004E-2</v>
      </c>
      <c r="AE1235" s="1">
        <v>7.4363546281953796E-2</v>
      </c>
      <c r="AF1235" s="1">
        <v>1</v>
      </c>
      <c r="AG1235" s="1">
        <v>1</v>
      </c>
      <c r="AH1235" s="1">
        <v>11</v>
      </c>
      <c r="AI1235" s="1">
        <v>1</v>
      </c>
      <c r="AJ1235" s="1">
        <v>1</v>
      </c>
      <c r="AK1235" s="1">
        <v>51</v>
      </c>
    </row>
    <row r="1236" spans="1:37" x14ac:dyDescent="0.2">
      <c r="A1236" t="s">
        <v>1236</v>
      </c>
      <c r="B1236" t="s">
        <v>5181</v>
      </c>
      <c r="C1236" t="s">
        <v>5834</v>
      </c>
      <c r="D1236" t="s">
        <v>7794</v>
      </c>
      <c r="E1236" t="s">
        <v>7795</v>
      </c>
      <c r="F1236" s="35" t="s">
        <v>7796</v>
      </c>
      <c r="G1236" s="1" t="s">
        <v>5104</v>
      </c>
      <c r="H1236" s="1" t="s">
        <v>5104</v>
      </c>
      <c r="I1236" s="3">
        <v>1</v>
      </c>
      <c r="J1236" s="1">
        <v>1</v>
      </c>
      <c r="K1236" s="1">
        <v>1</v>
      </c>
      <c r="L1236" s="3">
        <v>1</v>
      </c>
      <c r="M1236" s="6">
        <v>350</v>
      </c>
      <c r="N1236" s="13">
        <v>350</v>
      </c>
      <c r="O1236" s="3">
        <v>44</v>
      </c>
      <c r="P1236" s="1">
        <v>4</v>
      </c>
      <c r="Q1236" s="1">
        <v>4</v>
      </c>
      <c r="R1236" s="3">
        <v>47</v>
      </c>
      <c r="S1236" s="1">
        <v>60</v>
      </c>
      <c r="T1236" s="1">
        <v>0</v>
      </c>
      <c r="U1236" s="1">
        <v>0</v>
      </c>
      <c r="V1236" s="1">
        <v>0</v>
      </c>
      <c r="W1236" s="1">
        <v>40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3">
        <v>11</v>
      </c>
      <c r="AD1236" s="1">
        <v>8.6376021999999997E-2</v>
      </c>
      <c r="AE1236" s="1">
        <v>1.25744013931784E-2</v>
      </c>
      <c r="AF1236" s="1">
        <v>1</v>
      </c>
      <c r="AG1236" s="1">
        <v>1</v>
      </c>
      <c r="AH1236" s="1">
        <v>11</v>
      </c>
      <c r="AI1236" s="1">
        <v>4</v>
      </c>
      <c r="AJ1236" s="1">
        <v>4</v>
      </c>
      <c r="AK1236" s="1">
        <v>51</v>
      </c>
    </row>
    <row r="1237" spans="1:37" x14ac:dyDescent="0.2">
      <c r="A1237" t="s">
        <v>1237</v>
      </c>
      <c r="B1237" t="s">
        <v>5233</v>
      </c>
      <c r="C1237" t="s">
        <v>5234</v>
      </c>
      <c r="D1237" t="s">
        <v>7797</v>
      </c>
      <c r="E1237" t="s">
        <v>7798</v>
      </c>
      <c r="F1237" s="35" t="s">
        <v>7799</v>
      </c>
      <c r="G1237" s="1" t="s">
        <v>5105</v>
      </c>
      <c r="H1237" s="1" t="s">
        <v>5105</v>
      </c>
      <c r="I1237" s="3">
        <v>1</v>
      </c>
      <c r="J1237" s="1">
        <v>0</v>
      </c>
      <c r="K1237" s="1">
        <v>0</v>
      </c>
      <c r="L1237" s="3">
        <v>1</v>
      </c>
      <c r="M1237" s="6">
        <v>10249.9</v>
      </c>
      <c r="N1237" s="13">
        <v>10249.9</v>
      </c>
      <c r="O1237" s="3">
        <v>44</v>
      </c>
      <c r="P1237" s="1">
        <v>1</v>
      </c>
      <c r="Q1237" s="1">
        <v>1</v>
      </c>
      <c r="R1237" s="3">
        <v>47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100</v>
      </c>
      <c r="AC1237" s="3">
        <v>11</v>
      </c>
      <c r="AD1237" s="1">
        <v>-9.0224465000000004E-2</v>
      </c>
      <c r="AE1237" s="1">
        <v>7.4363546281953796E-2</v>
      </c>
      <c r="AF1237" s="1">
        <v>1</v>
      </c>
      <c r="AG1237" s="1">
        <v>1</v>
      </c>
      <c r="AH1237" s="1">
        <v>11</v>
      </c>
      <c r="AI1237" s="1">
        <v>2</v>
      </c>
      <c r="AJ1237" s="1">
        <v>2</v>
      </c>
      <c r="AK1237" s="1">
        <v>51</v>
      </c>
    </row>
    <row r="1238" spans="1:37" x14ac:dyDescent="0.2">
      <c r="A1238" t="s">
        <v>1238</v>
      </c>
      <c r="B1238" t="s">
        <v>5228</v>
      </c>
      <c r="C1238" t="s">
        <v>7575</v>
      </c>
      <c r="D1238" t="s">
        <v>7800</v>
      </c>
      <c r="E1238" t="s">
        <v>7801</v>
      </c>
      <c r="F1238" s="35" t="s">
        <v>7802</v>
      </c>
      <c r="G1238" s="1" t="s">
        <v>5107</v>
      </c>
      <c r="H1238" s="1" t="s">
        <v>5107</v>
      </c>
      <c r="I1238" s="3">
        <v>1</v>
      </c>
      <c r="J1238" s="1">
        <v>0</v>
      </c>
      <c r="K1238" s="1">
        <v>0</v>
      </c>
      <c r="L1238" s="3">
        <v>1</v>
      </c>
      <c r="M1238" s="6">
        <v>5916.5</v>
      </c>
      <c r="N1238" s="13">
        <v>5916.5</v>
      </c>
      <c r="O1238" s="3">
        <v>44</v>
      </c>
      <c r="P1238" s="1">
        <v>1.0075000000000001</v>
      </c>
      <c r="Q1238" s="1">
        <v>1.0075000000000001</v>
      </c>
      <c r="R1238" s="3">
        <v>47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20</v>
      </c>
      <c r="Z1238" s="1">
        <v>0</v>
      </c>
      <c r="AA1238" s="1">
        <v>0</v>
      </c>
      <c r="AB1238" s="1">
        <v>80</v>
      </c>
      <c r="AC1238" s="3">
        <v>11</v>
      </c>
      <c r="AD1238" s="1">
        <v>-9.6483146000000006E-2</v>
      </c>
      <c r="AE1238" s="1">
        <v>2.21853394695667E-2</v>
      </c>
      <c r="AF1238" s="1">
        <v>1</v>
      </c>
      <c r="AG1238" s="1">
        <v>1</v>
      </c>
      <c r="AH1238" s="1">
        <v>11</v>
      </c>
      <c r="AI1238" s="1">
        <v>1</v>
      </c>
      <c r="AJ1238" s="1">
        <v>1</v>
      </c>
      <c r="AK1238" s="1">
        <v>51</v>
      </c>
    </row>
    <row r="1239" spans="1:37" x14ac:dyDescent="0.2">
      <c r="A1239" t="s">
        <v>1239</v>
      </c>
      <c r="B1239" t="s">
        <v>5228</v>
      </c>
      <c r="C1239" t="s">
        <v>7575</v>
      </c>
      <c r="D1239" t="s">
        <v>7800</v>
      </c>
      <c r="E1239" t="s">
        <v>7803</v>
      </c>
      <c r="F1239" s="35" t="s">
        <v>7804</v>
      </c>
      <c r="G1239" s="1" t="s">
        <v>5107</v>
      </c>
      <c r="H1239" s="1" t="s">
        <v>5107</v>
      </c>
      <c r="I1239" s="3">
        <v>1</v>
      </c>
      <c r="J1239" s="1">
        <v>1</v>
      </c>
      <c r="K1239" s="1">
        <v>1</v>
      </c>
      <c r="L1239" s="3">
        <v>1</v>
      </c>
      <c r="M1239" s="6">
        <v>5500</v>
      </c>
      <c r="N1239" s="13">
        <v>5500</v>
      </c>
      <c r="O1239" s="3">
        <v>44</v>
      </c>
      <c r="P1239" s="1">
        <v>1.0075000000000001</v>
      </c>
      <c r="Q1239" s="1">
        <v>1.0075000000000001</v>
      </c>
      <c r="R1239" s="3">
        <v>47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20</v>
      </c>
      <c r="Z1239" s="1">
        <v>0</v>
      </c>
      <c r="AA1239" s="1">
        <v>0</v>
      </c>
      <c r="AB1239" s="1">
        <v>80</v>
      </c>
      <c r="AC1239" s="3">
        <v>11</v>
      </c>
      <c r="AD1239" s="1">
        <v>-9.6483146000000006E-2</v>
      </c>
      <c r="AE1239" s="1">
        <v>2.21853394695667E-2</v>
      </c>
      <c r="AF1239" s="1">
        <v>1</v>
      </c>
      <c r="AG1239" s="1">
        <v>1</v>
      </c>
      <c r="AH1239" s="1">
        <v>11</v>
      </c>
      <c r="AI1239" s="1">
        <v>3</v>
      </c>
      <c r="AJ1239" s="1">
        <v>3</v>
      </c>
      <c r="AK1239" s="1">
        <v>51</v>
      </c>
    </row>
    <row r="1240" spans="1:37" x14ac:dyDescent="0.2">
      <c r="A1240" t="s">
        <v>1240</v>
      </c>
      <c r="B1240" t="s">
        <v>5228</v>
      </c>
      <c r="C1240" t="s">
        <v>7575</v>
      </c>
      <c r="D1240" t="s">
        <v>7800</v>
      </c>
      <c r="E1240" t="s">
        <v>7805</v>
      </c>
      <c r="F1240" s="35" t="s">
        <v>7806</v>
      </c>
      <c r="G1240" s="1" t="s">
        <v>5107</v>
      </c>
      <c r="H1240" s="1" t="s">
        <v>5107</v>
      </c>
      <c r="I1240" s="3">
        <v>1</v>
      </c>
      <c r="J1240" s="1">
        <v>1</v>
      </c>
      <c r="K1240" s="1">
        <v>1</v>
      </c>
      <c r="L1240" s="3">
        <v>1</v>
      </c>
      <c r="M1240" s="6">
        <v>6352</v>
      </c>
      <c r="N1240" s="13">
        <v>6352</v>
      </c>
      <c r="O1240" s="3">
        <v>44</v>
      </c>
      <c r="P1240" s="1">
        <v>1.0075000000000001</v>
      </c>
      <c r="Q1240" s="1">
        <v>1.0075000000000001</v>
      </c>
      <c r="R1240" s="3">
        <v>47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20</v>
      </c>
      <c r="Z1240" s="1">
        <v>0</v>
      </c>
      <c r="AA1240" s="1">
        <v>0</v>
      </c>
      <c r="AB1240" s="1">
        <v>80</v>
      </c>
      <c r="AC1240" s="3">
        <v>11</v>
      </c>
      <c r="AD1240" s="1">
        <v>-9.6483146000000006E-2</v>
      </c>
      <c r="AE1240" s="1">
        <v>2.21853394695667E-2</v>
      </c>
      <c r="AF1240" s="1">
        <v>1</v>
      </c>
      <c r="AG1240" s="1">
        <v>1</v>
      </c>
      <c r="AH1240" s="1">
        <v>11</v>
      </c>
      <c r="AI1240" s="1">
        <v>4</v>
      </c>
      <c r="AJ1240" s="1">
        <v>4</v>
      </c>
      <c r="AK1240" s="1">
        <v>51</v>
      </c>
    </row>
    <row r="1241" spans="1:37" x14ac:dyDescent="0.2">
      <c r="A1241" t="s">
        <v>1241</v>
      </c>
      <c r="B1241" t="s">
        <v>5228</v>
      </c>
      <c r="C1241" t="s">
        <v>7575</v>
      </c>
      <c r="D1241" t="s">
        <v>7800</v>
      </c>
      <c r="E1241" t="s">
        <v>7807</v>
      </c>
      <c r="F1241" s="35" t="s">
        <v>7808</v>
      </c>
      <c r="G1241" s="1" t="s">
        <v>5104</v>
      </c>
      <c r="H1241" s="1" t="s">
        <v>5104</v>
      </c>
      <c r="I1241" s="3">
        <v>1</v>
      </c>
      <c r="J1241" s="1">
        <v>1</v>
      </c>
      <c r="K1241" s="1">
        <v>1</v>
      </c>
      <c r="L1241" s="3">
        <v>1</v>
      </c>
      <c r="M1241" s="6">
        <v>5500</v>
      </c>
      <c r="N1241" s="13">
        <v>5500</v>
      </c>
      <c r="O1241" s="3">
        <v>44</v>
      </c>
      <c r="P1241" s="1">
        <v>1</v>
      </c>
      <c r="Q1241" s="1">
        <v>1</v>
      </c>
      <c r="R1241" s="3">
        <v>47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20</v>
      </c>
      <c r="Z1241" s="1">
        <v>0</v>
      </c>
      <c r="AA1241" s="1">
        <v>0</v>
      </c>
      <c r="AB1241" s="1">
        <v>80</v>
      </c>
      <c r="AC1241" s="3">
        <v>11</v>
      </c>
      <c r="AD1241" s="1">
        <v>-9.6483146000000006E-2</v>
      </c>
      <c r="AE1241" s="1">
        <v>2.21853394695667E-2</v>
      </c>
      <c r="AF1241" s="1">
        <v>1</v>
      </c>
      <c r="AG1241" s="1">
        <v>1</v>
      </c>
      <c r="AH1241" s="1">
        <v>11</v>
      </c>
      <c r="AI1241" s="1">
        <v>2</v>
      </c>
      <c r="AJ1241" s="1">
        <v>2</v>
      </c>
      <c r="AK1241" s="1">
        <v>51</v>
      </c>
    </row>
    <row r="1242" spans="1:37" x14ac:dyDescent="0.2">
      <c r="A1242" t="s">
        <v>1242</v>
      </c>
      <c r="B1242" t="s">
        <v>5228</v>
      </c>
      <c r="C1242" t="s">
        <v>7575</v>
      </c>
      <c r="D1242" t="s">
        <v>7809</v>
      </c>
      <c r="E1242" t="s">
        <v>7810</v>
      </c>
      <c r="F1242" s="35" t="s">
        <v>7811</v>
      </c>
      <c r="G1242" s="1" t="s">
        <v>5104</v>
      </c>
      <c r="H1242" s="1" t="s">
        <v>5104</v>
      </c>
      <c r="I1242" s="3">
        <v>1</v>
      </c>
      <c r="J1242" s="1">
        <v>0</v>
      </c>
      <c r="K1242" s="1">
        <v>0</v>
      </c>
      <c r="L1242" s="3">
        <v>1</v>
      </c>
      <c r="M1242" s="6">
        <v>2988</v>
      </c>
      <c r="N1242" s="13">
        <v>2988</v>
      </c>
      <c r="O1242" s="3">
        <v>44</v>
      </c>
      <c r="P1242" s="1">
        <v>1.22</v>
      </c>
      <c r="Q1242" s="1">
        <v>1.22</v>
      </c>
      <c r="R1242" s="3">
        <v>47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50</v>
      </c>
      <c r="Z1242" s="1">
        <v>0</v>
      </c>
      <c r="AA1242" s="1">
        <v>0</v>
      </c>
      <c r="AB1242" s="1">
        <v>50</v>
      </c>
      <c r="AC1242" s="3">
        <v>11</v>
      </c>
      <c r="AD1242" s="1">
        <v>-9.0774998999999995E-2</v>
      </c>
      <c r="AE1242" s="1">
        <v>-3.2007935439125799E-2</v>
      </c>
      <c r="AF1242" s="1">
        <v>1</v>
      </c>
      <c r="AG1242" s="1">
        <v>1</v>
      </c>
      <c r="AH1242" s="1">
        <v>11</v>
      </c>
      <c r="AI1242" s="1">
        <v>3</v>
      </c>
      <c r="AJ1242" s="1">
        <v>3</v>
      </c>
      <c r="AK1242" s="1">
        <v>51</v>
      </c>
    </row>
    <row r="1243" spans="1:37" x14ac:dyDescent="0.2">
      <c r="A1243" t="s">
        <v>1243</v>
      </c>
      <c r="B1243" t="s">
        <v>5228</v>
      </c>
      <c r="C1243" t="s">
        <v>7575</v>
      </c>
      <c r="D1243" t="s">
        <v>7809</v>
      </c>
      <c r="E1243" t="s">
        <v>7812</v>
      </c>
      <c r="F1243" s="35" t="s">
        <v>7813</v>
      </c>
      <c r="G1243" s="1" t="s">
        <v>5105</v>
      </c>
      <c r="H1243" s="1" t="s">
        <v>5105</v>
      </c>
      <c r="I1243" s="3">
        <v>1</v>
      </c>
      <c r="J1243" s="1">
        <v>0</v>
      </c>
      <c r="K1243" s="1">
        <v>0</v>
      </c>
      <c r="L1243" s="3">
        <v>1</v>
      </c>
      <c r="M1243" s="6">
        <v>1785.8</v>
      </c>
      <c r="N1243" s="13">
        <v>1785.8</v>
      </c>
      <c r="O1243" s="3">
        <v>44</v>
      </c>
      <c r="P1243" s="1">
        <v>1.18</v>
      </c>
      <c r="Q1243" s="1">
        <v>1.18</v>
      </c>
      <c r="R1243" s="3">
        <v>47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50</v>
      </c>
      <c r="Z1243" s="1">
        <v>0</v>
      </c>
      <c r="AA1243" s="1">
        <v>0</v>
      </c>
      <c r="AB1243" s="1">
        <v>50</v>
      </c>
      <c r="AC1243" s="3">
        <v>11</v>
      </c>
      <c r="AD1243" s="1">
        <v>-9.0774998999999995E-2</v>
      </c>
      <c r="AE1243" s="1">
        <v>-3.2007935439125799E-2</v>
      </c>
      <c r="AF1243" s="1">
        <v>1</v>
      </c>
      <c r="AG1243" s="1">
        <v>1</v>
      </c>
      <c r="AH1243" s="1">
        <v>11</v>
      </c>
      <c r="AI1243" s="1">
        <v>3</v>
      </c>
      <c r="AJ1243" s="1">
        <v>3</v>
      </c>
      <c r="AK1243" s="1">
        <v>51</v>
      </c>
    </row>
    <row r="1244" spans="1:37" x14ac:dyDescent="0.2">
      <c r="A1244" t="s">
        <v>1244</v>
      </c>
      <c r="B1244" t="s">
        <v>5123</v>
      </c>
      <c r="C1244" t="s">
        <v>5254</v>
      </c>
      <c r="D1244" t="s">
        <v>7814</v>
      </c>
      <c r="E1244" t="s">
        <v>7815</v>
      </c>
      <c r="F1244" s="35" t="s">
        <v>7816</v>
      </c>
      <c r="G1244" s="1" t="s">
        <v>5105</v>
      </c>
      <c r="H1244" s="1" t="s">
        <v>5105</v>
      </c>
      <c r="I1244" s="3">
        <v>1</v>
      </c>
      <c r="J1244" s="1">
        <v>0</v>
      </c>
      <c r="K1244" s="1">
        <v>0</v>
      </c>
      <c r="L1244" s="3">
        <v>1</v>
      </c>
      <c r="M1244" s="6">
        <v>147.5</v>
      </c>
      <c r="N1244" s="13">
        <v>147.5</v>
      </c>
      <c r="O1244" s="3">
        <v>44</v>
      </c>
      <c r="P1244" s="1" t="s">
        <v>2</v>
      </c>
      <c r="Q1244" s="1">
        <v>2.9895999999999998</v>
      </c>
      <c r="R1244" s="3" t="s">
        <v>14989</v>
      </c>
      <c r="S1244" s="1">
        <v>20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30</v>
      </c>
      <c r="Z1244" s="1">
        <v>0</v>
      </c>
      <c r="AA1244" s="1">
        <v>30</v>
      </c>
      <c r="AB1244" s="1">
        <v>20</v>
      </c>
      <c r="AC1244" s="3">
        <v>11</v>
      </c>
      <c r="AD1244" s="1">
        <v>-3.2059775999999998E-2</v>
      </c>
      <c r="AE1244" s="1">
        <v>-4.6282374712854797E-2</v>
      </c>
      <c r="AF1244" s="1">
        <v>2</v>
      </c>
      <c r="AG1244" s="1">
        <v>2</v>
      </c>
      <c r="AH1244" s="1">
        <v>11</v>
      </c>
      <c r="AI1244" s="1">
        <v>2</v>
      </c>
      <c r="AJ1244" s="1">
        <v>2</v>
      </c>
      <c r="AK1244" s="1">
        <v>51</v>
      </c>
    </row>
    <row r="1245" spans="1:37" x14ac:dyDescent="0.2">
      <c r="A1245" t="s">
        <v>1245</v>
      </c>
      <c r="B1245" t="s">
        <v>5123</v>
      </c>
      <c r="C1245" t="s">
        <v>5254</v>
      </c>
      <c r="D1245" t="s">
        <v>7814</v>
      </c>
      <c r="E1245" t="s">
        <v>7817</v>
      </c>
      <c r="F1245" s="35" t="s">
        <v>7818</v>
      </c>
      <c r="G1245" s="1" t="s">
        <v>5105</v>
      </c>
      <c r="H1245" s="1" t="s">
        <v>5105</v>
      </c>
      <c r="I1245" s="3">
        <v>1</v>
      </c>
      <c r="J1245" s="1">
        <v>0</v>
      </c>
      <c r="K1245" s="1">
        <v>0</v>
      </c>
      <c r="L1245" s="3">
        <v>1</v>
      </c>
      <c r="M1245" s="6">
        <v>253.5</v>
      </c>
      <c r="N1245" s="13">
        <v>253.5</v>
      </c>
      <c r="O1245" s="3">
        <v>44</v>
      </c>
      <c r="P1245" s="1" t="s">
        <v>2</v>
      </c>
      <c r="Q1245" s="1">
        <v>2.6072000000000002</v>
      </c>
      <c r="R1245" s="3" t="s">
        <v>14989</v>
      </c>
      <c r="S1245" s="1">
        <v>20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30</v>
      </c>
      <c r="Z1245" s="1">
        <v>0</v>
      </c>
      <c r="AA1245" s="1">
        <v>30</v>
      </c>
      <c r="AB1245" s="1">
        <v>20</v>
      </c>
      <c r="AC1245" s="3">
        <v>11</v>
      </c>
      <c r="AD1245" s="1">
        <v>-3.2059775999999998E-2</v>
      </c>
      <c r="AE1245" s="1">
        <v>-4.6282374712854797E-2</v>
      </c>
      <c r="AF1245" s="1">
        <v>2</v>
      </c>
      <c r="AG1245" s="1">
        <v>2</v>
      </c>
      <c r="AH1245" s="1">
        <v>11</v>
      </c>
      <c r="AI1245" s="1">
        <v>2</v>
      </c>
      <c r="AJ1245" s="1">
        <v>2</v>
      </c>
      <c r="AK1245" s="1">
        <v>51</v>
      </c>
    </row>
    <row r="1246" spans="1:37" x14ac:dyDescent="0.2">
      <c r="A1246" t="s">
        <v>1246</v>
      </c>
      <c r="B1246" t="s">
        <v>5123</v>
      </c>
      <c r="C1246" t="s">
        <v>5254</v>
      </c>
      <c r="D1246" t="s">
        <v>7814</v>
      </c>
      <c r="E1246" t="s">
        <v>7819</v>
      </c>
      <c r="F1246" s="35" t="s">
        <v>7820</v>
      </c>
      <c r="G1246" s="1" t="s">
        <v>5105</v>
      </c>
      <c r="H1246" s="1" t="s">
        <v>5105</v>
      </c>
      <c r="I1246" s="3">
        <v>1</v>
      </c>
      <c r="J1246" s="1">
        <v>0</v>
      </c>
      <c r="K1246" s="1">
        <v>0</v>
      </c>
      <c r="L1246" s="3">
        <v>1</v>
      </c>
      <c r="M1246" s="6">
        <v>227</v>
      </c>
      <c r="N1246" s="13">
        <v>227</v>
      </c>
      <c r="O1246" s="3">
        <v>44</v>
      </c>
      <c r="P1246" s="1">
        <v>3.6749999999999998</v>
      </c>
      <c r="Q1246" s="1">
        <v>3.6749999999999998</v>
      </c>
      <c r="R1246" s="3">
        <v>47</v>
      </c>
      <c r="S1246" s="1">
        <v>20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30</v>
      </c>
      <c r="Z1246" s="1">
        <v>0</v>
      </c>
      <c r="AA1246" s="1">
        <v>30</v>
      </c>
      <c r="AB1246" s="1">
        <v>20</v>
      </c>
      <c r="AC1246" s="3">
        <v>11</v>
      </c>
      <c r="AD1246" s="1">
        <v>-3.2059775999999998E-2</v>
      </c>
      <c r="AE1246" s="1">
        <v>-4.6282374712854797E-2</v>
      </c>
      <c r="AF1246" s="1">
        <v>2</v>
      </c>
      <c r="AG1246" s="1">
        <v>2</v>
      </c>
      <c r="AH1246" s="1">
        <v>11</v>
      </c>
      <c r="AI1246" s="1">
        <v>2</v>
      </c>
      <c r="AJ1246" s="1">
        <v>2</v>
      </c>
      <c r="AK1246" s="1">
        <v>51</v>
      </c>
    </row>
    <row r="1247" spans="1:37" x14ac:dyDescent="0.2">
      <c r="A1247" t="s">
        <v>1247</v>
      </c>
      <c r="B1247" t="s">
        <v>5123</v>
      </c>
      <c r="C1247" t="s">
        <v>5254</v>
      </c>
      <c r="D1247" t="s">
        <v>7814</v>
      </c>
      <c r="E1247" t="s">
        <v>7821</v>
      </c>
      <c r="F1247" s="35" t="s">
        <v>7822</v>
      </c>
      <c r="G1247" s="1" t="s">
        <v>5105</v>
      </c>
      <c r="H1247" s="1" t="s">
        <v>5105</v>
      </c>
      <c r="I1247" s="3">
        <v>1</v>
      </c>
      <c r="J1247" s="1">
        <v>0</v>
      </c>
      <c r="K1247" s="1">
        <v>0</v>
      </c>
      <c r="L1247" s="3">
        <v>1</v>
      </c>
      <c r="M1247" s="6">
        <v>198.6</v>
      </c>
      <c r="N1247" s="13">
        <v>198.6</v>
      </c>
      <c r="O1247" s="3">
        <v>44</v>
      </c>
      <c r="P1247" s="1">
        <v>4</v>
      </c>
      <c r="Q1247" s="1">
        <v>4</v>
      </c>
      <c r="R1247" s="3">
        <v>47</v>
      </c>
      <c r="S1247" s="1">
        <v>20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30</v>
      </c>
      <c r="Z1247" s="1">
        <v>0</v>
      </c>
      <c r="AA1247" s="1">
        <v>30</v>
      </c>
      <c r="AB1247" s="1">
        <v>20</v>
      </c>
      <c r="AC1247" s="3">
        <v>11</v>
      </c>
      <c r="AD1247" s="1">
        <v>-3.2059775999999998E-2</v>
      </c>
      <c r="AE1247" s="1">
        <v>-4.6282374712854797E-2</v>
      </c>
      <c r="AF1247" s="1">
        <v>2</v>
      </c>
      <c r="AG1247" s="1">
        <v>2</v>
      </c>
      <c r="AH1247" s="1">
        <v>11</v>
      </c>
      <c r="AI1247" s="1">
        <v>3</v>
      </c>
      <c r="AJ1247" s="1">
        <v>3</v>
      </c>
      <c r="AK1247" s="1">
        <v>51</v>
      </c>
    </row>
    <row r="1248" spans="1:37" x14ac:dyDescent="0.2">
      <c r="A1248" t="s">
        <v>1248</v>
      </c>
      <c r="B1248" t="s">
        <v>5123</v>
      </c>
      <c r="C1248" t="s">
        <v>5254</v>
      </c>
      <c r="D1248" t="s">
        <v>7814</v>
      </c>
      <c r="E1248" t="s">
        <v>7823</v>
      </c>
      <c r="F1248" s="35" t="s">
        <v>7824</v>
      </c>
      <c r="G1248" s="1" t="s">
        <v>5105</v>
      </c>
      <c r="H1248" s="1" t="s">
        <v>5105</v>
      </c>
      <c r="I1248" s="3">
        <v>2</v>
      </c>
      <c r="J1248" s="1">
        <v>0</v>
      </c>
      <c r="K1248" s="1">
        <v>0</v>
      </c>
      <c r="L1248" s="3">
        <v>1</v>
      </c>
      <c r="M1248" s="6">
        <v>245</v>
      </c>
      <c r="N1248" s="13">
        <v>245</v>
      </c>
      <c r="O1248" s="3">
        <v>44</v>
      </c>
      <c r="P1248" s="1" t="s">
        <v>2</v>
      </c>
      <c r="Q1248" s="1">
        <v>3.5768</v>
      </c>
      <c r="R1248" s="3" t="s">
        <v>14989</v>
      </c>
      <c r="S1248" s="1">
        <v>20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30</v>
      </c>
      <c r="Z1248" s="1">
        <v>0</v>
      </c>
      <c r="AA1248" s="1">
        <v>30</v>
      </c>
      <c r="AB1248" s="1">
        <v>20</v>
      </c>
      <c r="AC1248" s="3">
        <v>11</v>
      </c>
      <c r="AD1248" s="1">
        <v>-3.2059775999999998E-2</v>
      </c>
      <c r="AE1248" s="1">
        <v>-4.6282374712854797E-2</v>
      </c>
      <c r="AF1248" s="1">
        <v>2</v>
      </c>
      <c r="AG1248" s="1">
        <v>2</v>
      </c>
      <c r="AH1248" s="1">
        <v>11</v>
      </c>
      <c r="AI1248" s="1">
        <v>1</v>
      </c>
      <c r="AJ1248" s="1">
        <v>1</v>
      </c>
      <c r="AK1248" s="1">
        <v>51</v>
      </c>
    </row>
    <row r="1249" spans="1:37" x14ac:dyDescent="0.2">
      <c r="A1249" t="s">
        <v>1249</v>
      </c>
      <c r="B1249" t="s">
        <v>5123</v>
      </c>
      <c r="C1249" t="s">
        <v>5254</v>
      </c>
      <c r="D1249" t="s">
        <v>7814</v>
      </c>
      <c r="E1249" t="s">
        <v>7825</v>
      </c>
      <c r="F1249" s="35" t="s">
        <v>7826</v>
      </c>
      <c r="G1249" s="1" t="s">
        <v>5105</v>
      </c>
      <c r="H1249" s="1" t="s">
        <v>5105</v>
      </c>
      <c r="I1249" s="3">
        <v>1</v>
      </c>
      <c r="J1249" s="1">
        <v>0</v>
      </c>
      <c r="K1249" s="1">
        <v>0</v>
      </c>
      <c r="L1249" s="3">
        <v>1</v>
      </c>
      <c r="M1249" s="6">
        <v>200</v>
      </c>
      <c r="N1249" s="13">
        <v>200</v>
      </c>
      <c r="O1249" s="3">
        <v>44</v>
      </c>
      <c r="P1249" s="1" t="s">
        <v>2</v>
      </c>
      <c r="Q1249" s="1">
        <v>4.0122999999999998</v>
      </c>
      <c r="R1249" s="3" t="s">
        <v>14989</v>
      </c>
      <c r="S1249" s="1">
        <v>20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30</v>
      </c>
      <c r="Z1249" s="1">
        <v>0</v>
      </c>
      <c r="AA1249" s="1">
        <v>30</v>
      </c>
      <c r="AB1249" s="1">
        <v>20</v>
      </c>
      <c r="AC1249" s="3">
        <v>11</v>
      </c>
      <c r="AD1249" s="1">
        <v>-3.2059775999999998E-2</v>
      </c>
      <c r="AE1249" s="1">
        <v>-4.6282374712854797E-2</v>
      </c>
      <c r="AF1249" s="1">
        <v>2</v>
      </c>
      <c r="AG1249" s="1">
        <v>2</v>
      </c>
      <c r="AH1249" s="1">
        <v>11</v>
      </c>
      <c r="AI1249" s="1">
        <v>7</v>
      </c>
      <c r="AJ1249" s="1">
        <v>7</v>
      </c>
      <c r="AK1249" s="1">
        <v>51</v>
      </c>
    </row>
    <row r="1250" spans="1:37" x14ac:dyDescent="0.2">
      <c r="A1250" t="s">
        <v>1250</v>
      </c>
      <c r="B1250" t="s">
        <v>7827</v>
      </c>
      <c r="C1250" t="s">
        <v>7828</v>
      </c>
      <c r="D1250" t="s">
        <v>7829</v>
      </c>
      <c r="E1250" t="s">
        <v>6741</v>
      </c>
      <c r="F1250" s="35" t="s">
        <v>7830</v>
      </c>
      <c r="G1250" s="1" t="s">
        <v>5104</v>
      </c>
      <c r="H1250" s="1" t="s">
        <v>5104</v>
      </c>
      <c r="I1250" s="3">
        <v>1</v>
      </c>
      <c r="J1250" s="1">
        <v>0</v>
      </c>
      <c r="K1250" s="1">
        <v>0</v>
      </c>
      <c r="L1250" s="3">
        <v>1</v>
      </c>
      <c r="M1250" s="6">
        <v>22.3</v>
      </c>
      <c r="N1250" s="13">
        <v>22.3</v>
      </c>
      <c r="O1250" s="3">
        <v>44</v>
      </c>
      <c r="P1250" s="1">
        <v>3</v>
      </c>
      <c r="Q1250" s="1">
        <v>3</v>
      </c>
      <c r="R1250" s="3">
        <v>47</v>
      </c>
      <c r="S1250" s="1">
        <v>100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3">
        <v>11</v>
      </c>
      <c r="AD1250" s="1">
        <v>9.9855619000000007E-2</v>
      </c>
      <c r="AE1250" s="1">
        <v>2.2143426940416801E-2</v>
      </c>
      <c r="AF1250" s="1">
        <v>2</v>
      </c>
      <c r="AG1250" s="1">
        <v>2</v>
      </c>
      <c r="AH1250" s="1">
        <v>11</v>
      </c>
      <c r="AI1250" s="1">
        <v>2</v>
      </c>
      <c r="AJ1250" s="1">
        <v>2</v>
      </c>
      <c r="AK1250" s="1">
        <v>51</v>
      </c>
    </row>
    <row r="1251" spans="1:37" x14ac:dyDescent="0.2">
      <c r="A1251" t="s">
        <v>1251</v>
      </c>
      <c r="B1251" t="s">
        <v>5123</v>
      </c>
      <c r="C1251" t="s">
        <v>6600</v>
      </c>
      <c r="D1251" t="s">
        <v>7831</v>
      </c>
      <c r="E1251" t="s">
        <v>5568</v>
      </c>
      <c r="F1251" s="35" t="s">
        <v>7832</v>
      </c>
      <c r="G1251" s="1" t="s">
        <v>5104</v>
      </c>
      <c r="H1251" s="1" t="s">
        <v>5104</v>
      </c>
      <c r="I1251" s="3">
        <v>1</v>
      </c>
      <c r="J1251" s="1">
        <v>0</v>
      </c>
      <c r="K1251" s="1">
        <v>0</v>
      </c>
      <c r="L1251" s="3">
        <v>1</v>
      </c>
      <c r="M1251" s="6">
        <v>22.2</v>
      </c>
      <c r="N1251" s="13">
        <v>22.2</v>
      </c>
      <c r="O1251" s="3">
        <v>44</v>
      </c>
      <c r="P1251" s="1">
        <v>4.18</v>
      </c>
      <c r="Q1251" s="1">
        <v>4.18</v>
      </c>
      <c r="R1251" s="3">
        <v>47</v>
      </c>
      <c r="S1251" s="1">
        <v>10</v>
      </c>
      <c r="T1251" s="1">
        <v>10</v>
      </c>
      <c r="U1251" s="1">
        <v>0</v>
      </c>
      <c r="V1251" s="1">
        <v>0</v>
      </c>
      <c r="W1251" s="1">
        <v>10</v>
      </c>
      <c r="X1251" s="1">
        <v>0</v>
      </c>
      <c r="Y1251" s="1">
        <v>20</v>
      </c>
      <c r="Z1251" s="1">
        <v>0</v>
      </c>
      <c r="AA1251" s="1">
        <v>30</v>
      </c>
      <c r="AB1251" s="1">
        <v>20</v>
      </c>
      <c r="AC1251" s="3">
        <v>11</v>
      </c>
      <c r="AD1251" s="1">
        <v>-4.5061773999999999E-2</v>
      </c>
      <c r="AE1251" s="1">
        <v>-4.04458577739421E-2</v>
      </c>
      <c r="AF1251" s="1">
        <v>3</v>
      </c>
      <c r="AG1251" s="1">
        <v>3</v>
      </c>
      <c r="AH1251" s="1">
        <v>11</v>
      </c>
      <c r="AI1251" s="1">
        <v>1</v>
      </c>
      <c r="AJ1251" s="1">
        <v>1</v>
      </c>
      <c r="AK1251" s="1">
        <v>51</v>
      </c>
    </row>
    <row r="1252" spans="1:37" x14ac:dyDescent="0.2">
      <c r="A1252" t="s">
        <v>1252</v>
      </c>
      <c r="B1252" t="s">
        <v>5123</v>
      </c>
      <c r="C1252" t="s">
        <v>6600</v>
      </c>
      <c r="D1252" t="s">
        <v>7831</v>
      </c>
      <c r="E1252" t="s">
        <v>7833</v>
      </c>
      <c r="F1252" s="35" t="s">
        <v>7834</v>
      </c>
      <c r="G1252" s="1" t="s">
        <v>5104</v>
      </c>
      <c r="H1252" s="1" t="s">
        <v>5104</v>
      </c>
      <c r="I1252" s="3">
        <v>1</v>
      </c>
      <c r="J1252" s="1">
        <v>0</v>
      </c>
      <c r="K1252" s="1">
        <v>0</v>
      </c>
      <c r="L1252" s="3">
        <v>1</v>
      </c>
      <c r="M1252" s="6">
        <v>33</v>
      </c>
      <c r="N1252" s="13">
        <v>33</v>
      </c>
      <c r="O1252" s="3">
        <v>44</v>
      </c>
      <c r="P1252" s="1" t="s">
        <v>2</v>
      </c>
      <c r="Q1252" s="1">
        <v>2.1292</v>
      </c>
      <c r="R1252" s="3" t="s">
        <v>14989</v>
      </c>
      <c r="S1252" s="1">
        <v>10</v>
      </c>
      <c r="T1252" s="1">
        <v>10</v>
      </c>
      <c r="U1252" s="1">
        <v>0</v>
      </c>
      <c r="V1252" s="1">
        <v>0</v>
      </c>
      <c r="W1252" s="1">
        <v>10</v>
      </c>
      <c r="X1252" s="1">
        <v>0</v>
      </c>
      <c r="Y1252" s="1">
        <v>20</v>
      </c>
      <c r="Z1252" s="1">
        <v>0</v>
      </c>
      <c r="AA1252" s="1">
        <v>30</v>
      </c>
      <c r="AB1252" s="1">
        <v>20</v>
      </c>
      <c r="AC1252" s="3">
        <v>11</v>
      </c>
      <c r="AD1252" s="1">
        <v>-4.5061773999999999E-2</v>
      </c>
      <c r="AE1252" s="1">
        <v>-4.04458577739421E-2</v>
      </c>
      <c r="AF1252" s="1">
        <v>3</v>
      </c>
      <c r="AG1252" s="1">
        <v>3</v>
      </c>
      <c r="AH1252" s="1">
        <v>11</v>
      </c>
      <c r="AI1252" s="1">
        <v>1</v>
      </c>
      <c r="AJ1252" s="1">
        <v>1</v>
      </c>
      <c r="AK1252" s="1">
        <v>51</v>
      </c>
    </row>
    <row r="1253" spans="1:37" x14ac:dyDescent="0.2">
      <c r="A1253" t="s">
        <v>1253</v>
      </c>
      <c r="B1253" t="s">
        <v>5123</v>
      </c>
      <c r="C1253" t="s">
        <v>6600</v>
      </c>
      <c r="D1253" t="s">
        <v>7831</v>
      </c>
      <c r="E1253" t="s">
        <v>7835</v>
      </c>
      <c r="F1253" s="35" t="s">
        <v>7836</v>
      </c>
      <c r="G1253" s="1" t="s">
        <v>5104</v>
      </c>
      <c r="H1253" s="1" t="s">
        <v>5104</v>
      </c>
      <c r="I1253" s="3">
        <v>1</v>
      </c>
      <c r="J1253" s="1">
        <v>1</v>
      </c>
      <c r="K1253" s="1">
        <v>1</v>
      </c>
      <c r="L1253" s="3">
        <v>1</v>
      </c>
      <c r="M1253" s="6">
        <v>28.9</v>
      </c>
      <c r="N1253" s="13">
        <v>28.9</v>
      </c>
      <c r="O1253" s="3">
        <v>44</v>
      </c>
      <c r="P1253" s="1">
        <v>3.24</v>
      </c>
      <c r="Q1253" s="1">
        <v>3.24</v>
      </c>
      <c r="R1253" s="3">
        <v>47</v>
      </c>
      <c r="S1253" s="1">
        <v>10</v>
      </c>
      <c r="T1253" s="1">
        <v>10</v>
      </c>
      <c r="U1253" s="1">
        <v>0</v>
      </c>
      <c r="V1253" s="1">
        <v>0</v>
      </c>
      <c r="W1253" s="1">
        <v>10</v>
      </c>
      <c r="X1253" s="1">
        <v>0</v>
      </c>
      <c r="Y1253" s="1">
        <v>20</v>
      </c>
      <c r="Z1253" s="1">
        <v>0</v>
      </c>
      <c r="AA1253" s="1">
        <v>30</v>
      </c>
      <c r="AB1253" s="1">
        <v>20</v>
      </c>
      <c r="AC1253" s="3">
        <v>11</v>
      </c>
      <c r="AD1253" s="1">
        <v>-4.5061773999999999E-2</v>
      </c>
      <c r="AE1253" s="1">
        <v>-4.04458577739421E-2</v>
      </c>
      <c r="AF1253" s="1">
        <v>3</v>
      </c>
      <c r="AG1253" s="1">
        <v>3</v>
      </c>
      <c r="AH1253" s="1">
        <v>11</v>
      </c>
      <c r="AI1253" s="1">
        <v>8</v>
      </c>
      <c r="AJ1253" s="1">
        <v>8</v>
      </c>
      <c r="AK1253" s="1">
        <v>51</v>
      </c>
    </row>
    <row r="1254" spans="1:37" x14ac:dyDescent="0.2">
      <c r="A1254" t="s">
        <v>1254</v>
      </c>
      <c r="B1254" t="s">
        <v>5168</v>
      </c>
      <c r="C1254" t="s">
        <v>5169</v>
      </c>
      <c r="D1254" t="s">
        <v>7837</v>
      </c>
      <c r="E1254" t="s">
        <v>7552</v>
      </c>
      <c r="F1254" s="35" t="s">
        <v>7838</v>
      </c>
      <c r="G1254" s="1" t="s">
        <v>5104</v>
      </c>
      <c r="H1254" s="1" t="s">
        <v>5104</v>
      </c>
      <c r="I1254" s="3">
        <v>1</v>
      </c>
      <c r="J1254" s="1">
        <v>0</v>
      </c>
      <c r="K1254" s="1">
        <v>0</v>
      </c>
      <c r="L1254" s="3">
        <v>1</v>
      </c>
      <c r="M1254" s="6">
        <v>88.5</v>
      </c>
      <c r="N1254" s="13">
        <v>88.5</v>
      </c>
      <c r="O1254" s="3">
        <v>44</v>
      </c>
      <c r="P1254" s="1">
        <v>1.5</v>
      </c>
      <c r="Q1254" s="1">
        <v>1.5</v>
      </c>
      <c r="R1254" s="3">
        <v>47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80</v>
      </c>
      <c r="Z1254" s="1">
        <v>20</v>
      </c>
      <c r="AA1254" s="1">
        <v>0</v>
      </c>
      <c r="AB1254" s="1">
        <v>0</v>
      </c>
      <c r="AC1254" s="3">
        <v>11</v>
      </c>
      <c r="AD1254" s="1">
        <v>-3.0572976000000002E-2</v>
      </c>
      <c r="AE1254" s="1">
        <v>-0.11668543370225699</v>
      </c>
      <c r="AF1254" s="1">
        <v>3</v>
      </c>
      <c r="AG1254" s="1">
        <v>3</v>
      </c>
      <c r="AH1254" s="1">
        <v>11</v>
      </c>
      <c r="AI1254" s="1">
        <v>1</v>
      </c>
      <c r="AJ1254" s="1">
        <v>1</v>
      </c>
      <c r="AK1254" s="1">
        <v>51</v>
      </c>
    </row>
    <row r="1255" spans="1:37" x14ac:dyDescent="0.2">
      <c r="A1255" t="s">
        <v>1255</v>
      </c>
      <c r="B1255" t="s">
        <v>5168</v>
      </c>
      <c r="C1255" t="s">
        <v>5169</v>
      </c>
      <c r="D1255" t="s">
        <v>7837</v>
      </c>
      <c r="E1255" t="s">
        <v>7839</v>
      </c>
      <c r="F1255" s="35" t="s">
        <v>7840</v>
      </c>
      <c r="G1255" s="1" t="s">
        <v>5104</v>
      </c>
      <c r="H1255" s="1" t="s">
        <v>5104</v>
      </c>
      <c r="I1255" s="3">
        <v>1</v>
      </c>
      <c r="J1255" s="1">
        <v>0</v>
      </c>
      <c r="K1255" s="1">
        <v>0</v>
      </c>
      <c r="L1255" s="3">
        <v>1</v>
      </c>
      <c r="M1255" s="6">
        <v>84.2</v>
      </c>
      <c r="N1255" s="13">
        <v>84.2</v>
      </c>
      <c r="O1255" s="3">
        <v>44</v>
      </c>
      <c r="P1255" s="1">
        <v>1.5</v>
      </c>
      <c r="Q1255" s="1">
        <v>1.5</v>
      </c>
      <c r="R1255" s="3">
        <v>47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80</v>
      </c>
      <c r="Z1255" s="1">
        <v>20</v>
      </c>
      <c r="AA1255" s="1">
        <v>0</v>
      </c>
      <c r="AB1255" s="1">
        <v>0</v>
      </c>
      <c r="AC1255" s="3">
        <v>11</v>
      </c>
      <c r="AD1255" s="1">
        <v>-3.0572976000000002E-2</v>
      </c>
      <c r="AE1255" s="1">
        <v>-0.11668543370225699</v>
      </c>
      <c r="AF1255" s="1">
        <v>3</v>
      </c>
      <c r="AG1255" s="1">
        <v>3</v>
      </c>
      <c r="AH1255" s="1">
        <v>11</v>
      </c>
      <c r="AI1255" s="1">
        <v>3</v>
      </c>
      <c r="AJ1255" s="1">
        <v>3</v>
      </c>
      <c r="AK1255" s="1">
        <v>51</v>
      </c>
    </row>
    <row r="1256" spans="1:37" x14ac:dyDescent="0.2">
      <c r="A1256" t="s">
        <v>1256</v>
      </c>
      <c r="B1256" t="s">
        <v>5554</v>
      </c>
      <c r="C1256" t="s">
        <v>6896</v>
      </c>
      <c r="D1256" t="s">
        <v>7841</v>
      </c>
      <c r="E1256" t="s">
        <v>7842</v>
      </c>
      <c r="F1256" s="35" t="s">
        <v>7843</v>
      </c>
      <c r="G1256" s="1" t="s">
        <v>5106</v>
      </c>
      <c r="H1256" s="1" t="s">
        <v>5106</v>
      </c>
      <c r="I1256" s="3">
        <v>1</v>
      </c>
      <c r="J1256" s="1">
        <v>0</v>
      </c>
      <c r="K1256" s="1">
        <v>0</v>
      </c>
      <c r="L1256" s="3">
        <v>1</v>
      </c>
      <c r="M1256" s="6">
        <v>16.2</v>
      </c>
      <c r="N1256" s="13">
        <v>16.2</v>
      </c>
      <c r="O1256" s="3">
        <v>44</v>
      </c>
      <c r="P1256" s="1">
        <v>3</v>
      </c>
      <c r="Q1256" s="1">
        <v>3</v>
      </c>
      <c r="R1256" s="3">
        <v>47</v>
      </c>
      <c r="S1256" s="1">
        <v>100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3">
        <v>11</v>
      </c>
      <c r="AD1256" s="1">
        <v>9.9855619000000007E-2</v>
      </c>
      <c r="AE1256" s="1">
        <v>2.2143426940416801E-2</v>
      </c>
      <c r="AF1256" s="1">
        <v>1</v>
      </c>
      <c r="AG1256" s="1">
        <v>1</v>
      </c>
      <c r="AH1256" s="1">
        <v>11</v>
      </c>
      <c r="AI1256" s="1">
        <v>3</v>
      </c>
      <c r="AJ1256" s="1">
        <v>3</v>
      </c>
      <c r="AK1256" s="1">
        <v>51</v>
      </c>
    </row>
    <row r="1257" spans="1:37" x14ac:dyDescent="0.2">
      <c r="A1257" t="s">
        <v>1257</v>
      </c>
      <c r="B1257" t="s">
        <v>5123</v>
      </c>
      <c r="C1257" t="s">
        <v>6199</v>
      </c>
      <c r="D1257" t="s">
        <v>7844</v>
      </c>
      <c r="E1257" t="s">
        <v>7845</v>
      </c>
      <c r="F1257" s="35" t="s">
        <v>7846</v>
      </c>
      <c r="G1257" s="1" t="s">
        <v>5104</v>
      </c>
      <c r="H1257" s="1" t="s">
        <v>5104</v>
      </c>
      <c r="I1257" s="3">
        <v>1</v>
      </c>
      <c r="J1257" s="1">
        <v>0</v>
      </c>
      <c r="K1257" s="1">
        <v>0</v>
      </c>
      <c r="L1257" s="3">
        <v>1</v>
      </c>
      <c r="M1257" s="6">
        <v>652.5</v>
      </c>
      <c r="N1257" s="13">
        <v>652.5</v>
      </c>
      <c r="O1257" s="3">
        <v>44</v>
      </c>
      <c r="P1257" s="1">
        <v>1.9550000000000001</v>
      </c>
      <c r="Q1257" s="1">
        <v>1.9550000000000001</v>
      </c>
      <c r="R1257" s="3">
        <v>47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80</v>
      </c>
      <c r="Z1257" s="1">
        <v>0</v>
      </c>
      <c r="AA1257" s="1">
        <v>0</v>
      </c>
      <c r="AB1257" s="1">
        <v>20</v>
      </c>
      <c r="AC1257" s="3">
        <v>11</v>
      </c>
      <c r="AD1257" s="1">
        <v>-6.1686281000000003E-2</v>
      </c>
      <c r="AE1257" s="1">
        <v>-8.1222627267112504E-2</v>
      </c>
      <c r="AF1257" s="1">
        <v>3</v>
      </c>
      <c r="AG1257" s="1">
        <v>3</v>
      </c>
      <c r="AH1257" s="1">
        <v>11</v>
      </c>
      <c r="AI1257" s="1">
        <v>1</v>
      </c>
      <c r="AJ1257" s="1">
        <v>1</v>
      </c>
      <c r="AK1257" s="1">
        <v>51</v>
      </c>
    </row>
    <row r="1258" spans="1:37" x14ac:dyDescent="0.2">
      <c r="A1258" t="s">
        <v>1258</v>
      </c>
      <c r="B1258" t="s">
        <v>5123</v>
      </c>
      <c r="C1258" t="s">
        <v>6199</v>
      </c>
      <c r="D1258" t="s">
        <v>7844</v>
      </c>
      <c r="E1258" t="s">
        <v>7847</v>
      </c>
      <c r="F1258" s="35" t="s">
        <v>7848</v>
      </c>
      <c r="G1258" s="1" t="s">
        <v>5104</v>
      </c>
      <c r="H1258" s="1" t="s">
        <v>5104</v>
      </c>
      <c r="I1258" s="3">
        <v>1</v>
      </c>
      <c r="J1258" s="1">
        <v>0</v>
      </c>
      <c r="K1258" s="1">
        <v>0</v>
      </c>
      <c r="L1258" s="3">
        <v>1</v>
      </c>
      <c r="M1258" s="6">
        <v>626.9</v>
      </c>
      <c r="N1258" s="13">
        <v>626.9</v>
      </c>
      <c r="O1258" s="3">
        <v>44</v>
      </c>
      <c r="P1258" s="1">
        <v>2</v>
      </c>
      <c r="Q1258" s="1">
        <v>2</v>
      </c>
      <c r="R1258" s="3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80</v>
      </c>
      <c r="Z1258" s="1">
        <v>0</v>
      </c>
      <c r="AA1258" s="1">
        <v>0</v>
      </c>
      <c r="AB1258" s="1">
        <v>20</v>
      </c>
      <c r="AC1258" s="3">
        <v>11</v>
      </c>
      <c r="AD1258" s="1">
        <v>-6.1686281000000003E-2</v>
      </c>
      <c r="AE1258" s="1">
        <v>-8.1222627267112393E-2</v>
      </c>
      <c r="AF1258" s="1">
        <v>3</v>
      </c>
      <c r="AG1258" s="1">
        <v>3</v>
      </c>
      <c r="AH1258" s="1">
        <v>11</v>
      </c>
      <c r="AI1258" s="1">
        <v>1</v>
      </c>
      <c r="AJ1258" s="1">
        <v>1</v>
      </c>
      <c r="AK1258" s="1">
        <v>51</v>
      </c>
    </row>
    <row r="1259" spans="1:37" x14ac:dyDescent="0.2">
      <c r="A1259" t="s">
        <v>1259</v>
      </c>
      <c r="B1259" t="s">
        <v>5123</v>
      </c>
      <c r="C1259" t="s">
        <v>6199</v>
      </c>
      <c r="D1259" t="s">
        <v>7844</v>
      </c>
      <c r="E1259" t="s">
        <v>7849</v>
      </c>
      <c r="F1259" s="35" t="s">
        <v>7850</v>
      </c>
      <c r="G1259" s="1" t="s">
        <v>5104</v>
      </c>
      <c r="H1259" s="1" t="s">
        <v>5104</v>
      </c>
      <c r="I1259" s="3">
        <v>1</v>
      </c>
      <c r="J1259" s="1">
        <v>0</v>
      </c>
      <c r="K1259" s="1">
        <v>0</v>
      </c>
      <c r="L1259" s="3">
        <v>1</v>
      </c>
      <c r="M1259" s="6">
        <v>509.8</v>
      </c>
      <c r="N1259" s="13">
        <v>509.8</v>
      </c>
      <c r="O1259" s="3">
        <v>44</v>
      </c>
      <c r="P1259" s="1" t="s">
        <v>2</v>
      </c>
      <c r="Q1259" s="1">
        <v>1.2656000000000001</v>
      </c>
      <c r="R1259" s="3" t="s">
        <v>14989</v>
      </c>
      <c r="S1259" s="1">
        <v>10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45</v>
      </c>
      <c r="Z1259" s="1">
        <v>0</v>
      </c>
      <c r="AA1259" s="1">
        <v>0</v>
      </c>
      <c r="AB1259" s="1">
        <v>45</v>
      </c>
      <c r="AC1259" s="3">
        <v>1</v>
      </c>
      <c r="AD1259" s="1">
        <v>-6.7213970999999997E-2</v>
      </c>
      <c r="AE1259" s="1">
        <v>-2.9967893581899999E-2</v>
      </c>
      <c r="AF1259" s="1">
        <v>3</v>
      </c>
      <c r="AG1259" s="1">
        <v>3</v>
      </c>
      <c r="AH1259" s="15">
        <v>1</v>
      </c>
      <c r="AI1259" s="1">
        <v>2</v>
      </c>
      <c r="AJ1259" s="1">
        <v>2</v>
      </c>
      <c r="AK1259" s="1">
        <v>51</v>
      </c>
    </row>
    <row r="1260" spans="1:37" x14ac:dyDescent="0.2">
      <c r="A1260" t="s">
        <v>1260</v>
      </c>
      <c r="B1260" t="s">
        <v>7851</v>
      </c>
      <c r="C1260" t="s">
        <v>7852</v>
      </c>
      <c r="D1260" t="s">
        <v>7853</v>
      </c>
      <c r="E1260" t="s">
        <v>7854</v>
      </c>
      <c r="F1260" s="35" t="s">
        <v>7855</v>
      </c>
      <c r="G1260" s="1" t="s">
        <v>5104</v>
      </c>
      <c r="H1260" s="1" t="s">
        <v>5104</v>
      </c>
      <c r="I1260" s="3">
        <v>1</v>
      </c>
      <c r="J1260" s="1">
        <v>0</v>
      </c>
      <c r="K1260" s="1">
        <v>0</v>
      </c>
      <c r="L1260" s="3">
        <v>1</v>
      </c>
      <c r="M1260" s="6">
        <v>180</v>
      </c>
      <c r="N1260" s="13">
        <v>180</v>
      </c>
      <c r="O1260" s="3">
        <v>44</v>
      </c>
      <c r="P1260" s="1">
        <v>5.49</v>
      </c>
      <c r="Q1260" s="1">
        <v>5.49</v>
      </c>
      <c r="R1260" s="3">
        <v>47</v>
      </c>
      <c r="S1260" s="1">
        <v>60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</v>
      </c>
      <c r="Z1260" s="1">
        <v>0</v>
      </c>
      <c r="AA1260" s="1">
        <v>0</v>
      </c>
      <c r="AB1260" s="1">
        <v>0</v>
      </c>
      <c r="AC1260" s="3">
        <v>11</v>
      </c>
      <c r="AD1260" s="1">
        <v>6.0278683999999999E-2</v>
      </c>
      <c r="AE1260" s="1">
        <v>-5.8506856736085897E-2</v>
      </c>
      <c r="AF1260" s="1">
        <v>1</v>
      </c>
      <c r="AG1260" s="1">
        <v>1</v>
      </c>
      <c r="AH1260" s="1">
        <v>11</v>
      </c>
      <c r="AI1260" s="1">
        <v>4</v>
      </c>
      <c r="AJ1260" s="1">
        <v>4</v>
      </c>
      <c r="AK1260" s="1">
        <v>51</v>
      </c>
    </row>
    <row r="1261" spans="1:37" x14ac:dyDescent="0.2">
      <c r="A1261" t="s">
        <v>1261</v>
      </c>
      <c r="B1261" t="s">
        <v>5554</v>
      </c>
      <c r="C1261" t="s">
        <v>5801</v>
      </c>
      <c r="D1261" t="s">
        <v>7856</v>
      </c>
      <c r="E1261" t="s">
        <v>7857</v>
      </c>
      <c r="F1261" s="35" t="s">
        <v>7858</v>
      </c>
      <c r="G1261" s="1" t="s">
        <v>5104</v>
      </c>
      <c r="H1261" s="1" t="s">
        <v>5104</v>
      </c>
      <c r="I1261" s="3">
        <v>1</v>
      </c>
      <c r="J1261" s="1">
        <v>1</v>
      </c>
      <c r="K1261" s="1">
        <v>1</v>
      </c>
      <c r="L1261" s="3">
        <v>1</v>
      </c>
      <c r="M1261" s="6">
        <v>957</v>
      </c>
      <c r="N1261" s="13">
        <v>957</v>
      </c>
      <c r="O1261" s="3">
        <v>44</v>
      </c>
      <c r="P1261" s="1">
        <v>1.875</v>
      </c>
      <c r="Q1261" s="1">
        <v>1.875</v>
      </c>
      <c r="R1261" s="3">
        <v>47</v>
      </c>
      <c r="S1261" s="1">
        <v>50</v>
      </c>
      <c r="T1261" s="1">
        <v>0</v>
      </c>
      <c r="U1261" s="1">
        <v>30</v>
      </c>
      <c r="V1261" s="1">
        <v>20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3">
        <v>11</v>
      </c>
      <c r="AD1261" s="1">
        <v>0.10305249700000001</v>
      </c>
      <c r="AE1261" s="1">
        <v>1.4148616189348E-2</v>
      </c>
      <c r="AF1261" s="1">
        <v>1</v>
      </c>
      <c r="AG1261" s="1">
        <v>1</v>
      </c>
      <c r="AH1261" s="1">
        <v>11</v>
      </c>
      <c r="AI1261" s="1">
        <v>7</v>
      </c>
      <c r="AJ1261" s="1">
        <v>7</v>
      </c>
      <c r="AK1261" s="1">
        <v>51</v>
      </c>
    </row>
    <row r="1262" spans="1:37" x14ac:dyDescent="0.2">
      <c r="A1262" t="s">
        <v>1262</v>
      </c>
      <c r="B1262" t="s">
        <v>5123</v>
      </c>
      <c r="C1262" t="s">
        <v>5124</v>
      </c>
      <c r="D1262" t="s">
        <v>7859</v>
      </c>
      <c r="E1262" t="s">
        <v>7860</v>
      </c>
      <c r="F1262" s="35" t="s">
        <v>7861</v>
      </c>
      <c r="G1262" s="1" t="s">
        <v>5104</v>
      </c>
      <c r="H1262" s="1" t="s">
        <v>5104</v>
      </c>
      <c r="I1262" s="3">
        <v>1</v>
      </c>
      <c r="J1262" s="1">
        <v>0</v>
      </c>
      <c r="K1262" s="1">
        <v>0</v>
      </c>
      <c r="L1262" s="3">
        <v>1</v>
      </c>
      <c r="M1262" s="6">
        <v>260.89999999999998</v>
      </c>
      <c r="N1262" s="13">
        <v>260.89999999999998</v>
      </c>
      <c r="O1262" s="3">
        <v>44</v>
      </c>
      <c r="P1262" s="1">
        <v>3</v>
      </c>
      <c r="Q1262" s="1">
        <v>3</v>
      </c>
      <c r="R1262" s="3">
        <v>1</v>
      </c>
      <c r="S1262" s="1">
        <v>90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10</v>
      </c>
      <c r="AC1262" s="3">
        <v>11</v>
      </c>
      <c r="AD1262" s="1">
        <v>7.9386037000000007E-2</v>
      </c>
      <c r="AE1262" s="1">
        <v>3.16937709373043E-2</v>
      </c>
      <c r="AF1262" s="1">
        <v>1</v>
      </c>
      <c r="AG1262" s="1">
        <v>1</v>
      </c>
      <c r="AH1262" s="1">
        <v>11</v>
      </c>
      <c r="AI1262" s="1">
        <v>1</v>
      </c>
      <c r="AJ1262" s="1">
        <v>1</v>
      </c>
      <c r="AK1262" s="1">
        <v>51</v>
      </c>
    </row>
    <row r="1263" spans="1:37" x14ac:dyDescent="0.2">
      <c r="A1263" t="s">
        <v>1263</v>
      </c>
      <c r="B1263" t="s">
        <v>5123</v>
      </c>
      <c r="C1263" t="s">
        <v>5124</v>
      </c>
      <c r="D1263" t="s">
        <v>7859</v>
      </c>
      <c r="E1263" t="s">
        <v>7862</v>
      </c>
      <c r="F1263" s="35" t="s">
        <v>7863</v>
      </c>
      <c r="G1263" s="1" t="s">
        <v>5104</v>
      </c>
      <c r="H1263" s="1" t="s">
        <v>5104</v>
      </c>
      <c r="I1263" s="3">
        <v>1</v>
      </c>
      <c r="J1263" s="1">
        <v>0</v>
      </c>
      <c r="K1263" s="1">
        <v>0</v>
      </c>
      <c r="L1263" s="3">
        <v>1</v>
      </c>
      <c r="M1263" s="6">
        <v>267.3</v>
      </c>
      <c r="N1263" s="13">
        <v>267.3</v>
      </c>
      <c r="O1263" s="3">
        <v>44</v>
      </c>
      <c r="P1263" s="1" t="s">
        <v>2</v>
      </c>
      <c r="Q1263" s="1">
        <v>2.9862000000000002</v>
      </c>
      <c r="R1263" s="3" t="s">
        <v>14989</v>
      </c>
      <c r="S1263" s="1">
        <v>90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10</v>
      </c>
      <c r="AC1263" s="3">
        <v>11</v>
      </c>
      <c r="AD1263" s="1">
        <v>7.9386037000000007E-2</v>
      </c>
      <c r="AE1263" s="1">
        <v>3.1693770937304397E-2</v>
      </c>
      <c r="AF1263" s="1">
        <v>1</v>
      </c>
      <c r="AG1263" s="1">
        <v>1</v>
      </c>
      <c r="AH1263" s="1">
        <v>11</v>
      </c>
      <c r="AI1263" s="1">
        <v>1</v>
      </c>
      <c r="AJ1263" s="1">
        <v>1</v>
      </c>
      <c r="AK1263" s="1">
        <v>51</v>
      </c>
    </row>
    <row r="1264" spans="1:37" x14ac:dyDescent="0.2">
      <c r="A1264" t="s">
        <v>1264</v>
      </c>
      <c r="B1264" t="s">
        <v>7864</v>
      </c>
      <c r="C1264" t="s">
        <v>7865</v>
      </c>
      <c r="D1264" t="s">
        <v>7866</v>
      </c>
      <c r="E1264" t="s">
        <v>7867</v>
      </c>
      <c r="F1264" s="35" t="s">
        <v>7868</v>
      </c>
      <c r="G1264" s="1" t="s">
        <v>5104</v>
      </c>
      <c r="H1264" s="1" t="s">
        <v>5104</v>
      </c>
      <c r="I1264" s="3">
        <v>1</v>
      </c>
      <c r="J1264" s="1">
        <v>0</v>
      </c>
      <c r="K1264" s="1">
        <v>0</v>
      </c>
      <c r="L1264" s="3">
        <v>1</v>
      </c>
      <c r="M1264" s="6">
        <v>1236.5</v>
      </c>
      <c r="N1264" s="13">
        <v>1236.5</v>
      </c>
      <c r="O1264" s="3">
        <v>44</v>
      </c>
      <c r="P1264" s="1">
        <v>2.2000000000000002</v>
      </c>
      <c r="Q1264" s="1">
        <v>2.2000000000000002</v>
      </c>
      <c r="R1264" s="3">
        <v>47</v>
      </c>
      <c r="S1264" s="1">
        <v>60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40</v>
      </c>
      <c r="Z1264" s="1">
        <v>0</v>
      </c>
      <c r="AA1264" s="1">
        <v>0</v>
      </c>
      <c r="AB1264" s="1">
        <v>0</v>
      </c>
      <c r="AC1264" s="3">
        <v>11</v>
      </c>
      <c r="AD1264" s="1">
        <v>6.0278683999999999E-2</v>
      </c>
      <c r="AE1264" s="1">
        <v>-5.8506856736085897E-2</v>
      </c>
      <c r="AF1264" s="1">
        <v>1</v>
      </c>
      <c r="AG1264" s="1">
        <v>1</v>
      </c>
      <c r="AH1264" s="1">
        <v>11</v>
      </c>
      <c r="AI1264" s="1">
        <v>3</v>
      </c>
      <c r="AJ1264" s="1">
        <v>3</v>
      </c>
      <c r="AK1264" s="1">
        <v>51</v>
      </c>
    </row>
    <row r="1265" spans="1:37" x14ac:dyDescent="0.2">
      <c r="A1265" t="s">
        <v>1265</v>
      </c>
      <c r="B1265" t="s">
        <v>7864</v>
      </c>
      <c r="C1265" t="s">
        <v>7865</v>
      </c>
      <c r="D1265" t="s">
        <v>7866</v>
      </c>
      <c r="E1265" t="s">
        <v>7869</v>
      </c>
      <c r="F1265" s="35" t="s">
        <v>7870</v>
      </c>
      <c r="G1265" s="1" t="s">
        <v>5104</v>
      </c>
      <c r="H1265" s="1" t="s">
        <v>5104</v>
      </c>
      <c r="I1265" s="3">
        <v>1</v>
      </c>
      <c r="J1265" s="1">
        <v>0</v>
      </c>
      <c r="K1265" s="1">
        <v>0</v>
      </c>
      <c r="L1265" s="3">
        <v>1</v>
      </c>
      <c r="M1265" s="6">
        <v>950</v>
      </c>
      <c r="N1265" s="13">
        <v>950</v>
      </c>
      <c r="O1265" s="3">
        <v>44</v>
      </c>
      <c r="P1265" s="1" t="s">
        <v>2</v>
      </c>
      <c r="Q1265" s="1">
        <v>2.0078999999999998</v>
      </c>
      <c r="R1265" s="3" t="s">
        <v>14989</v>
      </c>
      <c r="S1265" s="1">
        <v>60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40</v>
      </c>
      <c r="Z1265" s="1">
        <v>0</v>
      </c>
      <c r="AA1265" s="1">
        <v>0</v>
      </c>
      <c r="AB1265" s="1">
        <v>0</v>
      </c>
      <c r="AC1265" s="3">
        <v>11</v>
      </c>
      <c r="AD1265" s="1">
        <v>6.0278683999999999E-2</v>
      </c>
      <c r="AE1265" s="1">
        <v>-5.8506856736085897E-2</v>
      </c>
      <c r="AF1265" s="1">
        <v>1</v>
      </c>
      <c r="AG1265" s="1">
        <v>1</v>
      </c>
      <c r="AH1265" s="1">
        <v>11</v>
      </c>
      <c r="AI1265" s="1">
        <v>1</v>
      </c>
      <c r="AJ1265" s="1">
        <v>1</v>
      </c>
      <c r="AK1265" s="1">
        <v>51</v>
      </c>
    </row>
    <row r="1266" spans="1:37" x14ac:dyDescent="0.2">
      <c r="A1266" t="s">
        <v>1266</v>
      </c>
      <c r="B1266" t="s">
        <v>7864</v>
      </c>
      <c r="C1266" t="s">
        <v>7865</v>
      </c>
      <c r="D1266" t="s">
        <v>7866</v>
      </c>
      <c r="E1266" t="s">
        <v>7871</v>
      </c>
      <c r="F1266" s="35" t="s">
        <v>7872</v>
      </c>
      <c r="G1266" s="1" t="s">
        <v>5104</v>
      </c>
      <c r="H1266" s="1" t="s">
        <v>5104</v>
      </c>
      <c r="I1266" s="3">
        <v>1</v>
      </c>
      <c r="J1266" s="1">
        <v>0</v>
      </c>
      <c r="K1266" s="1">
        <v>0</v>
      </c>
      <c r="L1266" s="3">
        <v>1</v>
      </c>
      <c r="M1266" s="6">
        <v>1000</v>
      </c>
      <c r="N1266" s="13">
        <v>1000</v>
      </c>
      <c r="O1266" s="3">
        <v>44</v>
      </c>
      <c r="P1266" s="1" t="s">
        <v>2</v>
      </c>
      <c r="Q1266" s="1">
        <v>2.6871</v>
      </c>
      <c r="R1266" s="3" t="s">
        <v>14989</v>
      </c>
      <c r="S1266" s="1">
        <v>60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40</v>
      </c>
      <c r="Z1266" s="1">
        <v>0</v>
      </c>
      <c r="AA1266" s="1">
        <v>0</v>
      </c>
      <c r="AB1266" s="1">
        <v>0</v>
      </c>
      <c r="AC1266" s="3">
        <v>11</v>
      </c>
      <c r="AD1266" s="1">
        <v>6.0278683999999999E-2</v>
      </c>
      <c r="AE1266" s="1">
        <v>-5.8506856736085897E-2</v>
      </c>
      <c r="AF1266" s="1">
        <v>1</v>
      </c>
      <c r="AG1266" s="1">
        <v>1</v>
      </c>
      <c r="AH1266" s="1">
        <v>11</v>
      </c>
      <c r="AI1266" s="1">
        <v>4</v>
      </c>
      <c r="AJ1266" s="1">
        <v>4</v>
      </c>
      <c r="AK1266" s="1">
        <v>51</v>
      </c>
    </row>
    <row r="1267" spans="1:37" x14ac:dyDescent="0.2">
      <c r="A1267" t="s">
        <v>1267</v>
      </c>
      <c r="B1267" t="s">
        <v>7864</v>
      </c>
      <c r="C1267" t="s">
        <v>7865</v>
      </c>
      <c r="D1267" t="s">
        <v>7866</v>
      </c>
      <c r="E1267" t="s">
        <v>7873</v>
      </c>
      <c r="F1267" s="35" t="s">
        <v>7874</v>
      </c>
      <c r="G1267" s="1" t="s">
        <v>5104</v>
      </c>
      <c r="H1267" s="1" t="s">
        <v>5104</v>
      </c>
      <c r="I1267" s="3">
        <v>1</v>
      </c>
      <c r="J1267" s="1">
        <v>1</v>
      </c>
      <c r="K1267" s="1">
        <v>1</v>
      </c>
      <c r="L1267" s="3">
        <v>1</v>
      </c>
      <c r="M1267" s="6">
        <v>782.2</v>
      </c>
      <c r="N1267" s="13">
        <v>782.2</v>
      </c>
      <c r="O1267" s="3">
        <v>44</v>
      </c>
      <c r="P1267" s="1">
        <v>2.0775000000000001</v>
      </c>
      <c r="Q1267" s="1">
        <v>2.0775000000000001</v>
      </c>
      <c r="R1267" s="3">
        <v>47</v>
      </c>
      <c r="S1267" s="1">
        <v>60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40</v>
      </c>
      <c r="Z1267" s="1">
        <v>0</v>
      </c>
      <c r="AA1267" s="1">
        <v>0</v>
      </c>
      <c r="AB1267" s="1">
        <v>0</v>
      </c>
      <c r="AC1267" s="3">
        <v>11</v>
      </c>
      <c r="AD1267" s="1">
        <v>6.0278683999999999E-2</v>
      </c>
      <c r="AE1267" s="1">
        <v>-5.8506856736085897E-2</v>
      </c>
      <c r="AF1267" s="1">
        <v>1</v>
      </c>
      <c r="AG1267" s="1">
        <v>1</v>
      </c>
      <c r="AH1267" s="1">
        <v>11</v>
      </c>
      <c r="AI1267" s="1">
        <v>6</v>
      </c>
      <c r="AJ1267" s="1">
        <v>6</v>
      </c>
      <c r="AK1267" s="1">
        <v>51</v>
      </c>
    </row>
    <row r="1268" spans="1:37" x14ac:dyDescent="0.2">
      <c r="A1268" t="s">
        <v>1268</v>
      </c>
      <c r="B1268" t="s">
        <v>7864</v>
      </c>
      <c r="C1268" t="s">
        <v>7865</v>
      </c>
      <c r="D1268" t="s">
        <v>7866</v>
      </c>
      <c r="E1268" t="s">
        <v>5252</v>
      </c>
      <c r="F1268" s="35" t="s">
        <v>7875</v>
      </c>
      <c r="G1268" s="1" t="s">
        <v>5104</v>
      </c>
      <c r="H1268" s="1" t="s">
        <v>5104</v>
      </c>
      <c r="I1268" s="3">
        <v>1</v>
      </c>
      <c r="J1268" s="1">
        <v>0</v>
      </c>
      <c r="K1268" s="1">
        <v>0</v>
      </c>
      <c r="L1268" s="3">
        <v>1</v>
      </c>
      <c r="M1268" s="6">
        <v>1100</v>
      </c>
      <c r="N1268" s="13">
        <v>1100</v>
      </c>
      <c r="O1268" s="3">
        <v>44</v>
      </c>
      <c r="P1268" s="1">
        <v>2.19</v>
      </c>
      <c r="Q1268" s="1">
        <v>2.19</v>
      </c>
      <c r="R1268" s="3">
        <v>47</v>
      </c>
      <c r="S1268" s="1">
        <v>60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40</v>
      </c>
      <c r="Z1268" s="1">
        <v>0</v>
      </c>
      <c r="AA1268" s="1">
        <v>0</v>
      </c>
      <c r="AB1268" s="1">
        <v>0</v>
      </c>
      <c r="AC1268" s="3">
        <v>11</v>
      </c>
      <c r="AD1268" s="1">
        <v>6.0278683999999999E-2</v>
      </c>
      <c r="AE1268" s="1">
        <v>-5.8506856736085897E-2</v>
      </c>
      <c r="AF1268" s="1">
        <v>1</v>
      </c>
      <c r="AG1268" s="1">
        <v>1</v>
      </c>
      <c r="AH1268" s="1">
        <v>11</v>
      </c>
      <c r="AI1268" s="1">
        <v>5</v>
      </c>
      <c r="AJ1268" s="1">
        <v>5</v>
      </c>
      <c r="AK1268" s="1">
        <v>51</v>
      </c>
    </row>
    <row r="1269" spans="1:37" x14ac:dyDescent="0.2">
      <c r="A1269" t="s">
        <v>1269</v>
      </c>
      <c r="B1269" t="s">
        <v>5168</v>
      </c>
      <c r="C1269" t="s">
        <v>5481</v>
      </c>
      <c r="D1269" t="s">
        <v>7876</v>
      </c>
      <c r="E1269" t="s">
        <v>7877</v>
      </c>
      <c r="F1269" s="35" t="s">
        <v>7875</v>
      </c>
      <c r="G1269" s="1" t="s">
        <v>5104</v>
      </c>
      <c r="H1269" s="1" t="s">
        <v>5104</v>
      </c>
      <c r="I1269" s="3">
        <v>2</v>
      </c>
      <c r="J1269" s="1">
        <v>0</v>
      </c>
      <c r="K1269" s="1">
        <v>0</v>
      </c>
      <c r="L1269" s="3">
        <v>1</v>
      </c>
      <c r="M1269" s="6">
        <v>5.8</v>
      </c>
      <c r="N1269" s="13">
        <v>5.8</v>
      </c>
      <c r="O1269" s="3">
        <v>44</v>
      </c>
      <c r="P1269" s="1">
        <v>0.99250000000000005</v>
      </c>
      <c r="Q1269" s="1">
        <v>0.99250000000000005</v>
      </c>
      <c r="R1269" s="3">
        <v>47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100</v>
      </c>
      <c r="Z1269" s="1">
        <v>0</v>
      </c>
      <c r="AA1269" s="1">
        <v>0</v>
      </c>
      <c r="AB1269" s="1">
        <v>0</v>
      </c>
      <c r="AC1269" s="3">
        <v>11</v>
      </c>
      <c r="AD1269" s="1">
        <v>-3.0872732999999999E-2</v>
      </c>
      <c r="AE1269" s="1">
        <v>-0.113818620885238</v>
      </c>
      <c r="AF1269" s="1">
        <v>3</v>
      </c>
      <c r="AG1269" s="1">
        <v>3</v>
      </c>
      <c r="AH1269" s="1">
        <v>11</v>
      </c>
      <c r="AI1269" s="1">
        <v>1</v>
      </c>
      <c r="AJ1269" s="1">
        <v>1</v>
      </c>
      <c r="AK1269" s="1">
        <v>51</v>
      </c>
    </row>
    <row r="1270" spans="1:37" x14ac:dyDescent="0.2">
      <c r="A1270" t="s">
        <v>1270</v>
      </c>
      <c r="B1270" t="s">
        <v>5168</v>
      </c>
      <c r="C1270" t="s">
        <v>5169</v>
      </c>
      <c r="D1270" t="s">
        <v>7878</v>
      </c>
      <c r="E1270" t="s">
        <v>7879</v>
      </c>
      <c r="F1270" s="35" t="s">
        <v>7880</v>
      </c>
      <c r="G1270" s="1" t="s">
        <v>5104</v>
      </c>
      <c r="H1270" s="1" t="s">
        <v>5104</v>
      </c>
      <c r="I1270" s="3">
        <v>1</v>
      </c>
      <c r="J1270" s="1">
        <v>1</v>
      </c>
      <c r="K1270" s="1">
        <v>1</v>
      </c>
      <c r="L1270" s="3">
        <v>1</v>
      </c>
      <c r="M1270" s="6">
        <v>283.8</v>
      </c>
      <c r="N1270" s="13">
        <v>283.8</v>
      </c>
      <c r="O1270" s="3">
        <v>44</v>
      </c>
      <c r="P1270" s="1">
        <v>1.1499999999999999</v>
      </c>
      <c r="Q1270" s="1">
        <v>1.1499999999999999</v>
      </c>
      <c r="R1270" s="3">
        <v>47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100</v>
      </c>
      <c r="Z1270" s="1">
        <v>0</v>
      </c>
      <c r="AA1270" s="1">
        <v>0</v>
      </c>
      <c r="AB1270" s="1">
        <v>0</v>
      </c>
      <c r="AC1270" s="3">
        <v>11</v>
      </c>
      <c r="AD1270" s="1">
        <v>-3.0872732999999999E-2</v>
      </c>
      <c r="AE1270" s="1">
        <v>-0.113818620885238</v>
      </c>
      <c r="AF1270" s="1">
        <v>3</v>
      </c>
      <c r="AG1270" s="1">
        <v>3</v>
      </c>
      <c r="AH1270" s="1">
        <v>11</v>
      </c>
      <c r="AI1270" s="1">
        <v>5</v>
      </c>
      <c r="AJ1270" s="1">
        <v>5</v>
      </c>
      <c r="AK1270" s="1">
        <v>51</v>
      </c>
    </row>
    <row r="1271" spans="1:37" x14ac:dyDescent="0.2">
      <c r="A1271" t="s">
        <v>1271</v>
      </c>
      <c r="B1271" t="s">
        <v>5168</v>
      </c>
      <c r="C1271" t="s">
        <v>5169</v>
      </c>
      <c r="D1271" t="s">
        <v>7878</v>
      </c>
      <c r="E1271" t="s">
        <v>7881</v>
      </c>
      <c r="F1271" s="35" t="s">
        <v>7882</v>
      </c>
      <c r="G1271" s="1" t="s">
        <v>5104</v>
      </c>
      <c r="H1271" s="1" t="s">
        <v>5104</v>
      </c>
      <c r="I1271" s="3">
        <v>1</v>
      </c>
      <c r="J1271" s="1">
        <v>1</v>
      </c>
      <c r="K1271" s="1">
        <v>1</v>
      </c>
      <c r="L1271" s="3">
        <v>1</v>
      </c>
      <c r="M1271" s="6">
        <v>253.3</v>
      </c>
      <c r="N1271" s="13">
        <v>253.3</v>
      </c>
      <c r="O1271" s="3">
        <v>44</v>
      </c>
      <c r="P1271" s="1">
        <v>1.06</v>
      </c>
      <c r="Q1271" s="1">
        <v>1.06</v>
      </c>
      <c r="R1271" s="3">
        <v>47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100</v>
      </c>
      <c r="Z1271" s="1">
        <v>0</v>
      </c>
      <c r="AA1271" s="1">
        <v>0</v>
      </c>
      <c r="AB1271" s="1">
        <v>0</v>
      </c>
      <c r="AC1271" s="3">
        <v>11</v>
      </c>
      <c r="AD1271" s="1">
        <v>-3.0872732999999999E-2</v>
      </c>
      <c r="AE1271" s="1">
        <v>-0.113818620885238</v>
      </c>
      <c r="AF1271" s="1">
        <v>3</v>
      </c>
      <c r="AG1271" s="1">
        <v>3</v>
      </c>
      <c r="AH1271" s="1">
        <v>11</v>
      </c>
      <c r="AI1271" s="1">
        <v>10</v>
      </c>
      <c r="AJ1271" s="1">
        <v>10</v>
      </c>
      <c r="AK1271" s="1">
        <v>51</v>
      </c>
    </row>
    <row r="1272" spans="1:37" x14ac:dyDescent="0.2">
      <c r="A1272" t="s">
        <v>1272</v>
      </c>
      <c r="B1272" t="s">
        <v>5181</v>
      </c>
      <c r="C1272" t="s">
        <v>5609</v>
      </c>
      <c r="D1272" t="s">
        <v>7883</v>
      </c>
      <c r="E1272" t="s">
        <v>7884</v>
      </c>
      <c r="F1272" s="35" t="s">
        <v>7885</v>
      </c>
      <c r="G1272" s="1" t="s">
        <v>5105</v>
      </c>
      <c r="H1272" s="1" t="s">
        <v>5105</v>
      </c>
      <c r="I1272" s="3">
        <v>1</v>
      </c>
      <c r="J1272" s="1">
        <v>1</v>
      </c>
      <c r="K1272" s="1">
        <v>1</v>
      </c>
      <c r="L1272" s="3">
        <v>1</v>
      </c>
      <c r="M1272" s="6">
        <v>3910</v>
      </c>
      <c r="N1272" s="13">
        <v>3910</v>
      </c>
      <c r="O1272" s="3">
        <v>44</v>
      </c>
      <c r="P1272" s="1">
        <v>2.0699999999999998</v>
      </c>
      <c r="Q1272" s="1">
        <v>2.0699999999999998</v>
      </c>
      <c r="R1272" s="3">
        <v>47</v>
      </c>
      <c r="S1272" s="1">
        <v>0</v>
      </c>
      <c r="T1272" s="1">
        <v>90</v>
      </c>
      <c r="U1272" s="1">
        <v>0</v>
      </c>
      <c r="V1272" s="1">
        <v>0</v>
      </c>
      <c r="W1272" s="1">
        <v>0</v>
      </c>
      <c r="X1272" s="1">
        <v>0</v>
      </c>
      <c r="Y1272" s="1">
        <v>10</v>
      </c>
      <c r="Z1272" s="1">
        <v>0</v>
      </c>
      <c r="AA1272" s="1">
        <v>0</v>
      </c>
      <c r="AB1272" s="1">
        <v>0</v>
      </c>
      <c r="AC1272" s="3">
        <v>11</v>
      </c>
      <c r="AD1272" s="1">
        <v>-8.5367280000000004E-3</v>
      </c>
      <c r="AE1272" s="1">
        <v>-3.8742512974356602E-2</v>
      </c>
      <c r="AF1272" s="1">
        <v>1</v>
      </c>
      <c r="AG1272" s="1">
        <v>1</v>
      </c>
      <c r="AH1272" s="1">
        <v>11</v>
      </c>
      <c r="AI1272" s="1">
        <v>5</v>
      </c>
      <c r="AJ1272" s="1">
        <v>5</v>
      </c>
      <c r="AK1272" s="1">
        <v>51</v>
      </c>
    </row>
    <row r="1273" spans="1:37" x14ac:dyDescent="0.2">
      <c r="A1273" t="s">
        <v>1273</v>
      </c>
      <c r="B1273" t="s">
        <v>5233</v>
      </c>
      <c r="C1273" t="s">
        <v>5376</v>
      </c>
      <c r="D1273" t="s">
        <v>7886</v>
      </c>
      <c r="E1273" t="s">
        <v>7887</v>
      </c>
      <c r="F1273" s="35" t="s">
        <v>7888</v>
      </c>
      <c r="G1273" s="1" t="s">
        <v>5107</v>
      </c>
      <c r="H1273" s="1" t="s">
        <v>5107</v>
      </c>
      <c r="I1273" s="3">
        <v>1</v>
      </c>
      <c r="J1273" s="1">
        <v>0</v>
      </c>
      <c r="K1273" s="1">
        <v>0</v>
      </c>
      <c r="L1273" s="3">
        <v>1</v>
      </c>
      <c r="M1273" s="6">
        <v>33500</v>
      </c>
      <c r="N1273" s="13">
        <v>33500</v>
      </c>
      <c r="O1273" s="3">
        <v>44</v>
      </c>
      <c r="P1273" s="1">
        <v>1</v>
      </c>
      <c r="Q1273" s="1">
        <v>1</v>
      </c>
      <c r="R1273" s="3">
        <v>47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100</v>
      </c>
      <c r="AC1273" s="3">
        <v>11</v>
      </c>
      <c r="AD1273" s="1">
        <v>-9.0224465000000004E-2</v>
      </c>
      <c r="AE1273" s="1">
        <v>7.4363546281953796E-2</v>
      </c>
      <c r="AF1273" s="1">
        <v>1</v>
      </c>
      <c r="AG1273" s="1">
        <v>1</v>
      </c>
      <c r="AH1273" s="1">
        <v>11</v>
      </c>
      <c r="AI1273" s="1">
        <v>3</v>
      </c>
      <c r="AJ1273" s="1">
        <v>3</v>
      </c>
      <c r="AK1273" s="1">
        <v>51</v>
      </c>
    </row>
    <row r="1274" spans="1:37" x14ac:dyDescent="0.2">
      <c r="A1274" t="s">
        <v>1274</v>
      </c>
      <c r="B1274" t="s">
        <v>5233</v>
      </c>
      <c r="C1274" t="s">
        <v>5376</v>
      </c>
      <c r="D1274" t="s">
        <v>7889</v>
      </c>
      <c r="E1274" t="s">
        <v>7890</v>
      </c>
      <c r="F1274" s="35" t="s">
        <v>7891</v>
      </c>
      <c r="G1274" s="1" t="s">
        <v>5105</v>
      </c>
      <c r="H1274" s="1" t="s">
        <v>5105</v>
      </c>
      <c r="I1274" s="3">
        <v>1</v>
      </c>
      <c r="J1274" s="1">
        <v>1</v>
      </c>
      <c r="K1274" s="1">
        <v>1</v>
      </c>
      <c r="L1274" s="3">
        <v>1</v>
      </c>
      <c r="M1274" s="6">
        <v>149000</v>
      </c>
      <c r="N1274" s="13">
        <v>149000</v>
      </c>
      <c r="O1274" s="3">
        <v>44</v>
      </c>
      <c r="P1274" s="1">
        <v>1.165</v>
      </c>
      <c r="Q1274" s="1">
        <v>1.165</v>
      </c>
      <c r="R1274" s="3">
        <v>47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100</v>
      </c>
      <c r="AC1274" s="3">
        <v>11</v>
      </c>
      <c r="AD1274" s="1">
        <v>-9.0224465000000004E-2</v>
      </c>
      <c r="AE1274" s="1">
        <v>7.4363546281953796E-2</v>
      </c>
      <c r="AF1274" s="1">
        <v>1</v>
      </c>
      <c r="AG1274" s="1">
        <v>1</v>
      </c>
      <c r="AH1274" s="1">
        <v>11</v>
      </c>
      <c r="AI1274" s="1">
        <v>3</v>
      </c>
      <c r="AJ1274" s="1">
        <v>3</v>
      </c>
      <c r="AK1274" s="1">
        <v>51</v>
      </c>
    </row>
    <row r="1275" spans="1:37" x14ac:dyDescent="0.2">
      <c r="A1275" t="s">
        <v>1275</v>
      </c>
      <c r="B1275" t="s">
        <v>7892</v>
      </c>
      <c r="C1275" t="s">
        <v>7893</v>
      </c>
      <c r="D1275" t="s">
        <v>7894</v>
      </c>
      <c r="E1275" t="s">
        <v>7895</v>
      </c>
      <c r="F1275" s="35" t="s">
        <v>7896</v>
      </c>
      <c r="G1275" s="1" t="s">
        <v>5107</v>
      </c>
      <c r="H1275" s="1" t="s">
        <v>5107</v>
      </c>
      <c r="I1275" s="3">
        <v>1</v>
      </c>
      <c r="J1275" s="1">
        <v>1</v>
      </c>
      <c r="K1275" s="1">
        <v>1</v>
      </c>
      <c r="L1275" s="3">
        <v>1</v>
      </c>
      <c r="M1275" s="6">
        <v>47.5</v>
      </c>
      <c r="N1275" s="13">
        <v>47.5</v>
      </c>
      <c r="O1275" s="3">
        <v>44</v>
      </c>
      <c r="P1275" s="1">
        <v>1.5925</v>
      </c>
      <c r="Q1275" s="1">
        <v>1.5925</v>
      </c>
      <c r="R1275" s="3">
        <v>47</v>
      </c>
      <c r="S1275" s="1">
        <v>100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3">
        <v>11</v>
      </c>
      <c r="AD1275" s="1">
        <v>9.9855619000000007E-2</v>
      </c>
      <c r="AE1275" s="1">
        <v>2.2143426940416901E-2</v>
      </c>
      <c r="AF1275" s="1">
        <v>1</v>
      </c>
      <c r="AG1275" s="1">
        <v>1</v>
      </c>
      <c r="AH1275" s="1">
        <v>11</v>
      </c>
      <c r="AI1275" s="1">
        <v>2</v>
      </c>
      <c r="AJ1275" s="1">
        <v>2</v>
      </c>
      <c r="AK1275" s="1">
        <v>51</v>
      </c>
    </row>
    <row r="1276" spans="1:37" x14ac:dyDescent="0.2">
      <c r="A1276" t="s">
        <v>1276</v>
      </c>
      <c r="B1276" t="s">
        <v>7892</v>
      </c>
      <c r="C1276" t="s">
        <v>7893</v>
      </c>
      <c r="D1276" t="s">
        <v>7894</v>
      </c>
      <c r="E1276" t="s">
        <v>7897</v>
      </c>
      <c r="F1276" s="35" t="s">
        <v>7898</v>
      </c>
      <c r="G1276" s="1" t="s">
        <v>5107</v>
      </c>
      <c r="H1276" s="1" t="s">
        <v>5107</v>
      </c>
      <c r="I1276" s="3">
        <v>1</v>
      </c>
      <c r="J1276" s="1">
        <v>1</v>
      </c>
      <c r="K1276" s="1">
        <v>1</v>
      </c>
      <c r="L1276" s="3">
        <v>1</v>
      </c>
      <c r="M1276" s="6">
        <v>48</v>
      </c>
      <c r="N1276" s="13">
        <v>48</v>
      </c>
      <c r="O1276" s="3">
        <v>44</v>
      </c>
      <c r="P1276" s="1">
        <v>1.8</v>
      </c>
      <c r="Q1276" s="1">
        <v>1.8</v>
      </c>
      <c r="R1276" s="3">
        <v>47</v>
      </c>
      <c r="S1276" s="1">
        <v>100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3">
        <v>11</v>
      </c>
      <c r="AD1276" s="1">
        <v>9.9855619000000007E-2</v>
      </c>
      <c r="AE1276" s="1">
        <v>2.2143426940416901E-2</v>
      </c>
      <c r="AF1276" s="1">
        <v>1</v>
      </c>
      <c r="AG1276" s="1">
        <v>1</v>
      </c>
      <c r="AH1276" s="1">
        <v>11</v>
      </c>
      <c r="AI1276" s="1">
        <v>3</v>
      </c>
      <c r="AJ1276" s="1">
        <v>3</v>
      </c>
      <c r="AK1276" s="1">
        <v>51</v>
      </c>
    </row>
    <row r="1277" spans="1:37" x14ac:dyDescent="0.2">
      <c r="A1277" t="s">
        <v>1277</v>
      </c>
      <c r="B1277" t="s">
        <v>7892</v>
      </c>
      <c r="C1277" t="s">
        <v>7893</v>
      </c>
      <c r="D1277" t="s">
        <v>7894</v>
      </c>
      <c r="E1277" t="s">
        <v>7899</v>
      </c>
      <c r="F1277" s="35" t="s">
        <v>7900</v>
      </c>
      <c r="G1277" s="1" t="s">
        <v>5105</v>
      </c>
      <c r="H1277" s="1" t="s">
        <v>5105</v>
      </c>
      <c r="I1277" s="3">
        <v>2</v>
      </c>
      <c r="J1277" s="1">
        <v>0</v>
      </c>
      <c r="K1277" s="1">
        <v>0</v>
      </c>
      <c r="L1277" s="3">
        <v>1</v>
      </c>
      <c r="M1277" s="6">
        <v>57</v>
      </c>
      <c r="N1277" s="13">
        <v>57</v>
      </c>
      <c r="O1277" s="3">
        <v>44</v>
      </c>
      <c r="P1277" s="1">
        <v>0.96</v>
      </c>
      <c r="Q1277" s="1">
        <v>0.96</v>
      </c>
      <c r="R1277" s="3">
        <v>47</v>
      </c>
      <c r="S1277" s="1">
        <v>100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3">
        <v>11</v>
      </c>
      <c r="AD1277" s="1">
        <v>9.9855619000000007E-2</v>
      </c>
      <c r="AE1277" s="1">
        <v>2.2143426940416901E-2</v>
      </c>
      <c r="AF1277" s="1">
        <v>1</v>
      </c>
      <c r="AG1277" s="1">
        <v>1</v>
      </c>
      <c r="AH1277" s="1">
        <v>11</v>
      </c>
      <c r="AI1277" s="1">
        <v>1</v>
      </c>
      <c r="AJ1277" s="1">
        <v>1</v>
      </c>
      <c r="AK1277" s="1">
        <v>51</v>
      </c>
    </row>
    <row r="1278" spans="1:37" x14ac:dyDescent="0.2">
      <c r="A1278" t="s">
        <v>1278</v>
      </c>
      <c r="B1278" t="s">
        <v>7892</v>
      </c>
      <c r="C1278" t="s">
        <v>7893</v>
      </c>
      <c r="D1278" t="s">
        <v>7894</v>
      </c>
      <c r="E1278" t="s">
        <v>5224</v>
      </c>
      <c r="F1278" s="35" t="s">
        <v>7901</v>
      </c>
      <c r="G1278" s="1" t="s">
        <v>5105</v>
      </c>
      <c r="H1278" s="1" t="s">
        <v>5105</v>
      </c>
      <c r="I1278" s="3">
        <v>2</v>
      </c>
      <c r="J1278" s="1">
        <v>0</v>
      </c>
      <c r="K1278" s="1">
        <v>0</v>
      </c>
      <c r="L1278" s="3">
        <v>1</v>
      </c>
      <c r="M1278" s="6">
        <v>540</v>
      </c>
      <c r="N1278" s="13">
        <v>540</v>
      </c>
      <c r="O1278" s="3">
        <v>44</v>
      </c>
      <c r="P1278" s="1">
        <v>1.2925</v>
      </c>
      <c r="Q1278" s="1">
        <v>1.2925</v>
      </c>
      <c r="R1278" s="3">
        <v>47</v>
      </c>
      <c r="S1278" s="1">
        <v>100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3">
        <v>11</v>
      </c>
      <c r="AD1278" s="1">
        <v>9.9855619000000007E-2</v>
      </c>
      <c r="AE1278" s="1">
        <v>2.2143426940416901E-2</v>
      </c>
      <c r="AF1278" s="1">
        <v>1</v>
      </c>
      <c r="AG1278" s="1">
        <v>1</v>
      </c>
      <c r="AH1278" s="1">
        <v>11</v>
      </c>
      <c r="AI1278" s="1">
        <v>2</v>
      </c>
      <c r="AJ1278" s="1">
        <v>2</v>
      </c>
      <c r="AK1278" s="1">
        <v>51</v>
      </c>
    </row>
    <row r="1279" spans="1:37" x14ac:dyDescent="0.2">
      <c r="A1279" t="s">
        <v>1279</v>
      </c>
      <c r="B1279" t="s">
        <v>7892</v>
      </c>
      <c r="C1279" t="s">
        <v>7893</v>
      </c>
      <c r="D1279" t="s">
        <v>7894</v>
      </c>
      <c r="E1279" t="s">
        <v>7902</v>
      </c>
      <c r="F1279" s="35" t="s">
        <v>7903</v>
      </c>
      <c r="G1279" s="1" t="s">
        <v>5107</v>
      </c>
      <c r="H1279" s="1" t="s">
        <v>5107</v>
      </c>
      <c r="I1279" s="3">
        <v>1</v>
      </c>
      <c r="J1279" s="1">
        <v>1</v>
      </c>
      <c r="K1279" s="1">
        <v>1</v>
      </c>
      <c r="L1279" s="3">
        <v>1</v>
      </c>
      <c r="M1279" s="6">
        <v>49.5</v>
      </c>
      <c r="N1279" s="13">
        <v>49.5</v>
      </c>
      <c r="O1279" s="3">
        <v>44</v>
      </c>
      <c r="P1279" s="1">
        <v>1.575</v>
      </c>
      <c r="Q1279" s="1">
        <v>1.575</v>
      </c>
      <c r="R1279" s="3">
        <v>47</v>
      </c>
      <c r="S1279" s="1">
        <v>100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3">
        <v>11</v>
      </c>
      <c r="AD1279" s="1">
        <v>9.9855619000000007E-2</v>
      </c>
      <c r="AE1279" s="1">
        <v>2.2143426940416901E-2</v>
      </c>
      <c r="AF1279" s="1">
        <v>1</v>
      </c>
      <c r="AG1279" s="1">
        <v>1</v>
      </c>
      <c r="AH1279" s="1">
        <v>11</v>
      </c>
      <c r="AI1279" s="1">
        <v>3</v>
      </c>
      <c r="AJ1279" s="1">
        <v>3</v>
      </c>
      <c r="AK1279" s="1">
        <v>51</v>
      </c>
    </row>
    <row r="1280" spans="1:37" x14ac:dyDescent="0.2">
      <c r="A1280" t="s">
        <v>1280</v>
      </c>
      <c r="B1280" t="s">
        <v>7892</v>
      </c>
      <c r="C1280" t="s">
        <v>7893</v>
      </c>
      <c r="D1280" t="s">
        <v>7894</v>
      </c>
      <c r="E1280" t="s">
        <v>7904</v>
      </c>
      <c r="F1280" s="35" t="s">
        <v>7905</v>
      </c>
      <c r="G1280" s="1" t="s">
        <v>5106</v>
      </c>
      <c r="H1280" s="1" t="s">
        <v>5106</v>
      </c>
      <c r="I1280" s="3">
        <v>1</v>
      </c>
      <c r="J1280" s="1">
        <v>0</v>
      </c>
      <c r="K1280" s="1">
        <v>0</v>
      </c>
      <c r="L1280" s="3">
        <v>1</v>
      </c>
      <c r="M1280" s="6">
        <v>52.4</v>
      </c>
      <c r="N1280" s="13">
        <v>52.4</v>
      </c>
      <c r="O1280" s="3">
        <v>44</v>
      </c>
      <c r="P1280" s="1">
        <v>1.84</v>
      </c>
      <c r="Q1280" s="1">
        <v>1.84</v>
      </c>
      <c r="R1280" s="3">
        <v>47</v>
      </c>
      <c r="S1280" s="1">
        <v>100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3">
        <v>11</v>
      </c>
      <c r="AD1280" s="1">
        <v>9.9855619000000007E-2</v>
      </c>
      <c r="AE1280" s="1">
        <v>2.2143426940416901E-2</v>
      </c>
      <c r="AF1280" s="1">
        <v>1</v>
      </c>
      <c r="AG1280" s="1">
        <v>1</v>
      </c>
      <c r="AH1280" s="1">
        <v>11</v>
      </c>
      <c r="AI1280" s="1">
        <v>3</v>
      </c>
      <c r="AJ1280" s="1">
        <v>3</v>
      </c>
      <c r="AK1280" s="1">
        <v>51</v>
      </c>
    </row>
    <row r="1281" spans="1:37" x14ac:dyDescent="0.2">
      <c r="A1281" t="s">
        <v>1281</v>
      </c>
      <c r="B1281" t="s">
        <v>7892</v>
      </c>
      <c r="C1281" t="s">
        <v>7893</v>
      </c>
      <c r="D1281" t="s">
        <v>7894</v>
      </c>
      <c r="E1281" t="s">
        <v>7906</v>
      </c>
      <c r="F1281" s="35" t="s">
        <v>7907</v>
      </c>
      <c r="G1281" s="1" t="s">
        <v>2</v>
      </c>
      <c r="H1281" s="1" t="s">
        <v>5107</v>
      </c>
      <c r="I1281" s="14" t="s">
        <v>14989</v>
      </c>
      <c r="J1281" s="1" t="s">
        <v>2</v>
      </c>
      <c r="K1281" s="1">
        <v>0</v>
      </c>
      <c r="L1281" s="14" t="s">
        <v>14989</v>
      </c>
      <c r="M1281" s="6">
        <v>45</v>
      </c>
      <c r="N1281" s="13">
        <v>45</v>
      </c>
      <c r="O1281" s="3">
        <v>44</v>
      </c>
      <c r="P1281" s="1" t="s">
        <v>2</v>
      </c>
      <c r="Q1281" s="1">
        <v>3.9664000000000001</v>
      </c>
      <c r="R1281" s="3" t="s">
        <v>14989</v>
      </c>
      <c r="S1281" s="1">
        <v>89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11</v>
      </c>
      <c r="AC1281" s="36">
        <v>1</v>
      </c>
      <c r="AD1281" s="1">
        <v>7.7395624999999996E-2</v>
      </c>
      <c r="AE1281" s="1">
        <v>3.2750094625034101E-2</v>
      </c>
      <c r="AF1281" s="1">
        <v>1</v>
      </c>
      <c r="AG1281" s="1">
        <v>1</v>
      </c>
      <c r="AH1281" s="15">
        <v>1</v>
      </c>
      <c r="AI1281" s="1">
        <v>2</v>
      </c>
      <c r="AJ1281" s="1">
        <v>2</v>
      </c>
      <c r="AK1281" s="1">
        <v>51</v>
      </c>
    </row>
    <row r="1282" spans="1:37" x14ac:dyDescent="0.2">
      <c r="A1282" t="s">
        <v>1282</v>
      </c>
      <c r="B1282" t="s">
        <v>7892</v>
      </c>
      <c r="C1282" t="s">
        <v>7893</v>
      </c>
      <c r="D1282" t="s">
        <v>7894</v>
      </c>
      <c r="E1282" t="s">
        <v>7908</v>
      </c>
      <c r="F1282" s="35" t="s">
        <v>7909</v>
      </c>
      <c r="G1282" s="1" t="s">
        <v>5105</v>
      </c>
      <c r="H1282" s="1" t="s">
        <v>5105</v>
      </c>
      <c r="I1282" s="3">
        <v>2</v>
      </c>
      <c r="J1282" s="1">
        <v>0</v>
      </c>
      <c r="K1282" s="1">
        <v>0</v>
      </c>
      <c r="L1282" s="3">
        <v>1</v>
      </c>
      <c r="M1282" s="6">
        <v>32.5</v>
      </c>
      <c r="N1282" s="13">
        <v>32.5</v>
      </c>
      <c r="O1282" s="3">
        <v>44</v>
      </c>
      <c r="P1282" s="1" t="s">
        <v>2</v>
      </c>
      <c r="Q1282" s="1">
        <v>3.3466999999999998</v>
      </c>
      <c r="R1282" s="3" t="s">
        <v>14989</v>
      </c>
      <c r="S1282" s="1">
        <v>100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3">
        <v>11</v>
      </c>
      <c r="AD1282" s="1">
        <v>9.9855619000000007E-2</v>
      </c>
      <c r="AE1282" s="1">
        <v>2.2143426940416901E-2</v>
      </c>
      <c r="AF1282" s="1">
        <v>1</v>
      </c>
      <c r="AG1282" s="1">
        <v>1</v>
      </c>
      <c r="AH1282" s="1">
        <v>11</v>
      </c>
      <c r="AI1282" s="1">
        <v>2</v>
      </c>
      <c r="AJ1282" s="1">
        <v>2</v>
      </c>
      <c r="AK1282" s="1">
        <v>51</v>
      </c>
    </row>
    <row r="1283" spans="1:37" x14ac:dyDescent="0.2">
      <c r="A1283" t="s">
        <v>1283</v>
      </c>
      <c r="B1283" t="s">
        <v>7892</v>
      </c>
      <c r="C1283" t="s">
        <v>7893</v>
      </c>
      <c r="D1283" t="s">
        <v>7894</v>
      </c>
      <c r="E1283" t="s">
        <v>7910</v>
      </c>
      <c r="F1283" s="35" t="s">
        <v>7911</v>
      </c>
      <c r="G1283" s="1" t="s">
        <v>5107</v>
      </c>
      <c r="H1283" s="1" t="s">
        <v>5107</v>
      </c>
      <c r="I1283" s="3">
        <v>1</v>
      </c>
      <c r="J1283" s="1">
        <v>1</v>
      </c>
      <c r="K1283" s="1">
        <v>1</v>
      </c>
      <c r="L1283" s="3">
        <v>1</v>
      </c>
      <c r="M1283" s="6">
        <v>48</v>
      </c>
      <c r="N1283" s="13">
        <v>48</v>
      </c>
      <c r="O1283" s="3">
        <v>44</v>
      </c>
      <c r="P1283" s="1">
        <v>2.3149999999999999</v>
      </c>
      <c r="Q1283" s="1">
        <v>2.3149999999999999</v>
      </c>
      <c r="R1283" s="3">
        <v>47</v>
      </c>
      <c r="S1283" s="1">
        <v>100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3">
        <v>11</v>
      </c>
      <c r="AD1283" s="1">
        <v>9.9855619000000007E-2</v>
      </c>
      <c r="AE1283" s="1">
        <v>2.2143426940416901E-2</v>
      </c>
      <c r="AF1283" s="1">
        <v>1</v>
      </c>
      <c r="AG1283" s="1">
        <v>1</v>
      </c>
      <c r="AH1283" s="1">
        <v>11</v>
      </c>
      <c r="AI1283" s="1">
        <v>3</v>
      </c>
      <c r="AJ1283" s="1">
        <v>3</v>
      </c>
      <c r="AK1283" s="1">
        <v>51</v>
      </c>
    </row>
    <row r="1284" spans="1:37" x14ac:dyDescent="0.2">
      <c r="A1284" t="s">
        <v>1284</v>
      </c>
      <c r="B1284" t="s">
        <v>7892</v>
      </c>
      <c r="C1284" t="s">
        <v>7893</v>
      </c>
      <c r="D1284" t="s">
        <v>7894</v>
      </c>
      <c r="E1284" t="s">
        <v>5252</v>
      </c>
      <c r="F1284" s="35" t="s">
        <v>7912</v>
      </c>
      <c r="G1284" s="1" t="s">
        <v>5107</v>
      </c>
      <c r="H1284" s="1" t="s">
        <v>5107</v>
      </c>
      <c r="I1284" s="3">
        <v>1</v>
      </c>
      <c r="J1284" s="1">
        <v>1</v>
      </c>
      <c r="K1284" s="1">
        <v>1</v>
      </c>
      <c r="L1284" s="3">
        <v>1</v>
      </c>
      <c r="M1284" s="6">
        <v>37.5</v>
      </c>
      <c r="N1284" s="13">
        <v>37.5</v>
      </c>
      <c r="O1284" s="3">
        <v>44</v>
      </c>
      <c r="P1284" s="1">
        <v>1.41</v>
      </c>
      <c r="Q1284" s="1">
        <v>1.41</v>
      </c>
      <c r="R1284" s="3">
        <v>47</v>
      </c>
      <c r="S1284" s="1">
        <v>100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3">
        <v>11</v>
      </c>
      <c r="AD1284" s="1">
        <v>9.9855619000000007E-2</v>
      </c>
      <c r="AE1284" s="1">
        <v>2.2143426940416901E-2</v>
      </c>
      <c r="AF1284" s="1">
        <v>1</v>
      </c>
      <c r="AG1284" s="1">
        <v>1</v>
      </c>
      <c r="AH1284" s="1">
        <v>11</v>
      </c>
      <c r="AI1284" s="1">
        <v>2</v>
      </c>
      <c r="AJ1284" s="1">
        <v>2</v>
      </c>
      <c r="AK1284" s="1">
        <v>51</v>
      </c>
    </row>
    <row r="1285" spans="1:37" x14ac:dyDescent="0.2">
      <c r="A1285" t="s">
        <v>1285</v>
      </c>
      <c r="B1285" t="s">
        <v>7892</v>
      </c>
      <c r="C1285" t="s">
        <v>7893</v>
      </c>
      <c r="D1285" t="s">
        <v>7894</v>
      </c>
      <c r="E1285" t="s">
        <v>7913</v>
      </c>
      <c r="F1285" s="35" t="s">
        <v>7914</v>
      </c>
      <c r="G1285" s="1" t="s">
        <v>5107</v>
      </c>
      <c r="H1285" s="1" t="s">
        <v>5107</v>
      </c>
      <c r="I1285" s="3">
        <v>1</v>
      </c>
      <c r="J1285" s="1">
        <v>1</v>
      </c>
      <c r="K1285" s="1">
        <v>1</v>
      </c>
      <c r="L1285" s="3">
        <v>1</v>
      </c>
      <c r="M1285" s="6">
        <v>66.400000000000006</v>
      </c>
      <c r="N1285" s="13">
        <v>66.400000000000006</v>
      </c>
      <c r="O1285" s="3">
        <v>44</v>
      </c>
      <c r="P1285" s="1">
        <v>1.84</v>
      </c>
      <c r="Q1285" s="1">
        <v>1.84</v>
      </c>
      <c r="R1285" s="3">
        <v>47</v>
      </c>
      <c r="S1285" s="1">
        <v>100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3">
        <v>11</v>
      </c>
      <c r="AD1285" s="1">
        <v>9.9855619000000007E-2</v>
      </c>
      <c r="AE1285" s="1">
        <v>2.2143426940416901E-2</v>
      </c>
      <c r="AF1285" s="1">
        <v>1</v>
      </c>
      <c r="AG1285" s="1">
        <v>1</v>
      </c>
      <c r="AH1285" s="1">
        <v>11</v>
      </c>
      <c r="AI1285" s="1">
        <v>3</v>
      </c>
      <c r="AJ1285" s="1">
        <v>3</v>
      </c>
      <c r="AK1285" s="1">
        <v>51</v>
      </c>
    </row>
    <row r="1286" spans="1:37" x14ac:dyDescent="0.2">
      <c r="A1286" t="s">
        <v>1286</v>
      </c>
      <c r="B1286" t="s">
        <v>7915</v>
      </c>
      <c r="C1286" t="s">
        <v>7916</v>
      </c>
      <c r="D1286" t="s">
        <v>7917</v>
      </c>
      <c r="E1286" t="s">
        <v>7918</v>
      </c>
      <c r="F1286" s="35" t="s">
        <v>7919</v>
      </c>
      <c r="G1286" s="1" t="s">
        <v>5106</v>
      </c>
      <c r="H1286" s="1" t="s">
        <v>5106</v>
      </c>
      <c r="I1286" s="3">
        <v>1</v>
      </c>
      <c r="J1286" s="1">
        <v>1</v>
      </c>
      <c r="K1286" s="1">
        <v>1</v>
      </c>
      <c r="L1286" s="3">
        <v>1</v>
      </c>
      <c r="M1286" s="6">
        <v>3160000</v>
      </c>
      <c r="N1286" s="13">
        <v>3160000</v>
      </c>
      <c r="O1286" s="3">
        <v>44</v>
      </c>
      <c r="P1286" s="1">
        <v>1.2050000000000001</v>
      </c>
      <c r="Q1286" s="1">
        <v>1.2050000000000001</v>
      </c>
      <c r="R1286" s="3">
        <v>47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100</v>
      </c>
      <c r="AC1286" s="3">
        <v>11</v>
      </c>
      <c r="AD1286" s="1">
        <v>-9.0224465000000004E-2</v>
      </c>
      <c r="AE1286" s="1">
        <v>7.4363546281953699E-2</v>
      </c>
      <c r="AF1286" s="1">
        <v>1</v>
      </c>
      <c r="AG1286" s="1">
        <v>1</v>
      </c>
      <c r="AH1286" s="1">
        <v>11</v>
      </c>
      <c r="AI1286" s="1">
        <v>9</v>
      </c>
      <c r="AJ1286" s="1">
        <v>9</v>
      </c>
      <c r="AK1286" s="1">
        <v>51</v>
      </c>
    </row>
    <row r="1287" spans="1:37" x14ac:dyDescent="0.2">
      <c r="A1287" t="s">
        <v>1287</v>
      </c>
      <c r="B1287" t="s">
        <v>5123</v>
      </c>
      <c r="C1287" t="s">
        <v>5131</v>
      </c>
      <c r="D1287" t="s">
        <v>7920</v>
      </c>
      <c r="E1287" t="s">
        <v>7921</v>
      </c>
      <c r="F1287" s="35" t="s">
        <v>7922</v>
      </c>
      <c r="G1287" s="1" t="s">
        <v>5104</v>
      </c>
      <c r="H1287" s="1" t="s">
        <v>5104</v>
      </c>
      <c r="I1287" s="3">
        <v>1</v>
      </c>
      <c r="J1287" s="1">
        <v>0</v>
      </c>
      <c r="K1287" s="1">
        <v>0</v>
      </c>
      <c r="L1287" s="3">
        <v>1</v>
      </c>
      <c r="M1287" s="6">
        <v>18</v>
      </c>
      <c r="N1287" s="13">
        <v>18</v>
      </c>
      <c r="O1287" s="3">
        <v>44</v>
      </c>
      <c r="P1287" s="1" t="s">
        <v>2</v>
      </c>
      <c r="Q1287" s="1">
        <v>3.7305000000000001</v>
      </c>
      <c r="R1287" s="3" t="s">
        <v>14989</v>
      </c>
      <c r="S1287" s="1">
        <v>10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70</v>
      </c>
      <c r="AB1287" s="1">
        <v>20</v>
      </c>
      <c r="AC1287" s="3">
        <v>11</v>
      </c>
      <c r="AD1287" s="1">
        <v>-3.9257035000000003E-2</v>
      </c>
      <c r="AE1287" s="1">
        <v>-2.3710541192149101E-3</v>
      </c>
      <c r="AF1287" s="1">
        <v>1</v>
      </c>
      <c r="AG1287" s="1">
        <v>1</v>
      </c>
      <c r="AH1287" s="1">
        <v>11</v>
      </c>
      <c r="AI1287" s="1">
        <v>2</v>
      </c>
      <c r="AJ1287" s="1">
        <v>2</v>
      </c>
      <c r="AK1287" s="1">
        <v>51</v>
      </c>
    </row>
    <row r="1288" spans="1:37" x14ac:dyDescent="0.2">
      <c r="A1288" t="s">
        <v>1288</v>
      </c>
      <c r="B1288" t="s">
        <v>5123</v>
      </c>
      <c r="C1288" t="s">
        <v>5131</v>
      </c>
      <c r="D1288" t="s">
        <v>7920</v>
      </c>
      <c r="E1288" t="s">
        <v>7923</v>
      </c>
      <c r="F1288" s="35" t="s">
        <v>7924</v>
      </c>
      <c r="G1288" s="1" t="s">
        <v>5104</v>
      </c>
      <c r="H1288" s="1" t="s">
        <v>5104</v>
      </c>
      <c r="I1288" s="3">
        <v>1</v>
      </c>
      <c r="J1288" s="1">
        <v>0</v>
      </c>
      <c r="K1288" s="1">
        <v>0</v>
      </c>
      <c r="L1288" s="3">
        <v>1</v>
      </c>
      <c r="M1288" s="6">
        <v>16.5</v>
      </c>
      <c r="N1288" s="13">
        <v>16.5</v>
      </c>
      <c r="O1288" s="3">
        <v>44</v>
      </c>
      <c r="P1288" s="1">
        <v>5.9</v>
      </c>
      <c r="Q1288" s="1">
        <v>5.9</v>
      </c>
      <c r="R1288" s="3">
        <v>1</v>
      </c>
      <c r="S1288" s="1">
        <v>10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70</v>
      </c>
      <c r="AB1288" s="1">
        <v>20</v>
      </c>
      <c r="AC1288" s="3">
        <v>11</v>
      </c>
      <c r="AD1288" s="1">
        <v>-3.9257035000000003E-2</v>
      </c>
      <c r="AE1288" s="1">
        <v>-2.3710541192149301E-3</v>
      </c>
      <c r="AF1288" s="1">
        <v>1</v>
      </c>
      <c r="AG1288" s="1">
        <v>1</v>
      </c>
      <c r="AH1288" s="1">
        <v>11</v>
      </c>
      <c r="AI1288" s="1">
        <v>2</v>
      </c>
      <c r="AJ1288" s="1">
        <v>2</v>
      </c>
      <c r="AK1288" s="1">
        <v>51</v>
      </c>
    </row>
    <row r="1289" spans="1:37" x14ac:dyDescent="0.2">
      <c r="A1289" t="s">
        <v>1289</v>
      </c>
      <c r="B1289" t="s">
        <v>5123</v>
      </c>
      <c r="C1289" t="s">
        <v>5131</v>
      </c>
      <c r="D1289" t="s">
        <v>7920</v>
      </c>
      <c r="E1289" t="s">
        <v>7925</v>
      </c>
      <c r="F1289" s="35" t="s">
        <v>7926</v>
      </c>
      <c r="G1289" s="1" t="s">
        <v>5104</v>
      </c>
      <c r="H1289" s="1" t="s">
        <v>5104</v>
      </c>
      <c r="I1289" s="3">
        <v>1</v>
      </c>
      <c r="J1289" s="1">
        <v>0</v>
      </c>
      <c r="K1289" s="1">
        <v>0</v>
      </c>
      <c r="L1289" s="3">
        <v>1</v>
      </c>
      <c r="M1289" s="6">
        <v>28.5</v>
      </c>
      <c r="N1289" s="13">
        <v>28.5</v>
      </c>
      <c r="O1289" s="3">
        <v>44</v>
      </c>
      <c r="P1289" s="1">
        <v>5.12</v>
      </c>
      <c r="Q1289" s="1">
        <v>5.12</v>
      </c>
      <c r="R1289" s="3">
        <v>47</v>
      </c>
      <c r="S1289" s="1">
        <v>10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70</v>
      </c>
      <c r="AB1289" s="1">
        <v>20</v>
      </c>
      <c r="AC1289" s="3">
        <v>11</v>
      </c>
      <c r="AD1289" s="1">
        <v>-3.9257035000000003E-2</v>
      </c>
      <c r="AE1289" s="1">
        <v>-2.37105411921495E-3</v>
      </c>
      <c r="AF1289" s="1">
        <v>1</v>
      </c>
      <c r="AG1289" s="1">
        <v>1</v>
      </c>
      <c r="AH1289" s="1">
        <v>11</v>
      </c>
      <c r="AI1289" s="1">
        <v>2</v>
      </c>
      <c r="AJ1289" s="1">
        <v>2</v>
      </c>
      <c r="AK1289" s="1">
        <v>51</v>
      </c>
    </row>
    <row r="1290" spans="1:37" x14ac:dyDescent="0.2">
      <c r="A1290" t="s">
        <v>1290</v>
      </c>
      <c r="B1290" t="s">
        <v>5123</v>
      </c>
      <c r="C1290" t="s">
        <v>5131</v>
      </c>
      <c r="D1290" t="s">
        <v>7920</v>
      </c>
      <c r="E1290" t="s">
        <v>7927</v>
      </c>
      <c r="F1290" s="35" t="s">
        <v>7928</v>
      </c>
      <c r="G1290" s="1" t="s">
        <v>5104</v>
      </c>
      <c r="H1290" s="1" t="s">
        <v>5104</v>
      </c>
      <c r="I1290" s="3">
        <v>1</v>
      </c>
      <c r="J1290" s="1">
        <v>0</v>
      </c>
      <c r="K1290" s="1">
        <v>0</v>
      </c>
      <c r="L1290" s="3">
        <v>1</v>
      </c>
      <c r="M1290" s="6">
        <v>17.3</v>
      </c>
      <c r="N1290" s="13">
        <v>17.3</v>
      </c>
      <c r="O1290" s="3">
        <v>44</v>
      </c>
      <c r="P1290" s="1">
        <v>5.68</v>
      </c>
      <c r="Q1290" s="1">
        <v>5.68</v>
      </c>
      <c r="R1290" s="3">
        <v>47</v>
      </c>
      <c r="S1290" s="1">
        <v>10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70</v>
      </c>
      <c r="AB1290" s="1">
        <v>20</v>
      </c>
      <c r="AC1290" s="3">
        <v>11</v>
      </c>
      <c r="AD1290" s="1">
        <v>-3.9257035000000003E-2</v>
      </c>
      <c r="AE1290" s="1">
        <v>-2.37105411921495E-3</v>
      </c>
      <c r="AF1290" s="1">
        <v>1</v>
      </c>
      <c r="AG1290" s="1">
        <v>1</v>
      </c>
      <c r="AH1290" s="1">
        <v>11</v>
      </c>
      <c r="AI1290" s="1">
        <v>3</v>
      </c>
      <c r="AJ1290" s="1">
        <v>3</v>
      </c>
      <c r="AK1290" s="1">
        <v>51</v>
      </c>
    </row>
    <row r="1291" spans="1:37" x14ac:dyDescent="0.2">
      <c r="A1291" t="s">
        <v>1291</v>
      </c>
      <c r="B1291" t="s">
        <v>5123</v>
      </c>
      <c r="C1291" t="s">
        <v>6600</v>
      </c>
      <c r="D1291" t="s">
        <v>7929</v>
      </c>
      <c r="E1291" t="s">
        <v>6393</v>
      </c>
      <c r="F1291" s="35" t="s">
        <v>7930</v>
      </c>
      <c r="G1291" s="1" t="s">
        <v>5104</v>
      </c>
      <c r="H1291" s="1" t="s">
        <v>5104</v>
      </c>
      <c r="I1291" s="3">
        <v>1</v>
      </c>
      <c r="J1291" s="1">
        <v>0</v>
      </c>
      <c r="K1291" s="1">
        <v>0</v>
      </c>
      <c r="L1291" s="3">
        <v>1</v>
      </c>
      <c r="M1291" s="6">
        <v>51.8</v>
      </c>
      <c r="N1291" s="13">
        <v>51.8</v>
      </c>
      <c r="O1291" s="3">
        <v>44</v>
      </c>
      <c r="P1291" s="1">
        <v>4.99</v>
      </c>
      <c r="Q1291" s="1">
        <v>4.99</v>
      </c>
      <c r="R1291" s="3">
        <v>47</v>
      </c>
      <c r="S1291" s="1">
        <v>30</v>
      </c>
      <c r="T1291" s="1">
        <v>30</v>
      </c>
      <c r="U1291" s="1">
        <v>0</v>
      </c>
      <c r="V1291" s="1">
        <v>0</v>
      </c>
      <c r="W1291" s="1">
        <v>0</v>
      </c>
      <c r="X1291" s="1">
        <v>0</v>
      </c>
      <c r="Y1291" s="1">
        <v>20</v>
      </c>
      <c r="Z1291" s="1">
        <v>0</v>
      </c>
      <c r="AA1291" s="1">
        <v>20</v>
      </c>
      <c r="AB1291" s="1">
        <v>0</v>
      </c>
      <c r="AC1291" s="3">
        <v>11</v>
      </c>
      <c r="AD1291" s="1">
        <v>2.0400113000000001E-2</v>
      </c>
      <c r="AE1291" s="1">
        <v>-5.2928986213919699E-2</v>
      </c>
      <c r="AF1291" s="1">
        <v>2</v>
      </c>
      <c r="AG1291" s="1">
        <v>2</v>
      </c>
      <c r="AH1291" s="1">
        <v>11</v>
      </c>
      <c r="AI1291" s="1">
        <v>4</v>
      </c>
      <c r="AJ1291" s="1">
        <v>4</v>
      </c>
      <c r="AK1291" s="1">
        <v>51</v>
      </c>
    </row>
    <row r="1292" spans="1:37" x14ac:dyDescent="0.2">
      <c r="A1292" t="s">
        <v>1292</v>
      </c>
      <c r="B1292" t="s">
        <v>5123</v>
      </c>
      <c r="C1292" t="s">
        <v>6600</v>
      </c>
      <c r="D1292" t="s">
        <v>7929</v>
      </c>
      <c r="E1292" t="s">
        <v>7931</v>
      </c>
      <c r="F1292" s="35" t="s">
        <v>7932</v>
      </c>
      <c r="G1292" s="1" t="s">
        <v>5104</v>
      </c>
      <c r="H1292" s="1" t="s">
        <v>5104</v>
      </c>
      <c r="I1292" s="3">
        <v>1</v>
      </c>
      <c r="J1292" s="1">
        <v>0</v>
      </c>
      <c r="K1292" s="1">
        <v>0</v>
      </c>
      <c r="L1292" s="3">
        <v>1</v>
      </c>
      <c r="M1292" s="6">
        <v>52</v>
      </c>
      <c r="N1292" s="13">
        <v>52</v>
      </c>
      <c r="O1292" s="3">
        <v>44</v>
      </c>
      <c r="P1292" s="1">
        <v>4.99</v>
      </c>
      <c r="Q1292" s="1">
        <v>4.99</v>
      </c>
      <c r="R1292" s="3">
        <v>47</v>
      </c>
      <c r="S1292" s="1">
        <v>30</v>
      </c>
      <c r="T1292" s="1">
        <v>30</v>
      </c>
      <c r="U1292" s="1">
        <v>0</v>
      </c>
      <c r="V1292" s="1">
        <v>0</v>
      </c>
      <c r="W1292" s="1">
        <v>0</v>
      </c>
      <c r="X1292" s="1">
        <v>0</v>
      </c>
      <c r="Y1292" s="1">
        <v>20</v>
      </c>
      <c r="Z1292" s="1">
        <v>0</v>
      </c>
      <c r="AA1292" s="1">
        <v>20</v>
      </c>
      <c r="AB1292" s="1">
        <v>0</v>
      </c>
      <c r="AC1292" s="3">
        <v>11</v>
      </c>
      <c r="AD1292" s="1">
        <v>2.0400113000000001E-2</v>
      </c>
      <c r="AE1292" s="1">
        <v>-5.2928986213919602E-2</v>
      </c>
      <c r="AF1292" s="1">
        <v>2</v>
      </c>
      <c r="AG1292" s="1">
        <v>2</v>
      </c>
      <c r="AH1292" s="1">
        <v>11</v>
      </c>
      <c r="AI1292" s="1">
        <v>7</v>
      </c>
      <c r="AJ1292" s="1">
        <v>7</v>
      </c>
      <c r="AK1292" s="1">
        <v>51</v>
      </c>
    </row>
    <row r="1293" spans="1:37" x14ac:dyDescent="0.2">
      <c r="A1293" t="s">
        <v>1293</v>
      </c>
      <c r="B1293" t="s">
        <v>5123</v>
      </c>
      <c r="C1293" t="s">
        <v>6600</v>
      </c>
      <c r="D1293" t="s">
        <v>7929</v>
      </c>
      <c r="E1293" t="s">
        <v>7933</v>
      </c>
      <c r="F1293" s="35" t="s">
        <v>7934</v>
      </c>
      <c r="G1293" s="1" t="s">
        <v>5104</v>
      </c>
      <c r="H1293" s="1" t="s">
        <v>5104</v>
      </c>
      <c r="I1293" s="3">
        <v>1</v>
      </c>
      <c r="J1293" s="1">
        <v>1</v>
      </c>
      <c r="K1293" s="1">
        <v>1</v>
      </c>
      <c r="L1293" s="3">
        <v>1</v>
      </c>
      <c r="M1293" s="6">
        <v>115</v>
      </c>
      <c r="N1293" s="13">
        <v>115</v>
      </c>
      <c r="O1293" s="3">
        <v>44</v>
      </c>
      <c r="P1293" s="1">
        <v>4.99</v>
      </c>
      <c r="Q1293" s="1">
        <v>4.99</v>
      </c>
      <c r="R1293" s="3">
        <v>47</v>
      </c>
      <c r="S1293" s="1">
        <v>30</v>
      </c>
      <c r="T1293" s="1">
        <v>30</v>
      </c>
      <c r="U1293" s="1">
        <v>0</v>
      </c>
      <c r="V1293" s="1">
        <v>0</v>
      </c>
      <c r="W1293" s="1">
        <v>0</v>
      </c>
      <c r="X1293" s="1">
        <v>0</v>
      </c>
      <c r="Y1293" s="1">
        <v>20</v>
      </c>
      <c r="Z1293" s="1">
        <v>0</v>
      </c>
      <c r="AA1293" s="1">
        <v>20</v>
      </c>
      <c r="AB1293" s="1">
        <v>0</v>
      </c>
      <c r="AC1293" s="3">
        <v>11</v>
      </c>
      <c r="AD1293" s="1">
        <v>2.0400113000000001E-2</v>
      </c>
      <c r="AE1293" s="1">
        <v>-5.2928986213919602E-2</v>
      </c>
      <c r="AF1293" s="1">
        <v>2</v>
      </c>
      <c r="AG1293" s="1">
        <v>2</v>
      </c>
      <c r="AH1293" s="1">
        <v>11</v>
      </c>
      <c r="AI1293" s="1">
        <v>4</v>
      </c>
      <c r="AJ1293" s="1">
        <v>4</v>
      </c>
      <c r="AK1293" s="1">
        <v>51</v>
      </c>
    </row>
    <row r="1294" spans="1:37" x14ac:dyDescent="0.2">
      <c r="A1294" t="s">
        <v>1294</v>
      </c>
      <c r="B1294" t="s">
        <v>5123</v>
      </c>
      <c r="C1294" t="s">
        <v>5949</v>
      </c>
      <c r="D1294" t="s">
        <v>7935</v>
      </c>
      <c r="E1294" t="s">
        <v>7936</v>
      </c>
      <c r="F1294" s="35" t="s">
        <v>7937</v>
      </c>
      <c r="G1294" s="1" t="s">
        <v>5104</v>
      </c>
      <c r="H1294" s="1" t="s">
        <v>5104</v>
      </c>
      <c r="I1294" s="3">
        <v>1</v>
      </c>
      <c r="J1294" s="1">
        <v>0</v>
      </c>
      <c r="K1294" s="1">
        <v>0</v>
      </c>
      <c r="L1294" s="3">
        <v>1</v>
      </c>
      <c r="M1294" s="6">
        <v>92.8</v>
      </c>
      <c r="N1294" s="13">
        <v>92.8</v>
      </c>
      <c r="O1294" s="3">
        <v>44</v>
      </c>
      <c r="P1294" s="1" t="s">
        <v>2</v>
      </c>
      <c r="Q1294" s="1">
        <v>3.1379000000000001</v>
      </c>
      <c r="R1294" s="3" t="s">
        <v>14989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40</v>
      </c>
      <c r="Z1294" s="1">
        <v>0</v>
      </c>
      <c r="AA1294" s="1">
        <v>60</v>
      </c>
      <c r="AB1294" s="1">
        <v>0</v>
      </c>
      <c r="AC1294" s="3">
        <v>11</v>
      </c>
      <c r="AD1294" s="1">
        <v>-4.6753599E-2</v>
      </c>
      <c r="AE1294" s="1">
        <v>-9.9562245732125895E-2</v>
      </c>
      <c r="AF1294" s="1">
        <v>1</v>
      </c>
      <c r="AG1294" s="1">
        <v>1</v>
      </c>
      <c r="AH1294" s="1">
        <v>11</v>
      </c>
      <c r="AI1294" s="1">
        <v>1</v>
      </c>
      <c r="AJ1294" s="1">
        <v>1</v>
      </c>
      <c r="AK1294" s="1">
        <v>51</v>
      </c>
    </row>
    <row r="1295" spans="1:37" x14ac:dyDescent="0.2">
      <c r="A1295" t="s">
        <v>1295</v>
      </c>
      <c r="B1295" t="s">
        <v>5123</v>
      </c>
      <c r="C1295" t="s">
        <v>5949</v>
      </c>
      <c r="D1295" t="s">
        <v>7935</v>
      </c>
      <c r="E1295" t="s">
        <v>7938</v>
      </c>
      <c r="F1295" s="35" t="s">
        <v>7939</v>
      </c>
      <c r="G1295" s="1" t="s">
        <v>5104</v>
      </c>
      <c r="H1295" s="1" t="s">
        <v>5104</v>
      </c>
      <c r="I1295" s="3">
        <v>1</v>
      </c>
      <c r="J1295" s="1">
        <v>0</v>
      </c>
      <c r="K1295" s="1">
        <v>0</v>
      </c>
      <c r="L1295" s="3">
        <v>1</v>
      </c>
      <c r="M1295" s="6">
        <f>(88+89)/2</f>
        <v>88.5</v>
      </c>
      <c r="N1295" s="1">
        <f>(88+89)/2</f>
        <v>88.5</v>
      </c>
      <c r="O1295" s="3">
        <v>1</v>
      </c>
      <c r="P1295" s="1" t="s">
        <v>2</v>
      </c>
      <c r="Q1295" s="1">
        <v>2.6414</v>
      </c>
      <c r="R1295" s="3" t="s">
        <v>14989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40</v>
      </c>
      <c r="Z1295" s="1">
        <v>0</v>
      </c>
      <c r="AA1295" s="1">
        <v>60</v>
      </c>
      <c r="AB1295" s="1">
        <v>0</v>
      </c>
      <c r="AC1295" s="3">
        <v>44</v>
      </c>
      <c r="AD1295" s="1">
        <v>-4.6753599E-2</v>
      </c>
      <c r="AE1295" s="1">
        <v>-9.9562245732125895E-2</v>
      </c>
      <c r="AF1295" s="1">
        <v>2</v>
      </c>
      <c r="AG1295" s="1">
        <v>2</v>
      </c>
      <c r="AH1295" s="15">
        <v>1</v>
      </c>
      <c r="AI1295" s="1">
        <v>2</v>
      </c>
      <c r="AJ1295" s="1">
        <v>2</v>
      </c>
      <c r="AK1295" s="1">
        <v>51</v>
      </c>
    </row>
    <row r="1296" spans="1:37" x14ac:dyDescent="0.2">
      <c r="A1296" t="s">
        <v>1296</v>
      </c>
      <c r="B1296" t="s">
        <v>5123</v>
      </c>
      <c r="C1296" t="s">
        <v>5949</v>
      </c>
      <c r="D1296" t="s">
        <v>7935</v>
      </c>
      <c r="E1296" t="s">
        <v>7940</v>
      </c>
      <c r="F1296" s="35" t="s">
        <v>7941</v>
      </c>
      <c r="G1296" s="1" t="s">
        <v>5104</v>
      </c>
      <c r="H1296" s="1" t="s">
        <v>5104</v>
      </c>
      <c r="I1296" s="3">
        <v>1</v>
      </c>
      <c r="J1296" s="1">
        <v>0</v>
      </c>
      <c r="K1296" s="1">
        <v>0</v>
      </c>
      <c r="L1296" s="3">
        <v>1</v>
      </c>
      <c r="M1296" s="6">
        <v>95.5</v>
      </c>
      <c r="N1296" s="13">
        <v>95.5</v>
      </c>
      <c r="O1296" s="3">
        <v>44</v>
      </c>
      <c r="P1296" s="1" t="s">
        <v>2</v>
      </c>
      <c r="Q1296" s="1">
        <v>2.8645999999999998</v>
      </c>
      <c r="R1296" s="3" t="s">
        <v>14989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40</v>
      </c>
      <c r="Z1296" s="1">
        <v>0</v>
      </c>
      <c r="AA1296" s="1">
        <v>60</v>
      </c>
      <c r="AB1296" s="1">
        <v>0</v>
      </c>
      <c r="AC1296" s="36">
        <v>1</v>
      </c>
      <c r="AD1296" s="1">
        <v>-4.6753599E-2</v>
      </c>
      <c r="AE1296" s="1">
        <v>-9.9562245732125798E-2</v>
      </c>
      <c r="AF1296" s="1">
        <v>1</v>
      </c>
      <c r="AG1296" s="1">
        <v>1</v>
      </c>
      <c r="AH1296" s="15">
        <v>1</v>
      </c>
      <c r="AI1296" s="1">
        <v>1</v>
      </c>
      <c r="AJ1296" s="1">
        <v>1</v>
      </c>
      <c r="AK1296" s="1">
        <v>51</v>
      </c>
    </row>
    <row r="1297" spans="1:37" x14ac:dyDescent="0.2">
      <c r="A1297" t="s">
        <v>1297</v>
      </c>
      <c r="B1297" t="s">
        <v>5123</v>
      </c>
      <c r="C1297" t="s">
        <v>5949</v>
      </c>
      <c r="D1297" t="s">
        <v>7935</v>
      </c>
      <c r="E1297" t="s">
        <v>7942</v>
      </c>
      <c r="F1297" s="35" t="s">
        <v>7943</v>
      </c>
      <c r="G1297" s="1" t="s">
        <v>5104</v>
      </c>
      <c r="H1297" s="1" t="s">
        <v>5104</v>
      </c>
      <c r="I1297" s="3">
        <v>1</v>
      </c>
      <c r="J1297" s="1">
        <v>0</v>
      </c>
      <c r="K1297" s="1">
        <v>0</v>
      </c>
      <c r="L1297" s="3">
        <v>1</v>
      </c>
      <c r="M1297" s="6">
        <v>100</v>
      </c>
      <c r="N1297" s="13">
        <v>100</v>
      </c>
      <c r="O1297" s="3">
        <v>44</v>
      </c>
      <c r="P1297" s="1" t="s">
        <v>2</v>
      </c>
      <c r="Q1297" s="1">
        <v>2.8254000000000001</v>
      </c>
      <c r="R1297" s="3" t="s">
        <v>14989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40</v>
      </c>
      <c r="Z1297" s="1">
        <v>0</v>
      </c>
      <c r="AA1297" s="1">
        <v>60</v>
      </c>
      <c r="AB1297" s="1">
        <v>0</v>
      </c>
      <c r="AC1297" s="3">
        <v>11</v>
      </c>
      <c r="AD1297" s="1">
        <v>-4.6753599E-2</v>
      </c>
      <c r="AE1297" s="1">
        <v>-9.9562245732125798E-2</v>
      </c>
      <c r="AF1297" s="1">
        <v>2</v>
      </c>
      <c r="AG1297" s="1">
        <v>2</v>
      </c>
      <c r="AH1297" s="1">
        <v>11</v>
      </c>
      <c r="AI1297" s="1">
        <v>1</v>
      </c>
      <c r="AJ1297" s="1">
        <v>1</v>
      </c>
      <c r="AK1297" s="1">
        <v>51</v>
      </c>
    </row>
    <row r="1298" spans="1:37" x14ac:dyDescent="0.2">
      <c r="A1298" t="s">
        <v>1298</v>
      </c>
      <c r="B1298" t="s">
        <v>5123</v>
      </c>
      <c r="C1298" t="s">
        <v>5949</v>
      </c>
      <c r="D1298" t="s">
        <v>7935</v>
      </c>
      <c r="E1298" t="s">
        <v>7944</v>
      </c>
      <c r="F1298" s="35" t="s">
        <v>7945</v>
      </c>
      <c r="G1298" s="1" t="s">
        <v>5104</v>
      </c>
      <c r="H1298" s="1" t="s">
        <v>5104</v>
      </c>
      <c r="I1298" s="3">
        <v>1</v>
      </c>
      <c r="J1298" s="1">
        <v>0</v>
      </c>
      <c r="K1298" s="1">
        <v>0</v>
      </c>
      <c r="L1298" s="3">
        <v>1</v>
      </c>
      <c r="M1298" s="6">
        <v>51</v>
      </c>
      <c r="N1298" s="13">
        <v>51</v>
      </c>
      <c r="O1298" s="3">
        <v>44</v>
      </c>
      <c r="P1298" s="1">
        <v>3</v>
      </c>
      <c r="Q1298" s="1">
        <v>3</v>
      </c>
      <c r="R1298" s="3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40</v>
      </c>
      <c r="Z1298" s="1">
        <v>0</v>
      </c>
      <c r="AA1298" s="1">
        <v>60</v>
      </c>
      <c r="AB1298" s="1">
        <v>0</v>
      </c>
      <c r="AC1298" s="3">
        <v>11</v>
      </c>
      <c r="AD1298" s="1">
        <v>-4.6753599E-2</v>
      </c>
      <c r="AE1298" s="1">
        <v>-9.9562245732125798E-2</v>
      </c>
      <c r="AF1298" s="1">
        <v>2</v>
      </c>
      <c r="AG1298" s="1">
        <v>2</v>
      </c>
      <c r="AH1298" s="1">
        <v>11</v>
      </c>
      <c r="AI1298" s="1">
        <v>2</v>
      </c>
      <c r="AJ1298" s="1">
        <v>2</v>
      </c>
      <c r="AK1298" s="1">
        <v>51</v>
      </c>
    </row>
    <row r="1299" spans="1:37" x14ac:dyDescent="0.2">
      <c r="A1299" t="s">
        <v>1299</v>
      </c>
      <c r="B1299" t="s">
        <v>5123</v>
      </c>
      <c r="C1299" t="s">
        <v>5949</v>
      </c>
      <c r="D1299" t="s">
        <v>7935</v>
      </c>
      <c r="E1299" t="s">
        <v>7946</v>
      </c>
      <c r="F1299" s="35" t="s">
        <v>7947</v>
      </c>
      <c r="G1299" s="1" t="s">
        <v>5104</v>
      </c>
      <c r="H1299" s="1" t="s">
        <v>5104</v>
      </c>
      <c r="I1299" s="3">
        <v>1</v>
      </c>
      <c r="J1299" s="1">
        <v>0</v>
      </c>
      <c r="K1299" s="1">
        <v>0</v>
      </c>
      <c r="L1299" s="3">
        <v>1</v>
      </c>
      <c r="M1299" s="6">
        <v>100</v>
      </c>
      <c r="N1299" s="13">
        <v>100</v>
      </c>
      <c r="O1299" s="3">
        <v>44</v>
      </c>
      <c r="P1299" s="1">
        <v>5</v>
      </c>
      <c r="Q1299" s="1">
        <v>5</v>
      </c>
      <c r="R1299" s="3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40</v>
      </c>
      <c r="Z1299" s="1">
        <v>0</v>
      </c>
      <c r="AA1299" s="1">
        <v>60</v>
      </c>
      <c r="AB1299" s="1">
        <v>0</v>
      </c>
      <c r="AC1299" s="3">
        <v>11</v>
      </c>
      <c r="AD1299" s="1">
        <v>-4.6753599E-2</v>
      </c>
      <c r="AE1299" s="1">
        <v>-9.9562245732125798E-2</v>
      </c>
      <c r="AF1299" s="1">
        <v>2</v>
      </c>
      <c r="AG1299" s="1">
        <v>2</v>
      </c>
      <c r="AH1299" s="1">
        <v>11</v>
      </c>
      <c r="AI1299" s="1">
        <v>1</v>
      </c>
      <c r="AJ1299" s="1">
        <v>1</v>
      </c>
      <c r="AK1299" s="1">
        <v>51</v>
      </c>
    </row>
    <row r="1300" spans="1:37" x14ac:dyDescent="0.2">
      <c r="A1300" t="s">
        <v>1300</v>
      </c>
      <c r="B1300" t="s">
        <v>5123</v>
      </c>
      <c r="C1300" t="s">
        <v>5949</v>
      </c>
      <c r="D1300" t="s">
        <v>7935</v>
      </c>
      <c r="E1300" t="s">
        <v>6793</v>
      </c>
      <c r="F1300" s="35" t="s">
        <v>7948</v>
      </c>
      <c r="G1300" s="1" t="s">
        <v>5104</v>
      </c>
      <c r="H1300" s="1" t="s">
        <v>5104</v>
      </c>
      <c r="I1300" s="3">
        <v>1</v>
      </c>
      <c r="J1300" s="1">
        <v>0</v>
      </c>
      <c r="K1300" s="1">
        <v>0</v>
      </c>
      <c r="L1300" s="3">
        <v>1</v>
      </c>
      <c r="M1300" s="6">
        <v>35</v>
      </c>
      <c r="N1300" s="13">
        <v>35</v>
      </c>
      <c r="O1300" s="3">
        <v>44</v>
      </c>
      <c r="P1300" s="1">
        <v>4</v>
      </c>
      <c r="Q1300" s="1">
        <v>4</v>
      </c>
      <c r="R1300" s="3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40</v>
      </c>
      <c r="Z1300" s="1">
        <v>0</v>
      </c>
      <c r="AA1300" s="1">
        <v>60</v>
      </c>
      <c r="AB1300" s="1">
        <v>0</v>
      </c>
      <c r="AC1300" s="3">
        <v>11</v>
      </c>
      <c r="AD1300" s="1">
        <v>-4.6753599E-2</v>
      </c>
      <c r="AE1300" s="1">
        <v>-9.9562245732125701E-2</v>
      </c>
      <c r="AF1300" s="1">
        <v>2</v>
      </c>
      <c r="AG1300" s="1">
        <v>2</v>
      </c>
      <c r="AH1300" s="1">
        <v>11</v>
      </c>
      <c r="AI1300" s="1">
        <v>3</v>
      </c>
      <c r="AJ1300" s="1">
        <v>3</v>
      </c>
      <c r="AK1300" s="1">
        <v>51</v>
      </c>
    </row>
    <row r="1301" spans="1:37" x14ac:dyDescent="0.2">
      <c r="A1301" t="s">
        <v>1301</v>
      </c>
      <c r="B1301" t="s">
        <v>5123</v>
      </c>
      <c r="C1301" t="s">
        <v>5949</v>
      </c>
      <c r="D1301" t="s">
        <v>7935</v>
      </c>
      <c r="E1301" t="s">
        <v>7949</v>
      </c>
      <c r="F1301" s="35" t="s">
        <v>7950</v>
      </c>
      <c r="G1301" s="1" t="s">
        <v>5104</v>
      </c>
      <c r="H1301" s="1" t="s">
        <v>5104</v>
      </c>
      <c r="I1301" s="3">
        <v>1</v>
      </c>
      <c r="J1301" s="1">
        <v>0</v>
      </c>
      <c r="K1301" s="1">
        <v>0</v>
      </c>
      <c r="L1301" s="3">
        <v>1</v>
      </c>
      <c r="M1301" s="6">
        <v>62.5</v>
      </c>
      <c r="N1301" s="13">
        <v>62.5</v>
      </c>
      <c r="O1301" s="3">
        <v>44</v>
      </c>
      <c r="P1301" s="1">
        <v>4</v>
      </c>
      <c r="Q1301" s="1">
        <v>4</v>
      </c>
      <c r="R1301" s="3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40</v>
      </c>
      <c r="Z1301" s="1">
        <v>0</v>
      </c>
      <c r="AA1301" s="1">
        <v>60</v>
      </c>
      <c r="AB1301" s="1">
        <v>0</v>
      </c>
      <c r="AC1301" s="3">
        <v>11</v>
      </c>
      <c r="AD1301" s="1">
        <v>-4.6753599E-2</v>
      </c>
      <c r="AE1301" s="1">
        <v>-9.9562245732125798E-2</v>
      </c>
      <c r="AF1301" s="1">
        <v>2</v>
      </c>
      <c r="AG1301" s="1">
        <v>2</v>
      </c>
      <c r="AH1301" s="1">
        <v>11</v>
      </c>
      <c r="AI1301" s="1">
        <v>2</v>
      </c>
      <c r="AJ1301" s="1">
        <v>2</v>
      </c>
      <c r="AK1301" s="1">
        <v>51</v>
      </c>
    </row>
    <row r="1302" spans="1:37" x14ac:dyDescent="0.2">
      <c r="A1302" t="s">
        <v>1302</v>
      </c>
      <c r="B1302" t="s">
        <v>5123</v>
      </c>
      <c r="C1302" t="s">
        <v>5949</v>
      </c>
      <c r="D1302" t="s">
        <v>7935</v>
      </c>
      <c r="E1302" t="s">
        <v>6628</v>
      </c>
      <c r="F1302" s="35" t="s">
        <v>7951</v>
      </c>
      <c r="G1302" s="1" t="s">
        <v>5104</v>
      </c>
      <c r="H1302" s="1" t="s">
        <v>5104</v>
      </c>
      <c r="I1302" s="3">
        <v>1</v>
      </c>
      <c r="J1302" s="1">
        <v>0</v>
      </c>
      <c r="K1302" s="1">
        <v>0</v>
      </c>
      <c r="L1302" s="3">
        <v>1</v>
      </c>
      <c r="M1302" s="6">
        <v>100</v>
      </c>
      <c r="N1302" s="13">
        <v>100</v>
      </c>
      <c r="O1302" s="3">
        <v>44</v>
      </c>
      <c r="P1302" s="1" t="s">
        <v>2</v>
      </c>
      <c r="Q1302" s="1">
        <v>3.5325000000000002</v>
      </c>
      <c r="R1302" s="3" t="s">
        <v>14989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40</v>
      </c>
      <c r="Z1302" s="1">
        <v>0</v>
      </c>
      <c r="AA1302" s="1">
        <v>60</v>
      </c>
      <c r="AB1302" s="1">
        <v>0</v>
      </c>
      <c r="AC1302" s="3">
        <v>11</v>
      </c>
      <c r="AD1302" s="1">
        <v>-4.6753599E-2</v>
      </c>
      <c r="AE1302" s="1">
        <v>-9.9562245732125798E-2</v>
      </c>
      <c r="AF1302" s="1">
        <v>2</v>
      </c>
      <c r="AG1302" s="1">
        <v>2</v>
      </c>
      <c r="AH1302" s="1">
        <v>11</v>
      </c>
      <c r="AI1302" s="1">
        <v>2</v>
      </c>
      <c r="AJ1302" s="1">
        <v>2</v>
      </c>
      <c r="AK1302" s="1">
        <v>51</v>
      </c>
    </row>
    <row r="1303" spans="1:37" x14ac:dyDescent="0.2">
      <c r="A1303" t="s">
        <v>1303</v>
      </c>
      <c r="B1303" t="s">
        <v>5123</v>
      </c>
      <c r="C1303" t="s">
        <v>5949</v>
      </c>
      <c r="D1303" t="s">
        <v>7935</v>
      </c>
      <c r="E1303" t="s">
        <v>7952</v>
      </c>
      <c r="F1303" s="35" t="s">
        <v>7953</v>
      </c>
      <c r="G1303" s="1" t="s">
        <v>5104</v>
      </c>
      <c r="H1303" s="1" t="s">
        <v>5104</v>
      </c>
      <c r="I1303" s="3">
        <v>1</v>
      </c>
      <c r="J1303" s="1">
        <v>0</v>
      </c>
      <c r="K1303" s="1">
        <v>0</v>
      </c>
      <c r="L1303" s="3">
        <v>1</v>
      </c>
      <c r="M1303" s="6">
        <v>75</v>
      </c>
      <c r="N1303" s="13">
        <v>75</v>
      </c>
      <c r="O1303" s="3">
        <v>44</v>
      </c>
      <c r="P1303" s="1" t="s">
        <v>2</v>
      </c>
      <c r="Q1303" s="1">
        <v>4.6692999999999998</v>
      </c>
      <c r="R1303" s="3" t="s">
        <v>14989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</v>
      </c>
      <c r="Z1303" s="1">
        <v>0</v>
      </c>
      <c r="AA1303" s="1">
        <v>60</v>
      </c>
      <c r="AB1303" s="1">
        <v>0</v>
      </c>
      <c r="AC1303" s="3">
        <v>11</v>
      </c>
      <c r="AD1303" s="1">
        <v>-4.6753599E-2</v>
      </c>
      <c r="AE1303" s="1">
        <v>-9.9562245732125798E-2</v>
      </c>
      <c r="AF1303" s="1">
        <v>1</v>
      </c>
      <c r="AG1303" s="1">
        <v>1</v>
      </c>
      <c r="AH1303" s="1">
        <v>11</v>
      </c>
      <c r="AI1303" s="1">
        <v>2</v>
      </c>
      <c r="AJ1303" s="1">
        <v>2</v>
      </c>
      <c r="AK1303" s="1">
        <v>51</v>
      </c>
    </row>
    <row r="1304" spans="1:37" x14ac:dyDescent="0.2">
      <c r="A1304" t="s">
        <v>1304</v>
      </c>
      <c r="B1304" t="s">
        <v>5123</v>
      </c>
      <c r="C1304" t="s">
        <v>5949</v>
      </c>
      <c r="D1304" t="s">
        <v>7935</v>
      </c>
      <c r="E1304" t="s">
        <v>7954</v>
      </c>
      <c r="F1304" s="35" t="s">
        <v>7955</v>
      </c>
      <c r="G1304" s="1" t="s">
        <v>5104</v>
      </c>
      <c r="H1304" s="1" t="s">
        <v>5104</v>
      </c>
      <c r="I1304" s="3">
        <v>1</v>
      </c>
      <c r="J1304" s="1">
        <v>0</v>
      </c>
      <c r="K1304" s="1">
        <v>0</v>
      </c>
      <c r="L1304" s="3">
        <v>1</v>
      </c>
      <c r="M1304" s="6">
        <v>82.5</v>
      </c>
      <c r="N1304" s="13">
        <v>82.5</v>
      </c>
      <c r="O1304" s="3">
        <v>44</v>
      </c>
      <c r="P1304" s="1">
        <v>4</v>
      </c>
      <c r="Q1304" s="1">
        <v>4</v>
      </c>
      <c r="R1304" s="3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40</v>
      </c>
      <c r="Z1304" s="1">
        <v>0</v>
      </c>
      <c r="AA1304" s="1">
        <v>60</v>
      </c>
      <c r="AB1304" s="1">
        <v>0</v>
      </c>
      <c r="AC1304" s="3">
        <v>11</v>
      </c>
      <c r="AD1304" s="1">
        <v>-4.6753599E-2</v>
      </c>
      <c r="AE1304" s="1">
        <v>-9.9562245732125798E-2</v>
      </c>
      <c r="AF1304" s="1">
        <v>2</v>
      </c>
      <c r="AG1304" s="1">
        <v>2</v>
      </c>
      <c r="AH1304" s="1">
        <v>11</v>
      </c>
      <c r="AI1304" s="1">
        <v>2</v>
      </c>
      <c r="AJ1304" s="1">
        <v>2</v>
      </c>
      <c r="AK1304" s="1">
        <v>51</v>
      </c>
    </row>
    <row r="1305" spans="1:37" x14ac:dyDescent="0.2">
      <c r="A1305" t="s">
        <v>1305</v>
      </c>
      <c r="B1305" t="s">
        <v>5123</v>
      </c>
      <c r="C1305" t="s">
        <v>5949</v>
      </c>
      <c r="D1305" t="s">
        <v>7935</v>
      </c>
      <c r="E1305" t="s">
        <v>7956</v>
      </c>
      <c r="F1305" s="35" t="s">
        <v>7957</v>
      </c>
      <c r="G1305" s="1" t="s">
        <v>5104</v>
      </c>
      <c r="H1305" s="1" t="s">
        <v>5104</v>
      </c>
      <c r="I1305" s="3">
        <v>1</v>
      </c>
      <c r="J1305" s="1">
        <v>0</v>
      </c>
      <c r="K1305" s="1">
        <v>0</v>
      </c>
      <c r="L1305" s="3">
        <v>1</v>
      </c>
      <c r="M1305" s="6">
        <v>72.5</v>
      </c>
      <c r="N1305" s="13">
        <v>72.5</v>
      </c>
      <c r="O1305" s="3">
        <v>44</v>
      </c>
      <c r="P1305" s="1">
        <v>5</v>
      </c>
      <c r="Q1305" s="1">
        <v>5</v>
      </c>
      <c r="R1305" s="3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40</v>
      </c>
      <c r="Z1305" s="1">
        <v>0</v>
      </c>
      <c r="AA1305" s="1">
        <v>60</v>
      </c>
      <c r="AB1305" s="1">
        <v>0</v>
      </c>
      <c r="AC1305" s="3">
        <v>11</v>
      </c>
      <c r="AD1305" s="1">
        <v>-4.6753599E-2</v>
      </c>
      <c r="AE1305" s="1">
        <v>-9.9562245732125895E-2</v>
      </c>
      <c r="AF1305" s="1">
        <v>2</v>
      </c>
      <c r="AG1305" s="1">
        <v>2</v>
      </c>
      <c r="AH1305" s="1">
        <v>11</v>
      </c>
      <c r="AI1305" s="1">
        <v>2</v>
      </c>
      <c r="AJ1305" s="1">
        <v>2</v>
      </c>
      <c r="AK1305" s="1">
        <v>51</v>
      </c>
    </row>
    <row r="1306" spans="1:37" x14ac:dyDescent="0.2">
      <c r="A1306" t="s">
        <v>1306</v>
      </c>
      <c r="B1306" t="s">
        <v>5123</v>
      </c>
      <c r="C1306" t="s">
        <v>5131</v>
      </c>
      <c r="D1306" t="s">
        <v>7958</v>
      </c>
      <c r="E1306" t="s">
        <v>7959</v>
      </c>
      <c r="F1306" s="35" t="s">
        <v>7960</v>
      </c>
      <c r="G1306" s="1" t="s">
        <v>2</v>
      </c>
      <c r="H1306" s="1" t="s">
        <v>5104</v>
      </c>
      <c r="I1306" s="14" t="s">
        <v>14989</v>
      </c>
      <c r="J1306" s="1" t="s">
        <v>2</v>
      </c>
      <c r="K1306" s="1">
        <v>0</v>
      </c>
      <c r="L1306" s="14" t="s">
        <v>14989</v>
      </c>
      <c r="M1306" s="6">
        <f>(42.6+63.8)/2</f>
        <v>53.2</v>
      </c>
      <c r="N1306" s="1">
        <f>(42.6+63.8)/2</f>
        <v>53.2</v>
      </c>
      <c r="O1306" s="3">
        <v>1</v>
      </c>
      <c r="P1306" s="1" t="s">
        <v>2</v>
      </c>
      <c r="Q1306" s="1">
        <v>3.1029</v>
      </c>
      <c r="R1306" s="3" t="s">
        <v>14989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100</v>
      </c>
      <c r="AC1306" s="3">
        <v>11</v>
      </c>
      <c r="AD1306" s="1">
        <v>-9.0224465000000004E-2</v>
      </c>
      <c r="AE1306" s="1">
        <v>7.4363546281953796E-2</v>
      </c>
      <c r="AF1306" s="1">
        <v>1</v>
      </c>
      <c r="AG1306" s="1">
        <v>1</v>
      </c>
      <c r="AH1306" s="1">
        <v>11</v>
      </c>
      <c r="AI1306" s="1">
        <v>1</v>
      </c>
      <c r="AJ1306" s="1">
        <v>1</v>
      </c>
      <c r="AK1306" s="1">
        <v>51</v>
      </c>
    </row>
    <row r="1307" spans="1:37" x14ac:dyDescent="0.2">
      <c r="A1307" t="s">
        <v>1307</v>
      </c>
      <c r="B1307" t="s">
        <v>5168</v>
      </c>
      <c r="C1307" t="s">
        <v>5896</v>
      </c>
      <c r="D1307" t="s">
        <v>7961</v>
      </c>
      <c r="E1307" t="s">
        <v>5266</v>
      </c>
      <c r="F1307" s="35" t="s">
        <v>7962</v>
      </c>
      <c r="G1307" s="1" t="s">
        <v>5105</v>
      </c>
      <c r="H1307" s="1" t="s">
        <v>5107</v>
      </c>
      <c r="I1307" s="3">
        <v>1</v>
      </c>
      <c r="J1307" s="1">
        <v>1</v>
      </c>
      <c r="K1307" s="1">
        <v>1</v>
      </c>
      <c r="L1307" s="3">
        <v>1</v>
      </c>
      <c r="M1307" s="6">
        <v>5.3</v>
      </c>
      <c r="N1307" s="13">
        <v>5.3</v>
      </c>
      <c r="O1307" s="3">
        <v>44</v>
      </c>
      <c r="P1307" s="1">
        <v>1</v>
      </c>
      <c r="Q1307" s="1">
        <v>1</v>
      </c>
      <c r="R1307" s="3">
        <v>1</v>
      </c>
      <c r="S1307" s="1">
        <v>90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10</v>
      </c>
      <c r="Z1307" s="1">
        <v>0</v>
      </c>
      <c r="AA1307" s="1">
        <v>0</v>
      </c>
      <c r="AB1307" s="1">
        <v>0</v>
      </c>
      <c r="AC1307" s="3">
        <v>11</v>
      </c>
      <c r="AD1307" s="1">
        <v>8.8810889000000004E-2</v>
      </c>
      <c r="AE1307" s="1">
        <v>-2.2053219350192102E-3</v>
      </c>
      <c r="AF1307" s="1">
        <v>4</v>
      </c>
      <c r="AG1307" s="2">
        <v>4</v>
      </c>
      <c r="AH1307" s="1">
        <v>11</v>
      </c>
      <c r="AI1307" s="1">
        <v>4</v>
      </c>
      <c r="AJ1307" s="1">
        <v>4</v>
      </c>
      <c r="AK1307" s="1">
        <v>51</v>
      </c>
    </row>
    <row r="1308" spans="1:37" x14ac:dyDescent="0.2">
      <c r="A1308" t="s">
        <v>1308</v>
      </c>
      <c r="B1308" t="s">
        <v>5168</v>
      </c>
      <c r="C1308" t="s">
        <v>5896</v>
      </c>
      <c r="D1308" t="s">
        <v>7961</v>
      </c>
      <c r="E1308" t="s">
        <v>6998</v>
      </c>
      <c r="F1308" s="35" t="s">
        <v>7963</v>
      </c>
      <c r="G1308" s="1" t="s">
        <v>5105</v>
      </c>
      <c r="H1308" s="1" t="s">
        <v>5107</v>
      </c>
      <c r="I1308" s="3">
        <v>1</v>
      </c>
      <c r="J1308" s="1">
        <v>1</v>
      </c>
      <c r="K1308" s="1">
        <v>1</v>
      </c>
      <c r="L1308" s="3">
        <v>1</v>
      </c>
      <c r="M1308" s="6">
        <v>4.2</v>
      </c>
      <c r="N1308" s="13">
        <v>4.2</v>
      </c>
      <c r="O1308" s="3">
        <v>44</v>
      </c>
      <c r="P1308" s="1">
        <v>1</v>
      </c>
      <c r="Q1308" s="1">
        <v>1</v>
      </c>
      <c r="R1308" s="3">
        <v>1</v>
      </c>
      <c r="S1308" s="1">
        <v>90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10</v>
      </c>
      <c r="Z1308" s="1">
        <v>0</v>
      </c>
      <c r="AA1308" s="1">
        <v>0</v>
      </c>
      <c r="AB1308" s="1">
        <v>0</v>
      </c>
      <c r="AC1308" s="3">
        <v>11</v>
      </c>
      <c r="AD1308" s="1">
        <v>8.8810889000000004E-2</v>
      </c>
      <c r="AE1308" s="1">
        <v>-2.2053219350192102E-3</v>
      </c>
      <c r="AF1308" s="1">
        <v>4</v>
      </c>
      <c r="AG1308" s="2">
        <v>4</v>
      </c>
      <c r="AH1308" s="1">
        <v>11</v>
      </c>
      <c r="AI1308" s="1">
        <v>3</v>
      </c>
      <c r="AJ1308" s="1">
        <v>3</v>
      </c>
      <c r="AK1308" s="1">
        <v>51</v>
      </c>
    </row>
    <row r="1309" spans="1:37" x14ac:dyDescent="0.2">
      <c r="A1309" t="s">
        <v>1309</v>
      </c>
      <c r="B1309" t="s">
        <v>5168</v>
      </c>
      <c r="C1309" t="s">
        <v>5896</v>
      </c>
      <c r="D1309" t="s">
        <v>7961</v>
      </c>
      <c r="E1309" t="s">
        <v>7964</v>
      </c>
      <c r="F1309" s="35" t="s">
        <v>7965</v>
      </c>
      <c r="G1309" s="1" t="s">
        <v>5105</v>
      </c>
      <c r="H1309" s="1" t="s">
        <v>5107</v>
      </c>
      <c r="I1309" s="3">
        <v>1</v>
      </c>
      <c r="J1309" s="1">
        <v>1</v>
      </c>
      <c r="K1309" s="1">
        <v>1</v>
      </c>
      <c r="L1309" s="3">
        <v>1</v>
      </c>
      <c r="M1309" s="6">
        <v>8</v>
      </c>
      <c r="N1309" s="13">
        <v>8</v>
      </c>
      <c r="O1309" s="3">
        <v>44</v>
      </c>
      <c r="P1309" s="1">
        <v>1.5</v>
      </c>
      <c r="Q1309" s="1">
        <v>1.5</v>
      </c>
      <c r="R1309" s="3">
        <v>47</v>
      </c>
      <c r="S1309" s="1">
        <v>90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10</v>
      </c>
      <c r="Z1309" s="1">
        <v>0</v>
      </c>
      <c r="AA1309" s="1">
        <v>0</v>
      </c>
      <c r="AB1309" s="1">
        <v>0</v>
      </c>
      <c r="AC1309" s="3">
        <v>11</v>
      </c>
      <c r="AD1309" s="1">
        <v>8.8810889000000004E-2</v>
      </c>
      <c r="AE1309" s="1">
        <v>-2.2053219350192102E-3</v>
      </c>
      <c r="AF1309" s="1">
        <v>4</v>
      </c>
      <c r="AG1309" s="2">
        <v>4</v>
      </c>
      <c r="AH1309" s="1">
        <v>11</v>
      </c>
      <c r="AI1309" s="1">
        <v>3</v>
      </c>
      <c r="AJ1309" s="1">
        <v>3</v>
      </c>
      <c r="AK1309" s="1">
        <v>51</v>
      </c>
    </row>
    <row r="1310" spans="1:37" x14ac:dyDescent="0.2">
      <c r="A1310" t="s">
        <v>1310</v>
      </c>
      <c r="B1310" t="s">
        <v>5168</v>
      </c>
      <c r="C1310" t="s">
        <v>5896</v>
      </c>
      <c r="D1310" t="s">
        <v>7961</v>
      </c>
      <c r="E1310" t="s">
        <v>7966</v>
      </c>
      <c r="F1310" s="35" t="s">
        <v>7967</v>
      </c>
      <c r="G1310" s="1" t="s">
        <v>5105</v>
      </c>
      <c r="H1310" s="1" t="s">
        <v>5107</v>
      </c>
      <c r="I1310" s="3">
        <v>1</v>
      </c>
      <c r="J1310" s="1">
        <v>1</v>
      </c>
      <c r="K1310" s="1">
        <v>1</v>
      </c>
      <c r="L1310" s="3">
        <v>1</v>
      </c>
      <c r="M1310" s="6">
        <v>11.2</v>
      </c>
      <c r="N1310" s="13">
        <v>11.2</v>
      </c>
      <c r="O1310" s="3">
        <v>44</v>
      </c>
      <c r="P1310" s="1">
        <v>1</v>
      </c>
      <c r="Q1310" s="1">
        <v>1</v>
      </c>
      <c r="R1310" s="3">
        <v>1</v>
      </c>
      <c r="S1310" s="1">
        <v>90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10</v>
      </c>
      <c r="Z1310" s="1">
        <v>0</v>
      </c>
      <c r="AA1310" s="1">
        <v>0</v>
      </c>
      <c r="AB1310" s="1">
        <v>0</v>
      </c>
      <c r="AC1310" s="3">
        <v>11</v>
      </c>
      <c r="AD1310" s="1">
        <v>8.8810889000000004E-2</v>
      </c>
      <c r="AE1310" s="1">
        <v>-2.2053219350192102E-3</v>
      </c>
      <c r="AF1310" s="1">
        <v>4</v>
      </c>
      <c r="AG1310" s="2">
        <v>4</v>
      </c>
      <c r="AH1310" s="1">
        <v>11</v>
      </c>
      <c r="AI1310" s="1">
        <v>3</v>
      </c>
      <c r="AJ1310" s="1">
        <v>3</v>
      </c>
      <c r="AK1310" s="1">
        <v>51</v>
      </c>
    </row>
    <row r="1311" spans="1:37" x14ac:dyDescent="0.2">
      <c r="A1311" t="s">
        <v>1311</v>
      </c>
      <c r="B1311" t="s">
        <v>5168</v>
      </c>
      <c r="C1311" t="s">
        <v>5896</v>
      </c>
      <c r="D1311" t="s">
        <v>7961</v>
      </c>
      <c r="E1311" t="s">
        <v>7149</v>
      </c>
      <c r="F1311" s="35" t="s">
        <v>7968</v>
      </c>
      <c r="G1311" s="1" t="s">
        <v>5105</v>
      </c>
      <c r="H1311" s="1" t="s">
        <v>5107</v>
      </c>
      <c r="I1311" s="3">
        <v>1</v>
      </c>
      <c r="J1311" s="1">
        <v>1</v>
      </c>
      <c r="K1311" s="1">
        <v>1</v>
      </c>
      <c r="L1311" s="3">
        <v>1</v>
      </c>
      <c r="M1311" s="6">
        <v>5.7</v>
      </c>
      <c r="N1311" s="13">
        <v>5.7</v>
      </c>
      <c r="O1311" s="3">
        <v>44</v>
      </c>
      <c r="P1311" s="1">
        <v>1</v>
      </c>
      <c r="Q1311" s="1">
        <v>1</v>
      </c>
      <c r="R1311" s="3">
        <v>47</v>
      </c>
      <c r="S1311" s="1">
        <v>90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10</v>
      </c>
      <c r="Z1311" s="1">
        <v>0</v>
      </c>
      <c r="AA1311" s="1">
        <v>0</v>
      </c>
      <c r="AB1311" s="1">
        <v>0</v>
      </c>
      <c r="AC1311" s="3">
        <v>11</v>
      </c>
      <c r="AD1311" s="1">
        <v>8.8810889000000004E-2</v>
      </c>
      <c r="AE1311" s="1">
        <v>-2.2053219350192002E-3</v>
      </c>
      <c r="AF1311" s="1">
        <v>4</v>
      </c>
      <c r="AG1311" s="2">
        <v>4</v>
      </c>
      <c r="AH1311" s="1">
        <v>11</v>
      </c>
      <c r="AI1311" s="1">
        <v>3</v>
      </c>
      <c r="AJ1311" s="1">
        <v>3</v>
      </c>
      <c r="AK1311" s="1">
        <v>51</v>
      </c>
    </row>
    <row r="1312" spans="1:37" x14ac:dyDescent="0.2">
      <c r="A1312" t="s">
        <v>1312</v>
      </c>
      <c r="B1312" t="s">
        <v>5168</v>
      </c>
      <c r="C1312" t="s">
        <v>5896</v>
      </c>
      <c r="D1312" t="s">
        <v>7961</v>
      </c>
      <c r="E1312" t="s">
        <v>7969</v>
      </c>
      <c r="F1312" s="35" t="s">
        <v>7970</v>
      </c>
      <c r="G1312" s="1" t="s">
        <v>5105</v>
      </c>
      <c r="H1312" s="1" t="s">
        <v>5107</v>
      </c>
      <c r="I1312" s="3">
        <v>1</v>
      </c>
      <c r="J1312" s="1">
        <v>1</v>
      </c>
      <c r="K1312" s="1">
        <v>1</v>
      </c>
      <c r="L1312" s="3">
        <v>1</v>
      </c>
      <c r="M1312" s="6">
        <v>5.6</v>
      </c>
      <c r="N1312" s="13">
        <v>5.6</v>
      </c>
      <c r="O1312" s="3">
        <v>44</v>
      </c>
      <c r="P1312" s="1">
        <v>1</v>
      </c>
      <c r="Q1312" s="1">
        <v>1</v>
      </c>
      <c r="R1312" s="3">
        <v>1</v>
      </c>
      <c r="S1312" s="1">
        <v>90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10</v>
      </c>
      <c r="Z1312" s="1">
        <v>0</v>
      </c>
      <c r="AA1312" s="1">
        <v>0</v>
      </c>
      <c r="AB1312" s="1">
        <v>0</v>
      </c>
      <c r="AC1312" s="3">
        <v>11</v>
      </c>
      <c r="AD1312" s="1">
        <v>8.8810889000000004E-2</v>
      </c>
      <c r="AE1312" s="1">
        <v>-2.2053219350192102E-3</v>
      </c>
      <c r="AF1312" s="1">
        <v>4</v>
      </c>
      <c r="AG1312" s="2">
        <v>4</v>
      </c>
      <c r="AH1312" s="1">
        <v>11</v>
      </c>
      <c r="AI1312" s="1">
        <v>4</v>
      </c>
      <c r="AJ1312" s="1">
        <v>4</v>
      </c>
      <c r="AK1312" s="1">
        <v>51</v>
      </c>
    </row>
    <row r="1313" spans="1:37" x14ac:dyDescent="0.2">
      <c r="A1313" t="s">
        <v>1313</v>
      </c>
      <c r="B1313" t="s">
        <v>5168</v>
      </c>
      <c r="C1313" t="s">
        <v>5896</v>
      </c>
      <c r="D1313" t="s">
        <v>7961</v>
      </c>
      <c r="E1313" t="s">
        <v>7971</v>
      </c>
      <c r="F1313" s="35" t="s">
        <v>7972</v>
      </c>
      <c r="G1313" s="1" t="s">
        <v>5105</v>
      </c>
      <c r="H1313" s="1" t="s">
        <v>5107</v>
      </c>
      <c r="I1313" s="3">
        <v>1</v>
      </c>
      <c r="J1313" s="1">
        <v>1</v>
      </c>
      <c r="K1313" s="1">
        <v>1</v>
      </c>
      <c r="L1313" s="3">
        <v>1</v>
      </c>
      <c r="M1313" s="6">
        <v>6.3</v>
      </c>
      <c r="N1313" s="13">
        <v>6.3</v>
      </c>
      <c r="O1313" s="3">
        <v>44</v>
      </c>
      <c r="P1313" s="1">
        <v>1</v>
      </c>
      <c r="Q1313" s="1">
        <v>1</v>
      </c>
      <c r="R1313" s="14">
        <v>1</v>
      </c>
      <c r="S1313" s="1">
        <v>90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10</v>
      </c>
      <c r="Z1313" s="1">
        <v>0</v>
      </c>
      <c r="AA1313" s="1">
        <v>0</v>
      </c>
      <c r="AB1313" s="1">
        <v>0</v>
      </c>
      <c r="AC1313" s="3">
        <v>11</v>
      </c>
      <c r="AD1313" s="1">
        <v>8.8810889000000004E-2</v>
      </c>
      <c r="AE1313" s="1">
        <v>-2.2053219350192002E-3</v>
      </c>
      <c r="AF1313" s="1">
        <v>4</v>
      </c>
      <c r="AG1313" s="2">
        <v>4</v>
      </c>
      <c r="AH1313" s="1">
        <v>11</v>
      </c>
      <c r="AI1313" s="1">
        <v>3</v>
      </c>
      <c r="AJ1313" s="1">
        <v>3</v>
      </c>
      <c r="AK1313" s="1">
        <v>51</v>
      </c>
    </row>
    <row r="1314" spans="1:37" x14ac:dyDescent="0.2">
      <c r="A1314" t="s">
        <v>1314</v>
      </c>
      <c r="B1314" t="s">
        <v>5168</v>
      </c>
      <c r="C1314" t="s">
        <v>5896</v>
      </c>
      <c r="D1314" t="s">
        <v>7961</v>
      </c>
      <c r="E1314" t="s">
        <v>7973</v>
      </c>
      <c r="F1314" s="35" t="s">
        <v>7974</v>
      </c>
      <c r="G1314" s="1" t="s">
        <v>5105</v>
      </c>
      <c r="H1314" s="1" t="s">
        <v>5107</v>
      </c>
      <c r="I1314" s="3">
        <v>1</v>
      </c>
      <c r="J1314" s="1">
        <v>1</v>
      </c>
      <c r="K1314" s="1">
        <v>1</v>
      </c>
      <c r="L1314" s="3">
        <v>1</v>
      </c>
      <c r="M1314" s="6">
        <v>8.8000000000000007</v>
      </c>
      <c r="N1314" s="13">
        <v>8.8000000000000007</v>
      </c>
      <c r="O1314" s="3">
        <v>44</v>
      </c>
      <c r="P1314" s="1">
        <v>1</v>
      </c>
      <c r="Q1314" s="1">
        <v>1</v>
      </c>
      <c r="R1314" s="3">
        <v>1</v>
      </c>
      <c r="S1314" s="1">
        <v>80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20</v>
      </c>
      <c r="Z1314" s="1">
        <v>0</v>
      </c>
      <c r="AA1314" s="1">
        <v>0</v>
      </c>
      <c r="AB1314" s="1">
        <v>0</v>
      </c>
      <c r="AC1314" s="3">
        <v>11</v>
      </c>
      <c r="AD1314" s="1">
        <v>7.8540758000000002E-2</v>
      </c>
      <c r="AE1314" s="1">
        <v>-2.4736138973648399E-2</v>
      </c>
      <c r="AF1314" s="1">
        <v>4</v>
      </c>
      <c r="AG1314" s="2">
        <v>4</v>
      </c>
      <c r="AH1314" s="1">
        <v>11</v>
      </c>
      <c r="AI1314" s="1">
        <v>2</v>
      </c>
      <c r="AJ1314" s="1">
        <v>2</v>
      </c>
      <c r="AK1314" s="1">
        <v>51</v>
      </c>
    </row>
    <row r="1315" spans="1:37" x14ac:dyDescent="0.2">
      <c r="A1315" t="s">
        <v>1315</v>
      </c>
      <c r="B1315" t="s">
        <v>5168</v>
      </c>
      <c r="C1315" t="s">
        <v>5481</v>
      </c>
      <c r="D1315" t="s">
        <v>7975</v>
      </c>
      <c r="E1315" t="s">
        <v>7976</v>
      </c>
      <c r="F1315" s="35" t="s">
        <v>7977</v>
      </c>
      <c r="G1315" s="1" t="s">
        <v>5104</v>
      </c>
      <c r="H1315" s="1" t="s">
        <v>5104</v>
      </c>
      <c r="I1315" s="3">
        <v>1</v>
      </c>
      <c r="J1315" s="1">
        <v>0</v>
      </c>
      <c r="K1315" s="1">
        <v>0</v>
      </c>
      <c r="L1315" s="3">
        <v>1</v>
      </c>
      <c r="M1315" s="6">
        <v>16</v>
      </c>
      <c r="N1315" s="13">
        <v>16</v>
      </c>
      <c r="O1315" s="3">
        <v>44</v>
      </c>
      <c r="P1315" s="1">
        <v>0.99</v>
      </c>
      <c r="Q1315" s="1">
        <v>0.99</v>
      </c>
      <c r="R1315" s="3">
        <v>47</v>
      </c>
      <c r="S1315" s="1">
        <v>10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80</v>
      </c>
      <c r="Z1315" s="1">
        <v>10</v>
      </c>
      <c r="AA1315" s="1">
        <v>0</v>
      </c>
      <c r="AB1315" s="1">
        <v>0</v>
      </c>
      <c r="AC1315" s="3">
        <v>11</v>
      </c>
      <c r="AD1315" s="1">
        <v>-1.3268904999999999E-2</v>
      </c>
      <c r="AE1315" s="1">
        <v>-0.108765903987403</v>
      </c>
      <c r="AF1315" s="1">
        <v>3</v>
      </c>
      <c r="AG1315" s="1">
        <v>3</v>
      </c>
      <c r="AH1315" s="1">
        <v>11</v>
      </c>
      <c r="AI1315" s="1">
        <v>2</v>
      </c>
      <c r="AJ1315" s="1">
        <v>2</v>
      </c>
      <c r="AK1315" s="1">
        <v>51</v>
      </c>
    </row>
    <row r="1316" spans="1:37" x14ac:dyDescent="0.2">
      <c r="A1316" t="s">
        <v>1316</v>
      </c>
      <c r="B1316" t="s">
        <v>5123</v>
      </c>
      <c r="C1316" t="s">
        <v>5254</v>
      </c>
      <c r="D1316" t="s">
        <v>7978</v>
      </c>
      <c r="E1316" t="s">
        <v>5753</v>
      </c>
      <c r="F1316" s="35" t="s">
        <v>7979</v>
      </c>
      <c r="G1316" s="1" t="s">
        <v>5105</v>
      </c>
      <c r="H1316" s="1" t="s">
        <v>5105</v>
      </c>
      <c r="I1316" s="3">
        <v>1</v>
      </c>
      <c r="J1316" s="1">
        <v>0</v>
      </c>
      <c r="K1316" s="1">
        <v>0</v>
      </c>
      <c r="L1316" s="3">
        <v>1</v>
      </c>
      <c r="M1316" s="6">
        <v>712</v>
      </c>
      <c r="N1316" s="13">
        <v>712</v>
      </c>
      <c r="O1316" s="3">
        <v>44</v>
      </c>
      <c r="P1316" s="1">
        <v>3.7050000000000001</v>
      </c>
      <c r="Q1316" s="1">
        <v>3.7050000000000001</v>
      </c>
      <c r="R1316" s="3">
        <v>47</v>
      </c>
      <c r="S1316" s="1">
        <v>20</v>
      </c>
      <c r="T1316" s="1">
        <v>0</v>
      </c>
      <c r="U1316" s="1">
        <v>20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20</v>
      </c>
      <c r="AB1316" s="1">
        <v>40</v>
      </c>
      <c r="AC1316" s="3">
        <v>11</v>
      </c>
      <c r="AD1316" s="1">
        <v>-3.5610638E-2</v>
      </c>
      <c r="AE1316" s="1">
        <v>3.5815214964696598E-2</v>
      </c>
      <c r="AF1316" s="1">
        <v>3</v>
      </c>
      <c r="AG1316" s="1">
        <v>3</v>
      </c>
      <c r="AH1316" s="1">
        <v>11</v>
      </c>
      <c r="AI1316" s="1">
        <v>1</v>
      </c>
      <c r="AJ1316" s="1">
        <v>1</v>
      </c>
      <c r="AK1316" s="1">
        <v>51</v>
      </c>
    </row>
    <row r="1317" spans="1:37" x14ac:dyDescent="0.2">
      <c r="A1317" t="s">
        <v>1317</v>
      </c>
      <c r="B1317" t="s">
        <v>5123</v>
      </c>
      <c r="C1317" t="s">
        <v>5131</v>
      </c>
      <c r="D1317" t="s">
        <v>7980</v>
      </c>
      <c r="E1317" t="s">
        <v>6023</v>
      </c>
      <c r="F1317" s="35" t="s">
        <v>7981</v>
      </c>
      <c r="G1317" s="1" t="s">
        <v>5104</v>
      </c>
      <c r="H1317" s="1" t="s">
        <v>5104</v>
      </c>
      <c r="I1317" s="3">
        <v>1</v>
      </c>
      <c r="J1317" s="1">
        <v>1</v>
      </c>
      <c r="K1317" s="1">
        <v>1</v>
      </c>
      <c r="L1317" s="3">
        <v>1</v>
      </c>
      <c r="M1317" s="6">
        <v>16</v>
      </c>
      <c r="N1317" s="13">
        <v>16</v>
      </c>
      <c r="O1317" s="3">
        <v>44</v>
      </c>
      <c r="P1317" s="1">
        <v>6.4</v>
      </c>
      <c r="Q1317" s="1">
        <v>6.4</v>
      </c>
      <c r="R1317" s="3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30</v>
      </c>
      <c r="AB1317" s="1">
        <v>70</v>
      </c>
      <c r="AC1317" s="3">
        <v>11</v>
      </c>
      <c r="AD1317" s="1">
        <v>-9.6594105999999999E-2</v>
      </c>
      <c r="AE1317" s="1">
        <v>4.7863827424769197E-2</v>
      </c>
      <c r="AF1317" s="1">
        <v>1</v>
      </c>
      <c r="AG1317" s="1">
        <v>1</v>
      </c>
      <c r="AH1317" s="1">
        <v>11</v>
      </c>
      <c r="AI1317" s="1">
        <v>2</v>
      </c>
      <c r="AJ1317" s="1">
        <v>2</v>
      </c>
      <c r="AK1317" s="1">
        <v>51</v>
      </c>
    </row>
    <row r="1318" spans="1:37" x14ac:dyDescent="0.2">
      <c r="A1318" t="s">
        <v>1318</v>
      </c>
      <c r="B1318" t="s">
        <v>5168</v>
      </c>
      <c r="C1318" t="s">
        <v>5169</v>
      </c>
      <c r="D1318" t="s">
        <v>7982</v>
      </c>
      <c r="E1318" t="s">
        <v>5397</v>
      </c>
      <c r="F1318" s="35" t="s">
        <v>7983</v>
      </c>
      <c r="G1318" s="1" t="s">
        <v>5104</v>
      </c>
      <c r="H1318" s="1" t="s">
        <v>5104</v>
      </c>
      <c r="I1318" s="3">
        <v>1</v>
      </c>
      <c r="J1318" s="1">
        <v>0</v>
      </c>
      <c r="K1318" s="1">
        <v>0</v>
      </c>
      <c r="L1318" s="3">
        <v>1</v>
      </c>
      <c r="M1318" s="6">
        <v>72.8</v>
      </c>
      <c r="N1318" s="13">
        <v>72.8</v>
      </c>
      <c r="O1318" s="3">
        <v>44</v>
      </c>
      <c r="P1318" s="1">
        <v>1</v>
      </c>
      <c r="Q1318" s="1">
        <v>1</v>
      </c>
      <c r="R1318" s="3">
        <v>47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100</v>
      </c>
      <c r="AA1318" s="1">
        <v>0</v>
      </c>
      <c r="AB1318" s="1">
        <v>0</v>
      </c>
      <c r="AC1318" s="3">
        <v>11</v>
      </c>
      <c r="AD1318" s="1">
        <v>-2.3178500000000002E-3</v>
      </c>
      <c r="AE1318" s="1">
        <v>-1.8348295612939901E-2</v>
      </c>
      <c r="AF1318" s="1">
        <v>3</v>
      </c>
      <c r="AG1318" s="1">
        <v>3</v>
      </c>
      <c r="AH1318" s="1">
        <v>11</v>
      </c>
      <c r="AI1318" s="1">
        <v>3</v>
      </c>
      <c r="AJ1318" s="1">
        <v>3</v>
      </c>
      <c r="AK1318" s="1">
        <v>51</v>
      </c>
    </row>
    <row r="1319" spans="1:37" x14ac:dyDescent="0.2">
      <c r="A1319" t="s">
        <v>1319</v>
      </c>
      <c r="B1319" t="s">
        <v>5168</v>
      </c>
      <c r="C1319" t="s">
        <v>5169</v>
      </c>
      <c r="D1319" t="s">
        <v>7982</v>
      </c>
      <c r="E1319" t="s">
        <v>7984</v>
      </c>
      <c r="F1319" s="35" t="s">
        <v>7985</v>
      </c>
      <c r="G1319" s="1" t="s">
        <v>5104</v>
      </c>
      <c r="H1319" s="1" t="s">
        <v>5104</v>
      </c>
      <c r="I1319" s="3">
        <v>1</v>
      </c>
      <c r="J1319" s="1">
        <v>0</v>
      </c>
      <c r="K1319" s="1">
        <v>0</v>
      </c>
      <c r="L1319" s="3">
        <v>1</v>
      </c>
      <c r="M1319" s="6">
        <v>77.5</v>
      </c>
      <c r="N1319" s="13">
        <v>77.5</v>
      </c>
      <c r="O1319" s="3">
        <v>44</v>
      </c>
      <c r="P1319" s="1">
        <v>1</v>
      </c>
      <c r="Q1319" s="1">
        <v>1</v>
      </c>
      <c r="R1319" s="3">
        <v>47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100</v>
      </c>
      <c r="AA1319" s="1">
        <v>0</v>
      </c>
      <c r="AB1319" s="1">
        <v>0</v>
      </c>
      <c r="AC1319" s="3">
        <v>11</v>
      </c>
      <c r="AD1319" s="1">
        <v>-2.3178500000000002E-3</v>
      </c>
      <c r="AE1319" s="1">
        <v>-1.8348295612939901E-2</v>
      </c>
      <c r="AF1319" s="1">
        <v>3</v>
      </c>
      <c r="AG1319" s="1">
        <v>3</v>
      </c>
      <c r="AH1319" s="1">
        <v>11</v>
      </c>
      <c r="AI1319" s="1">
        <v>3</v>
      </c>
      <c r="AJ1319" s="1">
        <v>3</v>
      </c>
      <c r="AK1319" s="1">
        <v>51</v>
      </c>
    </row>
    <row r="1320" spans="1:37" x14ac:dyDescent="0.2">
      <c r="A1320" t="s">
        <v>1320</v>
      </c>
      <c r="B1320" t="s">
        <v>5168</v>
      </c>
      <c r="C1320" t="s">
        <v>5169</v>
      </c>
      <c r="D1320" t="s">
        <v>7982</v>
      </c>
      <c r="E1320" t="s">
        <v>7986</v>
      </c>
      <c r="F1320" s="35" t="s">
        <v>7987</v>
      </c>
      <c r="G1320" s="1" t="s">
        <v>5104</v>
      </c>
      <c r="H1320" s="1" t="s">
        <v>5104</v>
      </c>
      <c r="I1320" s="3">
        <v>1</v>
      </c>
      <c r="J1320" s="1">
        <v>0</v>
      </c>
      <c r="K1320" s="1">
        <v>1</v>
      </c>
      <c r="L1320" s="3">
        <v>1</v>
      </c>
      <c r="M1320" s="6">
        <v>58.1</v>
      </c>
      <c r="N1320" s="13">
        <v>58.1</v>
      </c>
      <c r="O1320" s="3">
        <v>44</v>
      </c>
      <c r="P1320" s="1">
        <v>1</v>
      </c>
      <c r="Q1320" s="1">
        <v>1</v>
      </c>
      <c r="R1320" s="3">
        <v>47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100</v>
      </c>
      <c r="AA1320" s="1">
        <v>0</v>
      </c>
      <c r="AB1320" s="1">
        <v>0</v>
      </c>
      <c r="AC1320" s="3">
        <v>11</v>
      </c>
      <c r="AD1320" s="1">
        <v>-2.3178500000000002E-3</v>
      </c>
      <c r="AE1320" s="1">
        <v>-1.8348295612939901E-2</v>
      </c>
      <c r="AF1320" s="1">
        <v>3</v>
      </c>
      <c r="AG1320" s="1">
        <v>3</v>
      </c>
      <c r="AH1320" s="1">
        <v>11</v>
      </c>
      <c r="AI1320" s="1">
        <v>7</v>
      </c>
      <c r="AJ1320" s="1">
        <v>7</v>
      </c>
      <c r="AK1320" s="1">
        <v>51</v>
      </c>
    </row>
    <row r="1321" spans="1:37" x14ac:dyDescent="0.2">
      <c r="A1321" t="s">
        <v>1321</v>
      </c>
      <c r="B1321" t="s">
        <v>5123</v>
      </c>
      <c r="C1321" t="s">
        <v>5131</v>
      </c>
      <c r="D1321" t="s">
        <v>7988</v>
      </c>
      <c r="E1321" t="s">
        <v>7989</v>
      </c>
      <c r="F1321" s="35" t="s">
        <v>7990</v>
      </c>
      <c r="G1321" s="1" t="s">
        <v>5106</v>
      </c>
      <c r="H1321" s="1" t="s">
        <v>5106</v>
      </c>
      <c r="I1321" s="3">
        <v>1</v>
      </c>
      <c r="J1321" s="1">
        <v>0</v>
      </c>
      <c r="K1321" s="1">
        <v>0</v>
      </c>
      <c r="L1321" s="3">
        <v>1</v>
      </c>
      <c r="M1321" s="6" t="s">
        <v>2</v>
      </c>
      <c r="N1321" s="13">
        <v>30.7</v>
      </c>
      <c r="O1321" s="3" t="s">
        <v>14989</v>
      </c>
      <c r="P1321" s="1">
        <v>1.8</v>
      </c>
      <c r="Q1321" s="1">
        <v>1.8</v>
      </c>
      <c r="R1321" s="3">
        <v>47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20</v>
      </c>
      <c r="AB1321" s="1">
        <v>80</v>
      </c>
      <c r="AC1321" s="3">
        <v>11</v>
      </c>
      <c r="AD1321" s="1">
        <v>-9.6604672000000003E-2</v>
      </c>
      <c r="AE1321" s="1">
        <v>5.6137505220851099E-2</v>
      </c>
      <c r="AF1321" s="1">
        <v>1</v>
      </c>
      <c r="AG1321" s="1">
        <v>1</v>
      </c>
      <c r="AH1321" s="1">
        <v>11</v>
      </c>
      <c r="AI1321" s="1">
        <v>1</v>
      </c>
      <c r="AJ1321" s="1">
        <v>1</v>
      </c>
      <c r="AK1321" s="1">
        <v>51</v>
      </c>
    </row>
    <row r="1322" spans="1:37" x14ac:dyDescent="0.2">
      <c r="A1322" t="s">
        <v>1322</v>
      </c>
      <c r="B1322" t="s">
        <v>5123</v>
      </c>
      <c r="C1322" t="s">
        <v>5131</v>
      </c>
      <c r="D1322" t="s">
        <v>7988</v>
      </c>
      <c r="E1322" t="s">
        <v>7991</v>
      </c>
      <c r="F1322" s="35" t="s">
        <v>7992</v>
      </c>
      <c r="G1322" s="1" t="s">
        <v>5106</v>
      </c>
      <c r="H1322" s="1" t="s">
        <v>5106</v>
      </c>
      <c r="I1322" s="3">
        <v>1</v>
      </c>
      <c r="J1322" s="1">
        <v>0</v>
      </c>
      <c r="K1322" s="1">
        <v>0</v>
      </c>
      <c r="L1322" s="3">
        <v>1</v>
      </c>
      <c r="M1322" s="6">
        <v>45.3</v>
      </c>
      <c r="N1322" s="13">
        <v>45.3</v>
      </c>
      <c r="O1322" s="3">
        <v>44</v>
      </c>
      <c r="P1322" s="1" t="s">
        <v>2</v>
      </c>
      <c r="Q1322" s="1">
        <v>3.0726</v>
      </c>
      <c r="R1322" s="3" t="s">
        <v>14989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20</v>
      </c>
      <c r="AB1322" s="1">
        <v>80</v>
      </c>
      <c r="AC1322" s="3">
        <v>11</v>
      </c>
      <c r="AD1322" s="1">
        <v>-9.6604672000000003E-2</v>
      </c>
      <c r="AE1322" s="1">
        <v>5.6137505220851099E-2</v>
      </c>
      <c r="AF1322" s="1">
        <v>1</v>
      </c>
      <c r="AG1322" s="1">
        <v>1</v>
      </c>
      <c r="AH1322" s="1">
        <v>11</v>
      </c>
      <c r="AI1322" s="1">
        <v>2</v>
      </c>
      <c r="AJ1322" s="1">
        <v>2</v>
      </c>
      <c r="AK1322" s="1">
        <v>51</v>
      </c>
    </row>
    <row r="1323" spans="1:37" x14ac:dyDescent="0.2">
      <c r="A1323" t="s">
        <v>1323</v>
      </c>
      <c r="B1323" t="s">
        <v>5123</v>
      </c>
      <c r="C1323" t="s">
        <v>5131</v>
      </c>
      <c r="D1323" t="s">
        <v>7988</v>
      </c>
      <c r="E1323" t="s">
        <v>7993</v>
      </c>
      <c r="F1323" s="35" t="s">
        <v>7994</v>
      </c>
      <c r="G1323" s="1" t="s">
        <v>5106</v>
      </c>
      <c r="H1323" s="1" t="s">
        <v>5106</v>
      </c>
      <c r="I1323" s="3">
        <v>1</v>
      </c>
      <c r="J1323" s="1">
        <v>0</v>
      </c>
      <c r="K1323" s="1">
        <v>0</v>
      </c>
      <c r="L1323" s="3">
        <v>1</v>
      </c>
      <c r="M1323" s="6">
        <v>30.8</v>
      </c>
      <c r="N1323" s="13">
        <v>30.8</v>
      </c>
      <c r="O1323" s="3">
        <v>44</v>
      </c>
      <c r="P1323" s="1" t="s">
        <v>2</v>
      </c>
      <c r="Q1323" s="1">
        <v>3.8008999999999999</v>
      </c>
      <c r="R1323" s="3" t="s">
        <v>14989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20</v>
      </c>
      <c r="AB1323" s="1">
        <v>80</v>
      </c>
      <c r="AC1323" s="3">
        <v>11</v>
      </c>
      <c r="AD1323" s="1">
        <v>-9.6604672000000003E-2</v>
      </c>
      <c r="AE1323" s="1">
        <v>5.6137505220851099E-2</v>
      </c>
      <c r="AF1323" s="1">
        <v>1</v>
      </c>
      <c r="AG1323" s="1">
        <v>1</v>
      </c>
      <c r="AH1323" s="1">
        <v>11</v>
      </c>
      <c r="AI1323" s="1">
        <v>4</v>
      </c>
      <c r="AJ1323" s="1">
        <v>4</v>
      </c>
      <c r="AK1323" s="1">
        <v>51</v>
      </c>
    </row>
    <row r="1324" spans="1:37" x14ac:dyDescent="0.2">
      <c r="A1324" t="s">
        <v>1324</v>
      </c>
      <c r="B1324" t="s">
        <v>5123</v>
      </c>
      <c r="C1324" t="s">
        <v>5131</v>
      </c>
      <c r="D1324" t="s">
        <v>7988</v>
      </c>
      <c r="E1324" t="s">
        <v>6226</v>
      </c>
      <c r="F1324" s="35" t="s">
        <v>7995</v>
      </c>
      <c r="G1324" s="1" t="s">
        <v>5106</v>
      </c>
      <c r="H1324" s="1" t="s">
        <v>5106</v>
      </c>
      <c r="I1324" s="3">
        <v>1</v>
      </c>
      <c r="J1324" s="1">
        <v>0</v>
      </c>
      <c r="K1324" s="1">
        <v>0</v>
      </c>
      <c r="L1324" s="3">
        <v>1</v>
      </c>
      <c r="M1324" s="6">
        <v>27</v>
      </c>
      <c r="N1324" s="13">
        <v>27</v>
      </c>
      <c r="O1324" s="3">
        <v>44</v>
      </c>
      <c r="P1324" s="1">
        <v>1.8</v>
      </c>
      <c r="Q1324" s="1">
        <v>1.8</v>
      </c>
      <c r="R1324" s="3">
        <v>47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20</v>
      </c>
      <c r="AB1324" s="1">
        <v>80</v>
      </c>
      <c r="AC1324" s="3">
        <v>11</v>
      </c>
      <c r="AD1324" s="1">
        <v>-9.6604672000000003E-2</v>
      </c>
      <c r="AE1324" s="1">
        <v>5.6137505220851099E-2</v>
      </c>
      <c r="AF1324" s="1">
        <v>1</v>
      </c>
      <c r="AG1324" s="1">
        <v>1</v>
      </c>
      <c r="AH1324" s="1">
        <v>11</v>
      </c>
      <c r="AI1324" s="1">
        <v>5</v>
      </c>
      <c r="AJ1324" s="1">
        <v>5</v>
      </c>
      <c r="AK1324" s="1">
        <v>51</v>
      </c>
    </row>
    <row r="1325" spans="1:37" x14ac:dyDescent="0.2">
      <c r="A1325" t="s">
        <v>1325</v>
      </c>
      <c r="B1325" t="s">
        <v>5123</v>
      </c>
      <c r="C1325" t="s">
        <v>5131</v>
      </c>
      <c r="D1325" t="s">
        <v>7988</v>
      </c>
      <c r="E1325" t="s">
        <v>7996</v>
      </c>
      <c r="F1325" s="35" t="s">
        <v>7997</v>
      </c>
      <c r="G1325" s="1" t="s">
        <v>5106</v>
      </c>
      <c r="H1325" s="1" t="s">
        <v>5106</v>
      </c>
      <c r="I1325" s="3">
        <v>1</v>
      </c>
      <c r="J1325" s="1">
        <v>0</v>
      </c>
      <c r="K1325" s="1">
        <v>0</v>
      </c>
      <c r="L1325" s="3">
        <v>1</v>
      </c>
      <c r="M1325" s="6">
        <f>(22+60)/2</f>
        <v>41</v>
      </c>
      <c r="N1325" s="1">
        <f>(22+60)/2</f>
        <v>41</v>
      </c>
      <c r="O1325" s="3">
        <v>1</v>
      </c>
      <c r="P1325" s="1">
        <v>1.8</v>
      </c>
      <c r="Q1325" s="1">
        <v>1.8</v>
      </c>
      <c r="R1325" s="3">
        <v>47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20</v>
      </c>
      <c r="AB1325" s="1">
        <v>80</v>
      </c>
      <c r="AC1325" s="3">
        <v>11</v>
      </c>
      <c r="AD1325" s="1">
        <v>-9.6604672000000003E-2</v>
      </c>
      <c r="AE1325" s="1">
        <v>5.6137505220851203E-2</v>
      </c>
      <c r="AF1325" s="1">
        <v>1</v>
      </c>
      <c r="AG1325" s="1">
        <v>1</v>
      </c>
      <c r="AH1325" s="1">
        <v>11</v>
      </c>
      <c r="AI1325" s="1">
        <v>1</v>
      </c>
      <c r="AJ1325" s="1">
        <v>1</v>
      </c>
      <c r="AK1325" s="1">
        <v>51</v>
      </c>
    </row>
    <row r="1326" spans="1:37" x14ac:dyDescent="0.2">
      <c r="A1326" t="s">
        <v>1326</v>
      </c>
      <c r="B1326" t="s">
        <v>5123</v>
      </c>
      <c r="C1326" t="s">
        <v>5131</v>
      </c>
      <c r="D1326" t="s">
        <v>7988</v>
      </c>
      <c r="E1326" t="s">
        <v>7998</v>
      </c>
      <c r="F1326" s="35" t="s">
        <v>7999</v>
      </c>
      <c r="G1326" s="1" t="s">
        <v>5106</v>
      </c>
      <c r="H1326" s="1" t="s">
        <v>5106</v>
      </c>
      <c r="I1326" s="3">
        <v>1</v>
      </c>
      <c r="J1326" s="1">
        <v>0</v>
      </c>
      <c r="K1326" s="1">
        <v>0</v>
      </c>
      <c r="L1326" s="3">
        <v>1</v>
      </c>
      <c r="M1326" s="6">
        <v>22</v>
      </c>
      <c r="N1326" s="13">
        <v>22</v>
      </c>
      <c r="O1326" s="3">
        <v>44</v>
      </c>
      <c r="P1326" s="1" t="s">
        <v>2</v>
      </c>
      <c r="Q1326" s="1">
        <v>3.5606</v>
      </c>
      <c r="R1326" s="3" t="s">
        <v>14989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20</v>
      </c>
      <c r="AB1326" s="1">
        <v>80</v>
      </c>
      <c r="AC1326" s="3">
        <v>11</v>
      </c>
      <c r="AD1326" s="1">
        <v>-9.6604672000000003E-2</v>
      </c>
      <c r="AE1326" s="1">
        <v>5.6137505220851203E-2</v>
      </c>
      <c r="AF1326" s="1">
        <v>1</v>
      </c>
      <c r="AG1326" s="1">
        <v>1</v>
      </c>
      <c r="AH1326" s="1">
        <v>11</v>
      </c>
      <c r="AI1326" s="1">
        <v>1</v>
      </c>
      <c r="AJ1326" s="1">
        <v>1</v>
      </c>
      <c r="AK1326" s="1">
        <v>51</v>
      </c>
    </row>
    <row r="1327" spans="1:37" x14ac:dyDescent="0.2">
      <c r="A1327" t="s">
        <v>1327</v>
      </c>
      <c r="B1327" t="s">
        <v>5123</v>
      </c>
      <c r="C1327" t="s">
        <v>5131</v>
      </c>
      <c r="D1327" t="s">
        <v>7988</v>
      </c>
      <c r="E1327" t="s">
        <v>8000</v>
      </c>
      <c r="F1327" s="35" t="s">
        <v>8001</v>
      </c>
      <c r="G1327" s="1" t="s">
        <v>5106</v>
      </c>
      <c r="H1327" s="1" t="s">
        <v>5106</v>
      </c>
      <c r="I1327" s="3">
        <v>1</v>
      </c>
      <c r="J1327" s="1">
        <v>0</v>
      </c>
      <c r="K1327" s="1">
        <v>0</v>
      </c>
      <c r="L1327" s="3">
        <v>1</v>
      </c>
      <c r="M1327" s="6">
        <v>42.5</v>
      </c>
      <c r="N1327" s="13">
        <v>42.5</v>
      </c>
      <c r="O1327" s="3">
        <v>44</v>
      </c>
      <c r="P1327" s="1" t="s">
        <v>2</v>
      </c>
      <c r="Q1327" s="1">
        <v>3.2915000000000001</v>
      </c>
      <c r="R1327" s="3" t="s">
        <v>14989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20</v>
      </c>
      <c r="AB1327" s="1">
        <v>80</v>
      </c>
      <c r="AC1327" s="3">
        <v>11</v>
      </c>
      <c r="AD1327" s="1">
        <v>-9.6604672000000003E-2</v>
      </c>
      <c r="AE1327" s="1">
        <v>5.6137505220851203E-2</v>
      </c>
      <c r="AF1327" s="1">
        <v>1</v>
      </c>
      <c r="AG1327" s="1">
        <v>1</v>
      </c>
      <c r="AH1327" s="1">
        <v>11</v>
      </c>
      <c r="AI1327" s="1">
        <v>2</v>
      </c>
      <c r="AJ1327" s="1">
        <v>2</v>
      </c>
      <c r="AK1327" s="1">
        <v>51</v>
      </c>
    </row>
    <row r="1328" spans="1:37" x14ac:dyDescent="0.2">
      <c r="A1328" t="s">
        <v>1328</v>
      </c>
      <c r="B1328" t="s">
        <v>5123</v>
      </c>
      <c r="C1328" t="s">
        <v>5131</v>
      </c>
      <c r="D1328" t="s">
        <v>7988</v>
      </c>
      <c r="E1328" t="s">
        <v>6005</v>
      </c>
      <c r="F1328" s="35" t="s">
        <v>8002</v>
      </c>
      <c r="G1328" s="1" t="s">
        <v>5106</v>
      </c>
      <c r="H1328" s="1" t="s">
        <v>5106</v>
      </c>
      <c r="I1328" s="3">
        <v>1</v>
      </c>
      <c r="J1328" s="1">
        <v>0</v>
      </c>
      <c r="K1328" s="1">
        <v>0</v>
      </c>
      <c r="L1328" s="3">
        <v>1</v>
      </c>
      <c r="M1328" s="6">
        <f>(22+39)/2</f>
        <v>30.5</v>
      </c>
      <c r="N1328" s="1">
        <f>(22+39)/2</f>
        <v>30.5</v>
      </c>
      <c r="O1328" s="3">
        <v>1</v>
      </c>
      <c r="P1328" s="1" t="s">
        <v>2</v>
      </c>
      <c r="Q1328" s="1">
        <v>3.3462999999999998</v>
      </c>
      <c r="R1328" s="3" t="s">
        <v>14989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20</v>
      </c>
      <c r="AB1328" s="1">
        <v>80</v>
      </c>
      <c r="AC1328" s="3">
        <v>11</v>
      </c>
      <c r="AD1328" s="1">
        <v>-9.6604672000000003E-2</v>
      </c>
      <c r="AE1328" s="1">
        <v>5.6137505220851203E-2</v>
      </c>
      <c r="AF1328" s="1">
        <v>1</v>
      </c>
      <c r="AG1328" s="1">
        <v>1</v>
      </c>
      <c r="AH1328" s="1">
        <v>11</v>
      </c>
      <c r="AI1328" s="1">
        <v>3</v>
      </c>
      <c r="AJ1328" s="1">
        <v>3</v>
      </c>
      <c r="AK1328" s="1">
        <v>51</v>
      </c>
    </row>
    <row r="1329" spans="1:37" x14ac:dyDescent="0.2">
      <c r="A1329" t="s">
        <v>1329</v>
      </c>
      <c r="B1329" t="s">
        <v>5123</v>
      </c>
      <c r="C1329" t="s">
        <v>5383</v>
      </c>
      <c r="D1329" t="s">
        <v>8003</v>
      </c>
      <c r="E1329" t="s">
        <v>8004</v>
      </c>
      <c r="F1329" s="35" t="s">
        <v>8005</v>
      </c>
      <c r="G1329" s="1" t="s">
        <v>5104</v>
      </c>
      <c r="H1329" s="1" t="s">
        <v>5104</v>
      </c>
      <c r="I1329" s="3">
        <v>1</v>
      </c>
      <c r="J1329" s="1">
        <v>0</v>
      </c>
      <c r="K1329" s="1">
        <v>0</v>
      </c>
      <c r="L1329" s="3">
        <v>1</v>
      </c>
      <c r="M1329" s="6">
        <v>32.6</v>
      </c>
      <c r="N1329" s="13">
        <v>32.6</v>
      </c>
      <c r="O1329" s="3">
        <v>44</v>
      </c>
      <c r="P1329" s="1">
        <v>5.5</v>
      </c>
      <c r="Q1329" s="1">
        <v>5.5</v>
      </c>
      <c r="R1329" s="3">
        <v>1</v>
      </c>
      <c r="S1329" s="1">
        <v>20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10</v>
      </c>
      <c r="Z1329" s="1">
        <v>0</v>
      </c>
      <c r="AA1329" s="1">
        <v>40</v>
      </c>
      <c r="AB1329" s="1">
        <v>30</v>
      </c>
      <c r="AC1329" s="3">
        <v>11</v>
      </c>
      <c r="AD1329" s="1">
        <v>-3.6722113000000001E-2</v>
      </c>
      <c r="AE1329" s="1">
        <v>-5.4924045430872898E-3</v>
      </c>
      <c r="AF1329" s="1">
        <v>1</v>
      </c>
      <c r="AG1329" s="1">
        <v>1</v>
      </c>
      <c r="AH1329" s="1">
        <v>11</v>
      </c>
      <c r="AI1329" s="1">
        <v>4</v>
      </c>
      <c r="AJ1329" s="1">
        <v>4</v>
      </c>
      <c r="AK1329" s="1">
        <v>51</v>
      </c>
    </row>
    <row r="1330" spans="1:37" x14ac:dyDescent="0.2">
      <c r="A1330" t="s">
        <v>1330</v>
      </c>
      <c r="B1330" t="s">
        <v>5554</v>
      </c>
      <c r="C1330" t="s">
        <v>5555</v>
      </c>
      <c r="D1330" t="s">
        <v>8006</v>
      </c>
      <c r="E1330" t="s">
        <v>6495</v>
      </c>
      <c r="F1330" s="35" t="s">
        <v>8007</v>
      </c>
      <c r="G1330" s="1" t="s">
        <v>5104</v>
      </c>
      <c r="H1330" s="1" t="s">
        <v>5104</v>
      </c>
      <c r="I1330" s="3">
        <v>12</v>
      </c>
      <c r="J1330" s="1">
        <v>0</v>
      </c>
      <c r="K1330" s="1">
        <v>0</v>
      </c>
      <c r="L1330" s="3">
        <v>1</v>
      </c>
      <c r="M1330" s="6">
        <v>9.1</v>
      </c>
      <c r="N1330" s="13">
        <v>9.1</v>
      </c>
      <c r="O1330" s="3">
        <v>44</v>
      </c>
      <c r="P1330" s="1">
        <v>4.7699999999999996</v>
      </c>
      <c r="Q1330" s="1">
        <v>4.7699999999999996</v>
      </c>
      <c r="R1330" s="3">
        <v>47</v>
      </c>
      <c r="S1330" s="1">
        <v>70</v>
      </c>
      <c r="T1330" s="1">
        <v>0</v>
      </c>
      <c r="U1330" s="1">
        <v>0</v>
      </c>
      <c r="V1330" s="1">
        <v>0</v>
      </c>
      <c r="W1330" s="1">
        <v>0</v>
      </c>
      <c r="X1330" s="1">
        <v>30</v>
      </c>
      <c r="Y1330" s="1">
        <v>0</v>
      </c>
      <c r="Z1330" s="1">
        <v>0</v>
      </c>
      <c r="AA1330" s="1">
        <v>0</v>
      </c>
      <c r="AB1330" s="1">
        <v>0</v>
      </c>
      <c r="AC1330" s="3">
        <v>11</v>
      </c>
      <c r="AD1330" s="1">
        <v>9.7103062000000004E-2</v>
      </c>
      <c r="AE1330" s="1">
        <v>1.93004400267901E-2</v>
      </c>
      <c r="AF1330" s="1">
        <v>1</v>
      </c>
      <c r="AG1330" s="1">
        <v>1</v>
      </c>
      <c r="AH1330" s="1">
        <v>11</v>
      </c>
      <c r="AI1330" s="1">
        <v>4</v>
      </c>
      <c r="AJ1330" s="1">
        <v>4</v>
      </c>
      <c r="AK1330" s="1">
        <v>51</v>
      </c>
    </row>
    <row r="1331" spans="1:37" x14ac:dyDescent="0.2">
      <c r="A1331" t="s">
        <v>1331</v>
      </c>
      <c r="B1331" t="s">
        <v>5554</v>
      </c>
      <c r="C1331" t="s">
        <v>5555</v>
      </c>
      <c r="D1331" t="s">
        <v>8006</v>
      </c>
      <c r="E1331" t="s">
        <v>8008</v>
      </c>
      <c r="F1331" s="35" t="s">
        <v>8009</v>
      </c>
      <c r="G1331" s="1" t="s">
        <v>5106</v>
      </c>
      <c r="H1331" s="1" t="s">
        <v>5106</v>
      </c>
      <c r="I1331" s="3">
        <v>12</v>
      </c>
      <c r="J1331" s="1">
        <v>0</v>
      </c>
      <c r="K1331" s="1">
        <v>0</v>
      </c>
      <c r="L1331" s="3">
        <v>1</v>
      </c>
      <c r="M1331" s="6">
        <v>6.7</v>
      </c>
      <c r="N1331" s="13">
        <v>6.7</v>
      </c>
      <c r="O1331" s="3">
        <v>44</v>
      </c>
      <c r="P1331" s="1">
        <v>3.42</v>
      </c>
      <c r="Q1331" s="1">
        <v>3.42</v>
      </c>
      <c r="R1331" s="3">
        <v>47</v>
      </c>
      <c r="S1331" s="1">
        <v>70</v>
      </c>
      <c r="T1331" s="1">
        <v>0</v>
      </c>
      <c r="U1331" s="1">
        <v>0</v>
      </c>
      <c r="V1331" s="1">
        <v>0</v>
      </c>
      <c r="W1331" s="1">
        <v>0</v>
      </c>
      <c r="X1331" s="1">
        <v>30</v>
      </c>
      <c r="Y1331" s="1">
        <v>0</v>
      </c>
      <c r="Z1331" s="1">
        <v>0</v>
      </c>
      <c r="AA1331" s="1">
        <v>0</v>
      </c>
      <c r="AB1331" s="1">
        <v>0</v>
      </c>
      <c r="AC1331" s="3">
        <v>11</v>
      </c>
      <c r="AD1331" s="1">
        <v>9.7103062000000004E-2</v>
      </c>
      <c r="AE1331" s="1">
        <v>1.93004400267901E-2</v>
      </c>
      <c r="AF1331" s="1">
        <v>1</v>
      </c>
      <c r="AG1331" s="1">
        <v>1</v>
      </c>
      <c r="AH1331" s="1">
        <v>11</v>
      </c>
      <c r="AI1331" s="1">
        <v>2</v>
      </c>
      <c r="AJ1331" s="1">
        <v>2</v>
      </c>
      <c r="AK1331" s="1">
        <v>51</v>
      </c>
    </row>
    <row r="1332" spans="1:37" x14ac:dyDescent="0.2">
      <c r="A1332" t="s">
        <v>1332</v>
      </c>
      <c r="B1332" t="s">
        <v>5554</v>
      </c>
      <c r="C1332" t="s">
        <v>5555</v>
      </c>
      <c r="D1332" t="s">
        <v>8006</v>
      </c>
      <c r="E1332" t="s">
        <v>8010</v>
      </c>
      <c r="F1332" s="35" t="s">
        <v>8011</v>
      </c>
      <c r="G1332" s="1" t="s">
        <v>5104</v>
      </c>
      <c r="H1332" s="1" t="s">
        <v>5104</v>
      </c>
      <c r="I1332" s="3">
        <v>1</v>
      </c>
      <c r="J1332" s="1">
        <v>0</v>
      </c>
      <c r="K1332" s="1">
        <v>0</v>
      </c>
      <c r="L1332" s="3">
        <v>1</v>
      </c>
      <c r="M1332" s="6">
        <v>8.1999999999999993</v>
      </c>
      <c r="N1332" s="13">
        <v>8.1999999999999993</v>
      </c>
      <c r="O1332" s="3">
        <v>44</v>
      </c>
      <c r="P1332" s="1" t="s">
        <v>2</v>
      </c>
      <c r="Q1332" s="1">
        <v>3.5847000000000002</v>
      </c>
      <c r="R1332" s="3" t="s">
        <v>14989</v>
      </c>
      <c r="S1332" s="1">
        <v>70</v>
      </c>
      <c r="T1332" s="1">
        <v>0</v>
      </c>
      <c r="U1332" s="1">
        <v>0</v>
      </c>
      <c r="V1332" s="1">
        <v>0</v>
      </c>
      <c r="W1332" s="1">
        <v>0</v>
      </c>
      <c r="X1332" s="1">
        <v>30</v>
      </c>
      <c r="Y1332" s="1">
        <v>0</v>
      </c>
      <c r="Z1332" s="1">
        <v>0</v>
      </c>
      <c r="AA1332" s="1">
        <v>0</v>
      </c>
      <c r="AB1332" s="1">
        <v>0</v>
      </c>
      <c r="AC1332" s="3">
        <v>11</v>
      </c>
      <c r="AD1332" s="1">
        <v>9.7103062000000004E-2</v>
      </c>
      <c r="AE1332" s="1">
        <v>1.93004400267901E-2</v>
      </c>
      <c r="AF1332" s="1">
        <v>1</v>
      </c>
      <c r="AG1332" s="1">
        <v>1</v>
      </c>
      <c r="AH1332" s="1">
        <v>11</v>
      </c>
      <c r="AI1332" s="1">
        <v>2</v>
      </c>
      <c r="AJ1332" s="1">
        <v>2</v>
      </c>
      <c r="AK1332" s="1">
        <v>51</v>
      </c>
    </row>
    <row r="1333" spans="1:37" x14ac:dyDescent="0.2">
      <c r="A1333" t="s">
        <v>1333</v>
      </c>
      <c r="B1333" t="s">
        <v>5554</v>
      </c>
      <c r="C1333" t="s">
        <v>5555</v>
      </c>
      <c r="D1333" t="s">
        <v>8006</v>
      </c>
      <c r="E1333" t="s">
        <v>8012</v>
      </c>
      <c r="F1333" s="35" t="s">
        <v>8013</v>
      </c>
      <c r="G1333" s="1" t="s">
        <v>5104</v>
      </c>
      <c r="H1333" s="1" t="s">
        <v>5104</v>
      </c>
      <c r="I1333" s="3">
        <v>1</v>
      </c>
      <c r="J1333" s="1">
        <v>0</v>
      </c>
      <c r="K1333" s="1">
        <v>0</v>
      </c>
      <c r="L1333" s="3">
        <v>1</v>
      </c>
      <c r="M1333" s="6">
        <v>13.6</v>
      </c>
      <c r="N1333" s="13">
        <v>13.6</v>
      </c>
      <c r="O1333" s="3">
        <v>44</v>
      </c>
      <c r="P1333" s="1" t="s">
        <v>2</v>
      </c>
      <c r="Q1333" s="1">
        <v>3.7071999999999998</v>
      </c>
      <c r="R1333" s="3" t="s">
        <v>14989</v>
      </c>
      <c r="S1333" s="1">
        <v>70</v>
      </c>
      <c r="T1333" s="1">
        <v>0</v>
      </c>
      <c r="U1333" s="1">
        <v>0</v>
      </c>
      <c r="V1333" s="1">
        <v>0</v>
      </c>
      <c r="W1333" s="1">
        <v>0</v>
      </c>
      <c r="X1333" s="1">
        <v>30</v>
      </c>
      <c r="Y1333" s="1">
        <v>0</v>
      </c>
      <c r="Z1333" s="1">
        <v>0</v>
      </c>
      <c r="AA1333" s="1">
        <v>0</v>
      </c>
      <c r="AB1333" s="1">
        <v>0</v>
      </c>
      <c r="AC1333" s="3">
        <v>11</v>
      </c>
      <c r="AD1333" s="1">
        <v>9.7103062000000004E-2</v>
      </c>
      <c r="AE1333" s="1">
        <v>1.93004400267901E-2</v>
      </c>
      <c r="AF1333" s="1">
        <v>3</v>
      </c>
      <c r="AG1333" s="1">
        <v>3</v>
      </c>
      <c r="AH1333" s="1">
        <v>1</v>
      </c>
      <c r="AI1333" s="1">
        <v>1</v>
      </c>
      <c r="AJ1333" s="1">
        <v>1</v>
      </c>
      <c r="AK1333" s="1">
        <v>51</v>
      </c>
    </row>
    <row r="1334" spans="1:37" x14ac:dyDescent="0.2">
      <c r="A1334" t="s">
        <v>1334</v>
      </c>
      <c r="B1334" t="s">
        <v>5123</v>
      </c>
      <c r="C1334" t="s">
        <v>5254</v>
      </c>
      <c r="D1334" t="s">
        <v>8014</v>
      </c>
      <c r="E1334" t="s">
        <v>8015</v>
      </c>
      <c r="F1334" s="35" t="s">
        <v>8016</v>
      </c>
      <c r="G1334" s="1" t="s">
        <v>5105</v>
      </c>
      <c r="H1334" s="1" t="s">
        <v>5105</v>
      </c>
      <c r="I1334" s="3">
        <v>1</v>
      </c>
      <c r="J1334" s="1">
        <v>0</v>
      </c>
      <c r="K1334" s="1">
        <v>0</v>
      </c>
      <c r="L1334" s="3">
        <v>1</v>
      </c>
      <c r="M1334" s="6">
        <v>592</v>
      </c>
      <c r="N1334" s="13">
        <v>592</v>
      </c>
      <c r="O1334" s="3">
        <v>44</v>
      </c>
      <c r="P1334" s="1">
        <v>2</v>
      </c>
      <c r="Q1334" s="1">
        <v>2</v>
      </c>
      <c r="R1334" s="3">
        <v>47</v>
      </c>
      <c r="S1334" s="1">
        <v>20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80</v>
      </c>
      <c r="Z1334" s="1">
        <v>0</v>
      </c>
      <c r="AA1334" s="1">
        <v>0</v>
      </c>
      <c r="AB1334" s="1">
        <v>0</v>
      </c>
      <c r="AC1334" s="3">
        <v>11</v>
      </c>
      <c r="AD1334" s="1">
        <v>4.2783719999999999E-3</v>
      </c>
      <c r="AE1334" s="1">
        <v>-0.10003959396042</v>
      </c>
      <c r="AF1334" s="1">
        <v>1</v>
      </c>
      <c r="AG1334" s="1">
        <v>1</v>
      </c>
      <c r="AH1334" s="1">
        <v>11</v>
      </c>
      <c r="AI1334" s="1">
        <v>1</v>
      </c>
      <c r="AJ1334" s="1">
        <v>1</v>
      </c>
      <c r="AK1334" s="1">
        <v>51</v>
      </c>
    </row>
    <row r="1335" spans="1:37" x14ac:dyDescent="0.2">
      <c r="A1335" t="s">
        <v>1335</v>
      </c>
      <c r="B1335" t="s">
        <v>5168</v>
      </c>
      <c r="C1335" t="s">
        <v>5169</v>
      </c>
      <c r="D1335" t="s">
        <v>8017</v>
      </c>
      <c r="E1335" t="s">
        <v>6885</v>
      </c>
      <c r="F1335" s="35" t="s">
        <v>8018</v>
      </c>
      <c r="G1335" s="1" t="s">
        <v>5104</v>
      </c>
      <c r="H1335" s="1" t="s">
        <v>5104</v>
      </c>
      <c r="I1335" s="3">
        <v>1</v>
      </c>
      <c r="J1335" s="1">
        <v>0</v>
      </c>
      <c r="K1335" s="1">
        <v>0</v>
      </c>
      <c r="L1335" s="3">
        <v>1</v>
      </c>
      <c r="M1335" s="6">
        <v>131.69999999999999</v>
      </c>
      <c r="N1335" s="13">
        <v>131.69999999999999</v>
      </c>
      <c r="O1335" s="3">
        <v>44</v>
      </c>
      <c r="P1335" s="1">
        <v>1</v>
      </c>
      <c r="Q1335" s="1">
        <v>1</v>
      </c>
      <c r="R1335" s="3">
        <v>47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100</v>
      </c>
      <c r="Z1335" s="1">
        <v>0</v>
      </c>
      <c r="AA1335" s="1">
        <v>0</v>
      </c>
      <c r="AB1335" s="1">
        <v>0</v>
      </c>
      <c r="AC1335" s="3">
        <v>11</v>
      </c>
      <c r="AD1335" s="1">
        <v>-3.0872732999999999E-2</v>
      </c>
      <c r="AE1335" s="1">
        <v>-0.113818620885238</v>
      </c>
      <c r="AF1335" s="1">
        <v>3</v>
      </c>
      <c r="AG1335" s="1">
        <v>3</v>
      </c>
      <c r="AH1335" s="1">
        <v>11</v>
      </c>
      <c r="AI1335" s="1">
        <v>2</v>
      </c>
      <c r="AJ1335" s="1">
        <v>2</v>
      </c>
      <c r="AK1335" s="1">
        <v>51</v>
      </c>
    </row>
    <row r="1336" spans="1:37" x14ac:dyDescent="0.2">
      <c r="A1336" t="s">
        <v>1336</v>
      </c>
      <c r="B1336" t="s">
        <v>5168</v>
      </c>
      <c r="C1336" t="s">
        <v>5169</v>
      </c>
      <c r="D1336" t="s">
        <v>8017</v>
      </c>
      <c r="E1336" t="s">
        <v>8019</v>
      </c>
      <c r="F1336" s="35" t="s">
        <v>8020</v>
      </c>
      <c r="G1336" s="1" t="s">
        <v>5104</v>
      </c>
      <c r="H1336" s="1" t="s">
        <v>5104</v>
      </c>
      <c r="I1336" s="3">
        <v>1</v>
      </c>
      <c r="J1336" s="1">
        <v>0</v>
      </c>
      <c r="K1336" s="1">
        <v>0</v>
      </c>
      <c r="L1336" s="3">
        <v>1</v>
      </c>
      <c r="M1336" s="6">
        <v>65.599999999999994</v>
      </c>
      <c r="N1336" s="13">
        <v>65.599999999999994</v>
      </c>
      <c r="O1336" s="3">
        <v>44</v>
      </c>
      <c r="P1336" s="1" t="s">
        <v>2</v>
      </c>
      <c r="Q1336" s="1">
        <v>1.2337</v>
      </c>
      <c r="R1336" s="3" t="s">
        <v>14989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100</v>
      </c>
      <c r="Z1336" s="1">
        <v>0</v>
      </c>
      <c r="AA1336" s="1">
        <v>0</v>
      </c>
      <c r="AB1336" s="1">
        <v>0</v>
      </c>
      <c r="AC1336" s="3">
        <v>1</v>
      </c>
      <c r="AD1336" s="1">
        <v>-3.0872732999999999E-2</v>
      </c>
      <c r="AE1336" s="1">
        <v>-0.113818620885238</v>
      </c>
      <c r="AF1336" s="1">
        <v>3</v>
      </c>
      <c r="AG1336" s="1">
        <v>3</v>
      </c>
      <c r="AH1336" s="1">
        <v>1</v>
      </c>
      <c r="AI1336" s="1">
        <v>1</v>
      </c>
      <c r="AJ1336" s="1">
        <v>1</v>
      </c>
      <c r="AK1336" s="1">
        <v>51</v>
      </c>
    </row>
    <row r="1337" spans="1:37" x14ac:dyDescent="0.2">
      <c r="A1337" t="s">
        <v>1337</v>
      </c>
      <c r="B1337" t="s">
        <v>5168</v>
      </c>
      <c r="C1337" t="s">
        <v>5169</v>
      </c>
      <c r="D1337" t="s">
        <v>8017</v>
      </c>
      <c r="E1337" t="s">
        <v>8021</v>
      </c>
      <c r="F1337" s="35" t="s">
        <v>8022</v>
      </c>
      <c r="G1337" s="1" t="s">
        <v>5104</v>
      </c>
      <c r="H1337" s="1" t="s">
        <v>5104</v>
      </c>
      <c r="I1337" s="3">
        <v>1</v>
      </c>
      <c r="J1337" s="1">
        <v>0</v>
      </c>
      <c r="K1337" s="1">
        <v>0</v>
      </c>
      <c r="L1337" s="3">
        <v>1</v>
      </c>
      <c r="M1337" s="6">
        <v>111.1</v>
      </c>
      <c r="N1337" s="13">
        <v>111.1</v>
      </c>
      <c r="O1337" s="3">
        <v>44</v>
      </c>
      <c r="P1337" s="1">
        <v>0.995</v>
      </c>
      <c r="Q1337" s="1">
        <v>0.995</v>
      </c>
      <c r="R1337" s="3">
        <v>47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100</v>
      </c>
      <c r="Z1337" s="1">
        <v>0</v>
      </c>
      <c r="AA1337" s="1">
        <v>0</v>
      </c>
      <c r="AB1337" s="1">
        <v>0</v>
      </c>
      <c r="AC1337" s="3">
        <v>11</v>
      </c>
      <c r="AD1337" s="1">
        <v>-3.0872732999999999E-2</v>
      </c>
      <c r="AE1337" s="1">
        <v>-0.113818620885238</v>
      </c>
      <c r="AF1337" s="1">
        <v>3</v>
      </c>
      <c r="AG1337" s="1">
        <v>3</v>
      </c>
      <c r="AH1337" s="1">
        <v>11</v>
      </c>
      <c r="AI1337" s="1">
        <v>3</v>
      </c>
      <c r="AJ1337" s="1">
        <v>3</v>
      </c>
      <c r="AK1337" s="1">
        <v>51</v>
      </c>
    </row>
    <row r="1338" spans="1:37" x14ac:dyDescent="0.2">
      <c r="A1338" t="s">
        <v>1338</v>
      </c>
      <c r="B1338" t="s">
        <v>5168</v>
      </c>
      <c r="C1338" t="s">
        <v>5169</v>
      </c>
      <c r="D1338" t="s">
        <v>8017</v>
      </c>
      <c r="E1338" t="s">
        <v>6953</v>
      </c>
      <c r="F1338" s="35" t="s">
        <v>8023</v>
      </c>
      <c r="G1338" s="1" t="s">
        <v>5104</v>
      </c>
      <c r="H1338" s="1" t="s">
        <v>5104</v>
      </c>
      <c r="I1338" s="3">
        <v>1</v>
      </c>
      <c r="J1338" s="1">
        <v>0</v>
      </c>
      <c r="K1338" s="1">
        <v>0</v>
      </c>
      <c r="L1338" s="3">
        <v>1</v>
      </c>
      <c r="M1338" s="6">
        <v>128.9</v>
      </c>
      <c r="N1338" s="13">
        <v>128.9</v>
      </c>
      <c r="O1338" s="3">
        <v>44</v>
      </c>
      <c r="P1338" s="1">
        <v>0.99</v>
      </c>
      <c r="Q1338" s="1">
        <v>0.99</v>
      </c>
      <c r="R1338" s="3">
        <v>47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100</v>
      </c>
      <c r="Z1338" s="1">
        <v>0</v>
      </c>
      <c r="AA1338" s="1">
        <v>0</v>
      </c>
      <c r="AB1338" s="1">
        <v>0</v>
      </c>
      <c r="AC1338" s="3">
        <v>11</v>
      </c>
      <c r="AD1338" s="1">
        <v>-3.0872732999999999E-2</v>
      </c>
      <c r="AE1338" s="1">
        <v>-0.113818620885238</v>
      </c>
      <c r="AF1338" s="1">
        <v>3</v>
      </c>
      <c r="AG1338" s="1">
        <v>3</v>
      </c>
      <c r="AH1338" s="1">
        <v>11</v>
      </c>
      <c r="AI1338" s="1">
        <v>4</v>
      </c>
      <c r="AJ1338" s="1">
        <v>4</v>
      </c>
      <c r="AK1338" s="1">
        <v>51</v>
      </c>
    </row>
    <row r="1339" spans="1:37" x14ac:dyDescent="0.2">
      <c r="A1339" t="s">
        <v>1339</v>
      </c>
      <c r="B1339" t="s">
        <v>5168</v>
      </c>
      <c r="C1339" t="s">
        <v>5169</v>
      </c>
      <c r="D1339" t="s">
        <v>8017</v>
      </c>
      <c r="E1339" t="s">
        <v>6282</v>
      </c>
      <c r="F1339" s="35" t="s">
        <v>8024</v>
      </c>
      <c r="G1339" s="1" t="s">
        <v>5104</v>
      </c>
      <c r="H1339" s="1" t="s">
        <v>5104</v>
      </c>
      <c r="I1339" s="3">
        <v>1</v>
      </c>
      <c r="J1339" s="1">
        <v>0</v>
      </c>
      <c r="K1339" s="1">
        <v>0</v>
      </c>
      <c r="L1339" s="3">
        <v>1</v>
      </c>
      <c r="M1339" s="6">
        <v>48.6</v>
      </c>
      <c r="N1339" s="13">
        <v>48.6</v>
      </c>
      <c r="O1339" s="3">
        <v>44</v>
      </c>
      <c r="P1339" s="1">
        <v>1</v>
      </c>
      <c r="Q1339" s="1">
        <v>1</v>
      </c>
      <c r="R1339" s="3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100</v>
      </c>
      <c r="Z1339" s="1">
        <v>0</v>
      </c>
      <c r="AA1339" s="1">
        <v>0</v>
      </c>
      <c r="AB1339" s="1">
        <v>0</v>
      </c>
      <c r="AC1339" s="3">
        <v>11</v>
      </c>
      <c r="AD1339" s="1">
        <v>-3.0872732999999999E-2</v>
      </c>
      <c r="AE1339" s="1">
        <v>-0.113818620885238</v>
      </c>
      <c r="AF1339" s="1">
        <v>3</v>
      </c>
      <c r="AG1339" s="1">
        <v>3</v>
      </c>
      <c r="AH1339" s="1">
        <v>11</v>
      </c>
      <c r="AI1339" s="1">
        <v>4</v>
      </c>
      <c r="AJ1339" s="1">
        <v>4</v>
      </c>
      <c r="AK1339" s="1">
        <v>51</v>
      </c>
    </row>
    <row r="1340" spans="1:37" x14ac:dyDescent="0.2">
      <c r="A1340" t="s">
        <v>1340</v>
      </c>
      <c r="B1340" t="s">
        <v>5168</v>
      </c>
      <c r="C1340" t="s">
        <v>5169</v>
      </c>
      <c r="D1340" t="s">
        <v>8017</v>
      </c>
      <c r="E1340" t="s">
        <v>8025</v>
      </c>
      <c r="F1340" s="35" t="s">
        <v>8026</v>
      </c>
      <c r="G1340" s="1" t="s">
        <v>5104</v>
      </c>
      <c r="H1340" s="1" t="s">
        <v>5104</v>
      </c>
      <c r="I1340" s="3">
        <v>1</v>
      </c>
      <c r="J1340" s="1">
        <v>0</v>
      </c>
      <c r="K1340" s="1">
        <v>0</v>
      </c>
      <c r="L1340" s="3">
        <v>1</v>
      </c>
      <c r="M1340" s="6">
        <v>63</v>
      </c>
      <c r="N1340" s="13">
        <v>63</v>
      </c>
      <c r="O1340" s="3">
        <v>44</v>
      </c>
      <c r="P1340" s="1">
        <v>0.99</v>
      </c>
      <c r="Q1340" s="1">
        <v>0.99</v>
      </c>
      <c r="R1340" s="3">
        <v>47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100</v>
      </c>
      <c r="Z1340" s="1">
        <v>0</v>
      </c>
      <c r="AA1340" s="1">
        <v>0</v>
      </c>
      <c r="AB1340" s="1">
        <v>0</v>
      </c>
      <c r="AC1340" s="3">
        <v>11</v>
      </c>
      <c r="AD1340" s="1">
        <v>-3.0872732999999999E-2</v>
      </c>
      <c r="AE1340" s="1">
        <v>-0.113818620885238</v>
      </c>
      <c r="AF1340" s="1">
        <v>3</v>
      </c>
      <c r="AG1340" s="1">
        <v>3</v>
      </c>
      <c r="AH1340" s="1">
        <v>11</v>
      </c>
      <c r="AI1340" s="1">
        <v>6</v>
      </c>
      <c r="AJ1340" s="1">
        <v>6</v>
      </c>
      <c r="AK1340" s="1">
        <v>51</v>
      </c>
    </row>
    <row r="1341" spans="1:37" x14ac:dyDescent="0.2">
      <c r="A1341" t="s">
        <v>1341</v>
      </c>
      <c r="B1341" t="s">
        <v>5168</v>
      </c>
      <c r="C1341" t="s">
        <v>5169</v>
      </c>
      <c r="D1341" t="s">
        <v>8017</v>
      </c>
      <c r="E1341" t="s">
        <v>5583</v>
      </c>
      <c r="F1341" s="35" t="s">
        <v>8027</v>
      </c>
      <c r="G1341" s="1" t="s">
        <v>5104</v>
      </c>
      <c r="H1341" s="1" t="s">
        <v>5104</v>
      </c>
      <c r="I1341" s="3">
        <v>1</v>
      </c>
      <c r="J1341" s="1">
        <v>0</v>
      </c>
      <c r="K1341" s="1">
        <v>0</v>
      </c>
      <c r="L1341" s="3">
        <v>1</v>
      </c>
      <c r="M1341" s="6">
        <v>44</v>
      </c>
      <c r="N1341" s="13">
        <v>44</v>
      </c>
      <c r="O1341" s="3">
        <v>44</v>
      </c>
      <c r="P1341" s="1">
        <v>1</v>
      </c>
      <c r="Q1341" s="1">
        <v>1.2945</v>
      </c>
      <c r="R1341" s="3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70</v>
      </c>
      <c r="Z1341" s="1">
        <v>30</v>
      </c>
      <c r="AA1341" s="1">
        <v>0</v>
      </c>
      <c r="AB1341" s="1">
        <v>0</v>
      </c>
      <c r="AC1341" s="3">
        <v>1</v>
      </c>
      <c r="AD1341" s="1">
        <v>-3.0136514E-2</v>
      </c>
      <c r="AE1341" s="1">
        <v>-0.115540230475385</v>
      </c>
      <c r="AF1341" s="1">
        <v>3</v>
      </c>
      <c r="AG1341" s="1">
        <v>3</v>
      </c>
      <c r="AH1341" s="1">
        <v>11</v>
      </c>
      <c r="AI1341" s="1">
        <v>3</v>
      </c>
      <c r="AJ1341" s="1">
        <v>3</v>
      </c>
      <c r="AK1341" s="1">
        <v>51</v>
      </c>
    </row>
    <row r="1342" spans="1:37" x14ac:dyDescent="0.2">
      <c r="A1342" t="s">
        <v>1342</v>
      </c>
      <c r="B1342" t="s">
        <v>5168</v>
      </c>
      <c r="C1342" t="s">
        <v>5169</v>
      </c>
      <c r="D1342" t="s">
        <v>8017</v>
      </c>
      <c r="E1342" t="s">
        <v>6793</v>
      </c>
      <c r="F1342" s="35" t="s">
        <v>8028</v>
      </c>
      <c r="G1342" s="1" t="s">
        <v>5104</v>
      </c>
      <c r="H1342" s="1" t="s">
        <v>5104</v>
      </c>
      <c r="I1342" s="3">
        <v>1</v>
      </c>
      <c r="J1342" s="1">
        <v>0</v>
      </c>
      <c r="K1342" s="1">
        <v>0</v>
      </c>
      <c r="L1342" s="3">
        <v>1</v>
      </c>
      <c r="M1342" s="6">
        <v>50</v>
      </c>
      <c r="N1342" s="13">
        <v>50</v>
      </c>
      <c r="O1342" s="3">
        <v>1</v>
      </c>
      <c r="P1342" s="1">
        <v>1</v>
      </c>
      <c r="Q1342" s="1">
        <v>1</v>
      </c>
      <c r="R1342" s="3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70</v>
      </c>
      <c r="Z1342" s="1">
        <v>30</v>
      </c>
      <c r="AA1342" s="1">
        <v>0</v>
      </c>
      <c r="AB1342" s="1">
        <v>0</v>
      </c>
      <c r="AC1342" s="3">
        <v>1</v>
      </c>
      <c r="AD1342" s="1">
        <v>-3.0136514E-2</v>
      </c>
      <c r="AE1342" s="1">
        <v>-0.115540230475385</v>
      </c>
      <c r="AF1342" s="1">
        <v>3</v>
      </c>
      <c r="AG1342" s="1">
        <v>3</v>
      </c>
      <c r="AH1342" s="1">
        <v>11</v>
      </c>
      <c r="AI1342" s="1">
        <v>6</v>
      </c>
      <c r="AJ1342" s="1">
        <v>6</v>
      </c>
      <c r="AK1342" s="1">
        <v>51</v>
      </c>
    </row>
    <row r="1343" spans="1:37" x14ac:dyDescent="0.2">
      <c r="A1343" t="s">
        <v>1343</v>
      </c>
      <c r="B1343" t="s">
        <v>5168</v>
      </c>
      <c r="C1343" t="s">
        <v>5169</v>
      </c>
      <c r="D1343" t="s">
        <v>8017</v>
      </c>
      <c r="E1343" t="s">
        <v>8029</v>
      </c>
      <c r="F1343" s="35" t="s">
        <v>8030</v>
      </c>
      <c r="G1343" s="1" t="s">
        <v>5104</v>
      </c>
      <c r="H1343" s="1" t="s">
        <v>5104</v>
      </c>
      <c r="I1343" s="3">
        <v>1</v>
      </c>
      <c r="J1343" s="1">
        <v>0</v>
      </c>
      <c r="K1343" s="1">
        <v>0</v>
      </c>
      <c r="L1343" s="3">
        <v>1</v>
      </c>
      <c r="M1343" s="6">
        <v>91.6</v>
      </c>
      <c r="N1343" s="13">
        <v>91.6</v>
      </c>
      <c r="O1343" s="3">
        <v>44</v>
      </c>
      <c r="P1343" s="1">
        <v>0.995</v>
      </c>
      <c r="Q1343" s="1">
        <v>0.995</v>
      </c>
      <c r="R1343" s="3">
        <v>47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100</v>
      </c>
      <c r="Z1343" s="1">
        <v>0</v>
      </c>
      <c r="AA1343" s="1">
        <v>0</v>
      </c>
      <c r="AB1343" s="1">
        <v>0</v>
      </c>
      <c r="AC1343" s="3">
        <v>11</v>
      </c>
      <c r="AD1343" s="1">
        <v>-3.0872732999999999E-2</v>
      </c>
      <c r="AE1343" s="1">
        <v>-0.113818620885238</v>
      </c>
      <c r="AF1343" s="1">
        <v>3</v>
      </c>
      <c r="AG1343" s="1">
        <v>3</v>
      </c>
      <c r="AH1343" s="1">
        <v>11</v>
      </c>
      <c r="AI1343" s="1">
        <v>8</v>
      </c>
      <c r="AJ1343" s="1">
        <v>8</v>
      </c>
      <c r="AK1343" s="1">
        <v>51</v>
      </c>
    </row>
    <row r="1344" spans="1:37" x14ac:dyDescent="0.2">
      <c r="A1344" t="s">
        <v>1344</v>
      </c>
      <c r="B1344" t="s">
        <v>5168</v>
      </c>
      <c r="C1344" t="s">
        <v>5169</v>
      </c>
      <c r="D1344" t="s">
        <v>8031</v>
      </c>
      <c r="E1344" t="s">
        <v>7006</v>
      </c>
      <c r="F1344" s="35" t="s">
        <v>8032</v>
      </c>
      <c r="G1344" s="1" t="s">
        <v>5104</v>
      </c>
      <c r="H1344" s="1" t="s">
        <v>5104</v>
      </c>
      <c r="I1344" s="3">
        <v>1</v>
      </c>
      <c r="J1344" s="1">
        <v>0</v>
      </c>
      <c r="K1344" s="1">
        <v>0</v>
      </c>
      <c r="L1344" s="3">
        <v>1</v>
      </c>
      <c r="M1344" s="6">
        <v>133.80000000000001</v>
      </c>
      <c r="N1344" s="13">
        <v>133.80000000000001</v>
      </c>
      <c r="O1344" s="3">
        <v>44</v>
      </c>
      <c r="P1344" s="1">
        <v>0.98</v>
      </c>
      <c r="Q1344" s="1">
        <v>0.98</v>
      </c>
      <c r="R1344" s="3">
        <v>47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100</v>
      </c>
      <c r="Z1344" s="1">
        <v>0</v>
      </c>
      <c r="AA1344" s="1">
        <v>0</v>
      </c>
      <c r="AB1344" s="1">
        <v>0</v>
      </c>
      <c r="AC1344" s="3">
        <v>11</v>
      </c>
      <c r="AD1344" s="1">
        <v>-3.0872732999999999E-2</v>
      </c>
      <c r="AE1344" s="1">
        <v>-0.113818620885238</v>
      </c>
      <c r="AF1344" s="1">
        <v>3</v>
      </c>
      <c r="AG1344" s="1">
        <v>3</v>
      </c>
      <c r="AH1344" s="1">
        <v>11</v>
      </c>
      <c r="AI1344" s="1">
        <v>11</v>
      </c>
      <c r="AJ1344" s="1">
        <v>11</v>
      </c>
      <c r="AK1344" s="1">
        <v>51</v>
      </c>
    </row>
    <row r="1345" spans="1:37" x14ac:dyDescent="0.2">
      <c r="A1345" t="s">
        <v>1345</v>
      </c>
      <c r="B1345" t="s">
        <v>5168</v>
      </c>
      <c r="C1345" t="s">
        <v>5169</v>
      </c>
      <c r="D1345" t="s">
        <v>8031</v>
      </c>
      <c r="E1345" t="s">
        <v>8033</v>
      </c>
      <c r="F1345" s="35" t="s">
        <v>8034</v>
      </c>
      <c r="G1345" s="1" t="s">
        <v>5104</v>
      </c>
      <c r="H1345" s="1" t="s">
        <v>5104</v>
      </c>
      <c r="I1345" s="3">
        <v>1</v>
      </c>
      <c r="J1345" s="1">
        <v>0</v>
      </c>
      <c r="K1345" s="1">
        <v>0</v>
      </c>
      <c r="L1345" s="3">
        <v>1</v>
      </c>
      <c r="M1345" s="6">
        <v>120</v>
      </c>
      <c r="N1345" s="13">
        <v>120</v>
      </c>
      <c r="O1345" s="3">
        <v>44</v>
      </c>
      <c r="P1345" s="1">
        <v>1.5</v>
      </c>
      <c r="Q1345" s="1">
        <v>1.5</v>
      </c>
      <c r="R1345" s="3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100</v>
      </c>
      <c r="Z1345" s="1">
        <v>0</v>
      </c>
      <c r="AA1345" s="1">
        <v>0</v>
      </c>
      <c r="AB1345" s="1">
        <v>0</v>
      </c>
      <c r="AC1345" s="3">
        <v>11</v>
      </c>
      <c r="AD1345" s="1">
        <v>-3.0872732999999999E-2</v>
      </c>
      <c r="AE1345" s="1">
        <v>-0.113818620885238</v>
      </c>
      <c r="AF1345" s="1">
        <v>3</v>
      </c>
      <c r="AG1345" s="1">
        <v>3</v>
      </c>
      <c r="AH1345" s="1">
        <v>11</v>
      </c>
      <c r="AI1345" s="1">
        <v>1</v>
      </c>
      <c r="AJ1345" s="1">
        <v>1</v>
      </c>
      <c r="AK1345" s="1">
        <v>51</v>
      </c>
    </row>
    <row r="1346" spans="1:37" x14ac:dyDescent="0.2">
      <c r="A1346" t="s">
        <v>1346</v>
      </c>
      <c r="B1346" t="s">
        <v>5168</v>
      </c>
      <c r="C1346" t="s">
        <v>5169</v>
      </c>
      <c r="D1346" t="s">
        <v>8031</v>
      </c>
      <c r="E1346" t="s">
        <v>8035</v>
      </c>
      <c r="F1346" s="35" t="s">
        <v>8036</v>
      </c>
      <c r="G1346" s="1" t="s">
        <v>5104</v>
      </c>
      <c r="H1346" s="1" t="s">
        <v>5104</v>
      </c>
      <c r="I1346" s="3">
        <v>1</v>
      </c>
      <c r="J1346" s="1">
        <v>0</v>
      </c>
      <c r="K1346" s="1">
        <v>0</v>
      </c>
      <c r="L1346" s="3">
        <v>1</v>
      </c>
      <c r="M1346" s="6">
        <v>118.9</v>
      </c>
      <c r="N1346" s="13">
        <v>118.9</v>
      </c>
      <c r="O1346" s="3">
        <v>44</v>
      </c>
      <c r="P1346" s="1">
        <v>1</v>
      </c>
      <c r="Q1346" s="1">
        <v>1</v>
      </c>
      <c r="R1346" s="3">
        <v>47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100</v>
      </c>
      <c r="Z1346" s="1">
        <v>0</v>
      </c>
      <c r="AA1346" s="1">
        <v>0</v>
      </c>
      <c r="AB1346" s="1">
        <v>0</v>
      </c>
      <c r="AC1346" s="3">
        <v>11</v>
      </c>
      <c r="AD1346" s="1">
        <v>-3.0872732999999999E-2</v>
      </c>
      <c r="AE1346" s="1">
        <v>-0.113818620885238</v>
      </c>
      <c r="AF1346" s="1">
        <v>3</v>
      </c>
      <c r="AG1346" s="1">
        <v>3</v>
      </c>
      <c r="AH1346" s="1">
        <v>11</v>
      </c>
      <c r="AI1346" s="1">
        <v>4</v>
      </c>
      <c r="AJ1346" s="1">
        <v>4</v>
      </c>
      <c r="AK1346" s="1">
        <v>51</v>
      </c>
    </row>
    <row r="1347" spans="1:37" x14ac:dyDescent="0.2">
      <c r="A1347" t="s">
        <v>1347</v>
      </c>
      <c r="B1347" t="s">
        <v>5168</v>
      </c>
      <c r="C1347" t="s">
        <v>5605</v>
      </c>
      <c r="D1347" t="s">
        <v>8037</v>
      </c>
      <c r="E1347" t="s">
        <v>5154</v>
      </c>
      <c r="F1347" s="35" t="s">
        <v>8038</v>
      </c>
      <c r="G1347" s="1" t="s">
        <v>5104</v>
      </c>
      <c r="H1347" s="1" t="s">
        <v>5104</v>
      </c>
      <c r="I1347" s="3">
        <v>1</v>
      </c>
      <c r="J1347" s="1">
        <v>0</v>
      </c>
      <c r="K1347" s="1">
        <v>0</v>
      </c>
      <c r="L1347" s="3">
        <v>1</v>
      </c>
      <c r="M1347" s="6">
        <v>9.3000000000000007</v>
      </c>
      <c r="N1347" s="13">
        <v>9.3000000000000007</v>
      </c>
      <c r="O1347" s="3">
        <v>44</v>
      </c>
      <c r="P1347" s="1">
        <v>1.46</v>
      </c>
      <c r="Q1347" s="1">
        <v>1.46</v>
      </c>
      <c r="R1347" s="3">
        <v>47</v>
      </c>
      <c r="S1347" s="1">
        <v>100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3">
        <v>11</v>
      </c>
      <c r="AD1347" s="1">
        <v>9.9855619000000007E-2</v>
      </c>
      <c r="AE1347" s="1">
        <v>2.2143426940416901E-2</v>
      </c>
      <c r="AF1347" s="1">
        <v>4</v>
      </c>
      <c r="AG1347" s="2">
        <v>4</v>
      </c>
      <c r="AH1347" s="1">
        <v>11</v>
      </c>
      <c r="AI1347" s="1">
        <v>1</v>
      </c>
      <c r="AJ1347" s="1">
        <v>1</v>
      </c>
      <c r="AK1347" s="1">
        <v>51</v>
      </c>
    </row>
    <row r="1348" spans="1:37" x14ac:dyDescent="0.2">
      <c r="A1348" t="s">
        <v>1348</v>
      </c>
      <c r="B1348" t="s">
        <v>5168</v>
      </c>
      <c r="C1348" t="s">
        <v>5605</v>
      </c>
      <c r="D1348" t="s">
        <v>8037</v>
      </c>
      <c r="E1348" t="s">
        <v>8039</v>
      </c>
      <c r="F1348" s="35" t="s">
        <v>8040</v>
      </c>
      <c r="G1348" s="1" t="s">
        <v>5104</v>
      </c>
      <c r="H1348" s="1" t="s">
        <v>5104</v>
      </c>
      <c r="I1348" s="3">
        <v>1</v>
      </c>
      <c r="J1348" s="1">
        <v>0</v>
      </c>
      <c r="K1348" s="1">
        <v>0</v>
      </c>
      <c r="L1348" s="3">
        <v>1</v>
      </c>
      <c r="M1348" s="6">
        <v>7.6</v>
      </c>
      <c r="N1348" s="13">
        <v>7.6</v>
      </c>
      <c r="O1348" s="3">
        <v>44</v>
      </c>
      <c r="P1348" s="1">
        <v>1</v>
      </c>
      <c r="Q1348" s="1">
        <v>1</v>
      </c>
      <c r="R1348" s="3">
        <v>1</v>
      </c>
      <c r="S1348" s="1">
        <v>100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3">
        <v>11</v>
      </c>
      <c r="AD1348" s="1">
        <v>9.9855619000000007E-2</v>
      </c>
      <c r="AE1348" s="1">
        <v>2.2143426940416901E-2</v>
      </c>
      <c r="AF1348" s="1">
        <v>4</v>
      </c>
      <c r="AG1348" s="2">
        <v>4</v>
      </c>
      <c r="AH1348" s="1">
        <v>11</v>
      </c>
      <c r="AI1348" s="1">
        <v>1</v>
      </c>
      <c r="AJ1348" s="1">
        <v>1</v>
      </c>
      <c r="AK1348" s="1">
        <v>51</v>
      </c>
    </row>
    <row r="1349" spans="1:37" x14ac:dyDescent="0.2">
      <c r="A1349" t="s">
        <v>1349</v>
      </c>
      <c r="B1349" t="s">
        <v>5168</v>
      </c>
      <c r="C1349" t="s">
        <v>5605</v>
      </c>
      <c r="D1349" t="s">
        <v>8037</v>
      </c>
      <c r="E1349" t="s">
        <v>8041</v>
      </c>
      <c r="F1349" s="35" t="s">
        <v>8042</v>
      </c>
      <c r="G1349" s="1" t="s">
        <v>5104</v>
      </c>
      <c r="H1349" s="1" t="s">
        <v>5104</v>
      </c>
      <c r="I1349" s="3">
        <v>1</v>
      </c>
      <c r="J1349" s="1">
        <v>0</v>
      </c>
      <c r="K1349" s="1">
        <v>1</v>
      </c>
      <c r="L1349" s="3">
        <v>1</v>
      </c>
      <c r="M1349" s="6">
        <v>14.2</v>
      </c>
      <c r="N1349" s="13">
        <v>14.2</v>
      </c>
      <c r="O1349" s="3">
        <v>44</v>
      </c>
      <c r="P1349" s="1">
        <v>2</v>
      </c>
      <c r="Q1349" s="1">
        <v>2</v>
      </c>
      <c r="R1349" s="3">
        <v>47</v>
      </c>
      <c r="S1349" s="1">
        <v>100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3">
        <v>11</v>
      </c>
      <c r="AD1349" s="1">
        <v>9.9855619000000007E-2</v>
      </c>
      <c r="AE1349" s="1">
        <v>2.2143426940416901E-2</v>
      </c>
      <c r="AF1349" s="1">
        <v>4</v>
      </c>
      <c r="AG1349" s="2">
        <v>4</v>
      </c>
      <c r="AH1349" s="1">
        <v>11</v>
      </c>
      <c r="AI1349" s="1">
        <v>8</v>
      </c>
      <c r="AJ1349" s="1">
        <v>8</v>
      </c>
      <c r="AK1349" s="1">
        <v>51</v>
      </c>
    </row>
    <row r="1350" spans="1:37" x14ac:dyDescent="0.2">
      <c r="A1350" t="s">
        <v>1350</v>
      </c>
      <c r="B1350" t="s">
        <v>5168</v>
      </c>
      <c r="C1350" t="s">
        <v>5605</v>
      </c>
      <c r="D1350" t="s">
        <v>8037</v>
      </c>
      <c r="E1350" t="s">
        <v>8043</v>
      </c>
      <c r="F1350" s="35" t="s">
        <v>8044</v>
      </c>
      <c r="G1350" s="1" t="s">
        <v>5104</v>
      </c>
      <c r="H1350" s="1" t="s">
        <v>5104</v>
      </c>
      <c r="I1350" s="3">
        <v>1</v>
      </c>
      <c r="J1350" s="1">
        <v>0</v>
      </c>
      <c r="K1350" s="1">
        <v>1</v>
      </c>
      <c r="L1350" s="3">
        <v>1</v>
      </c>
      <c r="M1350" s="6">
        <v>9.5</v>
      </c>
      <c r="N1350" s="13">
        <v>9.5</v>
      </c>
      <c r="O1350" s="3">
        <v>44</v>
      </c>
      <c r="P1350" s="1">
        <v>1.46</v>
      </c>
      <c r="Q1350" s="1">
        <v>1.46</v>
      </c>
      <c r="R1350" s="3">
        <v>47</v>
      </c>
      <c r="S1350" s="1">
        <v>100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3">
        <v>11</v>
      </c>
      <c r="AD1350" s="1">
        <v>9.9855619000000007E-2</v>
      </c>
      <c r="AE1350" s="1">
        <v>2.2143426940416901E-2</v>
      </c>
      <c r="AF1350" s="1">
        <v>4</v>
      </c>
      <c r="AG1350" s="2">
        <v>4</v>
      </c>
      <c r="AH1350" s="1">
        <v>11</v>
      </c>
      <c r="AI1350" s="1">
        <v>2</v>
      </c>
      <c r="AJ1350" s="1">
        <v>2</v>
      </c>
      <c r="AK1350" s="1">
        <v>51</v>
      </c>
    </row>
    <row r="1351" spans="1:37" x14ac:dyDescent="0.2">
      <c r="A1351" t="s">
        <v>1351</v>
      </c>
      <c r="B1351" t="s">
        <v>5168</v>
      </c>
      <c r="C1351" t="s">
        <v>5605</v>
      </c>
      <c r="D1351" t="s">
        <v>8037</v>
      </c>
      <c r="E1351" t="s">
        <v>8045</v>
      </c>
      <c r="F1351" s="35" t="s">
        <v>8046</v>
      </c>
      <c r="G1351" s="1" t="s">
        <v>5104</v>
      </c>
      <c r="H1351" s="1" t="s">
        <v>5104</v>
      </c>
      <c r="I1351" s="3">
        <v>1</v>
      </c>
      <c r="J1351" s="1">
        <v>0</v>
      </c>
      <c r="K1351" s="1">
        <v>0</v>
      </c>
      <c r="L1351" s="3">
        <v>1</v>
      </c>
      <c r="M1351" s="6">
        <v>11.3</v>
      </c>
      <c r="N1351" s="13">
        <v>11.3</v>
      </c>
      <c r="O1351" s="3">
        <v>44</v>
      </c>
      <c r="P1351" s="1">
        <v>1.46</v>
      </c>
      <c r="Q1351" s="1">
        <v>1.46</v>
      </c>
      <c r="R1351" s="3">
        <v>47</v>
      </c>
      <c r="S1351" s="1">
        <v>100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3">
        <v>11</v>
      </c>
      <c r="AD1351" s="1">
        <v>9.9855619000000007E-2</v>
      </c>
      <c r="AE1351" s="1">
        <v>2.2143426940416901E-2</v>
      </c>
      <c r="AF1351" s="1">
        <v>4</v>
      </c>
      <c r="AG1351" s="2">
        <v>4</v>
      </c>
      <c r="AH1351" s="1">
        <v>11</v>
      </c>
      <c r="AI1351" s="1">
        <v>2</v>
      </c>
      <c r="AJ1351" s="1">
        <v>2</v>
      </c>
      <c r="AK1351" s="1">
        <v>51</v>
      </c>
    </row>
    <row r="1352" spans="1:37" x14ac:dyDescent="0.2">
      <c r="A1352" t="s">
        <v>1352</v>
      </c>
      <c r="B1352" t="s">
        <v>5168</v>
      </c>
      <c r="C1352" t="s">
        <v>5605</v>
      </c>
      <c r="D1352" t="s">
        <v>8037</v>
      </c>
      <c r="E1352" t="s">
        <v>8047</v>
      </c>
      <c r="F1352" s="35" t="s">
        <v>8048</v>
      </c>
      <c r="G1352" s="1" t="s">
        <v>5104</v>
      </c>
      <c r="H1352" s="1" t="s">
        <v>5104</v>
      </c>
      <c r="I1352" s="3">
        <v>1</v>
      </c>
      <c r="J1352" s="1">
        <v>0</v>
      </c>
      <c r="K1352" s="1">
        <v>0</v>
      </c>
      <c r="L1352" s="3">
        <v>1</v>
      </c>
      <c r="M1352" s="6">
        <v>6</v>
      </c>
      <c r="N1352" s="13">
        <v>6</v>
      </c>
      <c r="O1352" s="3">
        <v>44</v>
      </c>
      <c r="P1352" s="1" t="s">
        <v>2</v>
      </c>
      <c r="Q1352" s="1">
        <v>1.2634000000000001</v>
      </c>
      <c r="R1352" s="3" t="s">
        <v>14989</v>
      </c>
      <c r="S1352" s="1">
        <v>100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3">
        <v>11</v>
      </c>
      <c r="AD1352" s="1">
        <v>9.9855619000000007E-2</v>
      </c>
      <c r="AE1352" s="1">
        <v>2.2143426940416901E-2</v>
      </c>
      <c r="AF1352" s="1">
        <v>4</v>
      </c>
      <c r="AG1352" s="2">
        <v>4</v>
      </c>
      <c r="AH1352" s="1">
        <v>11</v>
      </c>
      <c r="AI1352" s="1">
        <v>3</v>
      </c>
      <c r="AJ1352" s="1">
        <v>3</v>
      </c>
      <c r="AK1352" s="1">
        <v>51</v>
      </c>
    </row>
    <row r="1353" spans="1:37" x14ac:dyDescent="0.2">
      <c r="A1353" t="s">
        <v>1353</v>
      </c>
      <c r="B1353" t="s">
        <v>5168</v>
      </c>
      <c r="C1353" t="s">
        <v>5605</v>
      </c>
      <c r="D1353" t="s">
        <v>8037</v>
      </c>
      <c r="E1353" t="s">
        <v>8049</v>
      </c>
      <c r="F1353" s="35" t="s">
        <v>8050</v>
      </c>
      <c r="G1353" s="1" t="s">
        <v>5104</v>
      </c>
      <c r="H1353" s="1" t="s">
        <v>5104</v>
      </c>
      <c r="I1353" s="3">
        <v>1</v>
      </c>
      <c r="J1353" s="1">
        <v>0</v>
      </c>
      <c r="K1353" s="1">
        <v>0</v>
      </c>
      <c r="L1353" s="3">
        <v>1</v>
      </c>
      <c r="M1353" s="6">
        <v>15</v>
      </c>
      <c r="N1353" s="13">
        <v>15</v>
      </c>
      <c r="O1353" s="3">
        <v>44</v>
      </c>
      <c r="P1353" s="1" t="s">
        <v>2</v>
      </c>
      <c r="Q1353" s="1">
        <v>1.0920000000000001</v>
      </c>
      <c r="R1353" s="3" t="s">
        <v>14989</v>
      </c>
      <c r="S1353" s="1">
        <v>100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3">
        <v>11</v>
      </c>
      <c r="AD1353" s="1">
        <v>9.9855619000000007E-2</v>
      </c>
      <c r="AE1353" s="1">
        <v>2.2143426940416901E-2</v>
      </c>
      <c r="AF1353" s="1">
        <v>4</v>
      </c>
      <c r="AG1353" s="2">
        <v>4</v>
      </c>
      <c r="AH1353" s="1">
        <v>11</v>
      </c>
      <c r="AI1353" s="1">
        <v>1</v>
      </c>
      <c r="AJ1353" s="1">
        <v>1</v>
      </c>
      <c r="AK1353" s="1">
        <v>51</v>
      </c>
    </row>
    <row r="1354" spans="1:37" x14ac:dyDescent="0.2">
      <c r="A1354" t="s">
        <v>1354</v>
      </c>
      <c r="B1354" t="s">
        <v>5168</v>
      </c>
      <c r="C1354" t="s">
        <v>5605</v>
      </c>
      <c r="D1354" t="s">
        <v>8037</v>
      </c>
      <c r="E1354" t="s">
        <v>7045</v>
      </c>
      <c r="F1354" s="35" t="s">
        <v>8051</v>
      </c>
      <c r="G1354" s="1" t="s">
        <v>5104</v>
      </c>
      <c r="H1354" s="1" t="s">
        <v>5104</v>
      </c>
      <c r="I1354" s="3">
        <v>1</v>
      </c>
      <c r="J1354" s="1">
        <v>0</v>
      </c>
      <c r="K1354" s="1">
        <v>0</v>
      </c>
      <c r="L1354" s="3">
        <v>1</v>
      </c>
      <c r="M1354" s="6">
        <v>6.7</v>
      </c>
      <c r="N1354" s="13">
        <v>6.7</v>
      </c>
      <c r="O1354" s="3">
        <v>44</v>
      </c>
      <c r="P1354" s="1" t="s">
        <v>2</v>
      </c>
      <c r="Q1354" s="1">
        <v>1.361</v>
      </c>
      <c r="R1354" s="3" t="s">
        <v>14989</v>
      </c>
      <c r="S1354" s="1">
        <v>100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3">
        <v>11</v>
      </c>
      <c r="AD1354" s="1">
        <v>9.9855619000000007E-2</v>
      </c>
      <c r="AE1354" s="1">
        <v>2.2143426940416901E-2</v>
      </c>
      <c r="AF1354" s="1">
        <v>4</v>
      </c>
      <c r="AG1354" s="2">
        <v>4</v>
      </c>
      <c r="AH1354" s="1">
        <v>11</v>
      </c>
      <c r="AI1354" s="1">
        <v>3</v>
      </c>
      <c r="AJ1354" s="1">
        <v>3</v>
      </c>
      <c r="AK1354" s="1">
        <v>51</v>
      </c>
    </row>
    <row r="1355" spans="1:37" x14ac:dyDescent="0.2">
      <c r="A1355" t="s">
        <v>1355</v>
      </c>
      <c r="B1355" t="s">
        <v>5168</v>
      </c>
      <c r="C1355" t="s">
        <v>5605</v>
      </c>
      <c r="D1355" t="s">
        <v>8037</v>
      </c>
      <c r="E1355" t="s">
        <v>8052</v>
      </c>
      <c r="F1355" s="35" t="s">
        <v>8053</v>
      </c>
      <c r="G1355" s="1" t="s">
        <v>5104</v>
      </c>
      <c r="H1355" s="1" t="s">
        <v>5104</v>
      </c>
      <c r="I1355" s="3">
        <v>1</v>
      </c>
      <c r="J1355" s="1">
        <v>0</v>
      </c>
      <c r="K1355" s="1">
        <v>0</v>
      </c>
      <c r="L1355" s="3">
        <v>1</v>
      </c>
      <c r="M1355" s="6">
        <v>7.7</v>
      </c>
      <c r="N1355" s="13">
        <v>7.7</v>
      </c>
      <c r="O1355" s="3">
        <v>44</v>
      </c>
      <c r="P1355" s="1">
        <v>1.86</v>
      </c>
      <c r="Q1355" s="1">
        <v>1.86</v>
      </c>
      <c r="R1355" s="3">
        <v>47</v>
      </c>
      <c r="S1355" s="1">
        <v>100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3">
        <v>11</v>
      </c>
      <c r="AD1355" s="1">
        <v>9.9855619000000007E-2</v>
      </c>
      <c r="AE1355" s="1">
        <v>2.2143426940416901E-2</v>
      </c>
      <c r="AF1355" s="1">
        <v>4</v>
      </c>
      <c r="AG1355" s="2">
        <v>4</v>
      </c>
      <c r="AH1355" s="1">
        <v>11</v>
      </c>
      <c r="AI1355" s="1">
        <v>3</v>
      </c>
      <c r="AJ1355" s="1">
        <v>3</v>
      </c>
      <c r="AK1355" s="1">
        <v>51</v>
      </c>
    </row>
    <row r="1356" spans="1:37" x14ac:dyDescent="0.2">
      <c r="A1356" t="s">
        <v>1356</v>
      </c>
      <c r="B1356" t="s">
        <v>5168</v>
      </c>
      <c r="C1356" t="s">
        <v>5605</v>
      </c>
      <c r="D1356" t="s">
        <v>8037</v>
      </c>
      <c r="E1356" t="s">
        <v>5224</v>
      </c>
      <c r="F1356" s="35" t="s">
        <v>8054</v>
      </c>
      <c r="G1356" s="1" t="s">
        <v>5104</v>
      </c>
      <c r="H1356" s="1" t="s">
        <v>5104</v>
      </c>
      <c r="I1356" s="3">
        <v>1</v>
      </c>
      <c r="J1356" s="1">
        <v>0</v>
      </c>
      <c r="K1356" s="1">
        <v>1</v>
      </c>
      <c r="L1356" s="3">
        <v>1</v>
      </c>
      <c r="M1356" s="6">
        <v>17.5</v>
      </c>
      <c r="N1356" s="13">
        <v>17.5</v>
      </c>
      <c r="O1356" s="3">
        <v>44</v>
      </c>
      <c r="P1356" s="1">
        <v>1.8875</v>
      </c>
      <c r="Q1356" s="1">
        <v>1.8875</v>
      </c>
      <c r="R1356" s="3">
        <v>47</v>
      </c>
      <c r="S1356" s="1">
        <v>100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3">
        <v>11</v>
      </c>
      <c r="AD1356" s="1">
        <v>9.9855619000000007E-2</v>
      </c>
      <c r="AE1356" s="1">
        <v>2.2143426940416801E-2</v>
      </c>
      <c r="AF1356" s="1">
        <v>4</v>
      </c>
      <c r="AG1356" s="2">
        <v>4</v>
      </c>
      <c r="AH1356" s="1">
        <v>11</v>
      </c>
      <c r="AI1356" s="1">
        <v>7</v>
      </c>
      <c r="AJ1356" s="1">
        <v>7</v>
      </c>
      <c r="AK1356" s="1">
        <v>51</v>
      </c>
    </row>
    <row r="1357" spans="1:37" x14ac:dyDescent="0.2">
      <c r="A1357" t="s">
        <v>1357</v>
      </c>
      <c r="B1357" t="s">
        <v>5168</v>
      </c>
      <c r="C1357" t="s">
        <v>5605</v>
      </c>
      <c r="D1357" t="s">
        <v>8037</v>
      </c>
      <c r="E1357" t="s">
        <v>8055</v>
      </c>
      <c r="F1357" s="35" t="s">
        <v>8056</v>
      </c>
      <c r="G1357" s="1" t="s">
        <v>5104</v>
      </c>
      <c r="H1357" s="1" t="s">
        <v>5104</v>
      </c>
      <c r="I1357" s="3">
        <v>1</v>
      </c>
      <c r="J1357" s="1">
        <v>0</v>
      </c>
      <c r="K1357" s="1">
        <v>0</v>
      </c>
      <c r="L1357" s="3">
        <v>1</v>
      </c>
      <c r="M1357" s="6">
        <v>10</v>
      </c>
      <c r="N1357" s="13">
        <v>10</v>
      </c>
      <c r="O1357" s="3">
        <v>44</v>
      </c>
      <c r="P1357" s="1">
        <v>1.25</v>
      </c>
      <c r="Q1357" s="1">
        <v>1.25</v>
      </c>
      <c r="R1357" s="3">
        <v>47</v>
      </c>
      <c r="S1357" s="1">
        <v>100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3">
        <v>11</v>
      </c>
      <c r="AD1357" s="1">
        <v>9.9855619000000007E-2</v>
      </c>
      <c r="AE1357" s="1">
        <v>2.2143426940416801E-2</v>
      </c>
      <c r="AF1357" s="1">
        <v>4</v>
      </c>
      <c r="AG1357" s="2">
        <v>4</v>
      </c>
      <c r="AH1357" s="1">
        <v>11</v>
      </c>
      <c r="AI1357" s="1">
        <v>3</v>
      </c>
      <c r="AJ1357" s="1">
        <v>3</v>
      </c>
      <c r="AK1357" s="1">
        <v>51</v>
      </c>
    </row>
    <row r="1358" spans="1:37" x14ac:dyDescent="0.2">
      <c r="A1358" t="s">
        <v>1358</v>
      </c>
      <c r="B1358" t="s">
        <v>5168</v>
      </c>
      <c r="C1358" t="s">
        <v>5605</v>
      </c>
      <c r="D1358" t="s">
        <v>8037</v>
      </c>
      <c r="E1358" t="s">
        <v>8057</v>
      </c>
      <c r="F1358" s="35" t="s">
        <v>8058</v>
      </c>
      <c r="G1358" s="1" t="s">
        <v>5104</v>
      </c>
      <c r="H1358" s="1" t="s">
        <v>5104</v>
      </c>
      <c r="I1358" s="3">
        <v>1</v>
      </c>
      <c r="J1358" s="1">
        <v>0</v>
      </c>
      <c r="K1358" s="1">
        <v>0</v>
      </c>
      <c r="L1358" s="3">
        <v>1</v>
      </c>
      <c r="M1358" s="6">
        <v>16.600000000000001</v>
      </c>
      <c r="N1358" s="13">
        <v>16.600000000000001</v>
      </c>
      <c r="O1358" s="3">
        <v>44</v>
      </c>
      <c r="P1358" s="1" t="s">
        <v>2</v>
      </c>
      <c r="Q1358" s="1">
        <v>1.2556</v>
      </c>
      <c r="R1358" s="3" t="s">
        <v>14989</v>
      </c>
      <c r="S1358" s="1">
        <v>100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3">
        <v>11</v>
      </c>
      <c r="AD1358" s="1">
        <v>9.9855619000000007E-2</v>
      </c>
      <c r="AE1358" s="1">
        <v>2.2143426940416801E-2</v>
      </c>
      <c r="AF1358" s="1">
        <v>4</v>
      </c>
      <c r="AG1358" s="2">
        <v>4</v>
      </c>
      <c r="AH1358" s="1">
        <v>11</v>
      </c>
      <c r="AI1358" s="1">
        <v>3</v>
      </c>
      <c r="AJ1358" s="1">
        <v>3</v>
      </c>
      <c r="AK1358" s="1">
        <v>51</v>
      </c>
    </row>
    <row r="1359" spans="1:37" x14ac:dyDescent="0.2">
      <c r="A1359" t="s">
        <v>1359</v>
      </c>
      <c r="B1359" t="s">
        <v>5168</v>
      </c>
      <c r="C1359" t="s">
        <v>5605</v>
      </c>
      <c r="D1359" t="s">
        <v>8037</v>
      </c>
      <c r="E1359" t="s">
        <v>8059</v>
      </c>
      <c r="F1359" s="35" t="s">
        <v>8060</v>
      </c>
      <c r="G1359" s="1" t="s">
        <v>5104</v>
      </c>
      <c r="H1359" s="1" t="s">
        <v>5104</v>
      </c>
      <c r="I1359" s="3">
        <v>1</v>
      </c>
      <c r="J1359" s="1">
        <v>0</v>
      </c>
      <c r="K1359" s="1">
        <v>0</v>
      </c>
      <c r="L1359" s="3">
        <v>1</v>
      </c>
      <c r="M1359" s="6">
        <v>30</v>
      </c>
      <c r="N1359" s="13">
        <v>30</v>
      </c>
      <c r="O1359" s="3">
        <v>44</v>
      </c>
      <c r="P1359" s="1" t="s">
        <v>2</v>
      </c>
      <c r="Q1359" s="1">
        <v>1.1722999999999999</v>
      </c>
      <c r="R1359" s="3" t="s">
        <v>14989</v>
      </c>
      <c r="S1359" s="1">
        <v>100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3">
        <v>11</v>
      </c>
      <c r="AD1359" s="1">
        <v>9.9855619000000007E-2</v>
      </c>
      <c r="AE1359" s="1">
        <v>2.2143426940416801E-2</v>
      </c>
      <c r="AF1359" s="1">
        <v>4</v>
      </c>
      <c r="AG1359" s="2">
        <v>4</v>
      </c>
      <c r="AH1359" s="1">
        <v>11</v>
      </c>
      <c r="AI1359" s="1">
        <v>9</v>
      </c>
      <c r="AJ1359" s="1">
        <v>9</v>
      </c>
      <c r="AK1359" s="1">
        <v>51</v>
      </c>
    </row>
    <row r="1360" spans="1:37" x14ac:dyDescent="0.2">
      <c r="A1360" t="s">
        <v>1360</v>
      </c>
      <c r="B1360" t="s">
        <v>5168</v>
      </c>
      <c r="C1360" t="s">
        <v>5605</v>
      </c>
      <c r="D1360" t="s">
        <v>8037</v>
      </c>
      <c r="E1360" t="s">
        <v>8061</v>
      </c>
      <c r="F1360" s="35" t="s">
        <v>8062</v>
      </c>
      <c r="G1360" s="1" t="s">
        <v>5104</v>
      </c>
      <c r="H1360" s="1" t="s">
        <v>5104</v>
      </c>
      <c r="I1360" s="3">
        <v>1</v>
      </c>
      <c r="J1360" s="1">
        <v>0</v>
      </c>
      <c r="K1360" s="1">
        <v>0</v>
      </c>
      <c r="L1360" s="3">
        <v>1</v>
      </c>
      <c r="M1360" s="6">
        <v>8.4</v>
      </c>
      <c r="N1360" s="13">
        <v>8.4</v>
      </c>
      <c r="O1360" s="3">
        <v>44</v>
      </c>
      <c r="P1360" s="1" t="s">
        <v>2</v>
      </c>
      <c r="Q1360" s="1">
        <v>1.0620000000000001</v>
      </c>
      <c r="R1360" s="3" t="s">
        <v>14989</v>
      </c>
      <c r="S1360" s="1">
        <v>100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3">
        <v>11</v>
      </c>
      <c r="AD1360" s="1">
        <v>9.9855619000000007E-2</v>
      </c>
      <c r="AE1360" s="1">
        <v>2.2143426940416801E-2</v>
      </c>
      <c r="AF1360" s="1">
        <v>4</v>
      </c>
      <c r="AG1360" s="2">
        <v>4</v>
      </c>
      <c r="AH1360" s="1">
        <v>11</v>
      </c>
      <c r="AI1360" s="1">
        <v>2</v>
      </c>
      <c r="AJ1360" s="1">
        <v>2</v>
      </c>
      <c r="AK1360" s="1">
        <v>51</v>
      </c>
    </row>
    <row r="1361" spans="1:37" x14ac:dyDescent="0.2">
      <c r="A1361" t="s">
        <v>1361</v>
      </c>
      <c r="B1361" t="s">
        <v>5168</v>
      </c>
      <c r="C1361" t="s">
        <v>5605</v>
      </c>
      <c r="D1361" t="s">
        <v>8037</v>
      </c>
      <c r="E1361" t="s">
        <v>8063</v>
      </c>
      <c r="F1361" s="35" t="s">
        <v>8064</v>
      </c>
      <c r="G1361" s="1" t="s">
        <v>5104</v>
      </c>
      <c r="H1361" s="1" t="s">
        <v>5104</v>
      </c>
      <c r="I1361" s="3">
        <v>1</v>
      </c>
      <c r="J1361" s="1">
        <v>0</v>
      </c>
      <c r="K1361" s="1">
        <v>0</v>
      </c>
      <c r="L1361" s="3">
        <v>1</v>
      </c>
      <c r="M1361" s="6">
        <f>(15+27)/2</f>
        <v>21</v>
      </c>
      <c r="N1361" s="1">
        <f>(15+27)/2</f>
        <v>21</v>
      </c>
      <c r="O1361" s="3">
        <v>1</v>
      </c>
      <c r="P1361" s="1">
        <v>2</v>
      </c>
      <c r="Q1361" s="1">
        <v>2</v>
      </c>
      <c r="R1361" s="14">
        <v>1</v>
      </c>
      <c r="S1361" s="1">
        <v>100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3">
        <v>1</v>
      </c>
      <c r="AD1361" s="1">
        <v>9.9855619000000007E-2</v>
      </c>
      <c r="AE1361" s="1">
        <v>2.2143426940416801E-2</v>
      </c>
      <c r="AF1361" s="1">
        <v>4</v>
      </c>
      <c r="AG1361" s="2">
        <v>4</v>
      </c>
      <c r="AH1361" s="1">
        <v>1</v>
      </c>
      <c r="AI1361" s="1">
        <v>8</v>
      </c>
      <c r="AJ1361" s="1">
        <v>8</v>
      </c>
      <c r="AK1361" s="1">
        <v>51</v>
      </c>
    </row>
    <row r="1362" spans="1:37" x14ac:dyDescent="0.2">
      <c r="A1362" t="s">
        <v>1362</v>
      </c>
      <c r="B1362" t="s">
        <v>5168</v>
      </c>
      <c r="C1362" t="s">
        <v>5605</v>
      </c>
      <c r="D1362" t="s">
        <v>8037</v>
      </c>
      <c r="E1362" t="s">
        <v>8065</v>
      </c>
      <c r="F1362" s="35" t="s">
        <v>8066</v>
      </c>
      <c r="G1362" s="1" t="s">
        <v>5104</v>
      </c>
      <c r="H1362" s="1" t="s">
        <v>5104</v>
      </c>
      <c r="I1362" s="3">
        <v>1</v>
      </c>
      <c r="J1362" s="1">
        <v>0</v>
      </c>
      <c r="K1362" s="1">
        <v>0</v>
      </c>
      <c r="L1362" s="3">
        <v>1</v>
      </c>
      <c r="M1362" s="6">
        <v>10.1</v>
      </c>
      <c r="N1362" s="13">
        <v>10.1</v>
      </c>
      <c r="O1362" s="3">
        <v>44</v>
      </c>
      <c r="P1362" s="1">
        <v>1.5</v>
      </c>
      <c r="Q1362" s="1">
        <v>1.5</v>
      </c>
      <c r="R1362" s="3">
        <v>47</v>
      </c>
      <c r="S1362" s="1">
        <v>100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3">
        <v>11</v>
      </c>
      <c r="AD1362" s="1">
        <v>9.9855619000000007E-2</v>
      </c>
      <c r="AE1362" s="1">
        <v>2.2143426940416801E-2</v>
      </c>
      <c r="AF1362" s="1">
        <v>4</v>
      </c>
      <c r="AG1362" s="2">
        <v>4</v>
      </c>
      <c r="AH1362" s="1">
        <v>11</v>
      </c>
      <c r="AI1362" s="1">
        <v>2</v>
      </c>
      <c r="AJ1362" s="1">
        <v>2</v>
      </c>
      <c r="AK1362" s="1">
        <v>51</v>
      </c>
    </row>
    <row r="1363" spans="1:37" x14ac:dyDescent="0.2">
      <c r="A1363" t="s">
        <v>1363</v>
      </c>
      <c r="B1363" t="s">
        <v>5168</v>
      </c>
      <c r="C1363" t="s">
        <v>5605</v>
      </c>
      <c r="D1363" t="s">
        <v>8037</v>
      </c>
      <c r="E1363" t="s">
        <v>8067</v>
      </c>
      <c r="F1363" s="35" t="s">
        <v>8068</v>
      </c>
      <c r="G1363" s="1" t="s">
        <v>5104</v>
      </c>
      <c r="H1363" s="1" t="s">
        <v>5104</v>
      </c>
      <c r="I1363" s="3">
        <v>1</v>
      </c>
      <c r="J1363" s="1">
        <v>0</v>
      </c>
      <c r="K1363" s="1">
        <v>0</v>
      </c>
      <c r="L1363" s="3">
        <v>1</v>
      </c>
      <c r="M1363" s="6">
        <v>7.9</v>
      </c>
      <c r="N1363" s="13">
        <v>7.9</v>
      </c>
      <c r="O1363" s="3">
        <v>44</v>
      </c>
      <c r="P1363" s="1">
        <v>1.5</v>
      </c>
      <c r="Q1363" s="1">
        <v>1.5</v>
      </c>
      <c r="R1363" s="14">
        <v>1</v>
      </c>
      <c r="S1363" s="1">
        <v>100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3">
        <v>11</v>
      </c>
      <c r="AD1363" s="1">
        <v>9.9855619000000007E-2</v>
      </c>
      <c r="AE1363" s="1">
        <v>2.2143426940416801E-2</v>
      </c>
      <c r="AF1363" s="1">
        <v>4</v>
      </c>
      <c r="AG1363" s="2">
        <v>4</v>
      </c>
      <c r="AH1363" s="1">
        <v>11</v>
      </c>
      <c r="AI1363" s="1">
        <v>6</v>
      </c>
      <c r="AJ1363" s="1">
        <v>6</v>
      </c>
      <c r="AK1363" s="1">
        <v>51</v>
      </c>
    </row>
    <row r="1364" spans="1:37" x14ac:dyDescent="0.2">
      <c r="A1364" t="s">
        <v>1364</v>
      </c>
      <c r="B1364" t="s">
        <v>5168</v>
      </c>
      <c r="C1364" t="s">
        <v>5605</v>
      </c>
      <c r="D1364" t="s">
        <v>8037</v>
      </c>
      <c r="E1364" t="s">
        <v>8069</v>
      </c>
      <c r="F1364" s="35" t="s">
        <v>14939</v>
      </c>
      <c r="G1364" s="1" t="s">
        <v>5104</v>
      </c>
      <c r="H1364" s="1" t="s">
        <v>5104</v>
      </c>
      <c r="I1364" s="3">
        <v>1</v>
      </c>
      <c r="J1364" s="1">
        <v>0</v>
      </c>
      <c r="K1364" s="1">
        <v>1</v>
      </c>
      <c r="L1364" s="3">
        <v>1</v>
      </c>
      <c r="M1364" s="6">
        <v>10.4</v>
      </c>
      <c r="N1364" s="13">
        <v>10.4</v>
      </c>
      <c r="O1364" s="3">
        <v>44</v>
      </c>
      <c r="P1364" s="1">
        <v>1.5</v>
      </c>
      <c r="Q1364" s="1">
        <v>1.5</v>
      </c>
      <c r="R1364" s="3">
        <v>47</v>
      </c>
      <c r="S1364" s="1">
        <v>100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3">
        <v>11</v>
      </c>
      <c r="AD1364" s="1">
        <v>9.9855619000000007E-2</v>
      </c>
      <c r="AE1364" s="1">
        <v>2.2143426940416801E-2</v>
      </c>
      <c r="AF1364" s="1">
        <v>4</v>
      </c>
      <c r="AG1364" s="2">
        <v>4</v>
      </c>
      <c r="AH1364" s="1">
        <v>11</v>
      </c>
      <c r="AI1364" s="1">
        <v>12</v>
      </c>
      <c r="AJ1364" s="1">
        <v>12</v>
      </c>
      <c r="AK1364" s="1">
        <v>51</v>
      </c>
    </row>
    <row r="1365" spans="1:37" x14ac:dyDescent="0.2">
      <c r="A1365" t="s">
        <v>1365</v>
      </c>
      <c r="B1365" t="s">
        <v>5168</v>
      </c>
      <c r="C1365" t="s">
        <v>5605</v>
      </c>
      <c r="D1365" t="s">
        <v>8037</v>
      </c>
      <c r="E1365" t="s">
        <v>8070</v>
      </c>
      <c r="F1365" s="35" t="s">
        <v>8071</v>
      </c>
      <c r="G1365" s="1" t="s">
        <v>5104</v>
      </c>
      <c r="H1365" s="1" t="s">
        <v>5104</v>
      </c>
      <c r="I1365" s="3">
        <v>1</v>
      </c>
      <c r="J1365" s="1">
        <v>0</v>
      </c>
      <c r="K1365" s="1">
        <v>0</v>
      </c>
      <c r="L1365" s="3">
        <v>1</v>
      </c>
      <c r="M1365" s="6">
        <v>8.3000000000000007</v>
      </c>
      <c r="N1365" s="13">
        <v>8.3000000000000007</v>
      </c>
      <c r="O1365" s="3">
        <v>44</v>
      </c>
      <c r="P1365" s="1" t="s">
        <v>2</v>
      </c>
      <c r="Q1365" s="1">
        <v>1.1254999999999999</v>
      </c>
      <c r="R1365" s="3" t="s">
        <v>14989</v>
      </c>
      <c r="S1365" s="1">
        <v>100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3">
        <v>11</v>
      </c>
      <c r="AD1365" s="1">
        <v>9.9855619000000007E-2</v>
      </c>
      <c r="AE1365" s="1">
        <v>2.2143426940416801E-2</v>
      </c>
      <c r="AF1365" s="1">
        <v>4</v>
      </c>
      <c r="AG1365" s="2">
        <v>4</v>
      </c>
      <c r="AH1365" s="1">
        <v>11</v>
      </c>
      <c r="AI1365" s="1">
        <v>1</v>
      </c>
      <c r="AJ1365" s="1">
        <v>1</v>
      </c>
      <c r="AK1365" s="1">
        <v>51</v>
      </c>
    </row>
    <row r="1366" spans="1:37" x14ac:dyDescent="0.2">
      <c r="A1366" t="s">
        <v>1366</v>
      </c>
      <c r="B1366" t="s">
        <v>5168</v>
      </c>
      <c r="C1366" t="s">
        <v>5605</v>
      </c>
      <c r="D1366" t="s">
        <v>8037</v>
      </c>
      <c r="E1366" t="s">
        <v>8072</v>
      </c>
      <c r="F1366" s="35" t="s">
        <v>8073</v>
      </c>
      <c r="G1366" s="1" t="s">
        <v>5104</v>
      </c>
      <c r="H1366" s="1" t="s">
        <v>5104</v>
      </c>
      <c r="I1366" s="3">
        <v>1</v>
      </c>
      <c r="J1366" s="1">
        <v>0</v>
      </c>
      <c r="K1366" s="1">
        <v>0</v>
      </c>
      <c r="L1366" s="3">
        <v>1</v>
      </c>
      <c r="M1366" s="6">
        <v>21</v>
      </c>
      <c r="N1366" s="13">
        <v>21</v>
      </c>
      <c r="O1366" s="3">
        <v>44</v>
      </c>
      <c r="P1366" s="1">
        <v>1.5</v>
      </c>
      <c r="Q1366" s="1">
        <v>1.5</v>
      </c>
      <c r="R1366" s="3">
        <v>47</v>
      </c>
      <c r="S1366" s="1">
        <v>100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3">
        <v>11</v>
      </c>
      <c r="AD1366" s="1">
        <v>9.9855619000000007E-2</v>
      </c>
      <c r="AE1366" s="1">
        <v>2.2143426940416801E-2</v>
      </c>
      <c r="AF1366" s="1">
        <v>4</v>
      </c>
      <c r="AG1366" s="2">
        <v>4</v>
      </c>
      <c r="AH1366" s="1">
        <v>11</v>
      </c>
      <c r="AI1366" s="1">
        <v>1</v>
      </c>
      <c r="AJ1366" s="1">
        <v>1</v>
      </c>
      <c r="AK1366" s="1">
        <v>51</v>
      </c>
    </row>
    <row r="1367" spans="1:37" x14ac:dyDescent="0.2">
      <c r="A1367" t="s">
        <v>1367</v>
      </c>
      <c r="B1367" t="s">
        <v>5168</v>
      </c>
      <c r="C1367" t="s">
        <v>5605</v>
      </c>
      <c r="D1367" t="s">
        <v>8037</v>
      </c>
      <c r="E1367" t="s">
        <v>8074</v>
      </c>
      <c r="F1367" s="35" t="s">
        <v>14939</v>
      </c>
      <c r="G1367" s="1" t="s">
        <v>5104</v>
      </c>
      <c r="H1367" s="1" t="s">
        <v>5104</v>
      </c>
      <c r="I1367" s="3">
        <v>1</v>
      </c>
      <c r="J1367" s="1">
        <v>0</v>
      </c>
      <c r="K1367" s="1">
        <v>0</v>
      </c>
      <c r="L1367" s="3">
        <v>1</v>
      </c>
      <c r="M1367" s="6">
        <v>22.9</v>
      </c>
      <c r="N1367" s="13">
        <v>22.9</v>
      </c>
      <c r="O1367" s="3">
        <v>44</v>
      </c>
      <c r="P1367" s="1">
        <v>1.5</v>
      </c>
      <c r="Q1367" s="1">
        <v>1.5</v>
      </c>
      <c r="R1367" s="3">
        <v>47</v>
      </c>
      <c r="S1367" s="1">
        <v>100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3">
        <v>11</v>
      </c>
      <c r="AD1367" s="1">
        <v>9.9855619000000007E-2</v>
      </c>
      <c r="AE1367" s="1">
        <v>2.2143426940416801E-2</v>
      </c>
      <c r="AF1367" s="1">
        <v>4</v>
      </c>
      <c r="AG1367" s="2">
        <v>4</v>
      </c>
      <c r="AH1367" s="1">
        <v>11</v>
      </c>
      <c r="AI1367" s="1">
        <v>12</v>
      </c>
      <c r="AJ1367" s="1">
        <v>12</v>
      </c>
      <c r="AK1367" s="1">
        <v>51</v>
      </c>
    </row>
    <row r="1368" spans="1:37" x14ac:dyDescent="0.2">
      <c r="A1368" t="s">
        <v>1368</v>
      </c>
      <c r="B1368" t="s">
        <v>5168</v>
      </c>
      <c r="C1368" t="s">
        <v>5605</v>
      </c>
      <c r="D1368" t="s">
        <v>8037</v>
      </c>
      <c r="E1368" t="s">
        <v>7462</v>
      </c>
      <c r="F1368" s="35" t="s">
        <v>8075</v>
      </c>
      <c r="G1368" s="1" t="s">
        <v>5104</v>
      </c>
      <c r="H1368" s="1" t="s">
        <v>5104</v>
      </c>
      <c r="I1368" s="3">
        <v>1</v>
      </c>
      <c r="J1368" s="1">
        <v>0</v>
      </c>
      <c r="K1368" s="1">
        <v>0</v>
      </c>
      <c r="L1368" s="3">
        <v>1</v>
      </c>
      <c r="M1368" s="6">
        <v>12.5</v>
      </c>
      <c r="N1368" s="13">
        <v>12.5</v>
      </c>
      <c r="O1368" s="3">
        <v>44</v>
      </c>
      <c r="P1368" s="1" t="s">
        <v>2</v>
      </c>
      <c r="Q1368" s="1">
        <v>1.1074999999999999</v>
      </c>
      <c r="R1368" s="3" t="s">
        <v>14989</v>
      </c>
      <c r="S1368" s="1">
        <v>100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3">
        <v>11</v>
      </c>
      <c r="AD1368" s="1">
        <v>9.9855619000000007E-2</v>
      </c>
      <c r="AE1368" s="1">
        <v>2.2143426940416801E-2</v>
      </c>
      <c r="AF1368" s="1">
        <v>4</v>
      </c>
      <c r="AG1368" s="2">
        <v>4</v>
      </c>
      <c r="AH1368" s="1">
        <v>11</v>
      </c>
      <c r="AI1368" s="1">
        <v>1</v>
      </c>
      <c r="AJ1368" s="1">
        <v>1</v>
      </c>
      <c r="AK1368" s="1">
        <v>51</v>
      </c>
    </row>
    <row r="1369" spans="1:37" x14ac:dyDescent="0.2">
      <c r="A1369" t="s">
        <v>1369</v>
      </c>
      <c r="B1369" t="s">
        <v>6489</v>
      </c>
      <c r="C1369" t="s">
        <v>8076</v>
      </c>
      <c r="D1369" t="s">
        <v>8077</v>
      </c>
      <c r="E1369" t="s">
        <v>5830</v>
      </c>
      <c r="F1369" s="35" t="s">
        <v>8078</v>
      </c>
      <c r="G1369" s="1" t="s">
        <v>5106</v>
      </c>
      <c r="H1369" s="1" t="s">
        <v>5106</v>
      </c>
      <c r="I1369" s="3">
        <v>1</v>
      </c>
      <c r="J1369" s="1">
        <v>0</v>
      </c>
      <c r="K1369" s="1">
        <v>0</v>
      </c>
      <c r="L1369" s="3">
        <v>1</v>
      </c>
      <c r="M1369" s="6">
        <v>325000</v>
      </c>
      <c r="N1369" s="13">
        <v>325000</v>
      </c>
      <c r="O1369" s="3">
        <v>44</v>
      </c>
      <c r="P1369" s="1">
        <v>1</v>
      </c>
      <c r="Q1369" s="1">
        <v>1</v>
      </c>
      <c r="R1369" s="3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100</v>
      </c>
      <c r="AC1369" s="3">
        <v>11</v>
      </c>
      <c r="AD1369" s="1">
        <v>-9.0224465000000004E-2</v>
      </c>
      <c r="AE1369" s="1">
        <v>7.4363546281953796E-2</v>
      </c>
      <c r="AF1369" s="1">
        <v>1</v>
      </c>
      <c r="AG1369" s="1">
        <v>1</v>
      </c>
      <c r="AH1369" s="1">
        <v>11</v>
      </c>
      <c r="AI1369" s="1">
        <v>3</v>
      </c>
      <c r="AJ1369" s="1">
        <v>3</v>
      </c>
      <c r="AK1369" s="1">
        <v>51</v>
      </c>
    </row>
    <row r="1370" spans="1:37" x14ac:dyDescent="0.2">
      <c r="A1370" t="s">
        <v>1370</v>
      </c>
      <c r="B1370" t="s">
        <v>6489</v>
      </c>
      <c r="C1370" t="s">
        <v>8076</v>
      </c>
      <c r="D1370" t="s">
        <v>8077</v>
      </c>
      <c r="E1370" t="s">
        <v>6303</v>
      </c>
      <c r="F1370" s="35" t="s">
        <v>8079</v>
      </c>
      <c r="G1370" s="1" t="s">
        <v>5106</v>
      </c>
      <c r="H1370" s="1" t="s">
        <v>5106</v>
      </c>
      <c r="I1370" s="3">
        <v>1</v>
      </c>
      <c r="J1370" s="1">
        <v>0</v>
      </c>
      <c r="K1370" s="1">
        <v>0</v>
      </c>
      <c r="L1370" s="3">
        <v>1</v>
      </c>
      <c r="M1370" s="6">
        <v>250000</v>
      </c>
      <c r="N1370" s="13">
        <v>250000</v>
      </c>
      <c r="O1370" s="3">
        <v>44</v>
      </c>
      <c r="P1370" s="1">
        <v>1</v>
      </c>
      <c r="Q1370" s="1">
        <v>1</v>
      </c>
      <c r="R1370" s="3">
        <v>47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100</v>
      </c>
      <c r="AC1370" s="3">
        <v>11</v>
      </c>
      <c r="AD1370" s="1">
        <v>-9.0224465000000004E-2</v>
      </c>
      <c r="AE1370" s="1">
        <v>7.4363546281953796E-2</v>
      </c>
      <c r="AF1370" s="1">
        <v>1</v>
      </c>
      <c r="AG1370" s="1">
        <v>1</v>
      </c>
      <c r="AH1370" s="1">
        <v>11</v>
      </c>
      <c r="AI1370" s="1">
        <v>2</v>
      </c>
      <c r="AJ1370" s="1">
        <v>2</v>
      </c>
      <c r="AK1370" s="1">
        <v>51</v>
      </c>
    </row>
    <row r="1371" spans="1:37" x14ac:dyDescent="0.2">
      <c r="A1371" t="s">
        <v>1371</v>
      </c>
      <c r="B1371" t="s">
        <v>6489</v>
      </c>
      <c r="C1371" t="s">
        <v>8076</v>
      </c>
      <c r="D1371" t="s">
        <v>8077</v>
      </c>
      <c r="E1371" t="s">
        <v>8080</v>
      </c>
      <c r="F1371" s="35" t="s">
        <v>8081</v>
      </c>
      <c r="G1371" s="1" t="s">
        <v>5106</v>
      </c>
      <c r="H1371" s="1" t="s">
        <v>5106</v>
      </c>
      <c r="I1371" s="3">
        <v>1</v>
      </c>
      <c r="J1371" s="1">
        <v>0</v>
      </c>
      <c r="K1371" s="1">
        <v>0</v>
      </c>
      <c r="L1371" s="3">
        <v>1</v>
      </c>
      <c r="M1371" s="6">
        <v>407999.8</v>
      </c>
      <c r="N1371" s="13">
        <v>407999.8</v>
      </c>
      <c r="O1371" s="3">
        <v>44</v>
      </c>
      <c r="P1371" s="1">
        <v>1</v>
      </c>
      <c r="Q1371" s="1">
        <v>1</v>
      </c>
      <c r="R1371" s="3">
        <v>47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100</v>
      </c>
      <c r="AC1371" s="3">
        <v>11</v>
      </c>
      <c r="AD1371" s="1">
        <v>-9.0224465000000004E-2</v>
      </c>
      <c r="AE1371" s="1">
        <v>7.4363546281953796E-2</v>
      </c>
      <c r="AF1371" s="1">
        <v>1</v>
      </c>
      <c r="AG1371" s="1">
        <v>1</v>
      </c>
      <c r="AH1371" s="1">
        <v>11</v>
      </c>
      <c r="AI1371" s="1">
        <v>2</v>
      </c>
      <c r="AJ1371" s="1">
        <v>2</v>
      </c>
      <c r="AK1371" s="1">
        <v>51</v>
      </c>
    </row>
    <row r="1372" spans="1:37" x14ac:dyDescent="0.2">
      <c r="A1372" t="s">
        <v>1372</v>
      </c>
      <c r="B1372" t="s">
        <v>6489</v>
      </c>
      <c r="C1372" t="s">
        <v>8076</v>
      </c>
      <c r="D1372" t="s">
        <v>8077</v>
      </c>
      <c r="E1372" t="s">
        <v>8082</v>
      </c>
      <c r="F1372" s="35" t="s">
        <v>8083</v>
      </c>
      <c r="G1372" s="1" t="s">
        <v>5107</v>
      </c>
      <c r="H1372" s="1" t="s">
        <v>5107</v>
      </c>
      <c r="I1372" s="3">
        <v>1</v>
      </c>
      <c r="J1372" s="1">
        <v>0</v>
      </c>
      <c r="K1372" s="1">
        <v>0</v>
      </c>
      <c r="L1372" s="3">
        <v>1</v>
      </c>
      <c r="M1372" s="6">
        <v>230000</v>
      </c>
      <c r="N1372" s="13">
        <v>230000</v>
      </c>
      <c r="O1372" s="3">
        <v>44</v>
      </c>
      <c r="P1372" s="1">
        <v>1</v>
      </c>
      <c r="Q1372" s="1">
        <v>1</v>
      </c>
      <c r="R1372" s="3">
        <v>47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100</v>
      </c>
      <c r="AC1372" s="3">
        <v>11</v>
      </c>
      <c r="AD1372" s="1">
        <v>-9.0224465000000004E-2</v>
      </c>
      <c r="AE1372" s="1">
        <v>7.4363546281953796E-2</v>
      </c>
      <c r="AF1372" s="1">
        <v>1</v>
      </c>
      <c r="AG1372" s="1">
        <v>1</v>
      </c>
      <c r="AH1372" s="1">
        <v>11</v>
      </c>
      <c r="AI1372" s="1">
        <v>4</v>
      </c>
      <c r="AJ1372" s="1">
        <v>4</v>
      </c>
      <c r="AK1372" s="1">
        <v>51</v>
      </c>
    </row>
    <row r="1373" spans="1:37" x14ac:dyDescent="0.2">
      <c r="A1373" t="s">
        <v>1373</v>
      </c>
      <c r="B1373" t="s">
        <v>6489</v>
      </c>
      <c r="C1373" t="s">
        <v>8076</v>
      </c>
      <c r="D1373" t="s">
        <v>8077</v>
      </c>
      <c r="E1373" t="s">
        <v>8084</v>
      </c>
      <c r="F1373" s="35" t="s">
        <v>8085</v>
      </c>
      <c r="G1373" s="1" t="s">
        <v>5106</v>
      </c>
      <c r="H1373" s="1" t="s">
        <v>5106</v>
      </c>
      <c r="I1373" s="3">
        <v>1</v>
      </c>
      <c r="J1373" s="1">
        <v>0</v>
      </c>
      <c r="K1373" s="1">
        <v>0</v>
      </c>
      <c r="L1373" s="3">
        <v>1</v>
      </c>
      <c r="M1373" s="6">
        <v>275000</v>
      </c>
      <c r="N1373" s="13">
        <v>275000</v>
      </c>
      <c r="O1373" s="3">
        <v>44</v>
      </c>
      <c r="P1373" s="1">
        <v>1</v>
      </c>
      <c r="Q1373" s="1">
        <v>1</v>
      </c>
      <c r="R1373" s="3">
        <v>47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100</v>
      </c>
      <c r="AC1373" s="3">
        <v>11</v>
      </c>
      <c r="AD1373" s="1">
        <v>-9.0224465000000004E-2</v>
      </c>
      <c r="AE1373" s="1">
        <v>7.4363546281953796E-2</v>
      </c>
      <c r="AF1373" s="1">
        <v>1</v>
      </c>
      <c r="AG1373" s="1">
        <v>1</v>
      </c>
      <c r="AH1373" s="1">
        <v>11</v>
      </c>
      <c r="AI1373" s="1">
        <v>4</v>
      </c>
      <c r="AJ1373" s="1">
        <v>4</v>
      </c>
      <c r="AK1373" s="1">
        <v>51</v>
      </c>
    </row>
    <row r="1374" spans="1:37" x14ac:dyDescent="0.2">
      <c r="A1374" t="s">
        <v>1374</v>
      </c>
      <c r="B1374" t="s">
        <v>6489</v>
      </c>
      <c r="C1374" t="s">
        <v>8076</v>
      </c>
      <c r="D1374" t="s">
        <v>8077</v>
      </c>
      <c r="E1374" t="s">
        <v>8086</v>
      </c>
      <c r="F1374" s="35" t="s">
        <v>8087</v>
      </c>
      <c r="G1374" s="1" t="s">
        <v>5106</v>
      </c>
      <c r="H1374" s="1" t="s">
        <v>5106</v>
      </c>
      <c r="I1374" s="3">
        <v>1</v>
      </c>
      <c r="J1374" s="1">
        <v>0</v>
      </c>
      <c r="K1374" s="1">
        <v>0</v>
      </c>
      <c r="L1374" s="3">
        <v>1</v>
      </c>
      <c r="M1374" s="6">
        <v>276000</v>
      </c>
      <c r="N1374" s="13">
        <v>276000</v>
      </c>
      <c r="O1374" s="3">
        <v>44</v>
      </c>
      <c r="P1374" s="1">
        <v>1</v>
      </c>
      <c r="Q1374" s="1">
        <v>1</v>
      </c>
      <c r="R1374" s="3">
        <v>47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100</v>
      </c>
      <c r="AC1374" s="3">
        <v>11</v>
      </c>
      <c r="AD1374" s="1">
        <v>-9.0224465000000004E-2</v>
      </c>
      <c r="AE1374" s="1">
        <v>7.4363546281953796E-2</v>
      </c>
      <c r="AF1374" s="1">
        <v>1</v>
      </c>
      <c r="AG1374" s="1">
        <v>1</v>
      </c>
      <c r="AH1374" s="1">
        <v>11</v>
      </c>
      <c r="AI1374" s="1">
        <v>6</v>
      </c>
      <c r="AJ1374" s="1">
        <v>6</v>
      </c>
      <c r="AK1374" s="1">
        <v>51</v>
      </c>
    </row>
    <row r="1375" spans="1:37" x14ac:dyDescent="0.2">
      <c r="A1375" t="s">
        <v>1375</v>
      </c>
      <c r="B1375" t="s">
        <v>6489</v>
      </c>
      <c r="C1375" t="s">
        <v>8076</v>
      </c>
      <c r="D1375" t="s">
        <v>8077</v>
      </c>
      <c r="E1375" t="s">
        <v>6487</v>
      </c>
      <c r="F1375" s="35" t="s">
        <v>8088</v>
      </c>
      <c r="G1375" s="1" t="s">
        <v>5105</v>
      </c>
      <c r="H1375" s="1" t="s">
        <v>5105</v>
      </c>
      <c r="I1375" s="3">
        <v>1</v>
      </c>
      <c r="J1375" s="1">
        <v>0</v>
      </c>
      <c r="K1375" s="1">
        <v>0</v>
      </c>
      <c r="L1375" s="3">
        <v>1</v>
      </c>
      <c r="M1375" s="6">
        <v>286998.7</v>
      </c>
      <c r="N1375" s="13">
        <v>286998.7</v>
      </c>
      <c r="O1375" s="3">
        <v>44</v>
      </c>
      <c r="P1375" s="1">
        <v>1</v>
      </c>
      <c r="Q1375" s="1">
        <v>1</v>
      </c>
      <c r="R1375" s="3">
        <v>47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100</v>
      </c>
      <c r="AC1375" s="3">
        <v>11</v>
      </c>
      <c r="AD1375" s="1">
        <v>-9.0224465000000004E-2</v>
      </c>
      <c r="AE1375" s="1">
        <v>7.4363546281953796E-2</v>
      </c>
      <c r="AF1375" s="1">
        <v>1</v>
      </c>
      <c r="AG1375" s="1">
        <v>1</v>
      </c>
      <c r="AH1375" s="1">
        <v>11</v>
      </c>
      <c r="AI1375" s="1">
        <v>3</v>
      </c>
      <c r="AJ1375" s="1">
        <v>3</v>
      </c>
      <c r="AK1375" s="1">
        <v>51</v>
      </c>
    </row>
    <row r="1376" spans="1:37" x14ac:dyDescent="0.2">
      <c r="A1376" t="s">
        <v>1376</v>
      </c>
      <c r="B1376" t="s">
        <v>7851</v>
      </c>
      <c r="C1376" t="s">
        <v>8089</v>
      </c>
      <c r="D1376" t="s">
        <v>8090</v>
      </c>
      <c r="E1376" t="s">
        <v>5273</v>
      </c>
      <c r="F1376" s="35" t="s">
        <v>8091</v>
      </c>
      <c r="G1376" s="1" t="s">
        <v>5104</v>
      </c>
      <c r="H1376" s="1" t="s">
        <v>5104</v>
      </c>
      <c r="I1376" s="3">
        <v>1</v>
      </c>
      <c r="J1376" s="1">
        <v>1</v>
      </c>
      <c r="K1376" s="1">
        <v>1</v>
      </c>
      <c r="L1376" s="3">
        <v>1</v>
      </c>
      <c r="M1376" s="6">
        <v>26.1</v>
      </c>
      <c r="N1376" s="13">
        <v>26.1</v>
      </c>
      <c r="O1376" s="3">
        <v>44</v>
      </c>
      <c r="P1376" s="1">
        <v>1.27</v>
      </c>
      <c r="Q1376" s="1">
        <v>1.27</v>
      </c>
      <c r="R1376" s="3">
        <v>47</v>
      </c>
      <c r="S1376" s="1">
        <v>90</v>
      </c>
      <c r="T1376" s="1">
        <v>10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3">
        <v>11</v>
      </c>
      <c r="AD1376" s="1">
        <v>9.9672739999999996E-2</v>
      </c>
      <c r="AE1376" s="1">
        <v>1.9698247321465401E-2</v>
      </c>
      <c r="AF1376" s="1">
        <v>1</v>
      </c>
      <c r="AG1376" s="1">
        <v>1</v>
      </c>
      <c r="AH1376" s="1">
        <v>11</v>
      </c>
      <c r="AI1376" s="1">
        <v>5</v>
      </c>
      <c r="AJ1376" s="1">
        <v>5</v>
      </c>
      <c r="AK1376" s="1">
        <v>51</v>
      </c>
    </row>
    <row r="1377" spans="1:37" x14ac:dyDescent="0.2">
      <c r="A1377" t="s">
        <v>1377</v>
      </c>
      <c r="B1377" t="s">
        <v>5123</v>
      </c>
      <c r="C1377" t="s">
        <v>5383</v>
      </c>
      <c r="D1377" t="s">
        <v>8092</v>
      </c>
      <c r="E1377" t="s">
        <v>8093</v>
      </c>
      <c r="F1377" s="35" t="s">
        <v>8094</v>
      </c>
      <c r="G1377" s="1" t="s">
        <v>5104</v>
      </c>
      <c r="H1377" s="1" t="s">
        <v>5104</v>
      </c>
      <c r="I1377" s="3">
        <v>1</v>
      </c>
      <c r="J1377" s="1">
        <v>0</v>
      </c>
      <c r="K1377" s="1">
        <v>0</v>
      </c>
      <c r="L1377" s="3">
        <v>1</v>
      </c>
      <c r="M1377" s="6">
        <v>51</v>
      </c>
      <c r="N1377" s="13">
        <v>51</v>
      </c>
      <c r="O1377" s="3">
        <v>44</v>
      </c>
      <c r="P1377" s="1">
        <v>4.8600000000000003</v>
      </c>
      <c r="Q1377" s="1">
        <v>4.8600000000000003</v>
      </c>
      <c r="R1377" s="3">
        <v>47</v>
      </c>
      <c r="S1377" s="1">
        <v>20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10</v>
      </c>
      <c r="Z1377" s="1">
        <v>0</v>
      </c>
      <c r="AA1377" s="1">
        <v>40</v>
      </c>
      <c r="AB1377" s="1">
        <v>30</v>
      </c>
      <c r="AC1377" s="3">
        <v>11</v>
      </c>
      <c r="AD1377" s="1">
        <v>-3.6722113000000001E-2</v>
      </c>
      <c r="AE1377" s="1">
        <v>-5.4924045430872898E-3</v>
      </c>
      <c r="AF1377" s="1">
        <v>1</v>
      </c>
      <c r="AG1377" s="1">
        <v>1</v>
      </c>
      <c r="AH1377" s="1">
        <v>11</v>
      </c>
      <c r="AI1377" s="1">
        <v>1</v>
      </c>
      <c r="AJ1377" s="1">
        <v>1</v>
      </c>
      <c r="AK1377" s="1">
        <v>51</v>
      </c>
    </row>
    <row r="1378" spans="1:37" x14ac:dyDescent="0.2">
      <c r="A1378" t="s">
        <v>1378</v>
      </c>
      <c r="B1378" t="s">
        <v>5123</v>
      </c>
      <c r="C1378" t="s">
        <v>5131</v>
      </c>
      <c r="D1378" t="s">
        <v>8095</v>
      </c>
      <c r="E1378" t="s">
        <v>8096</v>
      </c>
      <c r="F1378" s="35" t="s">
        <v>8097</v>
      </c>
      <c r="G1378" s="1" t="s">
        <v>2</v>
      </c>
      <c r="H1378" s="1" t="s">
        <v>5104</v>
      </c>
      <c r="I1378" s="14" t="s">
        <v>14989</v>
      </c>
      <c r="J1378" s="1" t="s">
        <v>2</v>
      </c>
      <c r="K1378" s="1">
        <v>0</v>
      </c>
      <c r="L1378" s="14" t="s">
        <v>14989</v>
      </c>
      <c r="M1378" s="6">
        <v>60.5</v>
      </c>
      <c r="N1378" s="13">
        <v>60.5</v>
      </c>
      <c r="O1378" s="3">
        <v>44</v>
      </c>
      <c r="P1378" s="1" t="s">
        <v>2</v>
      </c>
      <c r="Q1378" s="1">
        <v>4.1669</v>
      </c>
      <c r="R1378" s="3" t="s">
        <v>14989</v>
      </c>
      <c r="S1378" s="1">
        <v>20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20</v>
      </c>
      <c r="Z1378" s="1">
        <v>0</v>
      </c>
      <c r="AA1378" s="1">
        <v>20</v>
      </c>
      <c r="AB1378" s="1">
        <v>40</v>
      </c>
      <c r="AC1378" s="3">
        <v>11</v>
      </c>
      <c r="AD1378" s="1">
        <v>-4.6720485999999999E-2</v>
      </c>
      <c r="AE1378" s="1">
        <v>-7.7927399428682704E-3</v>
      </c>
      <c r="AF1378" s="1">
        <v>1</v>
      </c>
      <c r="AG1378" s="1">
        <v>1</v>
      </c>
      <c r="AH1378" s="1">
        <v>11</v>
      </c>
      <c r="AI1378" s="1">
        <v>3</v>
      </c>
      <c r="AJ1378" s="1">
        <v>3</v>
      </c>
      <c r="AK1378" s="1">
        <v>51</v>
      </c>
    </row>
    <row r="1379" spans="1:37" x14ac:dyDescent="0.2">
      <c r="A1379" t="s">
        <v>1379</v>
      </c>
      <c r="B1379" t="s">
        <v>5123</v>
      </c>
      <c r="C1379" t="s">
        <v>6636</v>
      </c>
      <c r="D1379" t="s">
        <v>8098</v>
      </c>
      <c r="E1379" t="s">
        <v>8099</v>
      </c>
      <c r="F1379" s="35" t="s">
        <v>8100</v>
      </c>
      <c r="G1379" s="1" t="s">
        <v>5104</v>
      </c>
      <c r="H1379" s="1" t="s">
        <v>5104</v>
      </c>
      <c r="I1379" s="3">
        <v>1</v>
      </c>
      <c r="J1379" s="1">
        <v>0</v>
      </c>
      <c r="K1379" s="1">
        <v>0</v>
      </c>
      <c r="L1379" s="3">
        <v>1</v>
      </c>
      <c r="M1379" s="6">
        <v>7085.3</v>
      </c>
      <c r="N1379" s="13">
        <v>7085.3</v>
      </c>
      <c r="O1379" s="3">
        <v>44</v>
      </c>
      <c r="P1379" s="1">
        <v>1</v>
      </c>
      <c r="Q1379" s="1">
        <v>1</v>
      </c>
      <c r="R1379" s="3">
        <v>47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10</v>
      </c>
      <c r="Z1379" s="1">
        <v>0</v>
      </c>
      <c r="AA1379" s="1">
        <v>20</v>
      </c>
      <c r="AB1379" s="1">
        <v>70</v>
      </c>
      <c r="AC1379" s="3">
        <v>11</v>
      </c>
      <c r="AD1379" s="1">
        <v>-9.7699101999999996E-2</v>
      </c>
      <c r="AE1379" s="1">
        <v>2.8515670161189902E-2</v>
      </c>
      <c r="AF1379" s="1">
        <v>2</v>
      </c>
      <c r="AG1379" s="1">
        <v>2</v>
      </c>
      <c r="AH1379" s="1">
        <v>11</v>
      </c>
      <c r="AI1379" s="1">
        <v>5</v>
      </c>
      <c r="AJ1379" s="1">
        <v>5</v>
      </c>
      <c r="AK1379" s="1">
        <v>51</v>
      </c>
    </row>
    <row r="1380" spans="1:37" x14ac:dyDescent="0.2">
      <c r="A1380" t="s">
        <v>1380</v>
      </c>
      <c r="B1380" t="s">
        <v>5554</v>
      </c>
      <c r="C1380" t="s">
        <v>5801</v>
      </c>
      <c r="D1380" t="s">
        <v>8101</v>
      </c>
      <c r="E1380" t="s">
        <v>8102</v>
      </c>
      <c r="F1380" s="35" t="s">
        <v>8103</v>
      </c>
      <c r="G1380" s="1" t="s">
        <v>5104</v>
      </c>
      <c r="H1380" s="1" t="s">
        <v>5104</v>
      </c>
      <c r="I1380" s="3">
        <v>1</v>
      </c>
      <c r="J1380" s="1">
        <v>0</v>
      </c>
      <c r="K1380" s="1">
        <v>0</v>
      </c>
      <c r="L1380" s="3">
        <v>1</v>
      </c>
      <c r="M1380" s="6">
        <v>800</v>
      </c>
      <c r="N1380" s="13">
        <v>800</v>
      </c>
      <c r="O1380" s="3">
        <v>44</v>
      </c>
      <c r="P1380" s="1">
        <v>4.22</v>
      </c>
      <c r="Q1380" s="1">
        <v>4.22</v>
      </c>
      <c r="R1380" s="3">
        <v>47</v>
      </c>
      <c r="S1380" s="1">
        <v>80</v>
      </c>
      <c r="T1380" s="1">
        <v>10</v>
      </c>
      <c r="U1380" s="1">
        <v>10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3">
        <v>11</v>
      </c>
      <c r="AD1380" s="1">
        <v>0.10955000400000001</v>
      </c>
      <c r="AE1380" s="1">
        <v>2.0657371683969999E-2</v>
      </c>
      <c r="AF1380" s="1">
        <v>1</v>
      </c>
      <c r="AG1380" s="1">
        <v>1</v>
      </c>
      <c r="AH1380" s="1">
        <v>11</v>
      </c>
      <c r="AI1380" s="1">
        <v>2</v>
      </c>
      <c r="AJ1380" s="1">
        <v>2</v>
      </c>
      <c r="AK1380" s="1">
        <v>51</v>
      </c>
    </row>
    <row r="1381" spans="1:37" x14ac:dyDescent="0.2">
      <c r="A1381" t="s">
        <v>1381</v>
      </c>
      <c r="B1381" t="s">
        <v>5554</v>
      </c>
      <c r="C1381" t="s">
        <v>5801</v>
      </c>
      <c r="D1381" t="s">
        <v>8101</v>
      </c>
      <c r="E1381" t="s">
        <v>5751</v>
      </c>
      <c r="F1381" s="35" t="s">
        <v>8104</v>
      </c>
      <c r="G1381" s="1" t="s">
        <v>5104</v>
      </c>
      <c r="H1381" s="1" t="s">
        <v>5104</v>
      </c>
      <c r="I1381" s="3">
        <v>1</v>
      </c>
      <c r="J1381" s="1">
        <v>0</v>
      </c>
      <c r="K1381" s="1">
        <v>0</v>
      </c>
      <c r="L1381" s="3">
        <v>1</v>
      </c>
      <c r="M1381" s="6">
        <v>719</v>
      </c>
      <c r="N1381" s="13">
        <v>719</v>
      </c>
      <c r="O1381" s="3">
        <v>44</v>
      </c>
      <c r="P1381" s="1">
        <v>4.8650000000000002</v>
      </c>
      <c r="Q1381" s="1">
        <v>4.8650000000000002</v>
      </c>
      <c r="R1381" s="3">
        <v>47</v>
      </c>
      <c r="S1381" s="1">
        <v>80</v>
      </c>
      <c r="T1381" s="1">
        <v>10</v>
      </c>
      <c r="U1381" s="1">
        <v>10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3">
        <v>11</v>
      </c>
      <c r="AD1381" s="1">
        <v>0.10955000400000001</v>
      </c>
      <c r="AE1381" s="1">
        <v>2.0657371683969999E-2</v>
      </c>
      <c r="AF1381" s="1">
        <v>1</v>
      </c>
      <c r="AG1381" s="1">
        <v>1</v>
      </c>
      <c r="AH1381" s="1">
        <v>11</v>
      </c>
      <c r="AI1381" s="1">
        <v>8</v>
      </c>
      <c r="AJ1381" s="1">
        <v>8</v>
      </c>
      <c r="AK1381" s="1">
        <v>51</v>
      </c>
    </row>
    <row r="1382" spans="1:37" x14ac:dyDescent="0.2">
      <c r="A1382" t="s">
        <v>1382</v>
      </c>
      <c r="B1382" t="s">
        <v>5554</v>
      </c>
      <c r="C1382" t="s">
        <v>5801</v>
      </c>
      <c r="D1382" t="s">
        <v>8101</v>
      </c>
      <c r="E1382" t="s">
        <v>8105</v>
      </c>
      <c r="F1382" s="35" t="s">
        <v>8106</v>
      </c>
      <c r="G1382" s="1" t="s">
        <v>5104</v>
      </c>
      <c r="H1382" s="1" t="s">
        <v>5104</v>
      </c>
      <c r="I1382" s="3">
        <v>1</v>
      </c>
      <c r="J1382" s="1">
        <v>1</v>
      </c>
      <c r="K1382" s="1">
        <v>1</v>
      </c>
      <c r="L1382" s="3">
        <v>1</v>
      </c>
      <c r="M1382" s="6">
        <v>771</v>
      </c>
      <c r="N1382" s="13">
        <v>771</v>
      </c>
      <c r="O1382" s="3">
        <v>44</v>
      </c>
      <c r="P1382" s="1">
        <v>4.43</v>
      </c>
      <c r="Q1382" s="1">
        <v>4.43</v>
      </c>
      <c r="R1382" s="3">
        <v>47</v>
      </c>
      <c r="S1382" s="1">
        <v>80</v>
      </c>
      <c r="T1382" s="1">
        <v>10</v>
      </c>
      <c r="U1382" s="1">
        <v>10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3">
        <v>11</v>
      </c>
      <c r="AD1382" s="1">
        <v>0.10955000400000001</v>
      </c>
      <c r="AE1382" s="1">
        <v>2.0657371683969999E-2</v>
      </c>
      <c r="AF1382" s="1">
        <v>1</v>
      </c>
      <c r="AG1382" s="1">
        <v>1</v>
      </c>
      <c r="AH1382" s="1">
        <v>11</v>
      </c>
      <c r="AI1382" s="1">
        <v>7</v>
      </c>
      <c r="AJ1382" s="1">
        <v>7</v>
      </c>
      <c r="AK1382" s="1">
        <v>51</v>
      </c>
    </row>
    <row r="1383" spans="1:37" x14ac:dyDescent="0.2">
      <c r="A1383" t="s">
        <v>1383</v>
      </c>
      <c r="B1383" t="s">
        <v>5554</v>
      </c>
      <c r="C1383" t="s">
        <v>5801</v>
      </c>
      <c r="D1383" t="s">
        <v>8101</v>
      </c>
      <c r="E1383" t="s">
        <v>8107</v>
      </c>
      <c r="F1383" s="35" t="s">
        <v>8108</v>
      </c>
      <c r="G1383" s="1" t="s">
        <v>5104</v>
      </c>
      <c r="H1383" s="1" t="s">
        <v>5104</v>
      </c>
      <c r="I1383" s="3">
        <v>1</v>
      </c>
      <c r="J1383" s="1">
        <v>0</v>
      </c>
      <c r="K1383" s="1">
        <v>0</v>
      </c>
      <c r="L1383" s="3">
        <v>1</v>
      </c>
      <c r="M1383" s="6">
        <v>745</v>
      </c>
      <c r="N1383" s="13">
        <v>745</v>
      </c>
      <c r="O1383" s="3">
        <v>44</v>
      </c>
      <c r="P1383" s="1">
        <v>4.5</v>
      </c>
      <c r="Q1383" s="1">
        <v>4.5</v>
      </c>
      <c r="R1383" s="3">
        <v>47</v>
      </c>
      <c r="S1383" s="1">
        <v>70</v>
      </c>
      <c r="T1383" s="1">
        <v>20</v>
      </c>
      <c r="U1383" s="1">
        <v>10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3">
        <v>11</v>
      </c>
      <c r="AD1383" s="1">
        <v>0.105157625</v>
      </c>
      <c r="AE1383" s="1">
        <v>1.70076824891199E-2</v>
      </c>
      <c r="AF1383" s="1">
        <v>1</v>
      </c>
      <c r="AG1383" s="1">
        <v>1</v>
      </c>
      <c r="AH1383" s="1">
        <v>11</v>
      </c>
      <c r="AI1383" s="1">
        <v>6</v>
      </c>
      <c r="AJ1383" s="1">
        <v>6</v>
      </c>
      <c r="AK1383" s="1">
        <v>51</v>
      </c>
    </row>
    <row r="1384" spans="1:37" x14ac:dyDescent="0.2">
      <c r="A1384" t="s">
        <v>1384</v>
      </c>
      <c r="B1384" t="s">
        <v>5123</v>
      </c>
      <c r="C1384" t="s">
        <v>5124</v>
      </c>
      <c r="D1384" t="s">
        <v>8109</v>
      </c>
      <c r="E1384" t="s">
        <v>8110</v>
      </c>
      <c r="F1384" s="35" t="s">
        <v>8111</v>
      </c>
      <c r="G1384" s="1" t="s">
        <v>5104</v>
      </c>
      <c r="H1384" s="1" t="s">
        <v>5104</v>
      </c>
      <c r="I1384" s="3">
        <v>1</v>
      </c>
      <c r="J1384" s="1">
        <v>0</v>
      </c>
      <c r="K1384" s="1">
        <v>0</v>
      </c>
      <c r="L1384" s="3">
        <v>1</v>
      </c>
      <c r="M1384" s="6">
        <v>235</v>
      </c>
      <c r="N1384" s="13">
        <v>235</v>
      </c>
      <c r="O1384" s="3">
        <v>44</v>
      </c>
      <c r="P1384" s="1">
        <v>1.5</v>
      </c>
      <c r="Q1384" s="1">
        <v>1.5</v>
      </c>
      <c r="R1384" s="3">
        <v>1</v>
      </c>
      <c r="S1384" s="1">
        <v>10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10</v>
      </c>
      <c r="Z1384" s="1">
        <v>0</v>
      </c>
      <c r="AA1384" s="1">
        <v>20</v>
      </c>
      <c r="AB1384" s="1">
        <v>60</v>
      </c>
      <c r="AC1384" s="3">
        <v>11</v>
      </c>
      <c r="AD1384" s="1">
        <v>-7.4080504000000005E-2</v>
      </c>
      <c r="AE1384" s="1">
        <v>2.3214266687842398E-2</v>
      </c>
      <c r="AF1384" s="1">
        <v>2</v>
      </c>
      <c r="AG1384" s="1">
        <v>2</v>
      </c>
      <c r="AH1384" s="1">
        <v>11</v>
      </c>
      <c r="AI1384" s="1">
        <v>1</v>
      </c>
      <c r="AJ1384" s="1">
        <v>1</v>
      </c>
      <c r="AK1384" s="1">
        <v>51</v>
      </c>
    </row>
    <row r="1385" spans="1:37" x14ac:dyDescent="0.2">
      <c r="A1385" t="s">
        <v>1385</v>
      </c>
      <c r="B1385" t="s">
        <v>5168</v>
      </c>
      <c r="C1385" t="s">
        <v>5481</v>
      </c>
      <c r="D1385" t="s">
        <v>8112</v>
      </c>
      <c r="E1385" t="s">
        <v>8113</v>
      </c>
      <c r="F1385" s="35" t="s">
        <v>8114</v>
      </c>
      <c r="G1385" s="1" t="s">
        <v>5104</v>
      </c>
      <c r="H1385" s="1" t="s">
        <v>5104</v>
      </c>
      <c r="I1385" s="3">
        <v>1</v>
      </c>
      <c r="J1385" s="1">
        <v>0</v>
      </c>
      <c r="K1385" s="1">
        <v>0</v>
      </c>
      <c r="L1385" s="3">
        <v>1</v>
      </c>
      <c r="M1385" s="6">
        <v>14.3</v>
      </c>
      <c r="N1385" s="13">
        <v>14.3</v>
      </c>
      <c r="O1385" s="3">
        <v>44</v>
      </c>
      <c r="P1385" s="1">
        <v>1</v>
      </c>
      <c r="Q1385" s="1">
        <v>1</v>
      </c>
      <c r="R1385" s="3">
        <v>47</v>
      </c>
      <c r="S1385" s="1">
        <v>40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30</v>
      </c>
      <c r="Z1385" s="1">
        <v>30</v>
      </c>
      <c r="AA1385" s="1">
        <v>0</v>
      </c>
      <c r="AB1385" s="1">
        <v>0</v>
      </c>
      <c r="AC1385" s="3">
        <v>11</v>
      </c>
      <c r="AD1385" s="1">
        <v>4.2172977E-2</v>
      </c>
      <c r="AE1385" s="1">
        <v>-6.1842639776427802E-2</v>
      </c>
      <c r="AF1385" s="1">
        <v>3</v>
      </c>
      <c r="AG1385" s="1">
        <v>3</v>
      </c>
      <c r="AH1385" s="1">
        <v>11</v>
      </c>
      <c r="AI1385" s="1">
        <v>1</v>
      </c>
      <c r="AJ1385" s="1">
        <v>1</v>
      </c>
      <c r="AK1385" s="1">
        <v>51</v>
      </c>
    </row>
    <row r="1386" spans="1:37" x14ac:dyDescent="0.2">
      <c r="A1386" t="s">
        <v>1386</v>
      </c>
      <c r="B1386" t="s">
        <v>5168</v>
      </c>
      <c r="C1386" t="s">
        <v>5481</v>
      </c>
      <c r="D1386" t="s">
        <v>8112</v>
      </c>
      <c r="E1386" t="s">
        <v>8115</v>
      </c>
      <c r="F1386" s="35" t="s">
        <v>8116</v>
      </c>
      <c r="G1386" s="1" t="s">
        <v>5104</v>
      </c>
      <c r="H1386" s="1" t="s">
        <v>5104</v>
      </c>
      <c r="I1386" s="3">
        <v>1</v>
      </c>
      <c r="J1386" s="1">
        <v>0</v>
      </c>
      <c r="K1386" s="1">
        <v>0</v>
      </c>
      <c r="L1386" s="3">
        <v>1</v>
      </c>
      <c r="M1386" s="6">
        <v>15.8</v>
      </c>
      <c r="N1386" s="13">
        <v>15.8</v>
      </c>
      <c r="O1386" s="3">
        <v>44</v>
      </c>
      <c r="P1386" s="1">
        <v>1</v>
      </c>
      <c r="Q1386" s="1">
        <v>1</v>
      </c>
      <c r="R1386" s="3">
        <v>47</v>
      </c>
      <c r="S1386" s="1">
        <v>30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40</v>
      </c>
      <c r="Z1386" s="1">
        <v>30</v>
      </c>
      <c r="AA1386" s="1">
        <v>0</v>
      </c>
      <c r="AB1386" s="1">
        <v>0</v>
      </c>
      <c r="AC1386" s="3">
        <v>11</v>
      </c>
      <c r="AD1386" s="1">
        <v>2.4747895999999998E-2</v>
      </c>
      <c r="AE1386" s="1">
        <v>-7.9481642772197603E-2</v>
      </c>
      <c r="AF1386" s="1">
        <v>3</v>
      </c>
      <c r="AG1386" s="1">
        <v>3</v>
      </c>
      <c r="AH1386" s="1">
        <v>11</v>
      </c>
      <c r="AI1386" s="1">
        <v>1</v>
      </c>
      <c r="AJ1386" s="1">
        <v>1</v>
      </c>
      <c r="AK1386" s="1">
        <v>51</v>
      </c>
    </row>
    <row r="1387" spans="1:37" x14ac:dyDescent="0.2">
      <c r="A1387" t="s">
        <v>1387</v>
      </c>
      <c r="B1387" t="s">
        <v>5412</v>
      </c>
      <c r="C1387" t="s">
        <v>5413</v>
      </c>
      <c r="D1387" t="s">
        <v>8117</v>
      </c>
      <c r="E1387" t="s">
        <v>8118</v>
      </c>
      <c r="F1387" s="35" t="s">
        <v>8119</v>
      </c>
      <c r="G1387" s="1" t="s">
        <v>5105</v>
      </c>
      <c r="H1387" s="1" t="s">
        <v>5105</v>
      </c>
      <c r="I1387" s="3">
        <v>1</v>
      </c>
      <c r="J1387" s="1">
        <v>0</v>
      </c>
      <c r="K1387" s="1">
        <v>0</v>
      </c>
      <c r="L1387" s="3">
        <v>1</v>
      </c>
      <c r="M1387" s="6">
        <v>8090</v>
      </c>
      <c r="N1387" s="13">
        <v>8090</v>
      </c>
      <c r="O1387" s="3">
        <v>44</v>
      </c>
      <c r="P1387" s="1">
        <v>1.0049999999999999</v>
      </c>
      <c r="Q1387" s="1">
        <v>1.0049999999999999</v>
      </c>
      <c r="R1387" s="3">
        <v>47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40</v>
      </c>
      <c r="Z1387" s="1">
        <v>0</v>
      </c>
      <c r="AA1387" s="1">
        <v>20</v>
      </c>
      <c r="AB1387" s="1">
        <v>40</v>
      </c>
      <c r="AC1387" s="3">
        <v>11</v>
      </c>
      <c r="AD1387" s="1">
        <v>-8.9474217999999994E-2</v>
      </c>
      <c r="AE1387" s="1">
        <v>-4.0929716154837002E-2</v>
      </c>
      <c r="AF1387" s="1">
        <v>1</v>
      </c>
      <c r="AG1387" s="1">
        <v>1</v>
      </c>
      <c r="AH1387" s="1">
        <v>11</v>
      </c>
      <c r="AI1387" s="1">
        <v>8</v>
      </c>
      <c r="AJ1387" s="1">
        <v>8</v>
      </c>
      <c r="AK1387" s="1">
        <v>51</v>
      </c>
    </row>
    <row r="1388" spans="1:37" x14ac:dyDescent="0.2">
      <c r="A1388" t="s">
        <v>1388</v>
      </c>
      <c r="B1388" t="s">
        <v>5123</v>
      </c>
      <c r="C1388" t="s">
        <v>5383</v>
      </c>
      <c r="D1388" t="s">
        <v>8120</v>
      </c>
      <c r="E1388" t="s">
        <v>8121</v>
      </c>
      <c r="F1388" s="35" t="s">
        <v>8122</v>
      </c>
      <c r="G1388" s="1" t="s">
        <v>5104</v>
      </c>
      <c r="H1388" s="1" t="s">
        <v>5104</v>
      </c>
      <c r="I1388" s="3">
        <v>1</v>
      </c>
      <c r="J1388" s="1">
        <v>0</v>
      </c>
      <c r="K1388" s="1">
        <v>0</v>
      </c>
      <c r="L1388" s="3">
        <v>1</v>
      </c>
      <c r="M1388" s="6">
        <v>24.1</v>
      </c>
      <c r="N1388" s="13">
        <v>24.1</v>
      </c>
      <c r="O1388" s="3">
        <v>44</v>
      </c>
      <c r="P1388" s="1">
        <v>3.1</v>
      </c>
      <c r="Q1388" s="1">
        <v>3.1</v>
      </c>
      <c r="R1388" s="3">
        <v>1</v>
      </c>
      <c r="S1388" s="1">
        <v>20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10</v>
      </c>
      <c r="Z1388" s="1">
        <v>0</v>
      </c>
      <c r="AA1388" s="1">
        <v>40</v>
      </c>
      <c r="AB1388" s="1">
        <v>30</v>
      </c>
      <c r="AC1388" s="3">
        <v>11</v>
      </c>
      <c r="AD1388" s="1">
        <v>-3.6722113000000001E-2</v>
      </c>
      <c r="AE1388" s="1">
        <v>-5.4924045430873097E-3</v>
      </c>
      <c r="AF1388" s="1">
        <v>1</v>
      </c>
      <c r="AG1388" s="1">
        <v>1</v>
      </c>
      <c r="AH1388" s="1">
        <v>11</v>
      </c>
      <c r="AI1388" s="1">
        <v>2</v>
      </c>
      <c r="AJ1388" s="1">
        <v>2</v>
      </c>
      <c r="AK1388" s="1">
        <v>51</v>
      </c>
    </row>
    <row r="1389" spans="1:37" x14ac:dyDescent="0.2">
      <c r="A1389" t="s">
        <v>1389</v>
      </c>
      <c r="B1389" t="s">
        <v>5168</v>
      </c>
      <c r="C1389" t="s">
        <v>5605</v>
      </c>
      <c r="D1389" t="s">
        <v>8123</v>
      </c>
      <c r="E1389" t="s">
        <v>8124</v>
      </c>
      <c r="F1389" s="35" t="s">
        <v>8125</v>
      </c>
      <c r="G1389" s="1" t="s">
        <v>5104</v>
      </c>
      <c r="H1389" s="1" t="s">
        <v>5104</v>
      </c>
      <c r="I1389" s="3">
        <v>1</v>
      </c>
      <c r="J1389" s="1">
        <v>0</v>
      </c>
      <c r="K1389" s="1">
        <v>0</v>
      </c>
      <c r="L1389" s="3">
        <v>1</v>
      </c>
      <c r="M1389" s="6">
        <v>15.7</v>
      </c>
      <c r="N1389" s="13">
        <v>15.7</v>
      </c>
      <c r="O1389" s="3">
        <v>44</v>
      </c>
      <c r="P1389" s="1">
        <v>1</v>
      </c>
      <c r="Q1389" s="1">
        <v>1</v>
      </c>
      <c r="R1389" s="3">
        <v>47</v>
      </c>
      <c r="S1389" s="1">
        <v>100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3">
        <v>11</v>
      </c>
      <c r="AD1389" s="1">
        <v>9.9855619000000007E-2</v>
      </c>
      <c r="AE1389" s="1">
        <v>2.2143426940416801E-2</v>
      </c>
      <c r="AF1389" s="1">
        <v>4</v>
      </c>
      <c r="AG1389" s="2">
        <v>4</v>
      </c>
      <c r="AH1389" s="1">
        <v>11</v>
      </c>
      <c r="AI1389" s="1">
        <v>3</v>
      </c>
      <c r="AJ1389" s="1">
        <v>3</v>
      </c>
      <c r="AK1389" s="1">
        <v>51</v>
      </c>
    </row>
    <row r="1390" spans="1:37" x14ac:dyDescent="0.2">
      <c r="A1390" t="s">
        <v>1390</v>
      </c>
      <c r="B1390" t="s">
        <v>5168</v>
      </c>
      <c r="C1390" t="s">
        <v>5605</v>
      </c>
      <c r="D1390" t="s">
        <v>8126</v>
      </c>
      <c r="E1390" t="s">
        <v>8127</v>
      </c>
      <c r="F1390" s="35" t="s">
        <v>8128</v>
      </c>
      <c r="G1390" s="1" t="s">
        <v>5104</v>
      </c>
      <c r="H1390" s="1" t="s">
        <v>5104</v>
      </c>
      <c r="I1390" s="3">
        <v>1</v>
      </c>
      <c r="J1390" s="1">
        <v>0</v>
      </c>
      <c r="K1390" s="1">
        <v>0</v>
      </c>
      <c r="L1390" s="3">
        <v>1</v>
      </c>
      <c r="M1390" s="6">
        <v>5</v>
      </c>
      <c r="N1390" s="13">
        <v>5</v>
      </c>
      <c r="O1390" s="3">
        <v>44</v>
      </c>
      <c r="P1390" s="1" t="s">
        <v>2</v>
      </c>
      <c r="Q1390" s="1">
        <v>1.9787999999999999</v>
      </c>
      <c r="R1390" s="3" t="s">
        <v>14989</v>
      </c>
      <c r="S1390" s="1">
        <v>100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3">
        <v>11</v>
      </c>
      <c r="AD1390" s="1">
        <v>9.9855619000000007E-2</v>
      </c>
      <c r="AE1390" s="1">
        <v>2.2143426940416801E-2</v>
      </c>
      <c r="AF1390" s="1">
        <v>4</v>
      </c>
      <c r="AG1390" s="2">
        <v>4</v>
      </c>
      <c r="AH1390" s="1">
        <v>11</v>
      </c>
      <c r="AI1390" s="1">
        <v>2</v>
      </c>
      <c r="AJ1390" s="1">
        <v>2</v>
      </c>
      <c r="AK1390" s="1">
        <v>51</v>
      </c>
    </row>
    <row r="1391" spans="1:37" x14ac:dyDescent="0.2">
      <c r="A1391" t="s">
        <v>1391</v>
      </c>
      <c r="B1391" t="s">
        <v>5233</v>
      </c>
      <c r="C1391" t="s">
        <v>5234</v>
      </c>
      <c r="D1391" t="s">
        <v>8129</v>
      </c>
      <c r="E1391" t="s">
        <v>8130</v>
      </c>
      <c r="F1391" s="35" t="s">
        <v>8131</v>
      </c>
      <c r="G1391" s="1" t="s">
        <v>5105</v>
      </c>
      <c r="H1391" s="1" t="s">
        <v>5105</v>
      </c>
      <c r="I1391" s="3">
        <v>1</v>
      </c>
      <c r="J1391" s="1">
        <v>1</v>
      </c>
      <c r="K1391" s="1">
        <v>1</v>
      </c>
      <c r="L1391" s="3">
        <v>1</v>
      </c>
      <c r="M1391" s="6">
        <v>25000</v>
      </c>
      <c r="N1391" s="13">
        <v>25000</v>
      </c>
      <c r="O1391" s="3">
        <v>44</v>
      </c>
      <c r="P1391" s="1" t="s">
        <v>2</v>
      </c>
      <c r="Q1391" s="1">
        <v>1.7136</v>
      </c>
      <c r="R1391" s="3" t="s">
        <v>14989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100</v>
      </c>
      <c r="AC1391" s="36">
        <v>1</v>
      </c>
      <c r="AD1391" s="1">
        <v>-9.0224465000000004E-2</v>
      </c>
      <c r="AE1391" s="1">
        <v>7.4363546281953796E-2</v>
      </c>
      <c r="AF1391" s="1">
        <v>1</v>
      </c>
      <c r="AG1391" s="1">
        <v>1</v>
      </c>
      <c r="AH1391" s="1">
        <v>1</v>
      </c>
      <c r="AI1391" s="1">
        <v>3</v>
      </c>
      <c r="AJ1391" s="1">
        <v>3</v>
      </c>
      <c r="AK1391" s="1">
        <v>51</v>
      </c>
    </row>
    <row r="1392" spans="1:37" x14ac:dyDescent="0.2">
      <c r="A1392" t="s">
        <v>1392</v>
      </c>
      <c r="B1392" t="s">
        <v>5233</v>
      </c>
      <c r="C1392" t="s">
        <v>5234</v>
      </c>
      <c r="D1392" t="s">
        <v>8129</v>
      </c>
      <c r="E1392" t="s">
        <v>8132</v>
      </c>
      <c r="F1392" s="35" t="s">
        <v>8133</v>
      </c>
      <c r="G1392" s="1" t="s">
        <v>5107</v>
      </c>
      <c r="H1392" s="1" t="s">
        <v>5107</v>
      </c>
      <c r="I1392" s="3">
        <v>1</v>
      </c>
      <c r="J1392" s="1">
        <v>0</v>
      </c>
      <c r="K1392" s="1">
        <v>0</v>
      </c>
      <c r="L1392" s="3">
        <v>1</v>
      </c>
      <c r="M1392" s="6">
        <v>26999.8</v>
      </c>
      <c r="N1392" s="13">
        <v>26999.8</v>
      </c>
      <c r="O1392" s="3">
        <v>44</v>
      </c>
      <c r="P1392" s="1">
        <v>1</v>
      </c>
      <c r="Q1392" s="1">
        <v>1</v>
      </c>
      <c r="R1392" s="3">
        <v>47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20</v>
      </c>
      <c r="AB1392" s="1">
        <v>80</v>
      </c>
      <c r="AC1392" s="3">
        <v>11</v>
      </c>
      <c r="AD1392" s="1">
        <v>-9.6604672000000003E-2</v>
      </c>
      <c r="AE1392" s="1">
        <v>5.6137505220851099E-2</v>
      </c>
      <c r="AF1392" s="1">
        <v>1</v>
      </c>
      <c r="AG1392" s="1">
        <v>1</v>
      </c>
      <c r="AH1392" s="1">
        <v>11</v>
      </c>
      <c r="AI1392" s="1">
        <v>5</v>
      </c>
      <c r="AJ1392" s="1">
        <v>5</v>
      </c>
      <c r="AK1392" s="1">
        <v>51</v>
      </c>
    </row>
    <row r="1393" spans="1:37" x14ac:dyDescent="0.2">
      <c r="A1393" t="s">
        <v>1393</v>
      </c>
      <c r="B1393" t="s">
        <v>5233</v>
      </c>
      <c r="C1393" t="s">
        <v>5234</v>
      </c>
      <c r="D1393" t="s">
        <v>8129</v>
      </c>
      <c r="E1393" t="s">
        <v>8134</v>
      </c>
      <c r="F1393" s="35" t="s">
        <v>8135</v>
      </c>
      <c r="G1393" s="1" t="s">
        <v>5106</v>
      </c>
      <c r="H1393" s="1" t="s">
        <v>5106</v>
      </c>
      <c r="I1393" s="3">
        <v>1</v>
      </c>
      <c r="J1393" s="1">
        <v>0</v>
      </c>
      <c r="K1393" s="1">
        <v>0</v>
      </c>
      <c r="L1393" s="3">
        <v>1</v>
      </c>
      <c r="M1393" s="6">
        <v>20499.8</v>
      </c>
      <c r="N1393" s="13">
        <v>20499.8</v>
      </c>
      <c r="O1393" s="3">
        <v>44</v>
      </c>
      <c r="P1393" s="1">
        <v>1</v>
      </c>
      <c r="Q1393" s="1">
        <v>1</v>
      </c>
      <c r="R1393" s="3">
        <v>47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100</v>
      </c>
      <c r="AC1393" s="3">
        <v>11</v>
      </c>
      <c r="AD1393" s="1">
        <v>-9.0224465000000004E-2</v>
      </c>
      <c r="AE1393" s="1">
        <v>7.4363546281953796E-2</v>
      </c>
      <c r="AF1393" s="1">
        <v>1</v>
      </c>
      <c r="AG1393" s="1">
        <v>1</v>
      </c>
      <c r="AH1393" s="1">
        <v>11</v>
      </c>
      <c r="AI1393" s="1">
        <v>2</v>
      </c>
      <c r="AJ1393" s="1">
        <v>2</v>
      </c>
      <c r="AK1393" s="1">
        <v>51</v>
      </c>
    </row>
    <row r="1394" spans="1:37" x14ac:dyDescent="0.2">
      <c r="A1394" t="s">
        <v>1394</v>
      </c>
      <c r="B1394" t="s">
        <v>5412</v>
      </c>
      <c r="C1394" t="s">
        <v>8136</v>
      </c>
      <c r="D1394" t="s">
        <v>8137</v>
      </c>
      <c r="E1394" t="s">
        <v>6439</v>
      </c>
      <c r="F1394" s="35" t="s">
        <v>8138</v>
      </c>
      <c r="G1394" s="1" t="s">
        <v>5106</v>
      </c>
      <c r="H1394" s="1" t="s">
        <v>5106</v>
      </c>
      <c r="I1394" s="3">
        <v>1</v>
      </c>
      <c r="J1394" s="1">
        <v>0</v>
      </c>
      <c r="K1394" s="1">
        <v>0</v>
      </c>
      <c r="L1394" s="3">
        <v>1</v>
      </c>
      <c r="M1394" s="6">
        <v>2300</v>
      </c>
      <c r="N1394" s="13">
        <v>2300</v>
      </c>
      <c r="O1394" s="3">
        <v>44</v>
      </c>
      <c r="P1394" s="1">
        <v>1.07</v>
      </c>
      <c r="Q1394" s="1">
        <v>1.07</v>
      </c>
      <c r="R1394" s="3">
        <v>47</v>
      </c>
      <c r="S1394" s="1">
        <v>20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40</v>
      </c>
      <c r="Z1394" s="1">
        <v>0</v>
      </c>
      <c r="AA1394" s="1">
        <v>0</v>
      </c>
      <c r="AB1394" s="1">
        <v>40</v>
      </c>
      <c r="AC1394" s="3">
        <v>11</v>
      </c>
      <c r="AD1394" s="1">
        <v>-4.4335947000000001E-2</v>
      </c>
      <c r="AE1394" s="1">
        <v>-2.65516067380887E-2</v>
      </c>
      <c r="AF1394" s="1">
        <v>3</v>
      </c>
      <c r="AG1394" s="1">
        <v>3</v>
      </c>
      <c r="AH1394" s="1">
        <v>11</v>
      </c>
      <c r="AI1394" s="1">
        <v>2</v>
      </c>
      <c r="AJ1394" s="1">
        <v>2</v>
      </c>
      <c r="AK1394" s="1">
        <v>51</v>
      </c>
    </row>
    <row r="1395" spans="1:37" x14ac:dyDescent="0.2">
      <c r="A1395" t="s">
        <v>1395</v>
      </c>
      <c r="B1395" t="s">
        <v>5412</v>
      </c>
      <c r="C1395" t="s">
        <v>8136</v>
      </c>
      <c r="D1395" t="s">
        <v>8137</v>
      </c>
      <c r="E1395" t="s">
        <v>8139</v>
      </c>
      <c r="F1395" s="35" t="s">
        <v>8140</v>
      </c>
      <c r="G1395" s="1" t="s">
        <v>5106</v>
      </c>
      <c r="H1395" s="1" t="s">
        <v>5106</v>
      </c>
      <c r="I1395" s="3">
        <v>1</v>
      </c>
      <c r="J1395" s="1">
        <v>0</v>
      </c>
      <c r="K1395" s="1">
        <v>0</v>
      </c>
      <c r="L1395" s="3">
        <v>1</v>
      </c>
      <c r="M1395" s="6">
        <v>1920</v>
      </c>
      <c r="N1395" s="13">
        <v>1920</v>
      </c>
      <c r="O1395" s="3">
        <v>44</v>
      </c>
      <c r="P1395" s="1">
        <v>1.1000000000000001</v>
      </c>
      <c r="Q1395" s="1">
        <v>1.1000000000000001</v>
      </c>
      <c r="R1395" s="3">
        <v>47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80</v>
      </c>
      <c r="Z1395" s="1">
        <v>10</v>
      </c>
      <c r="AA1395" s="1">
        <v>0</v>
      </c>
      <c r="AB1395" s="1">
        <v>10</v>
      </c>
      <c r="AC1395" s="3">
        <v>11</v>
      </c>
      <c r="AD1395" s="1">
        <v>-4.6756242000000003E-2</v>
      </c>
      <c r="AE1395" s="1">
        <v>-9.8986311953297296E-2</v>
      </c>
      <c r="AF1395" s="1">
        <v>3</v>
      </c>
      <c r="AG1395" s="1">
        <v>3</v>
      </c>
      <c r="AH1395" s="1">
        <v>11</v>
      </c>
      <c r="AI1395" s="1">
        <v>2</v>
      </c>
      <c r="AJ1395" s="1">
        <v>2</v>
      </c>
      <c r="AK1395" s="1">
        <v>51</v>
      </c>
    </row>
    <row r="1396" spans="1:37" x14ac:dyDescent="0.2">
      <c r="A1396" t="s">
        <v>1396</v>
      </c>
      <c r="B1396" t="s">
        <v>5412</v>
      </c>
      <c r="C1396" t="s">
        <v>8136</v>
      </c>
      <c r="D1396" t="s">
        <v>8137</v>
      </c>
      <c r="E1396" t="s">
        <v>5727</v>
      </c>
      <c r="F1396" s="35" t="s">
        <v>8141</v>
      </c>
      <c r="G1396" s="1" t="s">
        <v>5106</v>
      </c>
      <c r="H1396" s="1" t="s">
        <v>5106</v>
      </c>
      <c r="I1396" s="3">
        <v>1</v>
      </c>
      <c r="J1396" s="1">
        <v>1</v>
      </c>
      <c r="K1396" s="1">
        <v>1</v>
      </c>
      <c r="L1396" s="3">
        <v>42</v>
      </c>
      <c r="M1396" s="6">
        <v>2375</v>
      </c>
      <c r="N1396" s="13">
        <v>2375</v>
      </c>
      <c r="O1396" s="3">
        <v>44</v>
      </c>
      <c r="P1396" s="1">
        <v>1.1000000000000001</v>
      </c>
      <c r="Q1396" s="1">
        <v>1.1000000000000001</v>
      </c>
      <c r="R1396" s="3">
        <v>47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100</v>
      </c>
      <c r="Z1396" s="1">
        <v>0</v>
      </c>
      <c r="AA1396" s="1">
        <v>0</v>
      </c>
      <c r="AB1396" s="1">
        <v>0</v>
      </c>
      <c r="AC1396" s="3">
        <v>11</v>
      </c>
      <c r="AD1396" s="1">
        <v>-3.0872732999999999E-2</v>
      </c>
      <c r="AE1396" s="1">
        <v>-0.113818620885238</v>
      </c>
      <c r="AF1396" s="1">
        <v>3</v>
      </c>
      <c r="AG1396" s="1">
        <v>3</v>
      </c>
      <c r="AH1396" s="1">
        <v>11</v>
      </c>
      <c r="AI1396" s="1">
        <v>2</v>
      </c>
      <c r="AJ1396" s="1">
        <v>2</v>
      </c>
      <c r="AK1396" s="1">
        <v>51</v>
      </c>
    </row>
    <row r="1397" spans="1:37" x14ac:dyDescent="0.2">
      <c r="A1397" t="s">
        <v>1397</v>
      </c>
      <c r="B1397" t="s">
        <v>5412</v>
      </c>
      <c r="C1397" t="s">
        <v>8136</v>
      </c>
      <c r="D1397" t="s">
        <v>8137</v>
      </c>
      <c r="E1397" t="s">
        <v>8142</v>
      </c>
      <c r="F1397" s="35" t="s">
        <v>8143</v>
      </c>
      <c r="G1397" s="1" t="s">
        <v>5106</v>
      </c>
      <c r="H1397" s="1" t="s">
        <v>5106</v>
      </c>
      <c r="I1397" s="3">
        <v>1</v>
      </c>
      <c r="J1397" s="1">
        <v>0</v>
      </c>
      <c r="K1397" s="1">
        <v>0</v>
      </c>
      <c r="L1397" s="3">
        <v>1</v>
      </c>
      <c r="M1397" s="6">
        <v>1650</v>
      </c>
      <c r="N1397" s="13">
        <v>1650</v>
      </c>
      <c r="O1397" s="3">
        <v>44</v>
      </c>
      <c r="P1397" s="1">
        <v>1.5149999999999999</v>
      </c>
      <c r="Q1397" s="1">
        <v>1.5149999999999999</v>
      </c>
      <c r="R1397" s="3">
        <v>47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30</v>
      </c>
      <c r="Z1397" s="1">
        <v>0</v>
      </c>
      <c r="AA1397" s="1">
        <v>0</v>
      </c>
      <c r="AB1397" s="1">
        <v>70</v>
      </c>
      <c r="AC1397" s="3">
        <v>11</v>
      </c>
      <c r="AD1397" s="1">
        <v>-9.6893048999999995E-2</v>
      </c>
      <c r="AE1397" s="1">
        <v>1.5037891538574101E-3</v>
      </c>
      <c r="AF1397" s="1">
        <v>3</v>
      </c>
      <c r="AG1397" s="1">
        <v>3</v>
      </c>
      <c r="AH1397" s="1">
        <v>11</v>
      </c>
      <c r="AI1397" s="1">
        <v>3</v>
      </c>
      <c r="AJ1397" s="1">
        <v>3</v>
      </c>
      <c r="AK1397" s="1">
        <v>51</v>
      </c>
    </row>
    <row r="1398" spans="1:37" x14ac:dyDescent="0.2">
      <c r="A1398" t="s">
        <v>1398</v>
      </c>
      <c r="B1398" t="s">
        <v>5412</v>
      </c>
      <c r="C1398" t="s">
        <v>8136</v>
      </c>
      <c r="D1398" t="s">
        <v>8137</v>
      </c>
      <c r="E1398" t="s">
        <v>8144</v>
      </c>
      <c r="F1398" s="35" t="s">
        <v>8145</v>
      </c>
      <c r="G1398" s="1" t="s">
        <v>5106</v>
      </c>
      <c r="H1398" s="1" t="s">
        <v>5106</v>
      </c>
      <c r="I1398" s="3">
        <v>1</v>
      </c>
      <c r="J1398" s="1">
        <v>1</v>
      </c>
      <c r="K1398" s="1">
        <v>1</v>
      </c>
      <c r="L1398" s="3">
        <v>1</v>
      </c>
      <c r="M1398" s="6">
        <v>1850</v>
      </c>
      <c r="N1398" s="13">
        <v>1850</v>
      </c>
      <c r="O1398" s="3">
        <v>44</v>
      </c>
      <c r="P1398" s="1">
        <v>1.04</v>
      </c>
      <c r="Q1398" s="1">
        <v>1.04</v>
      </c>
      <c r="R1398" s="3">
        <v>47</v>
      </c>
      <c r="S1398" s="1">
        <v>10</v>
      </c>
      <c r="T1398" s="1">
        <v>0</v>
      </c>
      <c r="U1398" s="1">
        <v>0</v>
      </c>
      <c r="V1398" s="1">
        <v>0</v>
      </c>
      <c r="W1398" s="1">
        <v>5</v>
      </c>
      <c r="X1398" s="1">
        <v>0</v>
      </c>
      <c r="Y1398" s="1">
        <v>40</v>
      </c>
      <c r="Z1398" s="1">
        <v>0</v>
      </c>
      <c r="AA1398" s="1">
        <v>0</v>
      </c>
      <c r="AB1398" s="1">
        <v>45</v>
      </c>
      <c r="AC1398" s="3">
        <v>1</v>
      </c>
      <c r="AD1398" s="1">
        <v>-6.6108809000000004E-2</v>
      </c>
      <c r="AE1398" s="1">
        <v>-2.6630600036339901E-2</v>
      </c>
      <c r="AF1398" s="1">
        <v>3</v>
      </c>
      <c r="AG1398" s="1">
        <v>3</v>
      </c>
      <c r="AH1398" s="1">
        <v>1</v>
      </c>
      <c r="AI1398" s="1">
        <v>1</v>
      </c>
      <c r="AJ1398" s="1">
        <v>1</v>
      </c>
      <c r="AK1398" s="1">
        <v>51</v>
      </c>
    </row>
    <row r="1399" spans="1:37" x14ac:dyDescent="0.2">
      <c r="A1399" t="s">
        <v>1399</v>
      </c>
      <c r="B1399" t="s">
        <v>5412</v>
      </c>
      <c r="C1399" t="s">
        <v>8136</v>
      </c>
      <c r="D1399" t="s">
        <v>8137</v>
      </c>
      <c r="E1399" t="s">
        <v>8146</v>
      </c>
      <c r="F1399" s="35" t="s">
        <v>8147</v>
      </c>
      <c r="G1399" s="1" t="s">
        <v>5106</v>
      </c>
      <c r="H1399" s="1" t="s">
        <v>5106</v>
      </c>
      <c r="I1399" s="3">
        <v>1</v>
      </c>
      <c r="J1399" s="1">
        <v>1</v>
      </c>
      <c r="K1399" s="1">
        <v>1</v>
      </c>
      <c r="L1399" s="3">
        <v>1</v>
      </c>
      <c r="M1399" s="6">
        <v>2500</v>
      </c>
      <c r="N1399" s="13">
        <v>2500</v>
      </c>
      <c r="O1399" s="3">
        <v>44</v>
      </c>
      <c r="P1399" s="1">
        <v>1.1000000000000001</v>
      </c>
      <c r="Q1399" s="1">
        <v>1.1000000000000001</v>
      </c>
      <c r="R1399" s="3">
        <v>47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30</v>
      </c>
      <c r="Z1399" s="1">
        <v>0</v>
      </c>
      <c r="AA1399" s="1">
        <v>0</v>
      </c>
      <c r="AB1399" s="1">
        <v>70</v>
      </c>
      <c r="AC1399" s="3">
        <v>11</v>
      </c>
      <c r="AD1399" s="1">
        <v>-9.6893048999999995E-2</v>
      </c>
      <c r="AE1399" s="1">
        <v>1.5037891538574101E-3</v>
      </c>
      <c r="AF1399" s="1">
        <v>3</v>
      </c>
      <c r="AG1399" s="1">
        <v>3</v>
      </c>
      <c r="AH1399" s="1">
        <v>11</v>
      </c>
      <c r="AI1399" s="1">
        <v>3</v>
      </c>
      <c r="AJ1399" s="1">
        <v>3</v>
      </c>
      <c r="AK1399" s="1">
        <v>51</v>
      </c>
    </row>
    <row r="1400" spans="1:37" x14ac:dyDescent="0.2">
      <c r="A1400" t="s">
        <v>1400</v>
      </c>
      <c r="B1400" t="s">
        <v>5412</v>
      </c>
      <c r="C1400" t="s">
        <v>8136</v>
      </c>
      <c r="D1400" t="s">
        <v>8137</v>
      </c>
      <c r="E1400" t="s">
        <v>8148</v>
      </c>
      <c r="F1400" s="35" t="s">
        <v>8149</v>
      </c>
      <c r="G1400" s="1" t="s">
        <v>5106</v>
      </c>
      <c r="H1400" s="1" t="s">
        <v>5106</v>
      </c>
      <c r="I1400" s="3">
        <v>1</v>
      </c>
      <c r="J1400" s="1">
        <v>0</v>
      </c>
      <c r="K1400" s="1">
        <v>0</v>
      </c>
      <c r="L1400" s="3">
        <v>1</v>
      </c>
      <c r="M1400" s="6">
        <v>1900</v>
      </c>
      <c r="N1400" s="13">
        <v>1900</v>
      </c>
      <c r="O1400" s="3">
        <v>44</v>
      </c>
      <c r="P1400" s="1">
        <v>1.04</v>
      </c>
      <c r="Q1400" s="1">
        <v>1.04</v>
      </c>
      <c r="R1400" s="3">
        <v>47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30</v>
      </c>
      <c r="Z1400" s="1">
        <v>0</v>
      </c>
      <c r="AA1400" s="1">
        <v>0</v>
      </c>
      <c r="AB1400" s="1">
        <v>70</v>
      </c>
      <c r="AC1400" s="3">
        <v>11</v>
      </c>
      <c r="AD1400" s="1">
        <v>-9.6893048999999995E-2</v>
      </c>
      <c r="AE1400" s="1">
        <v>1.5037891538574001E-3</v>
      </c>
      <c r="AF1400" s="1">
        <v>3</v>
      </c>
      <c r="AG1400" s="1">
        <v>3</v>
      </c>
      <c r="AH1400" s="1">
        <v>11</v>
      </c>
      <c r="AI1400" s="1">
        <v>3</v>
      </c>
      <c r="AJ1400" s="1">
        <v>3</v>
      </c>
      <c r="AK1400" s="1">
        <v>51</v>
      </c>
    </row>
    <row r="1401" spans="1:37" x14ac:dyDescent="0.2">
      <c r="A1401" t="s">
        <v>1401</v>
      </c>
      <c r="B1401" t="s">
        <v>5412</v>
      </c>
      <c r="C1401" t="s">
        <v>8136</v>
      </c>
      <c r="D1401" t="s">
        <v>8137</v>
      </c>
      <c r="E1401" t="s">
        <v>8150</v>
      </c>
      <c r="F1401" s="35" t="s">
        <v>8151</v>
      </c>
      <c r="G1401" s="1" t="s">
        <v>5106</v>
      </c>
      <c r="H1401" s="1" t="s">
        <v>5106</v>
      </c>
      <c r="I1401" s="3">
        <v>1</v>
      </c>
      <c r="J1401" s="1">
        <v>1</v>
      </c>
      <c r="K1401" s="1">
        <v>1</v>
      </c>
      <c r="L1401" s="3">
        <v>1</v>
      </c>
      <c r="M1401" s="6">
        <v>1350</v>
      </c>
      <c r="N1401" s="13">
        <v>1350</v>
      </c>
      <c r="O1401" s="3">
        <v>44</v>
      </c>
      <c r="P1401" s="1">
        <v>1.1100000000000001</v>
      </c>
      <c r="Q1401" s="1">
        <v>1.1100000000000001</v>
      </c>
      <c r="R1401" s="3">
        <v>47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20</v>
      </c>
      <c r="Z1401" s="1">
        <v>50</v>
      </c>
      <c r="AA1401" s="1">
        <v>0</v>
      </c>
      <c r="AB1401" s="1">
        <v>30</v>
      </c>
      <c r="AC1401" s="3">
        <v>11</v>
      </c>
      <c r="AD1401" s="1">
        <v>-6.6252788000000007E-2</v>
      </c>
      <c r="AE1401" s="1">
        <v>-2.76966974702141E-2</v>
      </c>
      <c r="AF1401" s="1">
        <v>3</v>
      </c>
      <c r="AG1401" s="1">
        <v>3</v>
      </c>
      <c r="AH1401" s="1">
        <v>11</v>
      </c>
      <c r="AI1401" s="1">
        <v>1</v>
      </c>
      <c r="AJ1401" s="1">
        <v>1</v>
      </c>
      <c r="AK1401" s="1">
        <v>51</v>
      </c>
    </row>
    <row r="1402" spans="1:37" x14ac:dyDescent="0.2">
      <c r="A1402" t="s">
        <v>1402</v>
      </c>
      <c r="B1402" t="s">
        <v>5412</v>
      </c>
      <c r="C1402" t="s">
        <v>8136</v>
      </c>
      <c r="D1402" t="s">
        <v>8137</v>
      </c>
      <c r="E1402" t="s">
        <v>8152</v>
      </c>
      <c r="F1402" s="35" t="s">
        <v>8153</v>
      </c>
      <c r="G1402" s="1" t="s">
        <v>5106</v>
      </c>
      <c r="H1402" s="1" t="s">
        <v>5106</v>
      </c>
      <c r="I1402" s="3">
        <v>1</v>
      </c>
      <c r="J1402" s="1">
        <v>1</v>
      </c>
      <c r="K1402" s="1">
        <v>1</v>
      </c>
      <c r="L1402" s="3">
        <v>1</v>
      </c>
      <c r="M1402" s="6">
        <v>2000</v>
      </c>
      <c r="N1402" s="13">
        <v>2000</v>
      </c>
      <c r="O1402" s="3">
        <v>44</v>
      </c>
      <c r="P1402" s="1">
        <v>1.0049999999999999</v>
      </c>
      <c r="Q1402" s="1">
        <v>1.0049999999999999</v>
      </c>
      <c r="R1402" s="3">
        <v>47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30</v>
      </c>
      <c r="Z1402" s="1">
        <v>0</v>
      </c>
      <c r="AA1402" s="1">
        <v>0</v>
      </c>
      <c r="AB1402" s="1">
        <v>70</v>
      </c>
      <c r="AC1402" s="3">
        <v>11</v>
      </c>
      <c r="AD1402" s="1">
        <v>-9.6893048999999995E-2</v>
      </c>
      <c r="AE1402" s="1">
        <v>1.50378915385742E-3</v>
      </c>
      <c r="AF1402" s="1">
        <v>3</v>
      </c>
      <c r="AG1402" s="1">
        <v>3</v>
      </c>
      <c r="AH1402" s="1">
        <v>11</v>
      </c>
      <c r="AI1402" s="1">
        <v>2</v>
      </c>
      <c r="AJ1402" s="1">
        <v>2</v>
      </c>
      <c r="AK1402" s="1">
        <v>51</v>
      </c>
    </row>
    <row r="1403" spans="1:37" x14ac:dyDescent="0.2">
      <c r="A1403" t="s">
        <v>1403</v>
      </c>
      <c r="B1403" t="s">
        <v>5412</v>
      </c>
      <c r="C1403" t="s">
        <v>8136</v>
      </c>
      <c r="D1403" t="s">
        <v>8137</v>
      </c>
      <c r="E1403" t="s">
        <v>8132</v>
      </c>
      <c r="F1403" s="35" t="s">
        <v>8154</v>
      </c>
      <c r="G1403" s="1" t="s">
        <v>5106</v>
      </c>
      <c r="H1403" s="1" t="s">
        <v>5106</v>
      </c>
      <c r="I1403" s="3">
        <v>1</v>
      </c>
      <c r="J1403" s="1">
        <v>1</v>
      </c>
      <c r="K1403" s="1">
        <v>1</v>
      </c>
      <c r="L1403" s="3">
        <v>1</v>
      </c>
      <c r="M1403" s="6">
        <v>1820</v>
      </c>
      <c r="N1403" s="13">
        <v>1820</v>
      </c>
      <c r="O1403" s="3">
        <v>44</v>
      </c>
      <c r="P1403" s="1">
        <v>1</v>
      </c>
      <c r="Q1403" s="1">
        <v>1</v>
      </c>
      <c r="R1403" s="3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30</v>
      </c>
      <c r="Z1403" s="1">
        <v>0</v>
      </c>
      <c r="AA1403" s="1">
        <v>30</v>
      </c>
      <c r="AB1403" s="1">
        <v>40</v>
      </c>
      <c r="AC1403" s="36">
        <v>1</v>
      </c>
      <c r="AD1403" s="1">
        <v>-8.9501807000000003E-2</v>
      </c>
      <c r="AE1403" s="1">
        <v>-3.2361811093070902E-2</v>
      </c>
      <c r="AF1403" s="1">
        <v>3</v>
      </c>
      <c r="AG1403" s="1">
        <v>3</v>
      </c>
      <c r="AH1403" s="1">
        <v>1</v>
      </c>
      <c r="AI1403" s="1">
        <v>3</v>
      </c>
      <c r="AJ1403" s="1">
        <v>3</v>
      </c>
      <c r="AK1403" s="1">
        <v>51</v>
      </c>
    </row>
    <row r="1404" spans="1:37" x14ac:dyDescent="0.2">
      <c r="A1404" t="s">
        <v>1404</v>
      </c>
      <c r="B1404" t="s">
        <v>5412</v>
      </c>
      <c r="C1404" t="s">
        <v>8136</v>
      </c>
      <c r="D1404" t="s">
        <v>8137</v>
      </c>
      <c r="E1404" t="s">
        <v>6314</v>
      </c>
      <c r="F1404" s="35" t="s">
        <v>8155</v>
      </c>
      <c r="G1404" s="1" t="s">
        <v>5106</v>
      </c>
      <c r="H1404" s="1" t="s">
        <v>5106</v>
      </c>
      <c r="I1404" s="3">
        <v>1</v>
      </c>
      <c r="J1404" s="1">
        <v>1</v>
      </c>
      <c r="K1404" s="1">
        <v>1</v>
      </c>
      <c r="L1404" s="3">
        <v>1</v>
      </c>
      <c r="M1404" s="6">
        <v>2375</v>
      </c>
      <c r="N1404" s="13">
        <v>2375</v>
      </c>
      <c r="O1404" s="3">
        <v>44</v>
      </c>
      <c r="P1404" s="1">
        <v>1.1000000000000001</v>
      </c>
      <c r="Q1404" s="1">
        <v>1.1000000000000001</v>
      </c>
      <c r="R1404" s="3">
        <v>47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30</v>
      </c>
      <c r="Z1404" s="1">
        <v>0</v>
      </c>
      <c r="AA1404" s="1">
        <v>0</v>
      </c>
      <c r="AB1404" s="1">
        <v>70</v>
      </c>
      <c r="AC1404" s="3">
        <v>11</v>
      </c>
      <c r="AD1404" s="1">
        <v>-9.6893048999999995E-2</v>
      </c>
      <c r="AE1404" s="1">
        <v>1.5037891538574101E-3</v>
      </c>
      <c r="AF1404" s="1">
        <v>3</v>
      </c>
      <c r="AG1404" s="1">
        <v>3</v>
      </c>
      <c r="AH1404" s="1">
        <v>11</v>
      </c>
      <c r="AI1404" s="1">
        <v>1</v>
      </c>
      <c r="AJ1404" s="1">
        <v>1</v>
      </c>
      <c r="AK1404" s="1">
        <v>51</v>
      </c>
    </row>
    <row r="1405" spans="1:37" x14ac:dyDescent="0.2">
      <c r="A1405" t="s">
        <v>1405</v>
      </c>
      <c r="B1405" t="s">
        <v>5412</v>
      </c>
      <c r="C1405" t="s">
        <v>8136</v>
      </c>
      <c r="D1405" t="s">
        <v>8137</v>
      </c>
      <c r="E1405" t="s">
        <v>8156</v>
      </c>
      <c r="F1405" s="35" t="s">
        <v>8157</v>
      </c>
      <c r="G1405" s="1" t="s">
        <v>5106</v>
      </c>
      <c r="H1405" s="1" t="s">
        <v>5106</v>
      </c>
      <c r="I1405" s="3">
        <v>1</v>
      </c>
      <c r="J1405" s="1">
        <v>0</v>
      </c>
      <c r="K1405" s="1">
        <v>0</v>
      </c>
      <c r="L1405" s="3">
        <v>1</v>
      </c>
      <c r="M1405" s="6">
        <v>2250</v>
      </c>
      <c r="N1405" s="13">
        <v>2250</v>
      </c>
      <c r="O1405" s="3">
        <v>44</v>
      </c>
      <c r="P1405" s="1">
        <v>1.1000000000000001</v>
      </c>
      <c r="Q1405" s="1">
        <v>1.1000000000000001</v>
      </c>
      <c r="R1405" s="3">
        <v>47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80</v>
      </c>
      <c r="Z1405" s="1">
        <v>0</v>
      </c>
      <c r="AA1405" s="1">
        <v>0</v>
      </c>
      <c r="AB1405" s="1">
        <v>20</v>
      </c>
      <c r="AC1405" s="3">
        <v>11</v>
      </c>
      <c r="AD1405" s="1">
        <v>-6.1686281000000003E-2</v>
      </c>
      <c r="AE1405" s="1">
        <v>-8.1222627267112393E-2</v>
      </c>
      <c r="AF1405" s="1">
        <v>3</v>
      </c>
      <c r="AG1405" s="1">
        <v>3</v>
      </c>
      <c r="AH1405" s="1">
        <v>11</v>
      </c>
      <c r="AI1405" s="1">
        <v>3</v>
      </c>
      <c r="AJ1405" s="1">
        <v>3</v>
      </c>
      <c r="AK1405" s="1">
        <v>51</v>
      </c>
    </row>
    <row r="1406" spans="1:37" x14ac:dyDescent="0.2">
      <c r="A1406" t="s">
        <v>1406</v>
      </c>
      <c r="B1406" t="s">
        <v>5168</v>
      </c>
      <c r="C1406" t="s">
        <v>5847</v>
      </c>
      <c r="D1406" t="s">
        <v>8158</v>
      </c>
      <c r="E1406" t="s">
        <v>8159</v>
      </c>
      <c r="F1406" s="35" t="s">
        <v>15001</v>
      </c>
      <c r="G1406" s="1" t="s">
        <v>5104</v>
      </c>
      <c r="H1406" s="1" t="s">
        <v>5104</v>
      </c>
      <c r="I1406" s="3">
        <v>1</v>
      </c>
      <c r="J1406" s="1">
        <v>0</v>
      </c>
      <c r="K1406" s="1">
        <v>0</v>
      </c>
      <c r="L1406" s="3">
        <v>1</v>
      </c>
      <c r="M1406" s="6">
        <v>28.5</v>
      </c>
      <c r="N1406" s="13">
        <v>28.5</v>
      </c>
      <c r="O1406" s="3">
        <v>44</v>
      </c>
      <c r="P1406" s="1">
        <v>0.98499999999999999</v>
      </c>
      <c r="Q1406" s="1">
        <v>0.98499999999999999</v>
      </c>
      <c r="R1406" s="3">
        <v>47</v>
      </c>
      <c r="S1406" s="1">
        <v>100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3">
        <v>11</v>
      </c>
      <c r="AD1406" s="1">
        <v>9.9855619000000007E-2</v>
      </c>
      <c r="AE1406" s="1">
        <v>2.2143426940416801E-2</v>
      </c>
      <c r="AF1406" s="1">
        <v>4</v>
      </c>
      <c r="AG1406" s="2">
        <v>4</v>
      </c>
      <c r="AH1406" s="1">
        <v>11</v>
      </c>
      <c r="AI1406" s="1">
        <v>5</v>
      </c>
      <c r="AJ1406" s="1">
        <v>5</v>
      </c>
      <c r="AK1406" s="1">
        <v>51</v>
      </c>
    </row>
    <row r="1407" spans="1:37" x14ac:dyDescent="0.2">
      <c r="A1407" t="s">
        <v>1407</v>
      </c>
      <c r="B1407" t="s">
        <v>5168</v>
      </c>
      <c r="C1407" t="s">
        <v>5847</v>
      </c>
      <c r="D1407" t="s">
        <v>8158</v>
      </c>
      <c r="E1407" t="s">
        <v>8160</v>
      </c>
      <c r="F1407" s="35" t="s">
        <v>8161</v>
      </c>
      <c r="G1407" s="1" t="s">
        <v>5104</v>
      </c>
      <c r="H1407" s="1" t="s">
        <v>5104</v>
      </c>
      <c r="I1407" s="3">
        <v>1</v>
      </c>
      <c r="J1407" s="1">
        <v>0</v>
      </c>
      <c r="K1407" s="1">
        <v>0</v>
      </c>
      <c r="L1407" s="3">
        <v>1</v>
      </c>
      <c r="M1407" s="6">
        <v>11.9</v>
      </c>
      <c r="N1407" s="13">
        <v>11.9</v>
      </c>
      <c r="O1407" s="3">
        <v>44</v>
      </c>
      <c r="P1407" s="1">
        <v>0.995</v>
      </c>
      <c r="Q1407" s="1">
        <v>0.995</v>
      </c>
      <c r="R1407" s="3">
        <v>47</v>
      </c>
      <c r="S1407" s="1">
        <v>100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3">
        <v>11</v>
      </c>
      <c r="AD1407" s="1">
        <v>9.9855619000000007E-2</v>
      </c>
      <c r="AE1407" s="1">
        <v>2.2143426940416801E-2</v>
      </c>
      <c r="AF1407" s="1">
        <v>4</v>
      </c>
      <c r="AG1407" s="2">
        <v>4</v>
      </c>
      <c r="AH1407" s="1">
        <v>11</v>
      </c>
      <c r="AI1407" s="1">
        <v>3</v>
      </c>
      <c r="AJ1407" s="1">
        <v>3</v>
      </c>
      <c r="AK1407" s="1">
        <v>51</v>
      </c>
    </row>
    <row r="1408" spans="1:37" x14ac:dyDescent="0.2">
      <c r="A1408" t="s">
        <v>1408</v>
      </c>
      <c r="B1408" t="s">
        <v>5168</v>
      </c>
      <c r="C1408" t="s">
        <v>5847</v>
      </c>
      <c r="D1408" t="s">
        <v>8158</v>
      </c>
      <c r="E1408" t="s">
        <v>8162</v>
      </c>
      <c r="F1408" s="35" t="s">
        <v>15002</v>
      </c>
      <c r="G1408" s="1" t="s">
        <v>5104</v>
      </c>
      <c r="H1408" s="1" t="s">
        <v>5104</v>
      </c>
      <c r="I1408" s="3">
        <v>1</v>
      </c>
      <c r="J1408" s="1">
        <v>0</v>
      </c>
      <c r="K1408" s="1">
        <v>0</v>
      </c>
      <c r="L1408" s="3">
        <v>1</v>
      </c>
      <c r="M1408" s="6">
        <v>104.4</v>
      </c>
      <c r="N1408" s="13">
        <v>104.4</v>
      </c>
      <c r="O1408" s="3">
        <v>44</v>
      </c>
      <c r="P1408" s="1">
        <v>1</v>
      </c>
      <c r="Q1408" s="1">
        <v>1</v>
      </c>
      <c r="R1408" s="3">
        <v>47</v>
      </c>
      <c r="S1408" s="1">
        <v>100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3">
        <v>11</v>
      </c>
      <c r="AD1408" s="1">
        <v>9.9855619000000007E-2</v>
      </c>
      <c r="AE1408" s="1">
        <v>2.2143426940416801E-2</v>
      </c>
      <c r="AF1408" s="1">
        <v>4</v>
      </c>
      <c r="AG1408" s="2">
        <v>4</v>
      </c>
      <c r="AH1408" s="1">
        <v>11</v>
      </c>
      <c r="AI1408" s="1">
        <v>4</v>
      </c>
      <c r="AJ1408" s="1">
        <v>4</v>
      </c>
      <c r="AK1408" s="1">
        <v>51</v>
      </c>
    </row>
    <row r="1409" spans="1:37" x14ac:dyDescent="0.2">
      <c r="A1409" t="s">
        <v>1409</v>
      </c>
      <c r="B1409" t="s">
        <v>5168</v>
      </c>
      <c r="C1409" t="s">
        <v>5847</v>
      </c>
      <c r="D1409" t="s">
        <v>8158</v>
      </c>
      <c r="E1409" t="s">
        <v>8163</v>
      </c>
      <c r="F1409" s="35" t="s">
        <v>8164</v>
      </c>
      <c r="G1409" s="1" t="s">
        <v>5104</v>
      </c>
      <c r="H1409" s="1" t="s">
        <v>5104</v>
      </c>
      <c r="I1409" s="3">
        <v>1</v>
      </c>
      <c r="J1409" s="1">
        <v>0</v>
      </c>
      <c r="K1409" s="1">
        <v>0</v>
      </c>
      <c r="L1409" s="3">
        <v>1</v>
      </c>
      <c r="M1409" s="6">
        <v>38.4</v>
      </c>
      <c r="N1409" s="13">
        <v>38.4</v>
      </c>
      <c r="O1409" s="3">
        <v>44</v>
      </c>
      <c r="P1409" s="1">
        <v>1.03</v>
      </c>
      <c r="Q1409" s="1">
        <v>1.03</v>
      </c>
      <c r="R1409" s="3">
        <v>47</v>
      </c>
      <c r="S1409" s="1">
        <v>100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3">
        <v>1</v>
      </c>
      <c r="AD1409" s="1">
        <v>9.9855619000000007E-2</v>
      </c>
      <c r="AE1409" s="1">
        <v>2.2143426940416801E-2</v>
      </c>
      <c r="AF1409" s="1">
        <v>4</v>
      </c>
      <c r="AG1409" s="2">
        <v>4</v>
      </c>
      <c r="AH1409" s="1">
        <v>1</v>
      </c>
      <c r="AI1409" s="1">
        <v>2</v>
      </c>
      <c r="AJ1409" s="1">
        <v>2</v>
      </c>
      <c r="AK1409" s="1">
        <v>51</v>
      </c>
    </row>
    <row r="1410" spans="1:37" x14ac:dyDescent="0.2">
      <c r="A1410" t="s">
        <v>1410</v>
      </c>
      <c r="B1410" t="s">
        <v>5168</v>
      </c>
      <c r="C1410" t="s">
        <v>5847</v>
      </c>
      <c r="D1410" t="s">
        <v>8158</v>
      </c>
      <c r="E1410" t="s">
        <v>8165</v>
      </c>
      <c r="F1410" s="35" t="s">
        <v>8166</v>
      </c>
      <c r="G1410" s="1" t="s">
        <v>5104</v>
      </c>
      <c r="H1410" s="1" t="s">
        <v>5104</v>
      </c>
      <c r="I1410" s="3">
        <v>1</v>
      </c>
      <c r="J1410" s="1">
        <v>0</v>
      </c>
      <c r="K1410" s="1">
        <v>0</v>
      </c>
      <c r="L1410" s="3">
        <v>1</v>
      </c>
      <c r="M1410" s="6">
        <v>35.4</v>
      </c>
      <c r="N1410" s="13">
        <v>35.4</v>
      </c>
      <c r="O1410" s="3">
        <v>44</v>
      </c>
      <c r="P1410" s="1">
        <v>1.03</v>
      </c>
      <c r="Q1410" s="1">
        <v>1.03</v>
      </c>
      <c r="R1410" s="3">
        <v>47</v>
      </c>
      <c r="S1410" s="1">
        <v>100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3">
        <v>11</v>
      </c>
      <c r="AD1410" s="1">
        <v>9.9855619000000007E-2</v>
      </c>
      <c r="AE1410" s="1">
        <v>2.2143426940416801E-2</v>
      </c>
      <c r="AF1410" s="1">
        <v>4</v>
      </c>
      <c r="AG1410" s="2">
        <v>4</v>
      </c>
      <c r="AH1410" s="1">
        <v>11</v>
      </c>
      <c r="AI1410" s="1">
        <v>3</v>
      </c>
      <c r="AJ1410" s="1">
        <v>3</v>
      </c>
      <c r="AK1410" s="1">
        <v>51</v>
      </c>
    </row>
    <row r="1411" spans="1:37" x14ac:dyDescent="0.2">
      <c r="A1411" t="s">
        <v>1411</v>
      </c>
      <c r="B1411" t="s">
        <v>5168</v>
      </c>
      <c r="C1411" t="s">
        <v>5847</v>
      </c>
      <c r="D1411" t="s">
        <v>8158</v>
      </c>
      <c r="E1411" t="s">
        <v>8167</v>
      </c>
      <c r="F1411" s="35" t="s">
        <v>8168</v>
      </c>
      <c r="G1411" s="1" t="s">
        <v>5104</v>
      </c>
      <c r="H1411" s="1" t="s">
        <v>5104</v>
      </c>
      <c r="I1411" s="3">
        <v>1</v>
      </c>
      <c r="J1411" s="1">
        <v>0</v>
      </c>
      <c r="K1411" s="1">
        <v>0</v>
      </c>
      <c r="L1411" s="3">
        <v>1</v>
      </c>
      <c r="M1411" s="6">
        <v>15.1</v>
      </c>
      <c r="N1411" s="13">
        <v>15.1</v>
      </c>
      <c r="O1411" s="3">
        <v>44</v>
      </c>
      <c r="P1411" s="1">
        <v>1.05</v>
      </c>
      <c r="Q1411" s="1">
        <v>1.05</v>
      </c>
      <c r="R1411" s="3">
        <v>1</v>
      </c>
      <c r="S1411" s="1">
        <v>100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3">
        <v>11</v>
      </c>
      <c r="AD1411" s="1">
        <v>9.9855619000000007E-2</v>
      </c>
      <c r="AE1411" s="1">
        <v>2.2143426940416801E-2</v>
      </c>
      <c r="AF1411" s="1">
        <v>4</v>
      </c>
      <c r="AG1411" s="2">
        <v>4</v>
      </c>
      <c r="AH1411" s="1">
        <v>11</v>
      </c>
      <c r="AI1411" s="1">
        <v>4</v>
      </c>
      <c r="AJ1411" s="1">
        <v>4</v>
      </c>
      <c r="AK1411" s="1">
        <v>51</v>
      </c>
    </row>
    <row r="1412" spans="1:37" x14ac:dyDescent="0.2">
      <c r="A1412" t="s">
        <v>1412</v>
      </c>
      <c r="B1412" t="s">
        <v>5168</v>
      </c>
      <c r="C1412" t="s">
        <v>5847</v>
      </c>
      <c r="D1412" t="s">
        <v>8158</v>
      </c>
      <c r="E1412" t="s">
        <v>8169</v>
      </c>
      <c r="F1412" s="35" t="s">
        <v>8170</v>
      </c>
      <c r="G1412" s="1" t="s">
        <v>5104</v>
      </c>
      <c r="H1412" s="1" t="s">
        <v>5104</v>
      </c>
      <c r="I1412" s="3">
        <v>1</v>
      </c>
      <c r="J1412" s="1">
        <v>0</v>
      </c>
      <c r="K1412" s="1">
        <v>0</v>
      </c>
      <c r="L1412" s="3">
        <v>1</v>
      </c>
      <c r="M1412" s="6">
        <v>36.200000000000003</v>
      </c>
      <c r="N1412" s="13">
        <v>36.200000000000003</v>
      </c>
      <c r="O1412" s="3">
        <v>44</v>
      </c>
      <c r="P1412" s="1">
        <v>1.05</v>
      </c>
      <c r="Q1412" s="1">
        <v>1.05</v>
      </c>
      <c r="R1412" s="3">
        <v>1</v>
      </c>
      <c r="S1412" s="1">
        <v>100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3">
        <v>11</v>
      </c>
      <c r="AD1412" s="1">
        <v>9.9855619000000007E-2</v>
      </c>
      <c r="AE1412" s="1">
        <v>2.2143426940416801E-2</v>
      </c>
      <c r="AF1412" s="1">
        <v>4</v>
      </c>
      <c r="AG1412" s="2">
        <v>4</v>
      </c>
      <c r="AH1412" s="1">
        <v>11</v>
      </c>
      <c r="AI1412" s="1">
        <v>4</v>
      </c>
      <c r="AJ1412" s="1">
        <v>4</v>
      </c>
      <c r="AK1412" s="1">
        <v>51</v>
      </c>
    </row>
    <row r="1413" spans="1:37" x14ac:dyDescent="0.2">
      <c r="A1413" t="s">
        <v>1413</v>
      </c>
      <c r="B1413" t="s">
        <v>5168</v>
      </c>
      <c r="C1413" t="s">
        <v>5847</v>
      </c>
      <c r="D1413" t="s">
        <v>8158</v>
      </c>
      <c r="E1413" t="s">
        <v>8171</v>
      </c>
      <c r="F1413" s="35" t="s">
        <v>8172</v>
      </c>
      <c r="G1413" s="1" t="s">
        <v>5104</v>
      </c>
      <c r="H1413" s="1" t="s">
        <v>5104</v>
      </c>
      <c r="I1413" s="3">
        <v>1</v>
      </c>
      <c r="J1413" s="1">
        <v>0</v>
      </c>
      <c r="K1413" s="1">
        <v>0</v>
      </c>
      <c r="L1413" s="3">
        <v>1</v>
      </c>
      <c r="M1413" s="6">
        <v>10</v>
      </c>
      <c r="N1413" s="13">
        <v>10</v>
      </c>
      <c r="O1413" s="3">
        <v>44</v>
      </c>
      <c r="P1413" s="1">
        <v>1</v>
      </c>
      <c r="Q1413" s="1">
        <v>1</v>
      </c>
      <c r="R1413" s="3">
        <v>47</v>
      </c>
      <c r="S1413" s="1">
        <v>100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3">
        <v>11</v>
      </c>
      <c r="AD1413" s="1">
        <v>9.9855619000000007E-2</v>
      </c>
      <c r="AE1413" s="1">
        <v>2.2143426940416801E-2</v>
      </c>
      <c r="AF1413" s="1">
        <v>4</v>
      </c>
      <c r="AG1413" s="2">
        <v>4</v>
      </c>
      <c r="AH1413" s="1">
        <v>11</v>
      </c>
      <c r="AI1413" s="1">
        <v>3</v>
      </c>
      <c r="AJ1413" s="1">
        <v>3</v>
      </c>
      <c r="AK1413" s="1">
        <v>51</v>
      </c>
    </row>
    <row r="1414" spans="1:37" x14ac:dyDescent="0.2">
      <c r="A1414" t="s">
        <v>1414</v>
      </c>
      <c r="B1414" t="s">
        <v>5168</v>
      </c>
      <c r="C1414" t="s">
        <v>5847</v>
      </c>
      <c r="D1414" t="s">
        <v>8158</v>
      </c>
      <c r="E1414" t="s">
        <v>8173</v>
      </c>
      <c r="F1414" s="35" t="s">
        <v>8174</v>
      </c>
      <c r="G1414" s="1" t="s">
        <v>5104</v>
      </c>
      <c r="H1414" s="1" t="s">
        <v>5104</v>
      </c>
      <c r="I1414" s="3">
        <v>1</v>
      </c>
      <c r="J1414" s="1">
        <v>0</v>
      </c>
      <c r="K1414" s="1">
        <v>0</v>
      </c>
      <c r="L1414" s="3">
        <v>1</v>
      </c>
      <c r="M1414" s="6">
        <v>51.1</v>
      </c>
      <c r="N1414" s="13">
        <v>51.1</v>
      </c>
      <c r="O1414" s="3">
        <v>44</v>
      </c>
      <c r="P1414" s="1">
        <v>0.995</v>
      </c>
      <c r="Q1414" s="1">
        <v>0.995</v>
      </c>
      <c r="R1414" s="3">
        <v>47</v>
      </c>
      <c r="S1414" s="1">
        <v>100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3">
        <v>11</v>
      </c>
      <c r="AD1414" s="1">
        <v>9.9855619000000007E-2</v>
      </c>
      <c r="AE1414" s="1">
        <v>2.2143426940416801E-2</v>
      </c>
      <c r="AF1414" s="1">
        <v>4</v>
      </c>
      <c r="AG1414" s="2">
        <v>4</v>
      </c>
      <c r="AH1414" s="1">
        <v>11</v>
      </c>
      <c r="AI1414" s="1">
        <v>4</v>
      </c>
      <c r="AJ1414" s="1">
        <v>4</v>
      </c>
      <c r="AK1414" s="1">
        <v>51</v>
      </c>
    </row>
    <row r="1415" spans="1:37" x14ac:dyDescent="0.2">
      <c r="A1415" t="s">
        <v>1415</v>
      </c>
      <c r="B1415" t="s">
        <v>5168</v>
      </c>
      <c r="C1415" t="s">
        <v>5847</v>
      </c>
      <c r="D1415" t="s">
        <v>8158</v>
      </c>
      <c r="E1415" t="s">
        <v>8175</v>
      </c>
      <c r="F1415" s="35" t="s">
        <v>14939</v>
      </c>
      <c r="G1415" s="1" t="s">
        <v>5104</v>
      </c>
      <c r="H1415" s="1" t="s">
        <v>5104</v>
      </c>
      <c r="I1415" s="3">
        <v>1</v>
      </c>
      <c r="J1415" s="1">
        <v>0</v>
      </c>
      <c r="K1415" s="1">
        <v>0</v>
      </c>
      <c r="L1415" s="3">
        <v>1</v>
      </c>
      <c r="M1415" s="6">
        <v>36.4</v>
      </c>
      <c r="N1415" s="13">
        <v>36.4</v>
      </c>
      <c r="O1415" s="3">
        <v>44</v>
      </c>
      <c r="P1415" s="1">
        <v>1</v>
      </c>
      <c r="Q1415" s="1">
        <v>1</v>
      </c>
      <c r="R1415" s="3">
        <v>47</v>
      </c>
      <c r="S1415" s="1">
        <v>100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3">
        <v>11</v>
      </c>
      <c r="AD1415" s="1">
        <v>9.9855619000000007E-2</v>
      </c>
      <c r="AE1415" s="1">
        <v>2.2143426940416801E-2</v>
      </c>
      <c r="AF1415" s="1">
        <v>4</v>
      </c>
      <c r="AG1415" s="2">
        <v>4</v>
      </c>
      <c r="AH1415" s="1">
        <v>11</v>
      </c>
      <c r="AI1415" s="1">
        <v>3</v>
      </c>
      <c r="AJ1415" s="1">
        <v>3</v>
      </c>
      <c r="AK1415" s="1">
        <v>51</v>
      </c>
    </row>
    <row r="1416" spans="1:37" x14ac:dyDescent="0.2">
      <c r="A1416" t="s">
        <v>1416</v>
      </c>
      <c r="B1416" t="s">
        <v>5168</v>
      </c>
      <c r="C1416" t="s">
        <v>5847</v>
      </c>
      <c r="D1416" t="s">
        <v>8158</v>
      </c>
      <c r="E1416" t="s">
        <v>8176</v>
      </c>
      <c r="F1416" s="35" t="s">
        <v>8177</v>
      </c>
      <c r="G1416" s="1" t="s">
        <v>5104</v>
      </c>
      <c r="H1416" s="1" t="s">
        <v>5104</v>
      </c>
      <c r="I1416" s="3">
        <v>1</v>
      </c>
      <c r="J1416" s="1">
        <v>0</v>
      </c>
      <c r="K1416" s="1">
        <v>0</v>
      </c>
      <c r="L1416" s="3">
        <v>1</v>
      </c>
      <c r="M1416" s="6">
        <v>54.7</v>
      </c>
      <c r="N1416" s="13">
        <v>54.7</v>
      </c>
      <c r="O1416" s="3">
        <v>44</v>
      </c>
      <c r="P1416" s="1">
        <v>1</v>
      </c>
      <c r="Q1416" s="1">
        <v>1</v>
      </c>
      <c r="R1416" s="3">
        <v>47</v>
      </c>
      <c r="S1416" s="1">
        <v>100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3">
        <v>11</v>
      </c>
      <c r="AD1416" s="1">
        <v>9.9855619000000007E-2</v>
      </c>
      <c r="AE1416" s="1">
        <v>2.2143426940416801E-2</v>
      </c>
      <c r="AF1416" s="1">
        <v>4</v>
      </c>
      <c r="AG1416" s="2">
        <v>4</v>
      </c>
      <c r="AH1416" s="1">
        <v>11</v>
      </c>
      <c r="AI1416" s="1">
        <v>4</v>
      </c>
      <c r="AJ1416" s="1">
        <v>4</v>
      </c>
      <c r="AK1416" s="1">
        <v>51</v>
      </c>
    </row>
    <row r="1417" spans="1:37" ht="18" customHeight="1" x14ac:dyDescent="0.2">
      <c r="A1417" t="s">
        <v>1417</v>
      </c>
      <c r="B1417" t="s">
        <v>5168</v>
      </c>
      <c r="C1417" t="s">
        <v>5847</v>
      </c>
      <c r="D1417" t="s">
        <v>8158</v>
      </c>
      <c r="E1417" t="s">
        <v>5220</v>
      </c>
      <c r="F1417" s="35" t="s">
        <v>14939</v>
      </c>
      <c r="G1417" s="1" t="s">
        <v>5104</v>
      </c>
      <c r="H1417" s="1" t="s">
        <v>5104</v>
      </c>
      <c r="I1417" s="3">
        <v>1</v>
      </c>
      <c r="J1417" s="1">
        <v>0</v>
      </c>
      <c r="K1417" s="1">
        <v>0</v>
      </c>
      <c r="L1417" s="3">
        <v>1</v>
      </c>
      <c r="M1417" s="6">
        <v>28</v>
      </c>
      <c r="N1417" s="13">
        <v>28</v>
      </c>
      <c r="O1417" s="3">
        <v>1</v>
      </c>
      <c r="P1417" s="1">
        <v>1.05</v>
      </c>
      <c r="Q1417" s="1">
        <v>1.05</v>
      </c>
      <c r="R1417" s="3">
        <v>1</v>
      </c>
      <c r="S1417" s="1">
        <v>100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3">
        <v>1</v>
      </c>
      <c r="AD1417" s="1">
        <v>9.9855619000000007E-2</v>
      </c>
      <c r="AE1417" s="1">
        <v>2.2143426940416801E-2</v>
      </c>
      <c r="AF1417" s="1">
        <v>4</v>
      </c>
      <c r="AG1417" s="2">
        <v>4</v>
      </c>
      <c r="AH1417" s="1">
        <v>1</v>
      </c>
      <c r="AI1417" s="1">
        <v>1</v>
      </c>
      <c r="AJ1417" s="1">
        <v>1</v>
      </c>
      <c r="AK1417" s="1">
        <v>51</v>
      </c>
    </row>
    <row r="1418" spans="1:37" x14ac:dyDescent="0.2">
      <c r="A1418" t="s">
        <v>1418</v>
      </c>
      <c r="B1418" t="s">
        <v>5123</v>
      </c>
      <c r="C1418" t="s">
        <v>5131</v>
      </c>
      <c r="D1418" t="s">
        <v>8178</v>
      </c>
      <c r="E1418" t="s">
        <v>8179</v>
      </c>
      <c r="F1418" s="35" t="s">
        <v>8180</v>
      </c>
      <c r="G1418" s="1" t="s">
        <v>5104</v>
      </c>
      <c r="H1418" s="1" t="s">
        <v>5104</v>
      </c>
      <c r="I1418" s="3">
        <v>1</v>
      </c>
      <c r="J1418" s="1">
        <v>0</v>
      </c>
      <c r="K1418" s="1">
        <v>0</v>
      </c>
      <c r="L1418" s="3">
        <v>1</v>
      </c>
      <c r="M1418" s="6">
        <v>87.6</v>
      </c>
      <c r="N1418" s="13">
        <v>87.6</v>
      </c>
      <c r="O1418" s="3">
        <v>44</v>
      </c>
      <c r="P1418" s="1" t="s">
        <v>2</v>
      </c>
      <c r="Q1418" s="1">
        <v>3.6423999999999999</v>
      </c>
      <c r="R1418" s="3" t="s">
        <v>14989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100</v>
      </c>
      <c r="AC1418" s="3">
        <v>11</v>
      </c>
      <c r="AD1418" s="1">
        <v>-9.0224465000000004E-2</v>
      </c>
      <c r="AE1418" s="1">
        <v>7.4363546281953796E-2</v>
      </c>
      <c r="AF1418" s="1">
        <v>1</v>
      </c>
      <c r="AG1418" s="1">
        <v>1</v>
      </c>
      <c r="AH1418" s="1">
        <v>11</v>
      </c>
      <c r="AI1418" s="1">
        <v>4</v>
      </c>
      <c r="AJ1418" s="1">
        <v>4</v>
      </c>
      <c r="AK1418" s="1">
        <v>51</v>
      </c>
    </row>
    <row r="1419" spans="1:37" x14ac:dyDescent="0.2">
      <c r="A1419" t="s">
        <v>1419</v>
      </c>
      <c r="B1419" t="s">
        <v>5123</v>
      </c>
      <c r="C1419" t="s">
        <v>5131</v>
      </c>
      <c r="D1419" t="s">
        <v>8178</v>
      </c>
      <c r="E1419" t="s">
        <v>8181</v>
      </c>
      <c r="F1419" s="35" t="s">
        <v>8182</v>
      </c>
      <c r="G1419" s="1" t="s">
        <v>2</v>
      </c>
      <c r="H1419" s="1" t="s">
        <v>5104</v>
      </c>
      <c r="I1419" s="14" t="s">
        <v>14989</v>
      </c>
      <c r="J1419" s="1" t="s">
        <v>2</v>
      </c>
      <c r="K1419" s="1">
        <v>0</v>
      </c>
      <c r="L1419" s="14" t="s">
        <v>14989</v>
      </c>
      <c r="M1419" s="6">
        <v>83</v>
      </c>
      <c r="N1419" s="13">
        <v>83</v>
      </c>
      <c r="O1419" s="3">
        <v>44</v>
      </c>
      <c r="P1419" s="1">
        <v>3.4</v>
      </c>
      <c r="Q1419" s="1">
        <v>3.4</v>
      </c>
      <c r="R1419" s="3">
        <v>47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100</v>
      </c>
      <c r="AC1419" s="3">
        <v>11</v>
      </c>
      <c r="AD1419" s="1">
        <v>-9.0224465000000004E-2</v>
      </c>
      <c r="AE1419" s="1">
        <v>7.4363546281953796E-2</v>
      </c>
      <c r="AF1419" s="1">
        <v>1</v>
      </c>
      <c r="AG1419" s="1">
        <v>1</v>
      </c>
      <c r="AH1419" s="1">
        <v>11</v>
      </c>
      <c r="AI1419" s="1">
        <v>1</v>
      </c>
      <c r="AJ1419" s="1">
        <v>1</v>
      </c>
      <c r="AK1419" s="1">
        <v>51</v>
      </c>
    </row>
    <row r="1420" spans="1:37" x14ac:dyDescent="0.2">
      <c r="A1420" t="s">
        <v>1420</v>
      </c>
      <c r="B1420" t="s">
        <v>5123</v>
      </c>
      <c r="C1420" t="s">
        <v>5131</v>
      </c>
      <c r="D1420" t="s">
        <v>8178</v>
      </c>
      <c r="E1420" t="s">
        <v>8183</v>
      </c>
      <c r="F1420" s="35" t="s">
        <v>8184</v>
      </c>
      <c r="G1420" s="1" t="s">
        <v>2</v>
      </c>
      <c r="H1420" s="1" t="s">
        <v>5104</v>
      </c>
      <c r="I1420" s="14" t="s">
        <v>14989</v>
      </c>
      <c r="J1420" s="1" t="s">
        <v>2</v>
      </c>
      <c r="K1420" s="1">
        <v>0</v>
      </c>
      <c r="L1420" s="14" t="s">
        <v>14989</v>
      </c>
      <c r="M1420" s="6">
        <v>82</v>
      </c>
      <c r="N1420" s="13">
        <v>82</v>
      </c>
      <c r="O1420" s="3">
        <v>44</v>
      </c>
      <c r="P1420" s="1" t="s">
        <v>2</v>
      </c>
      <c r="Q1420" s="1">
        <v>3.1637</v>
      </c>
      <c r="R1420" s="3" t="s">
        <v>14989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100</v>
      </c>
      <c r="AC1420" s="3">
        <v>11</v>
      </c>
      <c r="AD1420" s="1">
        <v>-9.0224465000000004E-2</v>
      </c>
      <c r="AE1420" s="1">
        <v>7.4363546281953796E-2</v>
      </c>
      <c r="AF1420" s="1">
        <v>1</v>
      </c>
      <c r="AG1420" s="1">
        <v>1</v>
      </c>
      <c r="AH1420" s="1">
        <v>11</v>
      </c>
      <c r="AI1420" s="1">
        <v>1</v>
      </c>
      <c r="AJ1420" s="1">
        <v>1</v>
      </c>
      <c r="AK1420" s="1">
        <v>51</v>
      </c>
    </row>
    <row r="1421" spans="1:37" x14ac:dyDescent="0.2">
      <c r="A1421" t="s">
        <v>1421</v>
      </c>
      <c r="B1421" t="s">
        <v>5123</v>
      </c>
      <c r="C1421" t="s">
        <v>5131</v>
      </c>
      <c r="D1421" t="s">
        <v>8178</v>
      </c>
      <c r="E1421" t="s">
        <v>8185</v>
      </c>
      <c r="F1421" s="35" t="s">
        <v>8186</v>
      </c>
      <c r="G1421" s="1" t="s">
        <v>5104</v>
      </c>
      <c r="H1421" s="1" t="s">
        <v>5104</v>
      </c>
      <c r="I1421" s="3">
        <v>1</v>
      </c>
      <c r="J1421" s="1">
        <v>0</v>
      </c>
      <c r="K1421" s="1">
        <v>0</v>
      </c>
      <c r="L1421" s="3">
        <v>1</v>
      </c>
      <c r="M1421" s="6">
        <v>83</v>
      </c>
      <c r="N1421" s="13">
        <v>83</v>
      </c>
      <c r="O1421" s="3">
        <v>44</v>
      </c>
      <c r="P1421" s="1" t="s">
        <v>2</v>
      </c>
      <c r="Q1421" s="1">
        <v>3.8711000000000002</v>
      </c>
      <c r="R1421" s="3" t="s">
        <v>14989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100</v>
      </c>
      <c r="AC1421" s="3">
        <v>11</v>
      </c>
      <c r="AD1421" s="1">
        <v>-9.0224465000000004E-2</v>
      </c>
      <c r="AE1421" s="1">
        <v>7.4363546281953796E-2</v>
      </c>
      <c r="AF1421" s="1">
        <v>1</v>
      </c>
      <c r="AG1421" s="1">
        <v>1</v>
      </c>
      <c r="AH1421" s="1">
        <v>11</v>
      </c>
      <c r="AI1421" s="1">
        <v>3</v>
      </c>
      <c r="AJ1421" s="1">
        <v>3</v>
      </c>
      <c r="AK1421" s="1">
        <v>51</v>
      </c>
    </row>
    <row r="1422" spans="1:37" x14ac:dyDescent="0.2">
      <c r="A1422" t="s">
        <v>1422</v>
      </c>
      <c r="B1422" t="s">
        <v>5412</v>
      </c>
      <c r="C1422" t="s">
        <v>8187</v>
      </c>
      <c r="D1422" t="s">
        <v>8188</v>
      </c>
      <c r="E1422" t="s">
        <v>8189</v>
      </c>
      <c r="F1422" s="35" t="s">
        <v>8190</v>
      </c>
      <c r="G1422" s="1" t="s">
        <v>5104</v>
      </c>
      <c r="H1422" s="1" t="s">
        <v>5104</v>
      </c>
      <c r="I1422" s="3">
        <v>1</v>
      </c>
      <c r="J1422" s="1">
        <v>1</v>
      </c>
      <c r="K1422" s="1">
        <v>1</v>
      </c>
      <c r="L1422" s="3">
        <v>1</v>
      </c>
      <c r="M1422" s="6">
        <v>300</v>
      </c>
      <c r="N1422" s="13">
        <v>300</v>
      </c>
      <c r="O1422" s="3">
        <v>44</v>
      </c>
      <c r="P1422" s="1">
        <v>0.99</v>
      </c>
      <c r="Q1422" s="1">
        <v>0.99</v>
      </c>
      <c r="R1422" s="3">
        <v>47</v>
      </c>
      <c r="S1422" s="1">
        <v>20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20</v>
      </c>
      <c r="Z1422" s="1">
        <v>60</v>
      </c>
      <c r="AA1422" s="1">
        <v>0</v>
      </c>
      <c r="AB1422" s="1">
        <v>0</v>
      </c>
      <c r="AC1422" s="3">
        <v>11</v>
      </c>
      <c r="AD1422" s="1">
        <v>1.4892529E-2</v>
      </c>
      <c r="AE1422" s="1">
        <v>-5.9376468494952997E-2</v>
      </c>
      <c r="AF1422" s="1">
        <v>3</v>
      </c>
      <c r="AG1422" s="1">
        <v>3</v>
      </c>
      <c r="AH1422" s="1">
        <v>11</v>
      </c>
      <c r="AI1422" s="1">
        <v>2</v>
      </c>
      <c r="AJ1422" s="1">
        <v>2</v>
      </c>
      <c r="AK1422" s="1">
        <v>51</v>
      </c>
    </row>
    <row r="1423" spans="1:37" x14ac:dyDescent="0.2">
      <c r="A1423" t="s">
        <v>1423</v>
      </c>
      <c r="B1423" t="s">
        <v>5412</v>
      </c>
      <c r="C1423" t="s">
        <v>8187</v>
      </c>
      <c r="D1423" t="s">
        <v>8188</v>
      </c>
      <c r="E1423" t="s">
        <v>5607</v>
      </c>
      <c r="F1423" s="35" t="s">
        <v>8191</v>
      </c>
      <c r="G1423" s="1" t="s">
        <v>5104</v>
      </c>
      <c r="H1423" s="1" t="s">
        <v>5104</v>
      </c>
      <c r="I1423" s="3">
        <v>1</v>
      </c>
      <c r="J1423" s="1">
        <v>0</v>
      </c>
      <c r="K1423" s="1">
        <v>0</v>
      </c>
      <c r="L1423" s="3">
        <v>1</v>
      </c>
      <c r="M1423" s="6">
        <v>230</v>
      </c>
      <c r="N1423" s="13">
        <v>230</v>
      </c>
      <c r="O1423" s="3">
        <v>44</v>
      </c>
      <c r="P1423" s="1">
        <v>1</v>
      </c>
      <c r="Q1423" s="1">
        <v>1</v>
      </c>
      <c r="R1423" s="3">
        <v>1</v>
      </c>
      <c r="S1423" s="1">
        <v>20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20</v>
      </c>
      <c r="Z1423" s="1">
        <v>60</v>
      </c>
      <c r="AA1423" s="1">
        <v>0</v>
      </c>
      <c r="AB1423" s="1">
        <v>0</v>
      </c>
      <c r="AC1423" s="3">
        <v>11</v>
      </c>
      <c r="AD1423" s="1">
        <v>1.4892529E-2</v>
      </c>
      <c r="AE1423" s="1">
        <v>-5.9376468494952997E-2</v>
      </c>
      <c r="AF1423" s="1">
        <v>3</v>
      </c>
      <c r="AG1423" s="1">
        <v>3</v>
      </c>
      <c r="AH1423" s="1">
        <v>11</v>
      </c>
      <c r="AI1423" s="1">
        <v>2</v>
      </c>
      <c r="AJ1423" s="1">
        <v>2</v>
      </c>
      <c r="AK1423" s="1">
        <v>51</v>
      </c>
    </row>
    <row r="1424" spans="1:37" x14ac:dyDescent="0.2">
      <c r="A1424" t="s">
        <v>1424</v>
      </c>
      <c r="B1424" t="s">
        <v>5123</v>
      </c>
      <c r="C1424" t="s">
        <v>5254</v>
      </c>
      <c r="D1424" t="s">
        <v>8192</v>
      </c>
      <c r="E1424" t="s">
        <v>5613</v>
      </c>
      <c r="F1424" s="35" t="s">
        <v>8193</v>
      </c>
      <c r="G1424" s="1" t="s">
        <v>5104</v>
      </c>
      <c r="H1424" s="1" t="s">
        <v>5104</v>
      </c>
      <c r="I1424" s="3">
        <v>1</v>
      </c>
      <c r="J1424" s="1">
        <v>0</v>
      </c>
      <c r="K1424" s="1">
        <v>0</v>
      </c>
      <c r="L1424" s="3">
        <v>1</v>
      </c>
      <c r="M1424" s="6">
        <v>2500</v>
      </c>
      <c r="N1424" s="13">
        <v>2500</v>
      </c>
      <c r="O1424" s="3">
        <v>44</v>
      </c>
      <c r="P1424" s="1">
        <v>2.5</v>
      </c>
      <c r="Q1424" s="1">
        <v>2.5</v>
      </c>
      <c r="R1424" s="3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100</v>
      </c>
      <c r="AC1424" s="3">
        <v>11</v>
      </c>
      <c r="AD1424" s="1">
        <v>-9.0224465000000004E-2</v>
      </c>
      <c r="AE1424" s="1">
        <v>7.4363546281953796E-2</v>
      </c>
      <c r="AF1424" s="1">
        <v>3</v>
      </c>
      <c r="AG1424" s="1">
        <v>3</v>
      </c>
      <c r="AH1424" s="1">
        <v>11</v>
      </c>
      <c r="AI1424" s="1">
        <v>4</v>
      </c>
      <c r="AJ1424" s="1">
        <v>4</v>
      </c>
      <c r="AK1424" s="1">
        <v>51</v>
      </c>
    </row>
    <row r="1425" spans="1:37" x14ac:dyDescent="0.2">
      <c r="A1425" t="s">
        <v>1425</v>
      </c>
      <c r="B1425" t="s">
        <v>6113</v>
      </c>
      <c r="C1425" t="s">
        <v>6114</v>
      </c>
      <c r="D1425" t="s">
        <v>8194</v>
      </c>
      <c r="E1425" t="s">
        <v>8195</v>
      </c>
      <c r="F1425" s="35" t="s">
        <v>8196</v>
      </c>
      <c r="G1425" s="1" t="s">
        <v>5105</v>
      </c>
      <c r="H1425" s="1" t="s">
        <v>5105</v>
      </c>
      <c r="I1425" s="3">
        <v>1</v>
      </c>
      <c r="J1425" s="1">
        <v>1</v>
      </c>
      <c r="K1425" s="1">
        <v>1</v>
      </c>
      <c r="L1425" s="3">
        <v>1</v>
      </c>
      <c r="M1425" s="6">
        <v>4782.8999999999996</v>
      </c>
      <c r="N1425" s="13">
        <v>4782.8999999999996</v>
      </c>
      <c r="O1425" s="3">
        <v>44</v>
      </c>
      <c r="P1425" s="1">
        <v>1.74</v>
      </c>
      <c r="Q1425" s="1">
        <v>1.74</v>
      </c>
      <c r="R1425" s="3">
        <v>47</v>
      </c>
      <c r="S1425" s="1">
        <v>50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50</v>
      </c>
      <c r="AC1425" s="3">
        <v>11</v>
      </c>
      <c r="AD1425" s="1">
        <v>6.7924550000000002E-3</v>
      </c>
      <c r="AE1425" s="1">
        <v>6.5572306363144997E-2</v>
      </c>
      <c r="AF1425" s="1">
        <v>1</v>
      </c>
      <c r="AG1425" s="1">
        <v>1</v>
      </c>
      <c r="AH1425" s="1">
        <v>11</v>
      </c>
      <c r="AI1425" s="1">
        <v>14</v>
      </c>
      <c r="AJ1425" s="1">
        <v>14</v>
      </c>
      <c r="AK1425" s="1">
        <v>51</v>
      </c>
    </row>
    <row r="1426" spans="1:37" x14ac:dyDescent="0.2">
      <c r="A1426" t="s">
        <v>1426</v>
      </c>
      <c r="B1426" t="s">
        <v>5181</v>
      </c>
      <c r="C1426" t="s">
        <v>7332</v>
      </c>
      <c r="D1426" t="s">
        <v>8197</v>
      </c>
      <c r="E1426" t="s">
        <v>8198</v>
      </c>
      <c r="F1426" s="35" t="s">
        <v>8199</v>
      </c>
      <c r="G1426" s="1" t="s">
        <v>5106</v>
      </c>
      <c r="H1426" s="1" t="s">
        <v>5106</v>
      </c>
      <c r="I1426" s="3">
        <v>1</v>
      </c>
      <c r="J1426" s="1">
        <v>0</v>
      </c>
      <c r="K1426" s="1">
        <v>0</v>
      </c>
      <c r="L1426" s="3">
        <v>1</v>
      </c>
      <c r="M1426" s="6">
        <f>(1600+2100)/2</f>
        <v>1850</v>
      </c>
      <c r="N1426" s="1">
        <f>(1600+2100)/2</f>
        <v>1850</v>
      </c>
      <c r="O1426" s="3">
        <v>1</v>
      </c>
      <c r="P1426" s="1">
        <v>1.2</v>
      </c>
      <c r="Q1426" s="1">
        <v>1.2</v>
      </c>
      <c r="R1426" s="3">
        <v>1</v>
      </c>
      <c r="S1426" s="1">
        <v>90</v>
      </c>
      <c r="T1426" s="1">
        <v>0</v>
      </c>
      <c r="U1426" s="1">
        <v>10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3">
        <v>11</v>
      </c>
      <c r="AD1426" s="1">
        <v>0.112013891</v>
      </c>
      <c r="AE1426" s="1">
        <v>2.40818082322421E-2</v>
      </c>
      <c r="AF1426" s="1">
        <v>1</v>
      </c>
      <c r="AG1426" s="1">
        <v>1</v>
      </c>
      <c r="AH1426" s="1">
        <v>11</v>
      </c>
      <c r="AI1426" s="1">
        <v>1</v>
      </c>
      <c r="AJ1426" s="1">
        <v>1</v>
      </c>
      <c r="AK1426" s="1">
        <v>51</v>
      </c>
    </row>
    <row r="1427" spans="1:37" x14ac:dyDescent="0.2">
      <c r="A1427" t="s">
        <v>1427</v>
      </c>
      <c r="B1427" t="s">
        <v>5181</v>
      </c>
      <c r="C1427" t="s">
        <v>7332</v>
      </c>
      <c r="D1427" t="s">
        <v>8197</v>
      </c>
      <c r="E1427" t="s">
        <v>5397</v>
      </c>
      <c r="F1427" s="35" t="s">
        <v>8200</v>
      </c>
      <c r="G1427" s="1" t="s">
        <v>5106</v>
      </c>
      <c r="H1427" s="1" t="s">
        <v>5106</v>
      </c>
      <c r="I1427" s="3">
        <v>1</v>
      </c>
      <c r="J1427" s="1">
        <v>0</v>
      </c>
      <c r="K1427" s="1">
        <v>0</v>
      </c>
      <c r="L1427" s="3">
        <v>1</v>
      </c>
      <c r="M1427" s="6">
        <f>(2800+4600)/2</f>
        <v>3700</v>
      </c>
      <c r="N1427" s="1">
        <f>(2800+4600)/2</f>
        <v>3700</v>
      </c>
      <c r="O1427" s="3">
        <v>1</v>
      </c>
      <c r="P1427" s="1">
        <v>1.2</v>
      </c>
      <c r="Q1427" s="1">
        <v>1.2</v>
      </c>
      <c r="R1427" s="3">
        <v>1</v>
      </c>
      <c r="S1427" s="1">
        <v>77</v>
      </c>
      <c r="T1427" s="1">
        <v>0</v>
      </c>
      <c r="U1427" s="1">
        <v>0</v>
      </c>
      <c r="V1427" s="1">
        <v>0</v>
      </c>
      <c r="W1427" s="1">
        <v>20</v>
      </c>
      <c r="X1427" s="1">
        <v>0</v>
      </c>
      <c r="Y1427" s="1">
        <v>0</v>
      </c>
      <c r="Z1427" s="1">
        <v>0</v>
      </c>
      <c r="AA1427" s="1">
        <v>0</v>
      </c>
      <c r="AB1427" s="1">
        <v>3</v>
      </c>
      <c r="AC1427" s="36">
        <v>1</v>
      </c>
      <c r="AD1427" s="1">
        <v>8.9597421999999996E-2</v>
      </c>
      <c r="AE1427" s="1">
        <v>2.03200823697385E-2</v>
      </c>
      <c r="AF1427" s="1">
        <v>1</v>
      </c>
      <c r="AG1427" s="1">
        <v>1</v>
      </c>
      <c r="AH1427" s="15">
        <v>1</v>
      </c>
      <c r="AI1427" s="1">
        <v>2</v>
      </c>
      <c r="AJ1427" s="1">
        <v>2</v>
      </c>
      <c r="AK1427" s="1">
        <v>51</v>
      </c>
    </row>
    <row r="1428" spans="1:37" x14ac:dyDescent="0.2">
      <c r="A1428" t="s">
        <v>1428</v>
      </c>
      <c r="B1428" t="s">
        <v>5554</v>
      </c>
      <c r="C1428" t="s">
        <v>6896</v>
      </c>
      <c r="D1428" t="s">
        <v>8201</v>
      </c>
      <c r="E1428" t="s">
        <v>8202</v>
      </c>
      <c r="F1428" s="35" t="s">
        <v>8203</v>
      </c>
      <c r="G1428" s="1" t="s">
        <v>5106</v>
      </c>
      <c r="H1428" s="1" t="s">
        <v>5106</v>
      </c>
      <c r="I1428" s="3">
        <v>1</v>
      </c>
      <c r="J1428" s="1">
        <v>0</v>
      </c>
      <c r="K1428" s="1">
        <v>0</v>
      </c>
      <c r="L1428" s="3">
        <v>1</v>
      </c>
      <c r="M1428" s="6">
        <v>35.5</v>
      </c>
      <c r="N1428" s="13">
        <v>35.5</v>
      </c>
      <c r="O1428" s="3">
        <v>44</v>
      </c>
      <c r="P1428" s="1">
        <v>3</v>
      </c>
      <c r="Q1428" s="1">
        <v>3</v>
      </c>
      <c r="R1428" s="3">
        <v>47</v>
      </c>
      <c r="S1428" s="1">
        <v>100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3">
        <v>11</v>
      </c>
      <c r="AD1428" s="1">
        <v>9.9855619000000007E-2</v>
      </c>
      <c r="AE1428" s="1">
        <v>2.2143426940416801E-2</v>
      </c>
      <c r="AF1428" s="1">
        <v>1</v>
      </c>
      <c r="AG1428" s="1">
        <v>1</v>
      </c>
      <c r="AH1428" s="1">
        <v>11</v>
      </c>
      <c r="AI1428" s="1">
        <v>2</v>
      </c>
      <c r="AJ1428" s="1">
        <v>2</v>
      </c>
      <c r="AK1428" s="1">
        <v>51</v>
      </c>
    </row>
    <row r="1429" spans="1:37" x14ac:dyDescent="0.2">
      <c r="A1429" t="s">
        <v>1429</v>
      </c>
      <c r="B1429" t="s">
        <v>5123</v>
      </c>
      <c r="C1429" t="s">
        <v>5131</v>
      </c>
      <c r="D1429" t="s">
        <v>8204</v>
      </c>
      <c r="E1429" t="s">
        <v>8205</v>
      </c>
      <c r="F1429" s="35" t="s">
        <v>8206</v>
      </c>
      <c r="G1429" s="1" t="s">
        <v>2</v>
      </c>
      <c r="H1429" s="1" t="s">
        <v>5104</v>
      </c>
      <c r="I1429" s="14" t="s">
        <v>14989</v>
      </c>
      <c r="J1429" s="1" t="s">
        <v>2</v>
      </c>
      <c r="K1429" s="1">
        <v>0</v>
      </c>
      <c r="L1429" s="14" t="s">
        <v>14989</v>
      </c>
      <c r="M1429" s="6">
        <v>72</v>
      </c>
      <c r="N1429" s="13">
        <v>72</v>
      </c>
      <c r="O1429" s="3">
        <v>44</v>
      </c>
      <c r="P1429" s="1">
        <v>4.3449999999999998</v>
      </c>
      <c r="Q1429" s="1">
        <v>4.3449999999999998</v>
      </c>
      <c r="R1429" s="3">
        <v>47</v>
      </c>
      <c r="S1429" s="1">
        <v>20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20</v>
      </c>
      <c r="Z1429" s="1">
        <v>0</v>
      </c>
      <c r="AA1429" s="1">
        <v>20</v>
      </c>
      <c r="AB1429" s="1">
        <v>40</v>
      </c>
      <c r="AC1429" s="3">
        <v>11</v>
      </c>
      <c r="AD1429" s="1">
        <v>-4.6720485999999999E-2</v>
      </c>
      <c r="AE1429" s="1">
        <v>-7.7927399428682296E-3</v>
      </c>
      <c r="AF1429" s="1">
        <v>1</v>
      </c>
      <c r="AG1429" s="1">
        <v>1</v>
      </c>
      <c r="AH1429" s="1">
        <v>11</v>
      </c>
      <c r="AI1429" s="1">
        <v>1</v>
      </c>
      <c r="AJ1429" s="1">
        <v>1</v>
      </c>
      <c r="AK1429" s="1">
        <v>51</v>
      </c>
    </row>
    <row r="1430" spans="1:37" x14ac:dyDescent="0.2">
      <c r="A1430" t="s">
        <v>1430</v>
      </c>
      <c r="B1430" t="s">
        <v>5123</v>
      </c>
      <c r="C1430" t="s">
        <v>5131</v>
      </c>
      <c r="D1430" t="s">
        <v>8204</v>
      </c>
      <c r="E1430" t="s">
        <v>6758</v>
      </c>
      <c r="F1430" s="35" t="s">
        <v>8207</v>
      </c>
      <c r="G1430" s="1" t="s">
        <v>2</v>
      </c>
      <c r="H1430" s="1" t="s">
        <v>5104</v>
      </c>
      <c r="I1430" s="14" t="s">
        <v>14989</v>
      </c>
      <c r="J1430" s="1" t="s">
        <v>2</v>
      </c>
      <c r="K1430" s="1">
        <v>0</v>
      </c>
      <c r="L1430" s="14" t="s">
        <v>14989</v>
      </c>
      <c r="M1430" s="6">
        <v>60.5</v>
      </c>
      <c r="N1430" s="13">
        <v>60.5</v>
      </c>
      <c r="O1430" s="3">
        <v>44</v>
      </c>
      <c r="P1430" s="1" t="s">
        <v>2</v>
      </c>
      <c r="Q1430" s="1">
        <v>4.6500000000000004</v>
      </c>
      <c r="R1430" s="3" t="s">
        <v>14989</v>
      </c>
      <c r="S1430" s="1">
        <v>20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20</v>
      </c>
      <c r="Z1430" s="1">
        <v>0</v>
      </c>
      <c r="AA1430" s="1">
        <v>20</v>
      </c>
      <c r="AB1430" s="1">
        <v>40</v>
      </c>
      <c r="AC1430" s="3">
        <v>11</v>
      </c>
      <c r="AD1430" s="1">
        <v>-4.6720485999999999E-2</v>
      </c>
      <c r="AE1430" s="1">
        <v>-7.79273994286822E-3</v>
      </c>
      <c r="AF1430" s="1">
        <v>1</v>
      </c>
      <c r="AG1430" s="1">
        <v>1</v>
      </c>
      <c r="AH1430" s="1">
        <v>11</v>
      </c>
      <c r="AI1430" s="1">
        <v>2</v>
      </c>
      <c r="AJ1430" s="1">
        <v>2</v>
      </c>
      <c r="AK1430" s="1">
        <v>51</v>
      </c>
    </row>
    <row r="1431" spans="1:37" x14ac:dyDescent="0.2">
      <c r="A1431" t="s">
        <v>1431</v>
      </c>
      <c r="B1431" t="s">
        <v>5123</v>
      </c>
      <c r="C1431" t="s">
        <v>5131</v>
      </c>
      <c r="D1431" t="s">
        <v>8204</v>
      </c>
      <c r="E1431" t="s">
        <v>8208</v>
      </c>
      <c r="F1431" s="35" t="s">
        <v>8209</v>
      </c>
      <c r="G1431" s="1" t="s">
        <v>2</v>
      </c>
      <c r="H1431" s="1" t="s">
        <v>5104</v>
      </c>
      <c r="I1431" s="14" t="s">
        <v>14989</v>
      </c>
      <c r="J1431" s="1" t="s">
        <v>2</v>
      </c>
      <c r="K1431" s="1">
        <v>0</v>
      </c>
      <c r="L1431" s="14" t="s">
        <v>14989</v>
      </c>
      <c r="M1431" s="6">
        <v>61.5</v>
      </c>
      <c r="N1431" s="13">
        <v>61.5</v>
      </c>
      <c r="O1431" s="3">
        <v>44</v>
      </c>
      <c r="P1431" s="1" t="s">
        <v>2</v>
      </c>
      <c r="Q1431" s="1">
        <v>3.5674999999999999</v>
      </c>
      <c r="R1431" s="3" t="s">
        <v>14989</v>
      </c>
      <c r="S1431" s="1">
        <v>20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20</v>
      </c>
      <c r="Z1431" s="1">
        <v>0</v>
      </c>
      <c r="AA1431" s="1">
        <v>20</v>
      </c>
      <c r="AB1431" s="1">
        <v>40</v>
      </c>
      <c r="AC1431" s="3">
        <v>11</v>
      </c>
      <c r="AD1431" s="1">
        <v>-4.6720485999999999E-2</v>
      </c>
      <c r="AE1431" s="1">
        <v>-7.7927399428682296E-3</v>
      </c>
      <c r="AF1431" s="1">
        <v>2</v>
      </c>
      <c r="AG1431" s="1">
        <v>2</v>
      </c>
      <c r="AH1431" s="1">
        <v>1</v>
      </c>
      <c r="AI1431" s="1">
        <v>2</v>
      </c>
      <c r="AJ1431" s="1">
        <v>2</v>
      </c>
      <c r="AK1431" s="1">
        <v>51</v>
      </c>
    </row>
    <row r="1432" spans="1:37" x14ac:dyDescent="0.2">
      <c r="A1432" t="s">
        <v>1432</v>
      </c>
      <c r="B1432" t="s">
        <v>5123</v>
      </c>
      <c r="C1432" t="s">
        <v>5131</v>
      </c>
      <c r="D1432" t="s">
        <v>8204</v>
      </c>
      <c r="E1432" t="s">
        <v>5444</v>
      </c>
      <c r="F1432" s="35" t="s">
        <v>8210</v>
      </c>
      <c r="G1432" s="1" t="s">
        <v>5104</v>
      </c>
      <c r="H1432" s="1" t="s">
        <v>5104</v>
      </c>
      <c r="I1432" s="3">
        <v>1</v>
      </c>
      <c r="J1432" s="1">
        <v>0</v>
      </c>
      <c r="K1432" s="1">
        <v>0</v>
      </c>
      <c r="L1432" s="3">
        <v>1</v>
      </c>
      <c r="M1432" s="6">
        <v>58</v>
      </c>
      <c r="N1432" s="13">
        <v>58</v>
      </c>
      <c r="O1432" s="3">
        <v>44</v>
      </c>
      <c r="P1432" s="1">
        <v>3</v>
      </c>
      <c r="Q1432" s="1">
        <v>3</v>
      </c>
      <c r="R1432" s="3">
        <v>1</v>
      </c>
      <c r="S1432" s="1">
        <v>20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20</v>
      </c>
      <c r="Z1432" s="1">
        <v>0</v>
      </c>
      <c r="AA1432" s="1">
        <v>20</v>
      </c>
      <c r="AB1432" s="1">
        <v>40</v>
      </c>
      <c r="AC1432" s="3">
        <v>11</v>
      </c>
      <c r="AD1432" s="1">
        <v>-4.6720485999999999E-2</v>
      </c>
      <c r="AE1432" s="1">
        <v>-7.79273994286822E-3</v>
      </c>
      <c r="AF1432" s="1">
        <v>1</v>
      </c>
      <c r="AG1432" s="1">
        <v>1</v>
      </c>
      <c r="AH1432" s="1">
        <v>11</v>
      </c>
      <c r="AI1432" s="1">
        <v>2</v>
      </c>
      <c r="AJ1432" s="1">
        <v>2</v>
      </c>
      <c r="AK1432" s="1">
        <v>51</v>
      </c>
    </row>
    <row r="1433" spans="1:37" x14ac:dyDescent="0.2">
      <c r="A1433" t="s">
        <v>1433</v>
      </c>
      <c r="B1433" t="s">
        <v>5123</v>
      </c>
      <c r="C1433" t="s">
        <v>5131</v>
      </c>
      <c r="D1433" t="s">
        <v>8204</v>
      </c>
      <c r="E1433" t="s">
        <v>8211</v>
      </c>
      <c r="F1433" s="35" t="s">
        <v>8212</v>
      </c>
      <c r="G1433" s="1" t="s">
        <v>5104</v>
      </c>
      <c r="H1433" s="1" t="s">
        <v>5104</v>
      </c>
      <c r="I1433" s="3">
        <v>1</v>
      </c>
      <c r="J1433" s="1">
        <v>0</v>
      </c>
      <c r="K1433" s="1">
        <v>0</v>
      </c>
      <c r="L1433" s="3">
        <v>1</v>
      </c>
      <c r="M1433" s="6">
        <v>55.2</v>
      </c>
      <c r="N1433" s="13">
        <v>55.2</v>
      </c>
      <c r="O1433" s="3">
        <v>44</v>
      </c>
      <c r="P1433" s="1">
        <v>4.0199999999999996</v>
      </c>
      <c r="Q1433" s="1">
        <v>4.0199999999999996</v>
      </c>
      <c r="R1433" s="3">
        <v>47</v>
      </c>
      <c r="S1433" s="1">
        <v>20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20</v>
      </c>
      <c r="Z1433" s="1">
        <v>0</v>
      </c>
      <c r="AA1433" s="1">
        <v>20</v>
      </c>
      <c r="AB1433" s="1">
        <v>40</v>
      </c>
      <c r="AC1433" s="3">
        <v>11</v>
      </c>
      <c r="AD1433" s="1">
        <v>-4.6720485999999999E-2</v>
      </c>
      <c r="AE1433" s="1">
        <v>-7.79273994286822E-3</v>
      </c>
      <c r="AF1433" s="1">
        <v>1</v>
      </c>
      <c r="AG1433" s="1">
        <v>1</v>
      </c>
      <c r="AH1433" s="1">
        <v>11</v>
      </c>
      <c r="AI1433" s="1">
        <v>3</v>
      </c>
      <c r="AJ1433" s="1">
        <v>3</v>
      </c>
      <c r="AK1433" s="1">
        <v>51</v>
      </c>
    </row>
    <row r="1434" spans="1:37" x14ac:dyDescent="0.2">
      <c r="A1434" t="s">
        <v>1434</v>
      </c>
      <c r="B1434" t="s">
        <v>5123</v>
      </c>
      <c r="C1434" t="s">
        <v>5131</v>
      </c>
      <c r="D1434" t="s">
        <v>8204</v>
      </c>
      <c r="E1434" t="s">
        <v>5212</v>
      </c>
      <c r="F1434" s="35" t="s">
        <v>8213</v>
      </c>
      <c r="G1434" s="1" t="s">
        <v>5104</v>
      </c>
      <c r="H1434" s="1" t="s">
        <v>5104</v>
      </c>
      <c r="I1434" s="3">
        <v>1</v>
      </c>
      <c r="J1434" s="1">
        <v>0</v>
      </c>
      <c r="K1434" s="1">
        <v>0</v>
      </c>
      <c r="L1434" s="3">
        <v>1</v>
      </c>
      <c r="M1434" s="6">
        <v>60.5</v>
      </c>
      <c r="N1434" s="13">
        <v>60.5</v>
      </c>
      <c r="O1434" s="3">
        <v>44</v>
      </c>
      <c r="P1434" s="1" t="s">
        <v>2</v>
      </c>
      <c r="Q1434" s="1">
        <v>3.4899</v>
      </c>
      <c r="R1434" s="3" t="s">
        <v>14989</v>
      </c>
      <c r="S1434" s="1">
        <v>20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20</v>
      </c>
      <c r="Z1434" s="1">
        <v>0</v>
      </c>
      <c r="AA1434" s="1">
        <v>20</v>
      </c>
      <c r="AB1434" s="1">
        <v>40</v>
      </c>
      <c r="AC1434" s="3">
        <v>11</v>
      </c>
      <c r="AD1434" s="1">
        <v>-4.6720485999999999E-2</v>
      </c>
      <c r="AE1434" s="1">
        <v>-7.79273994286822E-3</v>
      </c>
      <c r="AF1434" s="1">
        <v>1</v>
      </c>
      <c r="AG1434" s="1">
        <v>1</v>
      </c>
      <c r="AH1434" s="1">
        <v>11</v>
      </c>
      <c r="AI1434" s="1">
        <v>1</v>
      </c>
      <c r="AJ1434" s="1">
        <v>1</v>
      </c>
      <c r="AK1434" s="1">
        <v>51</v>
      </c>
    </row>
    <row r="1435" spans="1:37" x14ac:dyDescent="0.2">
      <c r="A1435" t="s">
        <v>1435</v>
      </c>
      <c r="B1435" t="s">
        <v>5123</v>
      </c>
      <c r="C1435" t="s">
        <v>6199</v>
      </c>
      <c r="D1435" t="s">
        <v>8214</v>
      </c>
      <c r="E1435" t="s">
        <v>6875</v>
      </c>
      <c r="F1435" s="35" t="s">
        <v>8215</v>
      </c>
      <c r="G1435" s="1" t="s">
        <v>5104</v>
      </c>
      <c r="H1435" s="1" t="s">
        <v>5104</v>
      </c>
      <c r="I1435" s="3">
        <v>1</v>
      </c>
      <c r="J1435" s="1">
        <v>0</v>
      </c>
      <c r="K1435" s="1">
        <v>0</v>
      </c>
      <c r="L1435" s="3">
        <v>1</v>
      </c>
      <c r="M1435" s="6">
        <v>187.5</v>
      </c>
      <c r="N1435" s="13">
        <v>187.5</v>
      </c>
      <c r="O1435" s="3">
        <v>44</v>
      </c>
      <c r="P1435" s="1">
        <v>0.97</v>
      </c>
      <c r="Q1435" s="1">
        <v>0.97</v>
      </c>
      <c r="R1435" s="3">
        <v>47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30</v>
      </c>
      <c r="Z1435" s="1">
        <v>0</v>
      </c>
      <c r="AA1435" s="1">
        <v>20</v>
      </c>
      <c r="AB1435" s="1">
        <v>50</v>
      </c>
      <c r="AC1435" s="3">
        <v>11</v>
      </c>
      <c r="AD1435" s="1">
        <v>-9.4554810000000003E-2</v>
      </c>
      <c r="AE1435" s="1">
        <v>-2.0233690908755798E-2</v>
      </c>
      <c r="AF1435" s="1">
        <v>1</v>
      </c>
      <c r="AG1435" s="1">
        <v>1</v>
      </c>
      <c r="AH1435" s="1">
        <v>11</v>
      </c>
      <c r="AI1435" s="1">
        <v>3</v>
      </c>
      <c r="AJ1435" s="1">
        <v>3</v>
      </c>
      <c r="AK1435" s="1">
        <v>51</v>
      </c>
    </row>
    <row r="1436" spans="1:37" x14ac:dyDescent="0.2">
      <c r="A1436" t="s">
        <v>1436</v>
      </c>
      <c r="B1436" t="s">
        <v>5123</v>
      </c>
      <c r="C1436" t="s">
        <v>5254</v>
      </c>
      <c r="D1436" t="s">
        <v>8216</v>
      </c>
      <c r="E1436" t="s">
        <v>8217</v>
      </c>
      <c r="F1436" s="35" t="s">
        <v>8218</v>
      </c>
      <c r="G1436" s="1" t="s">
        <v>5105</v>
      </c>
      <c r="H1436" s="1" t="s">
        <v>5105</v>
      </c>
      <c r="I1436" s="3">
        <v>1</v>
      </c>
      <c r="J1436" s="1">
        <v>0</v>
      </c>
      <c r="K1436" s="1">
        <v>0</v>
      </c>
      <c r="L1436" s="3">
        <v>1</v>
      </c>
      <c r="M1436" s="6">
        <v>85</v>
      </c>
      <c r="N1436" s="13">
        <v>85</v>
      </c>
      <c r="O1436" s="3">
        <v>44</v>
      </c>
      <c r="P1436" s="1">
        <v>4.9175000000000004</v>
      </c>
      <c r="Q1436" s="1">
        <v>4.9175000000000004</v>
      </c>
      <c r="R1436" s="3">
        <v>47</v>
      </c>
      <c r="S1436" s="1">
        <v>10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10</v>
      </c>
      <c r="Z1436" s="1">
        <v>0</v>
      </c>
      <c r="AA1436" s="1">
        <v>60</v>
      </c>
      <c r="AB1436" s="1">
        <v>20</v>
      </c>
      <c r="AC1436" s="3">
        <v>11</v>
      </c>
      <c r="AD1436" s="1">
        <v>-4.4702549000000001E-2</v>
      </c>
      <c r="AE1436" s="1">
        <v>-2.3015578173348001E-2</v>
      </c>
      <c r="AF1436" s="1">
        <v>1</v>
      </c>
      <c r="AG1436" s="1">
        <v>1</v>
      </c>
      <c r="AH1436" s="1">
        <v>11</v>
      </c>
      <c r="AI1436" s="1">
        <v>3</v>
      </c>
      <c r="AJ1436" s="1">
        <v>3</v>
      </c>
      <c r="AK1436" s="1">
        <v>51</v>
      </c>
    </row>
    <row r="1437" spans="1:37" x14ac:dyDescent="0.2">
      <c r="A1437" t="s">
        <v>1437</v>
      </c>
      <c r="B1437" t="s">
        <v>5123</v>
      </c>
      <c r="C1437" t="s">
        <v>5254</v>
      </c>
      <c r="D1437" t="s">
        <v>8219</v>
      </c>
      <c r="E1437" t="s">
        <v>6497</v>
      </c>
      <c r="F1437" s="35" t="s">
        <v>8220</v>
      </c>
      <c r="G1437" s="1" t="s">
        <v>5105</v>
      </c>
      <c r="H1437" s="1" t="s">
        <v>5105</v>
      </c>
      <c r="I1437" s="3">
        <v>1</v>
      </c>
      <c r="J1437" s="1">
        <v>0</v>
      </c>
      <c r="K1437" s="1">
        <v>0</v>
      </c>
      <c r="L1437" s="3">
        <v>1</v>
      </c>
      <c r="M1437" s="6">
        <v>30.9</v>
      </c>
      <c r="N1437" s="13">
        <v>30.9</v>
      </c>
      <c r="O1437" s="3">
        <v>44</v>
      </c>
      <c r="P1437" s="1">
        <v>1.94</v>
      </c>
      <c r="Q1437" s="1">
        <v>1.94</v>
      </c>
      <c r="R1437" s="3">
        <v>47</v>
      </c>
      <c r="S1437" s="1">
        <v>20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80</v>
      </c>
      <c r="AC1437" s="3">
        <v>11</v>
      </c>
      <c r="AD1437" s="1">
        <v>-5.0652609000000001E-2</v>
      </c>
      <c r="AE1437" s="1">
        <v>7.0122618604798501E-2</v>
      </c>
      <c r="AF1437" s="1">
        <v>3</v>
      </c>
      <c r="AG1437" s="1">
        <v>3</v>
      </c>
      <c r="AH1437" s="1">
        <v>11</v>
      </c>
      <c r="AI1437" s="1">
        <v>2</v>
      </c>
      <c r="AJ1437" s="1">
        <v>2</v>
      </c>
      <c r="AK1437" s="1">
        <v>51</v>
      </c>
    </row>
    <row r="1438" spans="1:37" x14ac:dyDescent="0.2">
      <c r="A1438" t="s">
        <v>1438</v>
      </c>
      <c r="B1438" t="s">
        <v>5123</v>
      </c>
      <c r="C1438" t="s">
        <v>5254</v>
      </c>
      <c r="D1438" t="s">
        <v>8219</v>
      </c>
      <c r="E1438" t="s">
        <v>8221</v>
      </c>
      <c r="F1438" s="35" t="s">
        <v>8222</v>
      </c>
      <c r="G1438" s="1" t="s">
        <v>5105</v>
      </c>
      <c r="H1438" s="1" t="s">
        <v>5105</v>
      </c>
      <c r="I1438" s="3">
        <v>1</v>
      </c>
      <c r="J1438" s="1">
        <v>0</v>
      </c>
      <c r="K1438" s="1">
        <v>0</v>
      </c>
      <c r="L1438" s="3">
        <v>1</v>
      </c>
      <c r="M1438" s="6">
        <v>19</v>
      </c>
      <c r="N1438" s="13">
        <v>19</v>
      </c>
      <c r="O1438" s="3">
        <v>44</v>
      </c>
      <c r="P1438" s="1">
        <v>2.48</v>
      </c>
      <c r="Q1438" s="1">
        <v>2.48</v>
      </c>
      <c r="R1438" s="3">
        <v>47</v>
      </c>
      <c r="S1438" s="1">
        <v>20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80</v>
      </c>
      <c r="AC1438" s="3">
        <v>11</v>
      </c>
      <c r="AD1438" s="1">
        <v>-5.0652609000000001E-2</v>
      </c>
      <c r="AE1438" s="1">
        <v>7.0122618604798501E-2</v>
      </c>
      <c r="AF1438" s="1">
        <v>3</v>
      </c>
      <c r="AG1438" s="1">
        <v>3</v>
      </c>
      <c r="AH1438" s="1">
        <v>11</v>
      </c>
      <c r="AI1438" s="1">
        <v>2</v>
      </c>
      <c r="AJ1438" s="1">
        <v>2</v>
      </c>
      <c r="AK1438" s="1">
        <v>51</v>
      </c>
    </row>
    <row r="1439" spans="1:37" x14ac:dyDescent="0.2">
      <c r="A1439" t="s">
        <v>1439</v>
      </c>
      <c r="B1439" t="s">
        <v>5123</v>
      </c>
      <c r="C1439" t="s">
        <v>5254</v>
      </c>
      <c r="D1439" t="s">
        <v>8219</v>
      </c>
      <c r="E1439" t="s">
        <v>6821</v>
      </c>
      <c r="F1439" s="35" t="s">
        <v>8223</v>
      </c>
      <c r="G1439" s="1" t="s">
        <v>5105</v>
      </c>
      <c r="H1439" s="1" t="s">
        <v>5105</v>
      </c>
      <c r="I1439" s="3">
        <v>1</v>
      </c>
      <c r="J1439" s="1">
        <v>0</v>
      </c>
      <c r="K1439" s="1">
        <v>0</v>
      </c>
      <c r="L1439" s="3">
        <v>1</v>
      </c>
      <c r="M1439" s="6">
        <v>20</v>
      </c>
      <c r="N1439" s="13">
        <v>20</v>
      </c>
      <c r="O1439" s="3">
        <v>44</v>
      </c>
      <c r="P1439" s="1">
        <v>1.94</v>
      </c>
      <c r="Q1439" s="1">
        <v>1.94</v>
      </c>
      <c r="R1439" s="3">
        <v>47</v>
      </c>
      <c r="S1439" s="1">
        <v>20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80</v>
      </c>
      <c r="AC1439" s="3">
        <v>11</v>
      </c>
      <c r="AD1439" s="1">
        <v>-5.0652609000000001E-2</v>
      </c>
      <c r="AE1439" s="1">
        <v>7.0122618604798501E-2</v>
      </c>
      <c r="AF1439" s="1">
        <v>3</v>
      </c>
      <c r="AG1439" s="1">
        <v>3</v>
      </c>
      <c r="AH1439" s="1">
        <v>11</v>
      </c>
      <c r="AI1439" s="1">
        <v>2</v>
      </c>
      <c r="AJ1439" s="1">
        <v>2</v>
      </c>
      <c r="AK1439" s="1">
        <v>51</v>
      </c>
    </row>
    <row r="1440" spans="1:37" x14ac:dyDescent="0.2">
      <c r="A1440" t="s">
        <v>1440</v>
      </c>
      <c r="B1440" t="s">
        <v>5168</v>
      </c>
      <c r="C1440" t="s">
        <v>5605</v>
      </c>
      <c r="D1440" t="s">
        <v>8224</v>
      </c>
      <c r="E1440" t="s">
        <v>5307</v>
      </c>
      <c r="F1440" s="35" t="s">
        <v>8225</v>
      </c>
      <c r="G1440" s="1" t="s">
        <v>5104</v>
      </c>
      <c r="H1440" s="1" t="s">
        <v>5104</v>
      </c>
      <c r="I1440" s="3">
        <v>1</v>
      </c>
      <c r="J1440" s="1">
        <v>0</v>
      </c>
      <c r="K1440" s="1">
        <v>0</v>
      </c>
      <c r="L1440" s="3">
        <v>1</v>
      </c>
      <c r="M1440" s="6">
        <v>4.9000000000000004</v>
      </c>
      <c r="N1440" s="13">
        <v>4.9000000000000004</v>
      </c>
      <c r="O1440" s="3">
        <v>44</v>
      </c>
      <c r="P1440" s="1" t="s">
        <v>2</v>
      </c>
      <c r="Q1440" s="1">
        <v>1.2748999999999999</v>
      </c>
      <c r="R1440" s="3" t="s">
        <v>14989</v>
      </c>
      <c r="S1440" s="1">
        <v>100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3">
        <v>11</v>
      </c>
      <c r="AD1440" s="1">
        <v>9.9855619000000007E-2</v>
      </c>
      <c r="AE1440" s="1">
        <v>2.2143426940416801E-2</v>
      </c>
      <c r="AF1440" s="1">
        <v>4</v>
      </c>
      <c r="AG1440" s="2">
        <v>4</v>
      </c>
      <c r="AH1440" s="1">
        <v>11</v>
      </c>
      <c r="AI1440" s="1">
        <v>5</v>
      </c>
      <c r="AJ1440" s="1">
        <v>5</v>
      </c>
      <c r="AK1440" s="1">
        <v>51</v>
      </c>
    </row>
    <row r="1441" spans="1:37" x14ac:dyDescent="0.2">
      <c r="A1441" t="s">
        <v>1441</v>
      </c>
      <c r="B1441" t="s">
        <v>5168</v>
      </c>
      <c r="C1441" t="s">
        <v>5605</v>
      </c>
      <c r="D1441" t="s">
        <v>8224</v>
      </c>
      <c r="E1441" t="s">
        <v>8226</v>
      </c>
      <c r="F1441" s="35" t="s">
        <v>8227</v>
      </c>
      <c r="G1441" s="1" t="s">
        <v>5104</v>
      </c>
      <c r="H1441" s="1" t="s">
        <v>5104</v>
      </c>
      <c r="I1441" s="3">
        <v>1</v>
      </c>
      <c r="J1441" s="1">
        <v>0</v>
      </c>
      <c r="K1441" s="1">
        <v>0</v>
      </c>
      <c r="L1441" s="3">
        <v>1</v>
      </c>
      <c r="M1441" s="6">
        <v>21</v>
      </c>
      <c r="N1441" s="13">
        <v>21</v>
      </c>
      <c r="O1441" s="3">
        <v>44</v>
      </c>
      <c r="P1441" s="1">
        <v>1</v>
      </c>
      <c r="Q1441" s="1">
        <v>1</v>
      </c>
      <c r="R1441" s="14">
        <v>1</v>
      </c>
      <c r="S1441" s="1">
        <v>100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3">
        <v>11</v>
      </c>
      <c r="AD1441" s="1">
        <v>9.9855619000000007E-2</v>
      </c>
      <c r="AE1441" s="1">
        <v>2.2143426940416801E-2</v>
      </c>
      <c r="AF1441" s="1">
        <v>4</v>
      </c>
      <c r="AG1441" s="2">
        <v>4</v>
      </c>
      <c r="AH1441" s="1">
        <v>11</v>
      </c>
      <c r="AI1441" s="1">
        <v>1</v>
      </c>
      <c r="AJ1441" s="1">
        <v>1</v>
      </c>
      <c r="AK1441" s="1">
        <v>51</v>
      </c>
    </row>
    <row r="1442" spans="1:37" x14ac:dyDescent="0.2">
      <c r="A1442" t="s">
        <v>1442</v>
      </c>
      <c r="B1442" t="s">
        <v>5168</v>
      </c>
      <c r="C1442" t="s">
        <v>5605</v>
      </c>
      <c r="D1442" t="s">
        <v>8224</v>
      </c>
      <c r="E1442" t="s">
        <v>8183</v>
      </c>
      <c r="F1442" s="35" t="s">
        <v>8228</v>
      </c>
      <c r="G1442" s="1" t="s">
        <v>5104</v>
      </c>
      <c r="H1442" s="1" t="s">
        <v>5104</v>
      </c>
      <c r="I1442" s="3">
        <v>1</v>
      </c>
      <c r="J1442" s="1">
        <v>0</v>
      </c>
      <c r="K1442" s="1">
        <v>0</v>
      </c>
      <c r="L1442" s="3">
        <v>1</v>
      </c>
      <c r="M1442" s="6">
        <v>5.8</v>
      </c>
      <c r="N1442" s="13">
        <v>5.8</v>
      </c>
      <c r="O1442" s="3">
        <v>44</v>
      </c>
      <c r="P1442" s="1" t="s">
        <v>2</v>
      </c>
      <c r="Q1442" s="1">
        <v>1.4298999999999999</v>
      </c>
      <c r="R1442" s="3" t="s">
        <v>14989</v>
      </c>
      <c r="S1442" s="1">
        <v>100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3">
        <v>11</v>
      </c>
      <c r="AD1442" s="1">
        <v>9.9855619000000007E-2</v>
      </c>
      <c r="AE1442" s="1">
        <v>2.2143426940416801E-2</v>
      </c>
      <c r="AF1442" s="1">
        <v>4</v>
      </c>
      <c r="AG1442" s="2">
        <v>4</v>
      </c>
      <c r="AH1442" s="1">
        <v>11</v>
      </c>
      <c r="AI1442" s="1">
        <v>1</v>
      </c>
      <c r="AJ1442" s="1">
        <v>1</v>
      </c>
      <c r="AK1442" s="1">
        <v>51</v>
      </c>
    </row>
    <row r="1443" spans="1:37" x14ac:dyDescent="0.2">
      <c r="A1443" t="s">
        <v>1443</v>
      </c>
      <c r="B1443" t="s">
        <v>5168</v>
      </c>
      <c r="C1443" t="s">
        <v>5605</v>
      </c>
      <c r="D1443" t="s">
        <v>8224</v>
      </c>
      <c r="E1443" t="s">
        <v>8229</v>
      </c>
      <c r="F1443" s="35" t="s">
        <v>8230</v>
      </c>
      <c r="G1443" s="1" t="s">
        <v>5104</v>
      </c>
      <c r="H1443" s="1" t="s">
        <v>5104</v>
      </c>
      <c r="I1443" s="3">
        <v>1</v>
      </c>
      <c r="J1443" s="1">
        <v>0</v>
      </c>
      <c r="K1443" s="1">
        <v>0</v>
      </c>
      <c r="L1443" s="3">
        <v>1</v>
      </c>
      <c r="M1443" s="6">
        <v>6.5</v>
      </c>
      <c r="N1443" s="13">
        <v>6.5</v>
      </c>
      <c r="O1443" s="3">
        <v>44</v>
      </c>
      <c r="P1443" s="1" t="s">
        <v>2</v>
      </c>
      <c r="Q1443" s="1">
        <v>1.2847</v>
      </c>
      <c r="R1443" s="3" t="s">
        <v>14989</v>
      </c>
      <c r="S1443" s="1">
        <v>100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3">
        <v>11</v>
      </c>
      <c r="AD1443" s="1">
        <v>9.9855619000000007E-2</v>
      </c>
      <c r="AE1443" s="1">
        <v>2.2143426940416801E-2</v>
      </c>
      <c r="AF1443" s="1">
        <v>4</v>
      </c>
      <c r="AG1443" s="2">
        <v>4</v>
      </c>
      <c r="AH1443" s="1">
        <v>11</v>
      </c>
      <c r="AI1443" s="1">
        <v>1</v>
      </c>
      <c r="AJ1443" s="1">
        <v>1</v>
      </c>
      <c r="AK1443" s="1">
        <v>51</v>
      </c>
    </row>
    <row r="1444" spans="1:37" x14ac:dyDescent="0.2">
      <c r="A1444" t="s">
        <v>1444</v>
      </c>
      <c r="B1444" t="s">
        <v>5168</v>
      </c>
      <c r="C1444" t="s">
        <v>5605</v>
      </c>
      <c r="D1444" t="s">
        <v>8224</v>
      </c>
      <c r="E1444" t="s">
        <v>8231</v>
      </c>
      <c r="F1444" s="35" t="s">
        <v>8232</v>
      </c>
      <c r="G1444" s="1" t="s">
        <v>5104</v>
      </c>
      <c r="H1444" s="1" t="s">
        <v>5104</v>
      </c>
      <c r="I1444" s="3">
        <v>1</v>
      </c>
      <c r="J1444" s="1">
        <v>0</v>
      </c>
      <c r="K1444" s="1">
        <v>0</v>
      </c>
      <c r="L1444" s="3">
        <v>1</v>
      </c>
      <c r="M1444" s="6">
        <v>22.7</v>
      </c>
      <c r="N1444" s="13">
        <v>22.7</v>
      </c>
      <c r="O1444" s="3">
        <v>44</v>
      </c>
      <c r="P1444" s="1">
        <v>1</v>
      </c>
      <c r="Q1444" s="1">
        <v>1</v>
      </c>
      <c r="R1444" s="14">
        <v>1</v>
      </c>
      <c r="S1444" s="1">
        <v>100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3">
        <v>11</v>
      </c>
      <c r="AD1444" s="1">
        <v>9.9855619000000007E-2</v>
      </c>
      <c r="AE1444" s="1">
        <v>2.2143426940416801E-2</v>
      </c>
      <c r="AF1444" s="1">
        <v>4</v>
      </c>
      <c r="AG1444" s="2">
        <v>4</v>
      </c>
      <c r="AH1444" s="1">
        <v>11</v>
      </c>
      <c r="AI1444" s="1">
        <v>3</v>
      </c>
      <c r="AJ1444" s="1">
        <v>3</v>
      </c>
      <c r="AK1444" s="1">
        <v>51</v>
      </c>
    </row>
    <row r="1445" spans="1:37" x14ac:dyDescent="0.2">
      <c r="A1445" t="s">
        <v>1445</v>
      </c>
      <c r="B1445" t="s">
        <v>5181</v>
      </c>
      <c r="C1445" t="s">
        <v>5182</v>
      </c>
      <c r="D1445" t="s">
        <v>8233</v>
      </c>
      <c r="E1445" t="s">
        <v>8234</v>
      </c>
      <c r="F1445" s="35" t="s">
        <v>8235</v>
      </c>
      <c r="G1445" s="1" t="s">
        <v>5104</v>
      </c>
      <c r="H1445" s="1" t="s">
        <v>5104</v>
      </c>
      <c r="I1445" s="3">
        <v>1</v>
      </c>
      <c r="J1445" s="1">
        <v>0</v>
      </c>
      <c r="K1445" s="1">
        <v>0</v>
      </c>
      <c r="L1445" s="3">
        <v>1</v>
      </c>
      <c r="M1445" s="6">
        <v>7750</v>
      </c>
      <c r="N1445" s="13">
        <v>7750</v>
      </c>
      <c r="O1445" s="3">
        <v>44</v>
      </c>
      <c r="P1445" s="1">
        <v>3.69</v>
      </c>
      <c r="Q1445" s="1">
        <v>3.69</v>
      </c>
      <c r="R1445" s="3">
        <v>47</v>
      </c>
      <c r="S1445" s="1">
        <v>0</v>
      </c>
      <c r="T1445" s="1">
        <v>100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3">
        <v>11</v>
      </c>
      <c r="AD1445" s="1">
        <v>1.0211409999999999E-3</v>
      </c>
      <c r="AE1445" s="1">
        <v>-1.1338292754170899E-2</v>
      </c>
      <c r="AF1445" s="1">
        <v>1</v>
      </c>
      <c r="AG1445" s="1">
        <v>1</v>
      </c>
      <c r="AH1445" s="1">
        <v>11</v>
      </c>
      <c r="AI1445" s="1">
        <v>2</v>
      </c>
      <c r="AJ1445" s="1">
        <v>2</v>
      </c>
      <c r="AK1445" s="1">
        <v>51</v>
      </c>
    </row>
    <row r="1446" spans="1:37" x14ac:dyDescent="0.2">
      <c r="A1446" t="s">
        <v>1446</v>
      </c>
      <c r="B1446" t="s">
        <v>5181</v>
      </c>
      <c r="C1446" t="s">
        <v>5182</v>
      </c>
      <c r="D1446" t="s">
        <v>8233</v>
      </c>
      <c r="E1446" t="s">
        <v>8236</v>
      </c>
      <c r="F1446" s="35" t="s">
        <v>8237</v>
      </c>
      <c r="G1446" s="1" t="s">
        <v>5104</v>
      </c>
      <c r="H1446" s="1" t="s">
        <v>5104</v>
      </c>
      <c r="I1446" s="3">
        <v>1</v>
      </c>
      <c r="J1446" s="1">
        <v>0</v>
      </c>
      <c r="K1446" s="1">
        <v>0</v>
      </c>
      <c r="L1446" s="3">
        <v>1</v>
      </c>
      <c r="M1446" s="6">
        <v>7393</v>
      </c>
      <c r="N1446" s="13">
        <v>7393</v>
      </c>
      <c r="O1446" s="3">
        <v>44</v>
      </c>
      <c r="P1446" s="1">
        <v>2.97</v>
      </c>
      <c r="Q1446" s="1">
        <v>2.97</v>
      </c>
      <c r="R1446" s="3">
        <v>47</v>
      </c>
      <c r="S1446" s="1">
        <v>0</v>
      </c>
      <c r="T1446" s="1">
        <v>80</v>
      </c>
      <c r="U1446" s="1">
        <v>20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3">
        <v>11</v>
      </c>
      <c r="AD1446" s="1">
        <v>1.1822404E-2</v>
      </c>
      <c r="AE1446" s="1">
        <v>-1.1849778181283899E-2</v>
      </c>
      <c r="AF1446" s="1">
        <v>1</v>
      </c>
      <c r="AG1446" s="1">
        <v>1</v>
      </c>
      <c r="AH1446" s="1">
        <v>11</v>
      </c>
      <c r="AI1446" s="1">
        <v>14</v>
      </c>
      <c r="AJ1446" s="1">
        <v>14</v>
      </c>
      <c r="AK1446" s="1">
        <v>51</v>
      </c>
    </row>
    <row r="1447" spans="1:37" x14ac:dyDescent="0.2">
      <c r="A1447" t="s">
        <v>1447</v>
      </c>
      <c r="B1447" t="s">
        <v>5181</v>
      </c>
      <c r="C1447" t="s">
        <v>5182</v>
      </c>
      <c r="D1447" t="s">
        <v>8233</v>
      </c>
      <c r="E1447" t="s">
        <v>8238</v>
      </c>
      <c r="F1447" s="35" t="s">
        <v>8239</v>
      </c>
      <c r="G1447" s="1" t="s">
        <v>5104</v>
      </c>
      <c r="H1447" s="1" t="s">
        <v>5104</v>
      </c>
      <c r="I1447" s="3">
        <v>1</v>
      </c>
      <c r="J1447" s="1">
        <v>1</v>
      </c>
      <c r="K1447" s="1">
        <v>1</v>
      </c>
      <c r="L1447" s="3">
        <v>1</v>
      </c>
      <c r="M1447" s="6">
        <v>2525</v>
      </c>
      <c r="N1447" s="13">
        <v>2525</v>
      </c>
      <c r="O1447" s="3">
        <v>44</v>
      </c>
      <c r="P1447" s="1">
        <v>4.3099999999999996</v>
      </c>
      <c r="Q1447" s="1">
        <v>4.3099999999999996</v>
      </c>
      <c r="R1447" s="3">
        <v>47</v>
      </c>
      <c r="S1447" s="1">
        <v>0</v>
      </c>
      <c r="T1447" s="1">
        <v>90</v>
      </c>
      <c r="U1447" s="1">
        <v>10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3">
        <v>11</v>
      </c>
      <c r="AD1447" s="1">
        <v>9.6750770000000007E-3</v>
      </c>
      <c r="AE1447" s="1">
        <v>-1.0830246008564699E-2</v>
      </c>
      <c r="AF1447" s="1">
        <v>1</v>
      </c>
      <c r="AG1447" s="1">
        <v>1</v>
      </c>
      <c r="AH1447" s="1">
        <v>11</v>
      </c>
      <c r="AI1447" s="1">
        <v>1</v>
      </c>
      <c r="AJ1447" s="1">
        <v>1</v>
      </c>
      <c r="AK1447" s="1">
        <v>51</v>
      </c>
    </row>
    <row r="1448" spans="1:37" x14ac:dyDescent="0.2">
      <c r="A1448" t="s">
        <v>1448</v>
      </c>
      <c r="B1448" t="s">
        <v>5181</v>
      </c>
      <c r="C1448" t="s">
        <v>5182</v>
      </c>
      <c r="D1448" t="s">
        <v>8233</v>
      </c>
      <c r="E1448" t="s">
        <v>5945</v>
      </c>
      <c r="F1448" s="35" t="s">
        <v>8240</v>
      </c>
      <c r="G1448" s="1" t="s">
        <v>5104</v>
      </c>
      <c r="H1448" s="1" t="s">
        <v>5104</v>
      </c>
      <c r="I1448" s="3">
        <v>1</v>
      </c>
      <c r="J1448" s="1">
        <v>0</v>
      </c>
      <c r="K1448" s="1">
        <v>0</v>
      </c>
      <c r="L1448" s="3">
        <v>1</v>
      </c>
      <c r="M1448" s="6">
        <v>1300</v>
      </c>
      <c r="N1448" s="13">
        <v>1300</v>
      </c>
      <c r="O1448" s="3">
        <v>44</v>
      </c>
      <c r="P1448" s="1">
        <v>1.845</v>
      </c>
      <c r="Q1448" s="1">
        <v>1.845</v>
      </c>
      <c r="R1448" s="3">
        <v>47</v>
      </c>
      <c r="S1448" s="1">
        <v>0</v>
      </c>
      <c r="T1448" s="1">
        <v>80</v>
      </c>
      <c r="U1448" s="1">
        <v>20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3">
        <v>11</v>
      </c>
      <c r="AD1448" s="1">
        <v>1.1822404E-2</v>
      </c>
      <c r="AE1448" s="1">
        <v>-1.1849778181283801E-2</v>
      </c>
      <c r="AF1448" s="1">
        <v>1</v>
      </c>
      <c r="AG1448" s="1">
        <v>1</v>
      </c>
      <c r="AH1448" s="1">
        <v>11</v>
      </c>
      <c r="AI1448" s="1">
        <v>3</v>
      </c>
      <c r="AJ1448" s="1">
        <v>3</v>
      </c>
      <c r="AK1448" s="1">
        <v>51</v>
      </c>
    </row>
    <row r="1449" spans="1:37" x14ac:dyDescent="0.2">
      <c r="A1449" t="s">
        <v>1449</v>
      </c>
      <c r="B1449" t="s">
        <v>5181</v>
      </c>
      <c r="C1449" t="s">
        <v>5182</v>
      </c>
      <c r="D1449" t="s">
        <v>8233</v>
      </c>
      <c r="E1449" t="s">
        <v>8241</v>
      </c>
      <c r="F1449" s="35" t="s">
        <v>8242</v>
      </c>
      <c r="G1449" s="1" t="s">
        <v>5104</v>
      </c>
      <c r="H1449" s="1" t="s">
        <v>5104</v>
      </c>
      <c r="I1449" s="3">
        <v>1</v>
      </c>
      <c r="J1449" s="1">
        <v>1</v>
      </c>
      <c r="K1449" s="1">
        <v>1</v>
      </c>
      <c r="L1449" s="3">
        <v>1</v>
      </c>
      <c r="M1449" s="6">
        <v>5500</v>
      </c>
      <c r="N1449" s="13">
        <v>5500</v>
      </c>
      <c r="O1449" s="3">
        <v>44</v>
      </c>
      <c r="P1449" s="1">
        <v>3.64</v>
      </c>
      <c r="Q1449" s="1">
        <v>3.64</v>
      </c>
      <c r="R1449" s="3">
        <v>47</v>
      </c>
      <c r="S1449" s="1">
        <v>10</v>
      </c>
      <c r="T1449" s="1">
        <v>80</v>
      </c>
      <c r="U1449" s="1">
        <v>10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3">
        <v>11</v>
      </c>
      <c r="AD1449" s="1">
        <v>2.6129538000000001E-2</v>
      </c>
      <c r="AE1449" s="1">
        <v>-1.0945292041433199E-2</v>
      </c>
      <c r="AF1449" s="1">
        <v>1</v>
      </c>
      <c r="AG1449" s="1">
        <v>1</v>
      </c>
      <c r="AH1449" s="1">
        <v>11</v>
      </c>
      <c r="AI1449" s="1">
        <v>12</v>
      </c>
      <c r="AJ1449" s="1">
        <v>12</v>
      </c>
      <c r="AK1449" s="1">
        <v>51</v>
      </c>
    </row>
    <row r="1450" spans="1:37" x14ac:dyDescent="0.2">
      <c r="A1450" t="s">
        <v>1450</v>
      </c>
      <c r="B1450" t="s">
        <v>5123</v>
      </c>
      <c r="C1450" t="s">
        <v>7379</v>
      </c>
      <c r="D1450" t="s">
        <v>8243</v>
      </c>
      <c r="E1450" t="s">
        <v>8244</v>
      </c>
      <c r="F1450" s="35" t="s">
        <v>8245</v>
      </c>
      <c r="G1450" s="1" t="s">
        <v>5105</v>
      </c>
      <c r="H1450" s="1" t="s">
        <v>5105</v>
      </c>
      <c r="I1450" s="3">
        <v>1</v>
      </c>
      <c r="J1450" s="1">
        <v>0</v>
      </c>
      <c r="K1450" s="1">
        <v>0</v>
      </c>
      <c r="L1450" s="3">
        <v>1</v>
      </c>
      <c r="M1450" s="6">
        <v>205</v>
      </c>
      <c r="N1450" s="13">
        <v>205</v>
      </c>
      <c r="O1450" s="3">
        <v>44</v>
      </c>
      <c r="P1450" s="1">
        <v>1</v>
      </c>
      <c r="Q1450" s="1">
        <v>1</v>
      </c>
      <c r="R1450" s="3">
        <v>47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100</v>
      </c>
      <c r="AC1450" s="3">
        <v>11</v>
      </c>
      <c r="AD1450" s="1">
        <v>-9.0224465000000004E-2</v>
      </c>
      <c r="AE1450" s="1">
        <v>7.4363546281953796E-2</v>
      </c>
      <c r="AF1450" s="1">
        <v>1</v>
      </c>
      <c r="AG1450" s="1">
        <v>1</v>
      </c>
      <c r="AH1450" s="1">
        <v>11</v>
      </c>
      <c r="AI1450" s="1">
        <v>3</v>
      </c>
      <c r="AJ1450" s="1">
        <v>3</v>
      </c>
      <c r="AK1450" s="1">
        <v>51</v>
      </c>
    </row>
    <row r="1451" spans="1:37" x14ac:dyDescent="0.2">
      <c r="A1451" t="s">
        <v>1451</v>
      </c>
      <c r="B1451" t="s">
        <v>5554</v>
      </c>
      <c r="C1451" t="s">
        <v>5555</v>
      </c>
      <c r="D1451" t="s">
        <v>8246</v>
      </c>
      <c r="E1451" t="s">
        <v>8247</v>
      </c>
      <c r="F1451" s="35" t="s">
        <v>8248</v>
      </c>
      <c r="G1451" s="1" t="s">
        <v>5104</v>
      </c>
      <c r="H1451" s="1" t="s">
        <v>5104</v>
      </c>
      <c r="I1451" s="3">
        <v>1</v>
      </c>
      <c r="J1451" s="1">
        <v>0</v>
      </c>
      <c r="K1451" s="1">
        <v>0</v>
      </c>
      <c r="L1451" s="3">
        <v>1</v>
      </c>
      <c r="M1451" s="6">
        <v>36</v>
      </c>
      <c r="N1451" s="13">
        <v>36</v>
      </c>
      <c r="O1451" s="3">
        <v>44</v>
      </c>
      <c r="P1451" s="1" t="s">
        <v>2</v>
      </c>
      <c r="Q1451" s="1">
        <v>3.5598999999999998</v>
      </c>
      <c r="R1451" s="3" t="s">
        <v>14989</v>
      </c>
      <c r="S1451" s="1">
        <v>70</v>
      </c>
      <c r="T1451" s="1">
        <v>0</v>
      </c>
      <c r="U1451" s="1">
        <v>0</v>
      </c>
      <c r="V1451" s="1">
        <v>0</v>
      </c>
      <c r="W1451" s="1">
        <v>0</v>
      </c>
      <c r="X1451" s="1">
        <v>30</v>
      </c>
      <c r="Y1451" s="1">
        <v>0</v>
      </c>
      <c r="Z1451" s="1">
        <v>0</v>
      </c>
      <c r="AA1451" s="1">
        <v>0</v>
      </c>
      <c r="AB1451" s="1">
        <v>0</v>
      </c>
      <c r="AC1451" s="3">
        <v>11</v>
      </c>
      <c r="AD1451" s="1">
        <v>9.7103062000000004E-2</v>
      </c>
      <c r="AE1451" s="1">
        <v>1.9300440026789999E-2</v>
      </c>
      <c r="AF1451" s="1">
        <v>1</v>
      </c>
      <c r="AG1451" s="1">
        <v>1</v>
      </c>
      <c r="AH1451" s="1">
        <v>11</v>
      </c>
      <c r="AI1451" s="1">
        <v>3</v>
      </c>
      <c r="AJ1451" s="1">
        <v>3</v>
      </c>
      <c r="AK1451" s="1">
        <v>51</v>
      </c>
    </row>
    <row r="1452" spans="1:37" x14ac:dyDescent="0.2">
      <c r="A1452" t="s">
        <v>1452</v>
      </c>
      <c r="B1452" t="s">
        <v>5181</v>
      </c>
      <c r="C1452" t="s">
        <v>7332</v>
      </c>
      <c r="D1452" t="s">
        <v>8249</v>
      </c>
      <c r="E1452" t="s">
        <v>8250</v>
      </c>
      <c r="F1452" s="35" t="s">
        <v>8251</v>
      </c>
      <c r="G1452" s="1" t="s">
        <v>5104</v>
      </c>
      <c r="H1452" s="1" t="s">
        <v>5104</v>
      </c>
      <c r="I1452" s="3">
        <v>1</v>
      </c>
      <c r="J1452" s="1">
        <v>0</v>
      </c>
      <c r="K1452" s="1">
        <v>0</v>
      </c>
      <c r="L1452" s="3">
        <v>1</v>
      </c>
      <c r="M1452" s="6">
        <v>1500</v>
      </c>
      <c r="N1452" s="13">
        <v>1500</v>
      </c>
      <c r="O1452" s="3">
        <v>44</v>
      </c>
      <c r="P1452" s="1">
        <v>1</v>
      </c>
      <c r="Q1452" s="1">
        <v>1</v>
      </c>
      <c r="R1452" s="3">
        <v>47</v>
      </c>
      <c r="S1452" s="1">
        <v>70</v>
      </c>
      <c r="T1452" s="1">
        <v>10</v>
      </c>
      <c r="U1452" s="1">
        <v>10</v>
      </c>
      <c r="V1452" s="1">
        <v>0</v>
      </c>
      <c r="W1452" s="1">
        <v>0</v>
      </c>
      <c r="X1452" s="1">
        <v>0</v>
      </c>
      <c r="Y1452" s="1">
        <v>10</v>
      </c>
      <c r="Z1452" s="1">
        <v>0</v>
      </c>
      <c r="AA1452" s="1">
        <v>0</v>
      </c>
      <c r="AB1452" s="1">
        <v>0</v>
      </c>
      <c r="AC1452" s="3">
        <v>11</v>
      </c>
      <c r="AD1452" s="1">
        <v>9.3934661000000003E-2</v>
      </c>
      <c r="AE1452" s="1">
        <v>-6.6750061778213599E-3</v>
      </c>
      <c r="AF1452" s="1">
        <v>2</v>
      </c>
      <c r="AG1452" s="1">
        <v>2</v>
      </c>
      <c r="AH1452" s="1">
        <v>11</v>
      </c>
      <c r="AI1452" s="1">
        <v>3</v>
      </c>
      <c r="AJ1452" s="1">
        <v>3</v>
      </c>
      <c r="AK1452" s="1">
        <v>51</v>
      </c>
    </row>
    <row r="1453" spans="1:37" x14ac:dyDescent="0.2">
      <c r="A1453" t="s">
        <v>1453</v>
      </c>
      <c r="B1453" t="s">
        <v>5123</v>
      </c>
      <c r="C1453" t="s">
        <v>5254</v>
      </c>
      <c r="D1453" t="s">
        <v>8252</v>
      </c>
      <c r="E1453" t="s">
        <v>8253</v>
      </c>
      <c r="F1453" s="35" t="s">
        <v>8254</v>
      </c>
      <c r="G1453" s="1" t="s">
        <v>5105</v>
      </c>
      <c r="H1453" s="1" t="s">
        <v>5105</v>
      </c>
      <c r="I1453" s="3">
        <v>1</v>
      </c>
      <c r="J1453" s="1">
        <v>0</v>
      </c>
      <c r="K1453" s="1">
        <v>0</v>
      </c>
      <c r="L1453" s="3">
        <v>1</v>
      </c>
      <c r="M1453" s="6">
        <v>168</v>
      </c>
      <c r="N1453" s="13">
        <v>168</v>
      </c>
      <c r="O1453" s="3">
        <v>44</v>
      </c>
      <c r="P1453" s="1">
        <v>2.4474999999999998</v>
      </c>
      <c r="Q1453" s="1">
        <v>2.4474999999999998</v>
      </c>
      <c r="R1453" s="3">
        <v>47</v>
      </c>
      <c r="S1453" s="1">
        <v>20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20</v>
      </c>
      <c r="AB1453" s="1">
        <v>60</v>
      </c>
      <c r="AC1453" s="3">
        <v>11</v>
      </c>
      <c r="AD1453" s="1">
        <v>-5.1553953E-2</v>
      </c>
      <c r="AE1453" s="1">
        <v>4.7387617257420897E-2</v>
      </c>
      <c r="AF1453" s="1">
        <v>2</v>
      </c>
      <c r="AG1453" s="1">
        <v>2</v>
      </c>
      <c r="AH1453" s="1">
        <v>11</v>
      </c>
      <c r="AI1453" s="1">
        <v>3</v>
      </c>
      <c r="AJ1453" s="1">
        <v>3</v>
      </c>
      <c r="AK1453" s="1">
        <v>51</v>
      </c>
    </row>
    <row r="1454" spans="1:37" x14ac:dyDescent="0.2">
      <c r="A1454" t="s">
        <v>1454</v>
      </c>
      <c r="B1454" t="s">
        <v>5123</v>
      </c>
      <c r="C1454" t="s">
        <v>5254</v>
      </c>
      <c r="D1454" t="s">
        <v>8252</v>
      </c>
      <c r="E1454" t="s">
        <v>8255</v>
      </c>
      <c r="F1454" s="35" t="s">
        <v>8256</v>
      </c>
      <c r="G1454" s="1" t="s">
        <v>5105</v>
      </c>
      <c r="H1454" s="1" t="s">
        <v>5105</v>
      </c>
      <c r="I1454" s="3">
        <v>1</v>
      </c>
      <c r="J1454" s="1">
        <v>0</v>
      </c>
      <c r="K1454" s="1">
        <v>0</v>
      </c>
      <c r="L1454" s="3">
        <v>1</v>
      </c>
      <c r="M1454" s="6">
        <v>108.4</v>
      </c>
      <c r="N1454" s="13">
        <v>108.4</v>
      </c>
      <c r="O1454" s="3">
        <v>44</v>
      </c>
      <c r="P1454" s="1">
        <v>2.62</v>
      </c>
      <c r="Q1454" s="1">
        <v>2.62</v>
      </c>
      <c r="R1454" s="3">
        <v>47</v>
      </c>
      <c r="S1454" s="1">
        <v>20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20</v>
      </c>
      <c r="AB1454" s="1">
        <v>60</v>
      </c>
      <c r="AC1454" s="3">
        <v>11</v>
      </c>
      <c r="AD1454" s="1">
        <v>-5.1553953E-2</v>
      </c>
      <c r="AE1454" s="1">
        <v>4.7387617257420897E-2</v>
      </c>
      <c r="AF1454" s="1">
        <v>2</v>
      </c>
      <c r="AG1454" s="1">
        <v>2</v>
      </c>
      <c r="AH1454" s="1">
        <v>11</v>
      </c>
      <c r="AI1454" s="1">
        <v>13</v>
      </c>
      <c r="AJ1454" s="1">
        <v>13</v>
      </c>
      <c r="AK1454" s="1">
        <v>51</v>
      </c>
    </row>
    <row r="1455" spans="1:37" x14ac:dyDescent="0.2">
      <c r="A1455" t="s">
        <v>1455</v>
      </c>
      <c r="B1455" t="s">
        <v>5123</v>
      </c>
      <c r="C1455" t="s">
        <v>5254</v>
      </c>
      <c r="D1455" t="s">
        <v>8252</v>
      </c>
      <c r="E1455" t="s">
        <v>8257</v>
      </c>
      <c r="F1455" s="35" t="s">
        <v>8258</v>
      </c>
      <c r="G1455" s="1" t="s">
        <v>5105</v>
      </c>
      <c r="H1455" s="1" t="s">
        <v>5105</v>
      </c>
      <c r="I1455" s="3">
        <v>1</v>
      </c>
      <c r="J1455" s="1">
        <v>0</v>
      </c>
      <c r="K1455" s="1">
        <v>0</v>
      </c>
      <c r="L1455" s="3">
        <v>1</v>
      </c>
      <c r="M1455" s="6">
        <v>99.1</v>
      </c>
      <c r="N1455" s="13">
        <v>99.1</v>
      </c>
      <c r="O1455" s="3">
        <v>44</v>
      </c>
      <c r="P1455" s="1">
        <v>3.0449999999999999</v>
      </c>
      <c r="Q1455" s="1">
        <v>3.0449999999999999</v>
      </c>
      <c r="R1455" s="3">
        <v>47</v>
      </c>
      <c r="S1455" s="1">
        <v>20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20</v>
      </c>
      <c r="AB1455" s="1">
        <v>60</v>
      </c>
      <c r="AC1455" s="3">
        <v>11</v>
      </c>
      <c r="AD1455" s="1">
        <v>-5.1553953E-2</v>
      </c>
      <c r="AE1455" s="1">
        <v>4.7387617257420897E-2</v>
      </c>
      <c r="AF1455" s="1">
        <v>2</v>
      </c>
      <c r="AG1455" s="1">
        <v>2</v>
      </c>
      <c r="AH1455" s="1">
        <v>11</v>
      </c>
      <c r="AI1455" s="1">
        <v>15</v>
      </c>
      <c r="AJ1455" s="1">
        <v>15</v>
      </c>
      <c r="AK1455" s="1">
        <v>51</v>
      </c>
    </row>
    <row r="1456" spans="1:37" x14ac:dyDescent="0.2">
      <c r="A1456" t="s">
        <v>1456</v>
      </c>
      <c r="B1456" t="s">
        <v>5123</v>
      </c>
      <c r="C1456" t="s">
        <v>5254</v>
      </c>
      <c r="D1456" t="s">
        <v>8252</v>
      </c>
      <c r="E1456" t="s">
        <v>7558</v>
      </c>
      <c r="F1456" s="35" t="s">
        <v>8259</v>
      </c>
      <c r="G1456" s="1" t="s">
        <v>5105</v>
      </c>
      <c r="H1456" s="1" t="s">
        <v>5105</v>
      </c>
      <c r="I1456" s="3">
        <v>1</v>
      </c>
      <c r="J1456" s="1">
        <v>0</v>
      </c>
      <c r="K1456" s="1">
        <v>0</v>
      </c>
      <c r="L1456" s="3">
        <v>1</v>
      </c>
      <c r="M1456" s="6">
        <v>70.900000000000006</v>
      </c>
      <c r="N1456" s="13">
        <v>70.900000000000006</v>
      </c>
      <c r="O1456" s="3">
        <v>44</v>
      </c>
      <c r="P1456" s="1">
        <v>2</v>
      </c>
      <c r="Q1456" s="1">
        <v>2</v>
      </c>
      <c r="R1456" s="3">
        <v>47</v>
      </c>
      <c r="S1456" s="1">
        <v>20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20</v>
      </c>
      <c r="AB1456" s="1">
        <v>60</v>
      </c>
      <c r="AC1456" s="3">
        <v>11</v>
      </c>
      <c r="AD1456" s="1">
        <v>-5.1553953E-2</v>
      </c>
      <c r="AE1456" s="1">
        <v>4.7387617257420897E-2</v>
      </c>
      <c r="AF1456" s="1">
        <v>2</v>
      </c>
      <c r="AG1456" s="1">
        <v>2</v>
      </c>
      <c r="AH1456" s="1">
        <v>11</v>
      </c>
      <c r="AI1456" s="1">
        <v>2</v>
      </c>
      <c r="AJ1456" s="1">
        <v>2</v>
      </c>
      <c r="AK1456" s="1">
        <v>51</v>
      </c>
    </row>
    <row r="1457" spans="1:37" x14ac:dyDescent="0.2">
      <c r="A1457" t="s">
        <v>1457</v>
      </c>
      <c r="B1457" t="s">
        <v>5123</v>
      </c>
      <c r="C1457" t="s">
        <v>5254</v>
      </c>
      <c r="D1457" t="s">
        <v>8252</v>
      </c>
      <c r="E1457" t="s">
        <v>8260</v>
      </c>
      <c r="F1457" s="35" t="s">
        <v>8261</v>
      </c>
      <c r="G1457" s="1" t="s">
        <v>5105</v>
      </c>
      <c r="H1457" s="1" t="s">
        <v>5105</v>
      </c>
      <c r="I1457" s="3">
        <v>1</v>
      </c>
      <c r="J1457" s="1">
        <v>0</v>
      </c>
      <c r="K1457" s="1">
        <v>0</v>
      </c>
      <c r="L1457" s="3">
        <v>1</v>
      </c>
      <c r="M1457" s="6">
        <v>139</v>
      </c>
      <c r="N1457" s="13">
        <v>139</v>
      </c>
      <c r="O1457" s="3">
        <v>44</v>
      </c>
      <c r="P1457" s="1">
        <v>2.6675</v>
      </c>
      <c r="Q1457" s="1">
        <v>2.6675</v>
      </c>
      <c r="R1457" s="3">
        <v>47</v>
      </c>
      <c r="S1457" s="1">
        <v>20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20</v>
      </c>
      <c r="AB1457" s="1">
        <v>60</v>
      </c>
      <c r="AC1457" s="3">
        <v>11</v>
      </c>
      <c r="AD1457" s="1">
        <v>-5.1553953E-2</v>
      </c>
      <c r="AE1457" s="1">
        <v>4.7387617257420897E-2</v>
      </c>
      <c r="AF1457" s="1">
        <v>2</v>
      </c>
      <c r="AG1457" s="1">
        <v>2</v>
      </c>
      <c r="AH1457" s="1">
        <v>11</v>
      </c>
      <c r="AI1457" s="1">
        <v>3</v>
      </c>
      <c r="AJ1457" s="1">
        <v>3</v>
      </c>
      <c r="AK1457" s="1">
        <v>51</v>
      </c>
    </row>
    <row r="1458" spans="1:37" x14ac:dyDescent="0.2">
      <c r="A1458" t="s">
        <v>1458</v>
      </c>
      <c r="B1458" t="s">
        <v>5123</v>
      </c>
      <c r="C1458" t="s">
        <v>5254</v>
      </c>
      <c r="D1458" t="s">
        <v>8262</v>
      </c>
      <c r="E1458" t="s">
        <v>8263</v>
      </c>
      <c r="F1458" s="35" t="s">
        <v>15003</v>
      </c>
      <c r="G1458" s="1" t="s">
        <v>5105</v>
      </c>
      <c r="H1458" s="1" t="s">
        <v>5105</v>
      </c>
      <c r="I1458" s="3">
        <v>1</v>
      </c>
      <c r="J1458" s="1">
        <v>0</v>
      </c>
      <c r="K1458" s="1">
        <v>0</v>
      </c>
      <c r="L1458" s="3">
        <v>1</v>
      </c>
      <c r="M1458" s="6">
        <v>218</v>
      </c>
      <c r="N1458" s="13">
        <v>218</v>
      </c>
      <c r="O1458" s="3">
        <v>44</v>
      </c>
      <c r="P1458" s="1">
        <v>1.365</v>
      </c>
      <c r="Q1458" s="1">
        <v>1.365</v>
      </c>
      <c r="R1458" s="3">
        <v>47</v>
      </c>
      <c r="S1458" s="1">
        <v>10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40</v>
      </c>
      <c r="Z1458" s="1">
        <v>0</v>
      </c>
      <c r="AA1458" s="1">
        <v>50</v>
      </c>
      <c r="AB1458" s="1">
        <v>0</v>
      </c>
      <c r="AC1458" s="3">
        <v>11</v>
      </c>
      <c r="AD1458" s="1">
        <v>-2.8166567999999999E-2</v>
      </c>
      <c r="AE1458" s="1">
        <v>-9.3451703124401805E-2</v>
      </c>
      <c r="AF1458" s="1">
        <v>3</v>
      </c>
      <c r="AG1458" s="1">
        <v>3</v>
      </c>
      <c r="AH1458" s="1">
        <v>11</v>
      </c>
      <c r="AI1458" s="1">
        <v>3</v>
      </c>
      <c r="AJ1458" s="1">
        <v>3</v>
      </c>
      <c r="AK1458" s="1">
        <v>51</v>
      </c>
    </row>
    <row r="1459" spans="1:37" x14ac:dyDescent="0.2">
      <c r="A1459" t="s">
        <v>1459</v>
      </c>
      <c r="B1459" t="s">
        <v>5123</v>
      </c>
      <c r="C1459" t="s">
        <v>5254</v>
      </c>
      <c r="D1459" t="s">
        <v>8262</v>
      </c>
      <c r="E1459" t="s">
        <v>8264</v>
      </c>
      <c r="F1459" s="35" t="s">
        <v>8265</v>
      </c>
      <c r="G1459" s="1" t="s">
        <v>5105</v>
      </c>
      <c r="H1459" s="1" t="s">
        <v>5105</v>
      </c>
      <c r="I1459" s="3">
        <v>1</v>
      </c>
      <c r="J1459" s="1">
        <v>0</v>
      </c>
      <c r="K1459" s="1">
        <v>0</v>
      </c>
      <c r="L1459" s="3">
        <v>1</v>
      </c>
      <c r="M1459" s="6">
        <v>135</v>
      </c>
      <c r="N1459" s="13">
        <v>135</v>
      </c>
      <c r="O1459" s="3">
        <v>44</v>
      </c>
      <c r="P1459" s="1">
        <v>3</v>
      </c>
      <c r="Q1459" s="1">
        <v>3</v>
      </c>
      <c r="R1459" s="3">
        <v>47</v>
      </c>
      <c r="S1459" s="1">
        <v>10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40</v>
      </c>
      <c r="Z1459" s="1">
        <v>0</v>
      </c>
      <c r="AA1459" s="1">
        <v>50</v>
      </c>
      <c r="AB1459" s="1">
        <v>0</v>
      </c>
      <c r="AC1459" s="3">
        <v>11</v>
      </c>
      <c r="AD1459" s="1">
        <v>-2.8166567999999999E-2</v>
      </c>
      <c r="AE1459" s="1">
        <v>-9.3451703124401805E-2</v>
      </c>
      <c r="AF1459" s="1">
        <v>3</v>
      </c>
      <c r="AG1459" s="1">
        <v>3</v>
      </c>
      <c r="AH1459" s="1">
        <v>11</v>
      </c>
      <c r="AI1459" s="1">
        <v>1</v>
      </c>
      <c r="AJ1459" s="1">
        <v>1</v>
      </c>
      <c r="AK1459" s="1">
        <v>51</v>
      </c>
    </row>
    <row r="1460" spans="1:37" x14ac:dyDescent="0.2">
      <c r="A1460" t="s">
        <v>1460</v>
      </c>
      <c r="B1460" t="s">
        <v>5123</v>
      </c>
      <c r="C1460" t="s">
        <v>5254</v>
      </c>
      <c r="D1460" t="s">
        <v>8262</v>
      </c>
      <c r="E1460" t="s">
        <v>8266</v>
      </c>
      <c r="F1460" s="35" t="s">
        <v>8267</v>
      </c>
      <c r="G1460" s="1" t="s">
        <v>5105</v>
      </c>
      <c r="H1460" s="1" t="s">
        <v>5105</v>
      </c>
      <c r="I1460" s="3">
        <v>1</v>
      </c>
      <c r="J1460" s="1">
        <v>0</v>
      </c>
      <c r="K1460" s="1">
        <v>0</v>
      </c>
      <c r="L1460" s="3">
        <v>1</v>
      </c>
      <c r="M1460" s="6">
        <v>286</v>
      </c>
      <c r="N1460" s="13">
        <v>286</v>
      </c>
      <c r="O1460" s="3">
        <v>44</v>
      </c>
      <c r="P1460" s="1" t="s">
        <v>2</v>
      </c>
      <c r="Q1460" s="1">
        <v>2.0486</v>
      </c>
      <c r="R1460" s="3" t="s">
        <v>14989</v>
      </c>
      <c r="S1460" s="1">
        <v>10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40</v>
      </c>
      <c r="Z1460" s="1">
        <v>0</v>
      </c>
      <c r="AA1460" s="1">
        <v>50</v>
      </c>
      <c r="AB1460" s="1">
        <v>0</v>
      </c>
      <c r="AC1460" s="3">
        <v>11</v>
      </c>
      <c r="AD1460" s="1">
        <v>-2.8166567999999999E-2</v>
      </c>
      <c r="AE1460" s="1">
        <v>-9.3451703124401805E-2</v>
      </c>
      <c r="AF1460" s="1">
        <v>3</v>
      </c>
      <c r="AG1460" s="1">
        <v>3</v>
      </c>
      <c r="AH1460" s="1">
        <v>11</v>
      </c>
      <c r="AI1460" s="1">
        <v>1</v>
      </c>
      <c r="AJ1460" s="1">
        <v>1</v>
      </c>
      <c r="AK1460" s="1">
        <v>51</v>
      </c>
    </row>
    <row r="1461" spans="1:37" x14ac:dyDescent="0.2">
      <c r="A1461" t="s">
        <v>1461</v>
      </c>
      <c r="B1461" t="s">
        <v>5123</v>
      </c>
      <c r="C1461" t="s">
        <v>5254</v>
      </c>
      <c r="D1461" t="s">
        <v>8262</v>
      </c>
      <c r="E1461" t="s">
        <v>5615</v>
      </c>
      <c r="F1461" s="35" t="s">
        <v>8268</v>
      </c>
      <c r="G1461" s="1" t="s">
        <v>5105</v>
      </c>
      <c r="H1461" s="1" t="s">
        <v>5105</v>
      </c>
      <c r="I1461" s="3">
        <v>1</v>
      </c>
      <c r="J1461" s="1">
        <v>0</v>
      </c>
      <c r="K1461" s="1">
        <v>0</v>
      </c>
      <c r="L1461" s="3">
        <v>1</v>
      </c>
      <c r="M1461" s="6">
        <v>112</v>
      </c>
      <c r="N1461" s="13">
        <v>112</v>
      </c>
      <c r="O1461" s="3">
        <v>44</v>
      </c>
      <c r="P1461" s="1">
        <v>2.2200000000000002</v>
      </c>
      <c r="Q1461" s="1">
        <v>2.2200000000000002</v>
      </c>
      <c r="R1461" s="3">
        <v>47</v>
      </c>
      <c r="S1461" s="1">
        <v>10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40</v>
      </c>
      <c r="Z1461" s="1">
        <v>0</v>
      </c>
      <c r="AA1461" s="1">
        <v>50</v>
      </c>
      <c r="AB1461" s="1">
        <v>0</v>
      </c>
      <c r="AC1461" s="3">
        <v>11</v>
      </c>
      <c r="AD1461" s="1">
        <v>-2.8166567999999999E-2</v>
      </c>
      <c r="AE1461" s="1">
        <v>-9.3451703124401903E-2</v>
      </c>
      <c r="AF1461" s="1">
        <v>3</v>
      </c>
      <c r="AG1461" s="1">
        <v>3</v>
      </c>
      <c r="AH1461" s="1">
        <v>11</v>
      </c>
      <c r="AI1461" s="1">
        <v>4</v>
      </c>
      <c r="AJ1461" s="1">
        <v>4</v>
      </c>
      <c r="AK1461" s="1">
        <v>51</v>
      </c>
    </row>
    <row r="1462" spans="1:37" x14ac:dyDescent="0.2">
      <c r="A1462" t="s">
        <v>1462</v>
      </c>
      <c r="B1462" t="s">
        <v>5123</v>
      </c>
      <c r="C1462" t="s">
        <v>5254</v>
      </c>
      <c r="D1462" t="s">
        <v>8262</v>
      </c>
      <c r="E1462" t="s">
        <v>8269</v>
      </c>
      <c r="F1462" s="35" t="s">
        <v>8270</v>
      </c>
      <c r="G1462" s="1" t="s">
        <v>5105</v>
      </c>
      <c r="H1462" s="1" t="s">
        <v>5105</v>
      </c>
      <c r="I1462" s="3">
        <v>1</v>
      </c>
      <c r="J1462" s="1">
        <v>0</v>
      </c>
      <c r="K1462" s="1">
        <v>0</v>
      </c>
      <c r="L1462" s="3">
        <v>1</v>
      </c>
      <c r="M1462" s="6">
        <v>200</v>
      </c>
      <c r="N1462" s="13">
        <v>200</v>
      </c>
      <c r="O1462" s="3">
        <v>44</v>
      </c>
      <c r="P1462" s="1" t="s">
        <v>2</v>
      </c>
      <c r="Q1462" s="1">
        <v>1.1567000000000001</v>
      </c>
      <c r="R1462" s="3" t="s">
        <v>14989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100</v>
      </c>
      <c r="AC1462" s="36">
        <v>1</v>
      </c>
      <c r="AD1462" s="1">
        <v>-9.0224465000000004E-2</v>
      </c>
      <c r="AE1462" s="1">
        <v>7.4363546281953796E-2</v>
      </c>
      <c r="AF1462" s="1">
        <v>3</v>
      </c>
      <c r="AG1462" s="1">
        <v>3</v>
      </c>
      <c r="AH1462" s="15">
        <v>1</v>
      </c>
      <c r="AI1462" s="1">
        <v>2</v>
      </c>
      <c r="AJ1462" s="1">
        <v>2</v>
      </c>
      <c r="AK1462" s="1">
        <v>51</v>
      </c>
    </row>
    <row r="1463" spans="1:37" x14ac:dyDescent="0.2">
      <c r="A1463" t="s">
        <v>1463</v>
      </c>
      <c r="B1463" t="s">
        <v>5123</v>
      </c>
      <c r="C1463" t="s">
        <v>5254</v>
      </c>
      <c r="D1463" t="s">
        <v>8262</v>
      </c>
      <c r="E1463" t="s">
        <v>7681</v>
      </c>
      <c r="F1463" s="35" t="s">
        <v>8271</v>
      </c>
      <c r="G1463" s="1" t="s">
        <v>5105</v>
      </c>
      <c r="H1463" s="1" t="s">
        <v>5105</v>
      </c>
      <c r="I1463" s="3">
        <v>1</v>
      </c>
      <c r="J1463" s="1">
        <v>0</v>
      </c>
      <c r="K1463" s="1">
        <v>0</v>
      </c>
      <c r="L1463" s="3">
        <v>1</v>
      </c>
      <c r="M1463" s="6">
        <v>109</v>
      </c>
      <c r="N1463" s="13">
        <v>109</v>
      </c>
      <c r="O1463" s="3">
        <v>44</v>
      </c>
      <c r="P1463" s="1">
        <v>1.39</v>
      </c>
      <c r="Q1463" s="1">
        <v>1.39</v>
      </c>
      <c r="R1463" s="3">
        <v>47</v>
      </c>
      <c r="S1463" s="1">
        <v>10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40</v>
      </c>
      <c r="Z1463" s="1">
        <v>0</v>
      </c>
      <c r="AA1463" s="1">
        <v>50</v>
      </c>
      <c r="AB1463" s="1">
        <v>0</v>
      </c>
      <c r="AC1463" s="3">
        <v>11</v>
      </c>
      <c r="AD1463" s="1">
        <v>-2.8166567999999999E-2</v>
      </c>
      <c r="AE1463" s="1">
        <v>-9.3451703124401805E-2</v>
      </c>
      <c r="AF1463" s="1">
        <v>3</v>
      </c>
      <c r="AG1463" s="1">
        <v>3</v>
      </c>
      <c r="AH1463" s="1">
        <v>11</v>
      </c>
      <c r="AI1463" s="1">
        <v>2</v>
      </c>
      <c r="AJ1463" s="1">
        <v>2</v>
      </c>
      <c r="AK1463" s="1">
        <v>51</v>
      </c>
    </row>
    <row r="1464" spans="1:37" x14ac:dyDescent="0.2">
      <c r="A1464" t="s">
        <v>1464</v>
      </c>
      <c r="B1464" t="s">
        <v>5123</v>
      </c>
      <c r="C1464" t="s">
        <v>5254</v>
      </c>
      <c r="D1464" t="s">
        <v>8262</v>
      </c>
      <c r="E1464" t="s">
        <v>8272</v>
      </c>
      <c r="F1464" s="35" t="s">
        <v>8273</v>
      </c>
      <c r="G1464" s="1" t="s">
        <v>5105</v>
      </c>
      <c r="H1464" s="1" t="s">
        <v>5105</v>
      </c>
      <c r="I1464" s="3">
        <v>1</v>
      </c>
      <c r="J1464" s="1">
        <v>0</v>
      </c>
      <c r="K1464" s="1">
        <v>0</v>
      </c>
      <c r="L1464" s="3">
        <v>1</v>
      </c>
      <c r="M1464" s="6">
        <v>141</v>
      </c>
      <c r="N1464" s="13">
        <v>141</v>
      </c>
      <c r="O1464" s="3">
        <v>44</v>
      </c>
      <c r="P1464" s="1">
        <v>1.8</v>
      </c>
      <c r="Q1464" s="1">
        <v>1.8</v>
      </c>
      <c r="R1464" s="3">
        <v>47</v>
      </c>
      <c r="S1464" s="1">
        <v>10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40</v>
      </c>
      <c r="Z1464" s="1">
        <v>0</v>
      </c>
      <c r="AA1464" s="1">
        <v>50</v>
      </c>
      <c r="AB1464" s="1">
        <v>0</v>
      </c>
      <c r="AC1464" s="3">
        <v>11</v>
      </c>
      <c r="AD1464" s="1">
        <v>-2.8166567999999999E-2</v>
      </c>
      <c r="AE1464" s="1">
        <v>-9.3451703124401805E-2</v>
      </c>
      <c r="AF1464" s="1">
        <v>3</v>
      </c>
      <c r="AG1464" s="1">
        <v>3</v>
      </c>
      <c r="AH1464" s="1">
        <v>11</v>
      </c>
      <c r="AI1464" s="1">
        <v>1</v>
      </c>
      <c r="AJ1464" s="1">
        <v>1</v>
      </c>
      <c r="AK1464" s="1">
        <v>51</v>
      </c>
    </row>
    <row r="1465" spans="1:37" x14ac:dyDescent="0.2">
      <c r="A1465" t="s">
        <v>1465</v>
      </c>
      <c r="B1465" t="s">
        <v>5123</v>
      </c>
      <c r="C1465" t="s">
        <v>5254</v>
      </c>
      <c r="D1465" t="s">
        <v>8262</v>
      </c>
      <c r="E1465" t="s">
        <v>8274</v>
      </c>
      <c r="F1465" s="35" t="s">
        <v>15004</v>
      </c>
      <c r="G1465" s="1" t="s">
        <v>5105</v>
      </c>
      <c r="H1465" s="1" t="s">
        <v>5105</v>
      </c>
      <c r="I1465" s="3">
        <v>1</v>
      </c>
      <c r="J1465" s="1">
        <v>0</v>
      </c>
      <c r="K1465" s="1">
        <v>0</v>
      </c>
      <c r="L1465" s="3">
        <v>1</v>
      </c>
      <c r="M1465" s="6">
        <v>250</v>
      </c>
      <c r="N1465" s="13">
        <v>250</v>
      </c>
      <c r="O1465" s="3">
        <v>44</v>
      </c>
      <c r="P1465" s="1">
        <v>0.97750000000000004</v>
      </c>
      <c r="Q1465" s="1">
        <v>0.97750000000000004</v>
      </c>
      <c r="R1465" s="3">
        <v>47</v>
      </c>
      <c r="S1465" s="1">
        <v>10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40</v>
      </c>
      <c r="Z1465" s="1">
        <v>0</v>
      </c>
      <c r="AA1465" s="1">
        <v>50</v>
      </c>
      <c r="AB1465" s="1">
        <v>0</v>
      </c>
      <c r="AC1465" s="3">
        <v>11</v>
      </c>
      <c r="AD1465" s="1">
        <v>-2.8166567999999999E-2</v>
      </c>
      <c r="AE1465" s="1">
        <v>-9.3451703124401805E-2</v>
      </c>
      <c r="AF1465" s="1">
        <v>3</v>
      </c>
      <c r="AG1465" s="1">
        <v>3</v>
      </c>
      <c r="AH1465" s="1">
        <v>11</v>
      </c>
      <c r="AI1465" s="1">
        <v>2</v>
      </c>
      <c r="AJ1465" s="1">
        <v>2</v>
      </c>
      <c r="AK1465" s="1">
        <v>51</v>
      </c>
    </row>
    <row r="1466" spans="1:37" x14ac:dyDescent="0.2">
      <c r="A1466" t="s">
        <v>1466</v>
      </c>
      <c r="B1466" t="s">
        <v>5123</v>
      </c>
      <c r="C1466" t="s">
        <v>5254</v>
      </c>
      <c r="D1466" t="s">
        <v>8262</v>
      </c>
      <c r="E1466" t="s">
        <v>8275</v>
      </c>
      <c r="F1466" s="35" t="s">
        <v>8276</v>
      </c>
      <c r="G1466" s="1" t="s">
        <v>5105</v>
      </c>
      <c r="H1466" s="1" t="s">
        <v>5105</v>
      </c>
      <c r="I1466" s="3">
        <v>1</v>
      </c>
      <c r="J1466" s="1">
        <v>0</v>
      </c>
      <c r="K1466" s="1">
        <v>0</v>
      </c>
      <c r="L1466" s="3">
        <v>1</v>
      </c>
      <c r="M1466" s="6">
        <v>297</v>
      </c>
      <c r="N1466" s="13">
        <v>297</v>
      </c>
      <c r="O1466" s="3">
        <v>44</v>
      </c>
      <c r="P1466" s="1">
        <v>1.4724999999999999</v>
      </c>
      <c r="Q1466" s="1">
        <v>1.4724999999999999</v>
      </c>
      <c r="R1466" s="3">
        <v>47</v>
      </c>
      <c r="S1466" s="1">
        <v>10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40</v>
      </c>
      <c r="Z1466" s="1">
        <v>0</v>
      </c>
      <c r="AA1466" s="1">
        <v>50</v>
      </c>
      <c r="AB1466" s="1">
        <v>0</v>
      </c>
      <c r="AC1466" s="3">
        <v>11</v>
      </c>
      <c r="AD1466" s="1">
        <v>-2.8166567999999999E-2</v>
      </c>
      <c r="AE1466" s="1">
        <v>-9.3451703124401805E-2</v>
      </c>
      <c r="AF1466" s="1">
        <v>3</v>
      </c>
      <c r="AG1466" s="1">
        <v>3</v>
      </c>
      <c r="AH1466" s="1">
        <v>11</v>
      </c>
      <c r="AI1466" s="1">
        <v>6</v>
      </c>
      <c r="AJ1466" s="1">
        <v>6</v>
      </c>
      <c r="AK1466" s="1">
        <v>51</v>
      </c>
    </row>
    <row r="1467" spans="1:37" x14ac:dyDescent="0.2">
      <c r="A1467" t="s">
        <v>1467</v>
      </c>
      <c r="B1467" t="s">
        <v>5123</v>
      </c>
      <c r="C1467" t="s">
        <v>5254</v>
      </c>
      <c r="D1467" t="s">
        <v>8262</v>
      </c>
      <c r="E1467" t="s">
        <v>8277</v>
      </c>
      <c r="F1467" s="35" t="s">
        <v>8278</v>
      </c>
      <c r="G1467" s="1" t="s">
        <v>5105</v>
      </c>
      <c r="H1467" s="1" t="s">
        <v>5105</v>
      </c>
      <c r="I1467" s="3">
        <v>1</v>
      </c>
      <c r="J1467" s="1">
        <v>0</v>
      </c>
      <c r="K1467" s="1">
        <v>0</v>
      </c>
      <c r="L1467" s="3">
        <v>1</v>
      </c>
      <c r="M1467" s="6">
        <v>186</v>
      </c>
      <c r="N1467" s="13">
        <v>186</v>
      </c>
      <c r="O1467" s="3">
        <v>44</v>
      </c>
      <c r="P1467" s="1" t="s">
        <v>2</v>
      </c>
      <c r="Q1467" s="1">
        <v>1.8834</v>
      </c>
      <c r="R1467" s="3" t="s">
        <v>14989</v>
      </c>
      <c r="S1467" s="1">
        <v>10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40</v>
      </c>
      <c r="Z1467" s="1">
        <v>0</v>
      </c>
      <c r="AA1467" s="1">
        <v>50</v>
      </c>
      <c r="AB1467" s="1">
        <v>0</v>
      </c>
      <c r="AC1467" s="3">
        <v>11</v>
      </c>
      <c r="AD1467" s="1">
        <v>-2.8166567999999999E-2</v>
      </c>
      <c r="AE1467" s="1">
        <v>-9.3451703124401805E-2</v>
      </c>
      <c r="AF1467" s="1">
        <v>3</v>
      </c>
      <c r="AG1467" s="1">
        <v>3</v>
      </c>
      <c r="AH1467" s="1">
        <v>11</v>
      </c>
      <c r="AI1467" s="1">
        <v>2</v>
      </c>
      <c r="AJ1467" s="1">
        <v>2</v>
      </c>
      <c r="AK1467" s="1">
        <v>51</v>
      </c>
    </row>
    <row r="1468" spans="1:37" x14ac:dyDescent="0.2">
      <c r="A1468" t="s">
        <v>1468</v>
      </c>
      <c r="B1468" t="s">
        <v>5168</v>
      </c>
      <c r="C1468" t="s">
        <v>5503</v>
      </c>
      <c r="D1468" t="s">
        <v>8279</v>
      </c>
      <c r="E1468" t="s">
        <v>8280</v>
      </c>
      <c r="F1468" s="35" t="s">
        <v>8281</v>
      </c>
      <c r="G1468" s="1" t="s">
        <v>5104</v>
      </c>
      <c r="H1468" s="1" t="s">
        <v>5104</v>
      </c>
      <c r="I1468" s="3">
        <v>1</v>
      </c>
      <c r="J1468" s="1">
        <v>0</v>
      </c>
      <c r="K1468" s="1">
        <v>0</v>
      </c>
      <c r="L1468" s="3">
        <v>1</v>
      </c>
      <c r="M1468" s="6">
        <v>3.2</v>
      </c>
      <c r="N1468" s="13">
        <v>3.2</v>
      </c>
      <c r="O1468" s="3">
        <v>44</v>
      </c>
      <c r="P1468" s="1">
        <v>1</v>
      </c>
      <c r="Q1468" s="1">
        <v>1</v>
      </c>
      <c r="R1468" s="14">
        <v>1</v>
      </c>
      <c r="S1468" s="1">
        <v>100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3">
        <v>11</v>
      </c>
      <c r="AD1468" s="1">
        <v>9.9855619000000007E-2</v>
      </c>
      <c r="AE1468" s="1">
        <v>2.2143426940416901E-2</v>
      </c>
      <c r="AF1468" s="1">
        <v>4</v>
      </c>
      <c r="AG1468" s="2">
        <v>4</v>
      </c>
      <c r="AH1468" s="1">
        <v>11</v>
      </c>
      <c r="AI1468" s="1">
        <v>3</v>
      </c>
      <c r="AJ1468" s="1">
        <v>3</v>
      </c>
      <c r="AK1468" s="1">
        <v>51</v>
      </c>
    </row>
    <row r="1469" spans="1:37" x14ac:dyDescent="0.2">
      <c r="A1469" t="s">
        <v>1469</v>
      </c>
      <c r="B1469" t="s">
        <v>5412</v>
      </c>
      <c r="C1469" t="s">
        <v>8187</v>
      </c>
      <c r="D1469" t="s">
        <v>8282</v>
      </c>
      <c r="E1469" t="s">
        <v>8283</v>
      </c>
      <c r="F1469" s="35" t="s">
        <v>8284</v>
      </c>
      <c r="G1469" s="1" t="s">
        <v>5104</v>
      </c>
      <c r="H1469" s="1" t="s">
        <v>5104</v>
      </c>
      <c r="I1469" s="3">
        <v>1</v>
      </c>
      <c r="J1469" s="1">
        <v>0</v>
      </c>
      <c r="K1469" s="1">
        <v>0</v>
      </c>
      <c r="L1469" s="3">
        <v>1</v>
      </c>
      <c r="M1469" s="6">
        <v>250</v>
      </c>
      <c r="N1469" s="13">
        <v>250</v>
      </c>
      <c r="O1469" s="3">
        <v>44</v>
      </c>
      <c r="P1469" s="1">
        <v>1.5</v>
      </c>
      <c r="Q1469" s="1">
        <v>1.5</v>
      </c>
      <c r="R1469" s="3">
        <v>47</v>
      </c>
      <c r="S1469" s="1">
        <v>40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60</v>
      </c>
      <c r="AA1469" s="1">
        <v>0</v>
      </c>
      <c r="AB1469" s="1">
        <v>0</v>
      </c>
      <c r="AC1469" s="3">
        <v>11</v>
      </c>
      <c r="AD1469" s="1">
        <v>6.5026919000000002E-2</v>
      </c>
      <c r="AE1469" s="1">
        <v>-3.8415420578387098E-3</v>
      </c>
      <c r="AF1469" s="1">
        <v>3</v>
      </c>
      <c r="AG1469" s="1">
        <v>3</v>
      </c>
      <c r="AH1469" s="1">
        <v>11</v>
      </c>
      <c r="AI1469" s="1">
        <v>2</v>
      </c>
      <c r="AJ1469" s="1">
        <v>2</v>
      </c>
      <c r="AK1469" s="1">
        <v>51</v>
      </c>
    </row>
    <row r="1470" spans="1:37" x14ac:dyDescent="0.2">
      <c r="A1470" t="s">
        <v>1470</v>
      </c>
      <c r="B1470" t="s">
        <v>5412</v>
      </c>
      <c r="C1470" t="s">
        <v>8187</v>
      </c>
      <c r="D1470" t="s">
        <v>8282</v>
      </c>
      <c r="E1470" t="s">
        <v>7587</v>
      </c>
      <c r="F1470" s="35" t="s">
        <v>8285</v>
      </c>
      <c r="G1470" s="1" t="s">
        <v>5104</v>
      </c>
      <c r="H1470" s="1" t="s">
        <v>5104</v>
      </c>
      <c r="I1470" s="3">
        <v>1</v>
      </c>
      <c r="J1470" s="1">
        <v>0</v>
      </c>
      <c r="K1470" s="1">
        <v>0</v>
      </c>
      <c r="L1470" s="3">
        <v>1</v>
      </c>
      <c r="M1470" s="6">
        <v>210</v>
      </c>
      <c r="N1470" s="13">
        <v>210</v>
      </c>
      <c r="O1470" s="3">
        <v>44</v>
      </c>
      <c r="P1470" s="1">
        <v>1.2450000000000001</v>
      </c>
      <c r="Q1470" s="1">
        <v>1.2450000000000001</v>
      </c>
      <c r="R1470" s="3">
        <v>47</v>
      </c>
      <c r="S1470" s="1">
        <v>40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60</v>
      </c>
      <c r="AA1470" s="1">
        <v>0</v>
      </c>
      <c r="AB1470" s="1">
        <v>0</v>
      </c>
      <c r="AC1470" s="3">
        <v>11</v>
      </c>
      <c r="AD1470" s="1">
        <v>6.5026919000000002E-2</v>
      </c>
      <c r="AE1470" s="1">
        <v>-3.8415420578387098E-3</v>
      </c>
      <c r="AF1470" s="1">
        <v>3</v>
      </c>
      <c r="AG1470" s="1">
        <v>3</v>
      </c>
      <c r="AH1470" s="1">
        <v>11</v>
      </c>
      <c r="AI1470" s="1">
        <v>2</v>
      </c>
      <c r="AJ1470" s="1">
        <v>2</v>
      </c>
      <c r="AK1470" s="1">
        <v>51</v>
      </c>
    </row>
    <row r="1471" spans="1:37" x14ac:dyDescent="0.2">
      <c r="A1471" t="s">
        <v>1471</v>
      </c>
      <c r="B1471" t="s">
        <v>5412</v>
      </c>
      <c r="C1471" t="s">
        <v>8187</v>
      </c>
      <c r="D1471" t="s">
        <v>8282</v>
      </c>
      <c r="E1471" t="s">
        <v>8286</v>
      </c>
      <c r="F1471" s="35" t="s">
        <v>8287</v>
      </c>
      <c r="G1471" s="1" t="s">
        <v>5104</v>
      </c>
      <c r="H1471" s="1" t="s">
        <v>5104</v>
      </c>
      <c r="I1471" s="3">
        <v>1</v>
      </c>
      <c r="J1471" s="1">
        <v>0</v>
      </c>
      <c r="K1471" s="1">
        <v>0</v>
      </c>
      <c r="L1471" s="3">
        <v>1</v>
      </c>
      <c r="M1471" s="6">
        <v>160</v>
      </c>
      <c r="N1471" s="13">
        <v>160</v>
      </c>
      <c r="O1471" s="3">
        <v>44</v>
      </c>
      <c r="P1471" s="1">
        <v>1.5725</v>
      </c>
      <c r="Q1471" s="1">
        <v>1.5725</v>
      </c>
      <c r="R1471" s="3">
        <v>47</v>
      </c>
      <c r="S1471" s="1">
        <v>40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60</v>
      </c>
      <c r="AA1471" s="1">
        <v>0</v>
      </c>
      <c r="AB1471" s="1">
        <v>0</v>
      </c>
      <c r="AC1471" s="3">
        <v>11</v>
      </c>
      <c r="AD1471" s="1">
        <v>6.5026919000000002E-2</v>
      </c>
      <c r="AE1471" s="1">
        <v>-3.8415420578387198E-3</v>
      </c>
      <c r="AF1471" s="1">
        <v>3</v>
      </c>
      <c r="AG1471" s="1">
        <v>3</v>
      </c>
      <c r="AH1471" s="1">
        <v>11</v>
      </c>
      <c r="AI1471" s="1">
        <v>1</v>
      </c>
      <c r="AJ1471" s="1">
        <v>1</v>
      </c>
      <c r="AK1471" s="1">
        <v>51</v>
      </c>
    </row>
    <row r="1472" spans="1:37" x14ac:dyDescent="0.2">
      <c r="A1472" t="s">
        <v>1472</v>
      </c>
      <c r="B1472" t="s">
        <v>5412</v>
      </c>
      <c r="C1472" t="s">
        <v>8187</v>
      </c>
      <c r="D1472" t="s">
        <v>8282</v>
      </c>
      <c r="E1472" t="s">
        <v>8288</v>
      </c>
      <c r="F1472" s="35" t="s">
        <v>8289</v>
      </c>
      <c r="G1472" s="1" t="s">
        <v>5104</v>
      </c>
      <c r="H1472" s="1" t="s">
        <v>5104</v>
      </c>
      <c r="I1472" s="3">
        <v>1</v>
      </c>
      <c r="J1472" s="1">
        <v>0</v>
      </c>
      <c r="K1472" s="1">
        <v>0</v>
      </c>
      <c r="L1472" s="3">
        <v>1</v>
      </c>
      <c r="M1472" s="6">
        <v>227.7</v>
      </c>
      <c r="N1472" s="13">
        <v>227.7</v>
      </c>
      <c r="O1472" s="3">
        <v>44</v>
      </c>
      <c r="P1472" s="1">
        <v>1.5</v>
      </c>
      <c r="Q1472" s="1">
        <v>1.5</v>
      </c>
      <c r="R1472" s="3">
        <v>47</v>
      </c>
      <c r="S1472" s="1">
        <v>40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60</v>
      </c>
      <c r="AA1472" s="1">
        <v>0</v>
      </c>
      <c r="AB1472" s="1">
        <v>0</v>
      </c>
      <c r="AC1472" s="3">
        <v>11</v>
      </c>
      <c r="AD1472" s="1">
        <v>6.5026919000000002E-2</v>
      </c>
      <c r="AE1472" s="1">
        <v>-3.8415420578387198E-3</v>
      </c>
      <c r="AF1472" s="1">
        <v>3</v>
      </c>
      <c r="AG1472" s="1">
        <v>3</v>
      </c>
      <c r="AH1472" s="1">
        <v>11</v>
      </c>
      <c r="AI1472" s="1">
        <v>2</v>
      </c>
      <c r="AJ1472" s="1">
        <v>2</v>
      </c>
      <c r="AK1472" s="1">
        <v>51</v>
      </c>
    </row>
    <row r="1473" spans="1:37" x14ac:dyDescent="0.2">
      <c r="A1473" t="s">
        <v>1473</v>
      </c>
      <c r="B1473" t="s">
        <v>5412</v>
      </c>
      <c r="C1473" t="s">
        <v>8187</v>
      </c>
      <c r="D1473" t="s">
        <v>8290</v>
      </c>
      <c r="E1473" t="s">
        <v>8291</v>
      </c>
      <c r="F1473" s="35" t="s">
        <v>8292</v>
      </c>
      <c r="G1473" s="1" t="s">
        <v>5104</v>
      </c>
      <c r="H1473" s="1" t="s">
        <v>5104</v>
      </c>
      <c r="I1473" s="3">
        <v>1</v>
      </c>
      <c r="J1473" s="1">
        <v>0</v>
      </c>
      <c r="K1473" s="1">
        <v>0</v>
      </c>
      <c r="L1473" s="3">
        <v>1</v>
      </c>
      <c r="M1473" s="6">
        <v>144</v>
      </c>
      <c r="N1473" s="13">
        <v>144</v>
      </c>
      <c r="O1473" s="3">
        <v>44</v>
      </c>
      <c r="P1473" s="1">
        <v>1.5725</v>
      </c>
      <c r="Q1473" s="1">
        <v>1.5725</v>
      </c>
      <c r="R1473" s="3">
        <v>47</v>
      </c>
      <c r="S1473" s="1">
        <v>60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35</v>
      </c>
      <c r="Z1473" s="1">
        <v>0</v>
      </c>
      <c r="AA1473" s="1">
        <v>0</v>
      </c>
      <c r="AB1473" s="1">
        <v>5</v>
      </c>
      <c r="AC1473" s="3">
        <v>1</v>
      </c>
      <c r="AD1473" s="1">
        <v>5.2985203000000002E-2</v>
      </c>
      <c r="AE1473" s="1">
        <v>-4.60374668091647E-2</v>
      </c>
      <c r="AF1473" s="1">
        <v>3</v>
      </c>
      <c r="AG1473" s="1">
        <v>3</v>
      </c>
      <c r="AH1473" s="1">
        <v>1</v>
      </c>
      <c r="AI1473" s="1">
        <v>3</v>
      </c>
      <c r="AJ1473" s="1">
        <v>3</v>
      </c>
      <c r="AK1473" s="1">
        <v>51</v>
      </c>
    </row>
    <row r="1474" spans="1:37" x14ac:dyDescent="0.2">
      <c r="A1474" t="s">
        <v>1474</v>
      </c>
      <c r="B1474" t="s">
        <v>5412</v>
      </c>
      <c r="C1474" t="s">
        <v>8187</v>
      </c>
      <c r="D1474" t="s">
        <v>8290</v>
      </c>
      <c r="E1474" t="s">
        <v>8293</v>
      </c>
      <c r="F1474" s="35" t="s">
        <v>8294</v>
      </c>
      <c r="G1474" s="1" t="s">
        <v>5104</v>
      </c>
      <c r="H1474" s="1" t="s">
        <v>5104</v>
      </c>
      <c r="I1474" s="3">
        <v>1</v>
      </c>
      <c r="J1474" s="1">
        <v>0</v>
      </c>
      <c r="K1474" s="1">
        <v>0</v>
      </c>
      <c r="L1474" s="3">
        <v>1</v>
      </c>
      <c r="M1474" s="6">
        <v>60.1</v>
      </c>
      <c r="N1474" s="13">
        <v>60.1</v>
      </c>
      <c r="O1474" s="3">
        <v>44</v>
      </c>
      <c r="P1474" s="1">
        <v>1.2</v>
      </c>
      <c r="Q1474" s="1">
        <v>1.2</v>
      </c>
      <c r="R1474" s="3">
        <v>1</v>
      </c>
      <c r="S1474" s="1">
        <v>80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10</v>
      </c>
      <c r="Z1474" s="1">
        <v>10</v>
      </c>
      <c r="AA1474" s="1">
        <v>0</v>
      </c>
      <c r="AB1474" s="1">
        <v>0</v>
      </c>
      <c r="AC1474" s="3">
        <v>11</v>
      </c>
      <c r="AD1474" s="1">
        <v>8.6374912999999998E-2</v>
      </c>
      <c r="AE1474" s="1">
        <v>-7.1927289567139301E-3</v>
      </c>
      <c r="AF1474" s="1">
        <v>3</v>
      </c>
      <c r="AG1474" s="1">
        <v>3</v>
      </c>
      <c r="AH1474" s="1">
        <v>11</v>
      </c>
      <c r="AI1474" s="1">
        <v>2</v>
      </c>
      <c r="AJ1474" s="1">
        <v>2</v>
      </c>
      <c r="AK1474" s="1">
        <v>51</v>
      </c>
    </row>
    <row r="1475" spans="1:37" x14ac:dyDescent="0.2">
      <c r="A1475" t="s">
        <v>1475</v>
      </c>
      <c r="B1475" t="s">
        <v>5412</v>
      </c>
      <c r="C1475" t="s">
        <v>8187</v>
      </c>
      <c r="D1475" t="s">
        <v>8290</v>
      </c>
      <c r="E1475" t="s">
        <v>5273</v>
      </c>
      <c r="F1475" s="35" t="s">
        <v>8295</v>
      </c>
      <c r="G1475" s="1" t="s">
        <v>5104</v>
      </c>
      <c r="H1475" s="1" t="s">
        <v>5104</v>
      </c>
      <c r="I1475" s="3">
        <v>1</v>
      </c>
      <c r="J1475" s="1">
        <v>0</v>
      </c>
      <c r="K1475" s="1">
        <v>0</v>
      </c>
      <c r="L1475" s="3">
        <v>1</v>
      </c>
      <c r="M1475" s="6">
        <v>158.69999999999999</v>
      </c>
      <c r="N1475" s="13">
        <v>158.69999999999999</v>
      </c>
      <c r="O1475" s="3">
        <v>44</v>
      </c>
      <c r="P1475" s="1">
        <v>1.5</v>
      </c>
      <c r="Q1475" s="1">
        <v>1.5</v>
      </c>
      <c r="R1475" s="3">
        <v>47</v>
      </c>
      <c r="S1475" s="1">
        <v>80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20</v>
      </c>
      <c r="Z1475" s="1">
        <v>0</v>
      </c>
      <c r="AA1475" s="1">
        <v>0</v>
      </c>
      <c r="AB1475" s="1">
        <v>0</v>
      </c>
      <c r="AC1475" s="3">
        <v>11</v>
      </c>
      <c r="AD1475" s="1">
        <v>7.8540758000000002E-2</v>
      </c>
      <c r="AE1475" s="1">
        <v>-2.4736138973648202E-2</v>
      </c>
      <c r="AF1475" s="1">
        <v>3</v>
      </c>
      <c r="AG1475" s="1">
        <v>3</v>
      </c>
      <c r="AH1475" s="1">
        <v>11</v>
      </c>
      <c r="AI1475" s="1">
        <v>1</v>
      </c>
      <c r="AJ1475" s="1">
        <v>1</v>
      </c>
      <c r="AK1475" s="1">
        <v>51</v>
      </c>
    </row>
    <row r="1476" spans="1:37" x14ac:dyDescent="0.2">
      <c r="A1476" t="s">
        <v>1476</v>
      </c>
      <c r="B1476" t="s">
        <v>5412</v>
      </c>
      <c r="C1476" t="s">
        <v>8187</v>
      </c>
      <c r="D1476" t="s">
        <v>8290</v>
      </c>
      <c r="E1476" t="s">
        <v>8296</v>
      </c>
      <c r="F1476" s="35" t="s">
        <v>8297</v>
      </c>
      <c r="G1476" s="1" t="s">
        <v>5104</v>
      </c>
      <c r="H1476" s="1" t="s">
        <v>5104</v>
      </c>
      <c r="I1476" s="3">
        <v>1</v>
      </c>
      <c r="J1476" s="1">
        <v>0</v>
      </c>
      <c r="K1476" s="1">
        <v>0</v>
      </c>
      <c r="L1476" s="3">
        <v>1</v>
      </c>
      <c r="M1476" s="6">
        <v>97</v>
      </c>
      <c r="N1476" s="13">
        <v>97</v>
      </c>
      <c r="O1476" s="3">
        <v>44</v>
      </c>
      <c r="P1476" s="1">
        <v>1.5</v>
      </c>
      <c r="Q1476" s="1">
        <v>1.5</v>
      </c>
      <c r="R1476" s="3">
        <v>1</v>
      </c>
      <c r="S1476" s="1">
        <v>80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20</v>
      </c>
      <c r="Z1476" s="1">
        <v>0</v>
      </c>
      <c r="AA1476" s="1">
        <v>0</v>
      </c>
      <c r="AB1476" s="1">
        <v>0</v>
      </c>
      <c r="AC1476" s="3">
        <v>11</v>
      </c>
      <c r="AD1476" s="1">
        <v>7.8540758000000002E-2</v>
      </c>
      <c r="AE1476" s="1">
        <v>-2.4736138973648299E-2</v>
      </c>
      <c r="AF1476" s="1">
        <v>3</v>
      </c>
      <c r="AG1476" s="1">
        <v>3</v>
      </c>
      <c r="AH1476" s="1">
        <v>11</v>
      </c>
      <c r="AI1476" s="1">
        <v>1</v>
      </c>
      <c r="AJ1476" s="1">
        <v>1</v>
      </c>
      <c r="AK1476" s="1">
        <v>51</v>
      </c>
    </row>
    <row r="1477" spans="1:37" x14ac:dyDescent="0.2">
      <c r="A1477" t="s">
        <v>1477</v>
      </c>
      <c r="B1477" t="s">
        <v>5412</v>
      </c>
      <c r="C1477" t="s">
        <v>8187</v>
      </c>
      <c r="D1477" t="s">
        <v>8290</v>
      </c>
      <c r="E1477" t="s">
        <v>8298</v>
      </c>
      <c r="F1477" s="35" t="s">
        <v>8299</v>
      </c>
      <c r="G1477" s="1" t="s">
        <v>5104</v>
      </c>
      <c r="H1477" s="1" t="s">
        <v>5104</v>
      </c>
      <c r="I1477" s="3">
        <v>1</v>
      </c>
      <c r="J1477" s="1">
        <v>0</v>
      </c>
      <c r="K1477" s="1">
        <v>0</v>
      </c>
      <c r="L1477" s="3">
        <v>1</v>
      </c>
      <c r="M1477" s="6">
        <v>84.2</v>
      </c>
      <c r="N1477" s="13">
        <v>84.2</v>
      </c>
      <c r="O1477" s="3">
        <v>44</v>
      </c>
      <c r="P1477" s="1">
        <v>1.2</v>
      </c>
      <c r="Q1477" s="1">
        <v>1.2</v>
      </c>
      <c r="R1477" s="3">
        <v>1</v>
      </c>
      <c r="S1477" s="1">
        <v>50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50</v>
      </c>
      <c r="Z1477" s="1">
        <v>0</v>
      </c>
      <c r="AA1477" s="1">
        <v>0</v>
      </c>
      <c r="AB1477" s="1">
        <v>0</v>
      </c>
      <c r="AC1477" s="3">
        <v>11</v>
      </c>
      <c r="AD1477" s="1">
        <v>5.0253275E-2</v>
      </c>
      <c r="AE1477" s="1">
        <v>-7.0976602537474606E-2</v>
      </c>
      <c r="AF1477" s="1">
        <v>3</v>
      </c>
      <c r="AG1477" s="1">
        <v>3</v>
      </c>
      <c r="AH1477" s="1">
        <v>11</v>
      </c>
      <c r="AI1477" s="1">
        <v>1</v>
      </c>
      <c r="AJ1477" s="1">
        <v>1</v>
      </c>
      <c r="AK1477" s="1">
        <v>51</v>
      </c>
    </row>
    <row r="1478" spans="1:37" x14ac:dyDescent="0.2">
      <c r="A1478" t="s">
        <v>1478</v>
      </c>
      <c r="B1478" t="s">
        <v>5412</v>
      </c>
      <c r="C1478" t="s">
        <v>8187</v>
      </c>
      <c r="D1478" t="s">
        <v>8290</v>
      </c>
      <c r="E1478" t="s">
        <v>5261</v>
      </c>
      <c r="F1478" s="35" t="s">
        <v>8300</v>
      </c>
      <c r="G1478" s="1" t="s">
        <v>5104</v>
      </c>
      <c r="H1478" s="1" t="s">
        <v>5104</v>
      </c>
      <c r="I1478" s="3">
        <v>1</v>
      </c>
      <c r="J1478" s="1">
        <v>0</v>
      </c>
      <c r="K1478" s="1">
        <v>0</v>
      </c>
      <c r="L1478" s="3">
        <v>1</v>
      </c>
      <c r="M1478" s="6">
        <v>99.7</v>
      </c>
      <c r="N1478" s="13">
        <v>99.7</v>
      </c>
      <c r="O1478" s="3">
        <v>44</v>
      </c>
      <c r="P1478" s="1">
        <v>1.29</v>
      </c>
      <c r="Q1478" s="1">
        <v>1.29</v>
      </c>
      <c r="R1478" s="3">
        <v>47</v>
      </c>
      <c r="S1478" s="1">
        <v>80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20</v>
      </c>
      <c r="Z1478" s="1">
        <v>0</v>
      </c>
      <c r="AA1478" s="1">
        <v>0</v>
      </c>
      <c r="AB1478" s="1">
        <v>0</v>
      </c>
      <c r="AC1478" s="3">
        <v>11</v>
      </c>
      <c r="AD1478" s="1">
        <v>7.8540758000000002E-2</v>
      </c>
      <c r="AE1478" s="1">
        <v>-2.4736138973648299E-2</v>
      </c>
      <c r="AF1478" s="1">
        <v>3</v>
      </c>
      <c r="AG1478" s="1">
        <v>3</v>
      </c>
      <c r="AH1478" s="1">
        <v>11</v>
      </c>
      <c r="AI1478" s="1">
        <v>3</v>
      </c>
      <c r="AJ1478" s="1">
        <v>3</v>
      </c>
      <c r="AK1478" s="1">
        <v>51</v>
      </c>
    </row>
    <row r="1479" spans="1:37" x14ac:dyDescent="0.2">
      <c r="A1479" t="s">
        <v>1479</v>
      </c>
      <c r="B1479" t="s">
        <v>5412</v>
      </c>
      <c r="C1479" t="s">
        <v>8187</v>
      </c>
      <c r="D1479" t="s">
        <v>8290</v>
      </c>
      <c r="E1479" t="s">
        <v>8301</v>
      </c>
      <c r="F1479" s="35" t="s">
        <v>8302</v>
      </c>
      <c r="G1479" s="1" t="s">
        <v>5104</v>
      </c>
      <c r="H1479" s="1" t="s">
        <v>5104</v>
      </c>
      <c r="I1479" s="3">
        <v>1</v>
      </c>
      <c r="J1479" s="1">
        <v>0</v>
      </c>
      <c r="K1479" s="1">
        <v>0</v>
      </c>
      <c r="L1479" s="3">
        <v>1</v>
      </c>
      <c r="M1479" s="6">
        <v>100.5</v>
      </c>
      <c r="N1479" s="13">
        <v>100.5</v>
      </c>
      <c r="O1479" s="3">
        <v>44</v>
      </c>
      <c r="P1479" s="1">
        <v>1.395</v>
      </c>
      <c r="Q1479" s="1">
        <v>1.395</v>
      </c>
      <c r="R1479" s="3">
        <v>47</v>
      </c>
      <c r="S1479" s="1">
        <v>80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10</v>
      </c>
      <c r="Z1479" s="1">
        <v>10</v>
      </c>
      <c r="AA1479" s="1">
        <v>0</v>
      </c>
      <c r="AB1479" s="1">
        <v>0</v>
      </c>
      <c r="AC1479" s="3">
        <v>11</v>
      </c>
      <c r="AD1479" s="1">
        <v>8.6374912999999998E-2</v>
      </c>
      <c r="AE1479" s="1">
        <v>-7.1927289567139101E-3</v>
      </c>
      <c r="AF1479" s="1">
        <v>3</v>
      </c>
      <c r="AG1479" s="1">
        <v>3</v>
      </c>
      <c r="AH1479" s="1">
        <v>11</v>
      </c>
      <c r="AI1479" s="1">
        <v>1</v>
      </c>
      <c r="AJ1479" s="1">
        <v>1</v>
      </c>
      <c r="AK1479" s="1">
        <v>51</v>
      </c>
    </row>
    <row r="1480" spans="1:37" x14ac:dyDescent="0.2">
      <c r="A1480" t="s">
        <v>1480</v>
      </c>
      <c r="B1480" t="s">
        <v>5123</v>
      </c>
      <c r="C1480" t="s">
        <v>6418</v>
      </c>
      <c r="D1480" t="s">
        <v>8303</v>
      </c>
      <c r="E1480" t="s">
        <v>8304</v>
      </c>
      <c r="F1480" s="35" t="s">
        <v>8305</v>
      </c>
      <c r="G1480" s="1" t="s">
        <v>2</v>
      </c>
      <c r="H1480" s="1" t="s">
        <v>5105</v>
      </c>
      <c r="I1480" s="14" t="s">
        <v>14989</v>
      </c>
      <c r="J1480" s="1" t="s">
        <v>2</v>
      </c>
      <c r="K1480" s="1">
        <v>0</v>
      </c>
      <c r="L1480" s="14" t="s">
        <v>14989</v>
      </c>
      <c r="M1480" s="6">
        <f>(180+280)/2</f>
        <v>230</v>
      </c>
      <c r="N1480" s="1">
        <f>(180+280)/2</f>
        <v>230</v>
      </c>
      <c r="O1480" s="3">
        <v>1</v>
      </c>
      <c r="P1480" s="1" t="s">
        <v>2</v>
      </c>
      <c r="Q1480" s="1">
        <v>2.3934000000000002</v>
      </c>
      <c r="R1480" s="3" t="s">
        <v>14989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100</v>
      </c>
      <c r="AC1480" s="3">
        <v>44</v>
      </c>
      <c r="AD1480" s="1">
        <v>-9.0224465000000004E-2</v>
      </c>
      <c r="AE1480" s="1">
        <v>7.4363546281953796E-2</v>
      </c>
      <c r="AF1480" s="1">
        <v>1</v>
      </c>
      <c r="AG1480" s="1">
        <v>1</v>
      </c>
      <c r="AH1480" s="1">
        <v>1</v>
      </c>
      <c r="AI1480" s="1">
        <v>1</v>
      </c>
      <c r="AJ1480" s="1">
        <v>1</v>
      </c>
      <c r="AK1480" s="1">
        <v>51</v>
      </c>
    </row>
    <row r="1481" spans="1:37" x14ac:dyDescent="0.2">
      <c r="A1481" t="s">
        <v>1481</v>
      </c>
      <c r="B1481" t="s">
        <v>5123</v>
      </c>
      <c r="C1481" t="s">
        <v>6418</v>
      </c>
      <c r="D1481" t="s">
        <v>8303</v>
      </c>
      <c r="E1481" t="s">
        <v>8306</v>
      </c>
      <c r="F1481" s="35" t="s">
        <v>8307</v>
      </c>
      <c r="G1481" s="1" t="s">
        <v>5105</v>
      </c>
      <c r="H1481" s="1" t="s">
        <v>5105</v>
      </c>
      <c r="I1481" s="3">
        <v>1</v>
      </c>
      <c r="J1481" s="1">
        <v>0</v>
      </c>
      <c r="K1481" s="1">
        <v>0</v>
      </c>
      <c r="L1481" s="3">
        <v>1</v>
      </c>
      <c r="M1481" s="6">
        <v>450</v>
      </c>
      <c r="N1481" s="13">
        <v>450</v>
      </c>
      <c r="O1481" s="3">
        <v>44</v>
      </c>
      <c r="P1481" s="1">
        <v>1</v>
      </c>
      <c r="Q1481" s="1">
        <v>1</v>
      </c>
      <c r="R1481" s="3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100</v>
      </c>
      <c r="AC1481" s="3">
        <v>11</v>
      </c>
      <c r="AD1481" s="1">
        <v>-9.0224465000000004E-2</v>
      </c>
      <c r="AE1481" s="1">
        <v>7.4363546281953796E-2</v>
      </c>
      <c r="AF1481" s="1">
        <v>1</v>
      </c>
      <c r="AG1481" s="1">
        <v>1</v>
      </c>
      <c r="AH1481" s="1">
        <v>11</v>
      </c>
      <c r="AI1481" s="1">
        <v>2</v>
      </c>
      <c r="AJ1481" s="1">
        <v>2</v>
      </c>
      <c r="AK1481" s="1">
        <v>51</v>
      </c>
    </row>
    <row r="1482" spans="1:37" x14ac:dyDescent="0.2">
      <c r="A1482" t="s">
        <v>1482</v>
      </c>
      <c r="B1482" t="s">
        <v>5123</v>
      </c>
      <c r="C1482" t="s">
        <v>6418</v>
      </c>
      <c r="D1482" t="s">
        <v>8303</v>
      </c>
      <c r="E1482" t="s">
        <v>8308</v>
      </c>
      <c r="F1482" s="35" t="s">
        <v>8309</v>
      </c>
      <c r="G1482" s="1" t="s">
        <v>5105</v>
      </c>
      <c r="H1482" s="1" t="s">
        <v>5105</v>
      </c>
      <c r="I1482" s="3">
        <v>1</v>
      </c>
      <c r="J1482" s="1">
        <v>0</v>
      </c>
      <c r="K1482" s="1">
        <v>0</v>
      </c>
      <c r="L1482" s="3">
        <v>1</v>
      </c>
      <c r="M1482" s="6">
        <f>(180+280)/2</f>
        <v>230</v>
      </c>
      <c r="N1482" s="1">
        <f>(180+280)/2</f>
        <v>230</v>
      </c>
      <c r="O1482" s="3">
        <v>1</v>
      </c>
      <c r="P1482" s="1">
        <v>3</v>
      </c>
      <c r="Q1482" s="1">
        <v>3</v>
      </c>
      <c r="R1482" s="3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100</v>
      </c>
      <c r="AC1482" s="36">
        <v>1</v>
      </c>
      <c r="AD1482" s="1">
        <v>-9.0224465000000004E-2</v>
      </c>
      <c r="AE1482" s="1">
        <v>7.4363546281953796E-2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51</v>
      </c>
    </row>
    <row r="1483" spans="1:37" x14ac:dyDescent="0.2">
      <c r="A1483" t="s">
        <v>1483</v>
      </c>
      <c r="B1483" t="s">
        <v>5123</v>
      </c>
      <c r="C1483" t="s">
        <v>6418</v>
      </c>
      <c r="D1483" t="s">
        <v>8303</v>
      </c>
      <c r="E1483" t="s">
        <v>8310</v>
      </c>
      <c r="F1483" s="35" t="s">
        <v>8311</v>
      </c>
      <c r="G1483" s="1" t="s">
        <v>5105</v>
      </c>
      <c r="H1483" s="1" t="s">
        <v>5105</v>
      </c>
      <c r="I1483" s="3">
        <v>1</v>
      </c>
      <c r="J1483" s="1">
        <v>0</v>
      </c>
      <c r="K1483" s="1">
        <v>0</v>
      </c>
      <c r="L1483" s="3">
        <v>1</v>
      </c>
      <c r="M1483" s="6">
        <v>480</v>
      </c>
      <c r="N1483" s="13">
        <v>480</v>
      </c>
      <c r="O1483" s="3">
        <v>44</v>
      </c>
      <c r="P1483" s="1">
        <v>2.6150000000000002</v>
      </c>
      <c r="Q1483" s="1">
        <v>2.6150000000000002</v>
      </c>
      <c r="R1483" s="3">
        <v>47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100</v>
      </c>
      <c r="AC1483" s="3">
        <v>11</v>
      </c>
      <c r="AD1483" s="1">
        <v>-9.0224465000000004E-2</v>
      </c>
      <c r="AE1483" s="1">
        <v>7.4363546281953796E-2</v>
      </c>
      <c r="AF1483" s="1">
        <v>1</v>
      </c>
      <c r="AG1483" s="1">
        <v>1</v>
      </c>
      <c r="AH1483" s="1">
        <v>11</v>
      </c>
      <c r="AI1483" s="1">
        <v>2</v>
      </c>
      <c r="AJ1483" s="1">
        <v>2</v>
      </c>
      <c r="AK1483" s="1">
        <v>51</v>
      </c>
    </row>
    <row r="1484" spans="1:37" x14ac:dyDescent="0.2">
      <c r="A1484" t="s">
        <v>1484</v>
      </c>
      <c r="B1484" t="s">
        <v>5123</v>
      </c>
      <c r="C1484" t="s">
        <v>6418</v>
      </c>
      <c r="D1484" t="s">
        <v>8303</v>
      </c>
      <c r="E1484" t="s">
        <v>8312</v>
      </c>
      <c r="F1484" s="35" t="s">
        <v>8313</v>
      </c>
      <c r="G1484" s="1" t="s">
        <v>5107</v>
      </c>
      <c r="H1484" s="1" t="s">
        <v>5107</v>
      </c>
      <c r="I1484" s="3">
        <v>1</v>
      </c>
      <c r="J1484" s="1">
        <v>1</v>
      </c>
      <c r="K1484" s="1">
        <v>1</v>
      </c>
      <c r="L1484" s="3">
        <v>1</v>
      </c>
      <c r="M1484" s="6">
        <v>326.2</v>
      </c>
      <c r="N1484" s="13">
        <v>326.2</v>
      </c>
      <c r="O1484" s="3">
        <v>44</v>
      </c>
      <c r="P1484" s="1">
        <v>2.2949999999999999</v>
      </c>
      <c r="Q1484" s="1">
        <v>2.2949999999999999</v>
      </c>
      <c r="R1484" s="3">
        <v>47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100</v>
      </c>
      <c r="AC1484" s="3">
        <v>11</v>
      </c>
      <c r="AD1484" s="1">
        <v>-9.0224465000000004E-2</v>
      </c>
      <c r="AE1484" s="1">
        <v>7.4363546281953796E-2</v>
      </c>
      <c r="AF1484" s="1">
        <v>1</v>
      </c>
      <c r="AG1484" s="1">
        <v>1</v>
      </c>
      <c r="AH1484" s="1">
        <v>11</v>
      </c>
      <c r="AI1484" s="1">
        <v>3</v>
      </c>
      <c r="AJ1484" s="1">
        <v>3</v>
      </c>
      <c r="AK1484" s="1">
        <v>51</v>
      </c>
    </row>
    <row r="1485" spans="1:37" x14ac:dyDescent="0.2">
      <c r="A1485" t="s">
        <v>1485</v>
      </c>
      <c r="B1485" t="s">
        <v>5554</v>
      </c>
      <c r="C1485" t="s">
        <v>6896</v>
      </c>
      <c r="D1485" t="s">
        <v>8314</v>
      </c>
      <c r="E1485" t="s">
        <v>8315</v>
      </c>
      <c r="F1485" s="35" t="s">
        <v>8316</v>
      </c>
      <c r="G1485" s="1" t="s">
        <v>5104</v>
      </c>
      <c r="H1485" s="1" t="s">
        <v>5104</v>
      </c>
      <c r="I1485" s="3">
        <v>1</v>
      </c>
      <c r="J1485" s="1">
        <v>0</v>
      </c>
      <c r="K1485" s="1">
        <v>0</v>
      </c>
      <c r="L1485" s="3">
        <v>1</v>
      </c>
      <c r="M1485" s="6">
        <v>60.2</v>
      </c>
      <c r="N1485" s="13">
        <v>60.2</v>
      </c>
      <c r="O1485" s="3">
        <v>44</v>
      </c>
      <c r="P1485" s="1">
        <v>3.5924999999999998</v>
      </c>
      <c r="Q1485" s="1">
        <v>3.5924999999999998</v>
      </c>
      <c r="R1485" s="3">
        <v>47</v>
      </c>
      <c r="S1485" s="1">
        <v>90</v>
      </c>
      <c r="T1485" s="1">
        <v>0</v>
      </c>
      <c r="U1485" s="1">
        <v>0</v>
      </c>
      <c r="V1485" s="1">
        <v>10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3">
        <v>11</v>
      </c>
      <c r="AD1485" s="1">
        <v>0.100568797</v>
      </c>
      <c r="AE1485" s="1">
        <v>2.2007572564746499E-2</v>
      </c>
      <c r="AF1485" s="1">
        <v>1</v>
      </c>
      <c r="AG1485" s="1">
        <v>1</v>
      </c>
      <c r="AH1485" s="1">
        <v>11</v>
      </c>
      <c r="AI1485" s="1">
        <v>1</v>
      </c>
      <c r="AJ1485" s="1">
        <v>1</v>
      </c>
      <c r="AK1485" s="1">
        <v>51</v>
      </c>
    </row>
    <row r="1486" spans="1:37" x14ac:dyDescent="0.2">
      <c r="A1486" t="s">
        <v>1486</v>
      </c>
      <c r="B1486" t="s">
        <v>5123</v>
      </c>
      <c r="C1486" t="s">
        <v>5131</v>
      </c>
      <c r="D1486" t="s">
        <v>8317</v>
      </c>
      <c r="E1486" t="s">
        <v>8318</v>
      </c>
      <c r="F1486" s="35" t="s">
        <v>8319</v>
      </c>
      <c r="G1486" s="1" t="s">
        <v>2</v>
      </c>
      <c r="H1486" s="1" t="s">
        <v>5104</v>
      </c>
      <c r="I1486" s="14" t="s">
        <v>14989</v>
      </c>
      <c r="J1486" s="1" t="s">
        <v>2</v>
      </c>
      <c r="K1486" s="1">
        <v>0</v>
      </c>
      <c r="L1486" s="14" t="s">
        <v>14989</v>
      </c>
      <c r="M1486" s="6">
        <v>59.3</v>
      </c>
      <c r="N1486" s="13">
        <v>59.3</v>
      </c>
      <c r="O1486" s="3">
        <v>44</v>
      </c>
      <c r="P1486" s="1">
        <v>4</v>
      </c>
      <c r="Q1486" s="1">
        <v>4</v>
      </c>
      <c r="R1486" s="3">
        <v>1</v>
      </c>
      <c r="S1486" s="1">
        <v>20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10</v>
      </c>
      <c r="Z1486" s="1">
        <v>0</v>
      </c>
      <c r="AA1486" s="1">
        <v>40</v>
      </c>
      <c r="AB1486" s="1">
        <v>30</v>
      </c>
      <c r="AC1486" s="3">
        <v>11</v>
      </c>
      <c r="AD1486" s="1">
        <v>-3.6722113000000001E-2</v>
      </c>
      <c r="AE1486" s="1">
        <v>-5.4924045430874103E-3</v>
      </c>
      <c r="AF1486" s="1">
        <v>1</v>
      </c>
      <c r="AG1486" s="1">
        <v>1</v>
      </c>
      <c r="AH1486" s="1">
        <v>11</v>
      </c>
      <c r="AI1486" s="1">
        <v>1</v>
      </c>
      <c r="AJ1486" s="1">
        <v>1</v>
      </c>
      <c r="AK1486" s="1">
        <v>51</v>
      </c>
    </row>
    <row r="1487" spans="1:37" x14ac:dyDescent="0.2">
      <c r="A1487" t="s">
        <v>1487</v>
      </c>
      <c r="B1487" t="s">
        <v>7408</v>
      </c>
      <c r="C1487" t="s">
        <v>7409</v>
      </c>
      <c r="D1487" t="s">
        <v>8320</v>
      </c>
      <c r="E1487" t="s">
        <v>6057</v>
      </c>
      <c r="F1487" s="35" t="s">
        <v>8321</v>
      </c>
      <c r="G1487" s="1" t="s">
        <v>5104</v>
      </c>
      <c r="H1487" s="1" t="s">
        <v>5104</v>
      </c>
      <c r="I1487" s="3">
        <v>1</v>
      </c>
      <c r="J1487" s="1">
        <v>0</v>
      </c>
      <c r="K1487" s="1">
        <v>0</v>
      </c>
      <c r="L1487" s="3">
        <v>1</v>
      </c>
      <c r="M1487" s="6">
        <v>1012.5</v>
      </c>
      <c r="N1487" s="13">
        <v>1012.5</v>
      </c>
      <c r="O1487" s="3">
        <v>44</v>
      </c>
      <c r="P1487" s="1">
        <v>1.2</v>
      </c>
      <c r="Q1487" s="1">
        <v>1.2</v>
      </c>
      <c r="R1487" s="3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100</v>
      </c>
      <c r="AC1487" s="3">
        <v>11</v>
      </c>
      <c r="AD1487" s="1">
        <v>-9.0224465000000004E-2</v>
      </c>
      <c r="AE1487" s="1">
        <v>7.4363546281953796E-2</v>
      </c>
      <c r="AF1487" s="1">
        <v>3</v>
      </c>
      <c r="AG1487" s="1">
        <v>3</v>
      </c>
      <c r="AH1487" s="1">
        <v>11</v>
      </c>
      <c r="AI1487" s="1">
        <v>5</v>
      </c>
      <c r="AJ1487" s="1">
        <v>5</v>
      </c>
      <c r="AK1487" s="1">
        <v>51</v>
      </c>
    </row>
    <row r="1488" spans="1:37" x14ac:dyDescent="0.2">
      <c r="A1488" t="s">
        <v>1488</v>
      </c>
      <c r="B1488" t="s">
        <v>5181</v>
      </c>
      <c r="C1488" t="s">
        <v>5609</v>
      </c>
      <c r="D1488" t="s">
        <v>8322</v>
      </c>
      <c r="E1488" t="s">
        <v>8323</v>
      </c>
      <c r="F1488" s="35" t="s">
        <v>8324</v>
      </c>
      <c r="G1488" s="1" t="s">
        <v>5105</v>
      </c>
      <c r="H1488" s="1" t="s">
        <v>5105</v>
      </c>
      <c r="I1488" s="3">
        <v>1</v>
      </c>
      <c r="J1488" s="1">
        <v>1</v>
      </c>
      <c r="K1488" s="1">
        <v>1</v>
      </c>
      <c r="L1488" s="3">
        <v>1</v>
      </c>
      <c r="M1488" s="6">
        <v>1000</v>
      </c>
      <c r="N1488" s="13">
        <v>1000</v>
      </c>
      <c r="O1488" s="3">
        <v>44</v>
      </c>
      <c r="P1488" s="1">
        <v>3.5</v>
      </c>
      <c r="Q1488" s="1">
        <v>3.5</v>
      </c>
      <c r="R1488" s="3">
        <v>47</v>
      </c>
      <c r="S1488" s="1">
        <v>20</v>
      </c>
      <c r="T1488" s="1">
        <v>30</v>
      </c>
      <c r="U1488" s="1">
        <v>20</v>
      </c>
      <c r="V1488" s="1">
        <v>0</v>
      </c>
      <c r="W1488" s="1">
        <v>10</v>
      </c>
      <c r="X1488" s="1">
        <v>0</v>
      </c>
      <c r="Y1488" s="1">
        <v>20</v>
      </c>
      <c r="Z1488" s="1">
        <v>0</v>
      </c>
      <c r="AA1488" s="1">
        <v>0</v>
      </c>
      <c r="AB1488" s="1">
        <v>0</v>
      </c>
      <c r="AC1488" s="3">
        <v>11</v>
      </c>
      <c r="AD1488" s="1">
        <v>2.8097614999999999E-2</v>
      </c>
      <c r="AE1488" s="1">
        <v>-6.1155275582333399E-2</v>
      </c>
      <c r="AF1488" s="1">
        <v>1</v>
      </c>
      <c r="AG1488" s="1">
        <v>1</v>
      </c>
      <c r="AH1488" s="1">
        <v>11</v>
      </c>
      <c r="AI1488" s="1">
        <v>6</v>
      </c>
      <c r="AJ1488" s="1">
        <v>6</v>
      </c>
      <c r="AK1488" s="1">
        <v>51</v>
      </c>
    </row>
    <row r="1489" spans="1:37" x14ac:dyDescent="0.2">
      <c r="A1489" t="s">
        <v>1489</v>
      </c>
      <c r="B1489" t="s">
        <v>5181</v>
      </c>
      <c r="C1489" t="s">
        <v>5609</v>
      </c>
      <c r="D1489" t="s">
        <v>8322</v>
      </c>
      <c r="E1489" t="s">
        <v>8325</v>
      </c>
      <c r="F1489" s="35" t="s">
        <v>8326</v>
      </c>
      <c r="G1489" s="1" t="s">
        <v>5105</v>
      </c>
      <c r="H1489" s="1" t="s">
        <v>5105</v>
      </c>
      <c r="I1489" s="3">
        <v>1</v>
      </c>
      <c r="J1489" s="1">
        <v>1</v>
      </c>
      <c r="K1489" s="1">
        <v>1</v>
      </c>
      <c r="L1489" s="3">
        <v>1</v>
      </c>
      <c r="M1489" s="6">
        <v>3200</v>
      </c>
      <c r="N1489" s="13">
        <v>3200</v>
      </c>
      <c r="O1489" s="3">
        <v>44</v>
      </c>
      <c r="P1489" s="1">
        <v>2</v>
      </c>
      <c r="Q1489" s="1">
        <v>2</v>
      </c>
      <c r="R1489" s="3">
        <v>47</v>
      </c>
      <c r="S1489" s="1">
        <v>20</v>
      </c>
      <c r="T1489" s="1">
        <v>30</v>
      </c>
      <c r="U1489" s="1">
        <v>20</v>
      </c>
      <c r="V1489" s="1">
        <v>0</v>
      </c>
      <c r="W1489" s="1">
        <v>10</v>
      </c>
      <c r="X1489" s="1">
        <v>0</v>
      </c>
      <c r="Y1489" s="1">
        <v>20</v>
      </c>
      <c r="Z1489" s="1">
        <v>0</v>
      </c>
      <c r="AA1489" s="1">
        <v>0</v>
      </c>
      <c r="AB1489" s="1">
        <v>0</v>
      </c>
      <c r="AC1489" s="3">
        <v>11</v>
      </c>
      <c r="AD1489" s="1">
        <v>2.8097614999999999E-2</v>
      </c>
      <c r="AE1489" s="1">
        <v>-6.1155275582333399E-2</v>
      </c>
      <c r="AF1489" s="1">
        <v>1</v>
      </c>
      <c r="AG1489" s="1">
        <v>1</v>
      </c>
      <c r="AH1489" s="1">
        <v>11</v>
      </c>
      <c r="AI1489" s="1">
        <v>4</v>
      </c>
      <c r="AJ1489" s="1">
        <v>4</v>
      </c>
      <c r="AK1489" s="1">
        <v>51</v>
      </c>
    </row>
    <row r="1490" spans="1:37" x14ac:dyDescent="0.2">
      <c r="A1490" t="s">
        <v>1490</v>
      </c>
      <c r="B1490" t="s">
        <v>5181</v>
      </c>
      <c r="C1490" t="s">
        <v>7332</v>
      </c>
      <c r="D1490" t="s">
        <v>8327</v>
      </c>
      <c r="E1490" t="s">
        <v>8328</v>
      </c>
      <c r="F1490" s="35" t="s">
        <v>8329</v>
      </c>
      <c r="G1490" s="1" t="s">
        <v>5105</v>
      </c>
      <c r="H1490" s="1" t="s">
        <v>5105</v>
      </c>
      <c r="I1490" s="3">
        <v>1</v>
      </c>
      <c r="J1490" s="1">
        <v>1</v>
      </c>
      <c r="K1490" s="1">
        <v>1</v>
      </c>
      <c r="L1490" s="3">
        <v>1</v>
      </c>
      <c r="M1490" s="6">
        <v>800</v>
      </c>
      <c r="N1490" s="13">
        <v>800</v>
      </c>
      <c r="O1490" s="3">
        <v>44</v>
      </c>
      <c r="P1490" s="1">
        <v>1</v>
      </c>
      <c r="Q1490" s="1">
        <v>1</v>
      </c>
      <c r="R1490" s="3">
        <v>47</v>
      </c>
      <c r="S1490" s="1">
        <v>10</v>
      </c>
      <c r="T1490" s="1">
        <v>30</v>
      </c>
      <c r="U1490" s="1">
        <v>20</v>
      </c>
      <c r="V1490" s="1">
        <v>10</v>
      </c>
      <c r="W1490" s="1">
        <v>20</v>
      </c>
      <c r="X1490" s="1">
        <v>0</v>
      </c>
      <c r="Y1490" s="1">
        <v>10</v>
      </c>
      <c r="Z1490" s="1">
        <v>0</v>
      </c>
      <c r="AA1490" s="1">
        <v>0</v>
      </c>
      <c r="AB1490" s="1">
        <v>0</v>
      </c>
      <c r="AC1490" s="3">
        <v>11</v>
      </c>
      <c r="AD1490" s="1">
        <v>1.9714492E-2</v>
      </c>
      <c r="AE1490" s="1">
        <v>-4.1910154643434401E-2</v>
      </c>
      <c r="AF1490" s="1">
        <v>2</v>
      </c>
      <c r="AG1490" s="1">
        <v>2</v>
      </c>
      <c r="AH1490" s="1">
        <v>11</v>
      </c>
      <c r="AI1490" s="1">
        <v>5</v>
      </c>
      <c r="AJ1490" s="1">
        <v>5</v>
      </c>
      <c r="AK1490" s="1">
        <v>51</v>
      </c>
    </row>
    <row r="1491" spans="1:37" x14ac:dyDescent="0.2">
      <c r="A1491" t="s">
        <v>1491</v>
      </c>
      <c r="B1491" t="s">
        <v>5181</v>
      </c>
      <c r="C1491" t="s">
        <v>7332</v>
      </c>
      <c r="D1491" t="s">
        <v>8330</v>
      </c>
      <c r="E1491" t="s">
        <v>8331</v>
      </c>
      <c r="F1491" s="35" t="s">
        <v>8332</v>
      </c>
      <c r="G1491" s="1" t="s">
        <v>5104</v>
      </c>
      <c r="H1491" s="1" t="s">
        <v>5104</v>
      </c>
      <c r="I1491" s="3">
        <v>12</v>
      </c>
      <c r="J1491" s="1">
        <v>0</v>
      </c>
      <c r="K1491" s="1">
        <v>0</v>
      </c>
      <c r="L1491" s="3">
        <v>1</v>
      </c>
      <c r="M1491" s="6">
        <v>550</v>
      </c>
      <c r="N1491" s="13">
        <v>550</v>
      </c>
      <c r="O1491" s="3">
        <v>44</v>
      </c>
      <c r="P1491" s="1">
        <v>1</v>
      </c>
      <c r="Q1491" s="1">
        <v>1</v>
      </c>
      <c r="R1491" s="3">
        <v>47</v>
      </c>
      <c r="S1491" s="1">
        <v>30</v>
      </c>
      <c r="T1491" s="1">
        <v>70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3">
        <v>11</v>
      </c>
      <c r="AD1491" s="1">
        <v>5.2405618000000001E-2</v>
      </c>
      <c r="AE1491" s="1">
        <v>-3.4769124830985299E-3</v>
      </c>
      <c r="AF1491" s="1">
        <v>1</v>
      </c>
      <c r="AG1491" s="1">
        <v>1</v>
      </c>
      <c r="AH1491" s="1">
        <v>11</v>
      </c>
      <c r="AI1491" s="1">
        <v>2</v>
      </c>
      <c r="AJ1491" s="1">
        <v>2</v>
      </c>
      <c r="AK1491" s="1">
        <v>51</v>
      </c>
    </row>
    <row r="1492" spans="1:37" x14ac:dyDescent="0.2">
      <c r="A1492" t="s">
        <v>1492</v>
      </c>
      <c r="B1492" t="s">
        <v>5181</v>
      </c>
      <c r="C1492" t="s">
        <v>7332</v>
      </c>
      <c r="D1492" t="s">
        <v>8330</v>
      </c>
      <c r="E1492" t="s">
        <v>7944</v>
      </c>
      <c r="F1492" s="35" t="s">
        <v>15005</v>
      </c>
      <c r="G1492" s="1" t="s">
        <v>5104</v>
      </c>
      <c r="H1492" s="1" t="s">
        <v>5104</v>
      </c>
      <c r="I1492" s="3">
        <v>1</v>
      </c>
      <c r="J1492" s="1">
        <v>0</v>
      </c>
      <c r="K1492" s="1">
        <v>0</v>
      </c>
      <c r="L1492" s="3">
        <v>1</v>
      </c>
      <c r="M1492" s="6">
        <v>1400</v>
      </c>
      <c r="N1492" s="13">
        <v>1400</v>
      </c>
      <c r="O1492" s="3">
        <v>44</v>
      </c>
      <c r="P1492" s="1">
        <v>1</v>
      </c>
      <c r="Q1492" s="1">
        <v>1</v>
      </c>
      <c r="R1492" s="3">
        <v>47</v>
      </c>
      <c r="S1492" s="1">
        <v>30</v>
      </c>
      <c r="T1492" s="1">
        <v>70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3">
        <v>11</v>
      </c>
      <c r="AD1492" s="1">
        <v>5.2405618000000001E-2</v>
      </c>
      <c r="AE1492" s="1">
        <v>-3.4769124830985299E-3</v>
      </c>
      <c r="AF1492" s="1">
        <v>1</v>
      </c>
      <c r="AG1492" s="1">
        <v>1</v>
      </c>
      <c r="AH1492" s="1">
        <v>11</v>
      </c>
      <c r="AI1492" s="1">
        <v>2</v>
      </c>
      <c r="AJ1492" s="1">
        <v>2</v>
      </c>
      <c r="AK1492" s="1">
        <v>51</v>
      </c>
    </row>
    <row r="1493" spans="1:37" x14ac:dyDescent="0.2">
      <c r="A1493" t="s">
        <v>1493</v>
      </c>
      <c r="B1493" t="s">
        <v>5233</v>
      </c>
      <c r="C1493" t="s">
        <v>5234</v>
      </c>
      <c r="D1493" t="s">
        <v>8333</v>
      </c>
      <c r="E1493" t="s">
        <v>5137</v>
      </c>
      <c r="F1493" s="35" t="s">
        <v>8334</v>
      </c>
      <c r="G1493" s="1" t="s">
        <v>5104</v>
      </c>
      <c r="H1493" s="1" t="s">
        <v>5104</v>
      </c>
      <c r="I1493" s="3">
        <v>1</v>
      </c>
      <c r="J1493" s="1">
        <v>0</v>
      </c>
      <c r="K1493" s="1">
        <v>0</v>
      </c>
      <c r="L1493" s="3">
        <v>1</v>
      </c>
      <c r="M1493" s="6">
        <v>18916.7</v>
      </c>
      <c r="N1493" s="13">
        <v>18916.7</v>
      </c>
      <c r="O1493" s="3">
        <v>44</v>
      </c>
      <c r="P1493" s="1">
        <v>1.22</v>
      </c>
      <c r="Q1493" s="1">
        <v>1.22</v>
      </c>
      <c r="R1493" s="3">
        <v>47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100</v>
      </c>
      <c r="AC1493" s="3">
        <v>11</v>
      </c>
      <c r="AD1493" s="1">
        <v>-9.0224465000000004E-2</v>
      </c>
      <c r="AE1493" s="1">
        <v>7.4363546281953699E-2</v>
      </c>
      <c r="AF1493" s="1">
        <v>1</v>
      </c>
      <c r="AG1493" s="1">
        <v>1</v>
      </c>
      <c r="AH1493" s="1">
        <v>11</v>
      </c>
      <c r="AI1493" s="1">
        <v>6</v>
      </c>
      <c r="AJ1493" s="1">
        <v>6</v>
      </c>
      <c r="AK1493" s="1">
        <v>51</v>
      </c>
    </row>
    <row r="1494" spans="1:37" x14ac:dyDescent="0.2">
      <c r="A1494" t="s">
        <v>1494</v>
      </c>
      <c r="B1494" t="s">
        <v>5233</v>
      </c>
      <c r="C1494" t="s">
        <v>5234</v>
      </c>
      <c r="D1494" t="s">
        <v>8333</v>
      </c>
      <c r="E1494" t="s">
        <v>8335</v>
      </c>
      <c r="F1494" s="35" t="s">
        <v>8336</v>
      </c>
      <c r="G1494" s="1" t="s">
        <v>5104</v>
      </c>
      <c r="H1494" s="1" t="s">
        <v>5104</v>
      </c>
      <c r="I1494" s="3">
        <v>1</v>
      </c>
      <c r="J1494" s="1">
        <v>1</v>
      </c>
      <c r="K1494" s="1">
        <v>1</v>
      </c>
      <c r="L1494" s="3">
        <v>1</v>
      </c>
      <c r="M1494" s="6">
        <v>25000</v>
      </c>
      <c r="N1494" s="13">
        <v>25000</v>
      </c>
      <c r="O1494" s="3">
        <v>44</v>
      </c>
      <c r="P1494" s="1">
        <v>1.23</v>
      </c>
      <c r="Q1494" s="1">
        <v>1.23</v>
      </c>
      <c r="R1494" s="3">
        <v>47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100</v>
      </c>
      <c r="AC1494" s="3">
        <v>11</v>
      </c>
      <c r="AD1494" s="1">
        <v>-9.0224465000000004E-2</v>
      </c>
      <c r="AE1494" s="1">
        <v>7.4363546281953699E-2</v>
      </c>
      <c r="AF1494" s="1">
        <v>1</v>
      </c>
      <c r="AG1494" s="1">
        <v>1</v>
      </c>
      <c r="AH1494" s="1">
        <v>11</v>
      </c>
      <c r="AI1494" s="1">
        <v>4</v>
      </c>
      <c r="AJ1494" s="1">
        <v>4</v>
      </c>
      <c r="AK1494" s="1">
        <v>51</v>
      </c>
    </row>
    <row r="1495" spans="1:37" x14ac:dyDescent="0.2">
      <c r="A1495" t="s">
        <v>1495</v>
      </c>
      <c r="B1495" t="s">
        <v>5233</v>
      </c>
      <c r="C1495" t="s">
        <v>5234</v>
      </c>
      <c r="D1495" t="s">
        <v>8333</v>
      </c>
      <c r="E1495" t="s">
        <v>8337</v>
      </c>
      <c r="F1495" s="35" t="s">
        <v>8338</v>
      </c>
      <c r="G1495" s="1" t="s">
        <v>5104</v>
      </c>
      <c r="H1495" s="1" t="s">
        <v>5104</v>
      </c>
      <c r="I1495" s="3">
        <v>1</v>
      </c>
      <c r="J1495" s="1">
        <v>1</v>
      </c>
      <c r="K1495" s="1">
        <v>1</v>
      </c>
      <c r="L1495" s="3">
        <v>1</v>
      </c>
      <c r="M1495" s="6">
        <v>23000.1</v>
      </c>
      <c r="N1495" s="13">
        <v>23000.1</v>
      </c>
      <c r="O1495" s="3">
        <v>44</v>
      </c>
      <c r="P1495" s="1">
        <v>1.22</v>
      </c>
      <c r="Q1495" s="1">
        <v>1.22</v>
      </c>
      <c r="R1495" s="3">
        <v>47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20</v>
      </c>
      <c r="Z1495" s="1">
        <v>0</v>
      </c>
      <c r="AA1495" s="1">
        <v>0</v>
      </c>
      <c r="AB1495" s="1">
        <v>80</v>
      </c>
      <c r="AC1495" s="3">
        <v>11</v>
      </c>
      <c r="AD1495" s="1">
        <v>-9.6483146000000006E-2</v>
      </c>
      <c r="AE1495" s="1">
        <v>2.21853394695667E-2</v>
      </c>
      <c r="AF1495" s="1">
        <v>1</v>
      </c>
      <c r="AG1495" s="1">
        <v>1</v>
      </c>
      <c r="AH1495" s="1">
        <v>11</v>
      </c>
      <c r="AI1495" s="1">
        <v>3</v>
      </c>
      <c r="AJ1495" s="1">
        <v>3</v>
      </c>
      <c r="AK1495" s="1">
        <v>51</v>
      </c>
    </row>
    <row r="1496" spans="1:37" x14ac:dyDescent="0.2">
      <c r="A1496" t="s">
        <v>1496</v>
      </c>
      <c r="B1496" t="s">
        <v>5233</v>
      </c>
      <c r="C1496" t="s">
        <v>5234</v>
      </c>
      <c r="D1496" t="s">
        <v>8333</v>
      </c>
      <c r="E1496" t="s">
        <v>8339</v>
      </c>
      <c r="F1496" s="35" t="s">
        <v>8340</v>
      </c>
      <c r="G1496" s="1" t="s">
        <v>5105</v>
      </c>
      <c r="H1496" s="1" t="s">
        <v>5105</v>
      </c>
      <c r="I1496" s="3">
        <v>1</v>
      </c>
      <c r="J1496" s="1">
        <v>1</v>
      </c>
      <c r="K1496" s="1">
        <v>1</v>
      </c>
      <c r="L1496" s="3">
        <v>1</v>
      </c>
      <c r="M1496" s="6">
        <v>22749.9</v>
      </c>
      <c r="N1496" s="13">
        <v>22749.9</v>
      </c>
      <c r="O1496" s="3">
        <v>44</v>
      </c>
      <c r="P1496" s="1">
        <v>1.3474999999999999</v>
      </c>
      <c r="Q1496" s="1">
        <v>1.3474999999999999</v>
      </c>
      <c r="R1496" s="3">
        <v>47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100</v>
      </c>
      <c r="AC1496" s="3">
        <v>11</v>
      </c>
      <c r="AD1496" s="1">
        <v>-9.0224465000000004E-2</v>
      </c>
      <c r="AE1496" s="1">
        <v>7.4363546281953699E-2</v>
      </c>
      <c r="AF1496" s="1">
        <v>1</v>
      </c>
      <c r="AG1496" s="1">
        <v>1</v>
      </c>
      <c r="AH1496" s="1">
        <v>11</v>
      </c>
      <c r="AI1496" s="1">
        <v>3</v>
      </c>
      <c r="AJ1496" s="1">
        <v>3</v>
      </c>
      <c r="AK1496" s="1">
        <v>51</v>
      </c>
    </row>
    <row r="1497" spans="1:37" x14ac:dyDescent="0.2">
      <c r="A1497" t="s">
        <v>1497</v>
      </c>
      <c r="B1497" t="s">
        <v>5233</v>
      </c>
      <c r="C1497" t="s">
        <v>5234</v>
      </c>
      <c r="D1497" t="s">
        <v>8333</v>
      </c>
      <c r="E1497" t="s">
        <v>8341</v>
      </c>
      <c r="F1497" s="35" t="s">
        <v>8342</v>
      </c>
      <c r="G1497" s="1" t="s">
        <v>5107</v>
      </c>
      <c r="H1497" s="1" t="s">
        <v>5107</v>
      </c>
      <c r="I1497" s="3">
        <v>1</v>
      </c>
      <c r="J1497" s="1">
        <v>1</v>
      </c>
      <c r="K1497" s="1">
        <v>1</v>
      </c>
      <c r="L1497" s="3">
        <v>1</v>
      </c>
      <c r="M1497" s="6">
        <v>22200</v>
      </c>
      <c r="N1497" s="13">
        <v>22200</v>
      </c>
      <c r="O1497" s="3">
        <v>44</v>
      </c>
      <c r="P1497" s="1">
        <v>1</v>
      </c>
      <c r="Q1497" s="1">
        <v>1</v>
      </c>
      <c r="R1497" s="3">
        <v>47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100</v>
      </c>
      <c r="AC1497" s="3">
        <v>11</v>
      </c>
      <c r="AD1497" s="1">
        <v>-9.0224465000000004E-2</v>
      </c>
      <c r="AE1497" s="1">
        <v>7.4363546281953699E-2</v>
      </c>
      <c r="AF1497" s="1">
        <v>1</v>
      </c>
      <c r="AG1497" s="1">
        <v>1</v>
      </c>
      <c r="AH1497" s="1">
        <v>11</v>
      </c>
      <c r="AI1497" s="1">
        <v>1</v>
      </c>
      <c r="AJ1497" s="1">
        <v>1</v>
      </c>
      <c r="AK1497" s="1">
        <v>51</v>
      </c>
    </row>
    <row r="1498" spans="1:37" x14ac:dyDescent="0.2">
      <c r="A1498" t="s">
        <v>1498</v>
      </c>
      <c r="B1498" t="s">
        <v>5233</v>
      </c>
      <c r="C1498" t="s">
        <v>5234</v>
      </c>
      <c r="D1498" t="s">
        <v>8333</v>
      </c>
      <c r="E1498" t="s">
        <v>8343</v>
      </c>
      <c r="F1498" s="35" t="s">
        <v>8344</v>
      </c>
      <c r="G1498" s="1" t="s">
        <v>5107</v>
      </c>
      <c r="H1498" s="1" t="s">
        <v>5107</v>
      </c>
      <c r="I1498" s="3">
        <v>1</v>
      </c>
      <c r="J1498" s="1">
        <v>0</v>
      </c>
      <c r="K1498" s="1">
        <v>0</v>
      </c>
      <c r="L1498" s="3">
        <v>1</v>
      </c>
      <c r="M1498" s="6">
        <v>20200</v>
      </c>
      <c r="N1498" s="13">
        <v>20200</v>
      </c>
      <c r="O1498" s="3">
        <v>44</v>
      </c>
      <c r="P1498" s="1">
        <v>1.7</v>
      </c>
      <c r="Q1498" s="1">
        <v>1.7</v>
      </c>
      <c r="R1498" s="3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100</v>
      </c>
      <c r="AC1498" s="36">
        <v>1</v>
      </c>
      <c r="AD1498" s="1">
        <v>-9.0224465000000004E-2</v>
      </c>
      <c r="AE1498" s="1">
        <v>7.4363546281953699E-2</v>
      </c>
      <c r="AF1498" s="1">
        <v>1</v>
      </c>
      <c r="AG1498" s="1">
        <v>1</v>
      </c>
      <c r="AH1498" s="1">
        <v>1</v>
      </c>
      <c r="AI1498" s="1">
        <v>1</v>
      </c>
      <c r="AJ1498" s="1">
        <v>1</v>
      </c>
      <c r="AK1498" s="1">
        <v>51</v>
      </c>
    </row>
    <row r="1499" spans="1:37" x14ac:dyDescent="0.2">
      <c r="A1499" t="s">
        <v>1499</v>
      </c>
      <c r="B1499" t="s">
        <v>5233</v>
      </c>
      <c r="C1499" t="s">
        <v>5234</v>
      </c>
      <c r="D1499" t="s">
        <v>8333</v>
      </c>
      <c r="E1499" t="s">
        <v>8345</v>
      </c>
      <c r="F1499" s="35" t="s">
        <v>8346</v>
      </c>
      <c r="G1499" s="1" t="s">
        <v>5107</v>
      </c>
      <c r="H1499" s="1" t="s">
        <v>5107</v>
      </c>
      <c r="I1499" s="3">
        <v>1</v>
      </c>
      <c r="J1499" s="1">
        <v>0</v>
      </c>
      <c r="K1499" s="1">
        <v>0</v>
      </c>
      <c r="L1499" s="3">
        <v>1</v>
      </c>
      <c r="M1499" s="6">
        <v>20000</v>
      </c>
      <c r="N1499" s="13">
        <v>20000</v>
      </c>
      <c r="O1499" s="3">
        <v>44</v>
      </c>
      <c r="P1499" s="1">
        <v>1</v>
      </c>
      <c r="Q1499" s="1">
        <v>1</v>
      </c>
      <c r="R1499" s="3">
        <v>47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100</v>
      </c>
      <c r="AC1499" s="3">
        <v>11</v>
      </c>
      <c r="AD1499" s="1">
        <v>-9.0224465000000004E-2</v>
      </c>
      <c r="AE1499" s="1">
        <v>7.4363546281953699E-2</v>
      </c>
      <c r="AF1499" s="1">
        <v>1</v>
      </c>
      <c r="AG1499" s="1">
        <v>1</v>
      </c>
      <c r="AH1499" s="1">
        <v>11</v>
      </c>
      <c r="AI1499" s="1">
        <v>3</v>
      </c>
      <c r="AJ1499" s="1">
        <v>3</v>
      </c>
      <c r="AK1499" s="1">
        <v>51</v>
      </c>
    </row>
    <row r="1500" spans="1:37" x14ac:dyDescent="0.2">
      <c r="A1500" t="s">
        <v>1500</v>
      </c>
      <c r="B1500" t="s">
        <v>5233</v>
      </c>
      <c r="C1500" t="s">
        <v>5234</v>
      </c>
      <c r="D1500" t="s">
        <v>8333</v>
      </c>
      <c r="E1500" t="s">
        <v>8347</v>
      </c>
      <c r="F1500" s="35" t="s">
        <v>8348</v>
      </c>
      <c r="G1500" s="1" t="s">
        <v>5105</v>
      </c>
      <c r="H1500" s="1" t="s">
        <v>5105</v>
      </c>
      <c r="I1500" s="3">
        <v>1</v>
      </c>
      <c r="J1500" s="1">
        <v>1</v>
      </c>
      <c r="K1500" s="1">
        <v>1</v>
      </c>
      <c r="L1500" s="3">
        <v>1</v>
      </c>
      <c r="M1500" s="6">
        <v>28500</v>
      </c>
      <c r="N1500" s="13">
        <v>28500</v>
      </c>
      <c r="O1500" s="3">
        <v>44</v>
      </c>
      <c r="P1500" s="1">
        <v>1.39</v>
      </c>
      <c r="Q1500" s="1">
        <v>1.39</v>
      </c>
      <c r="R1500" s="3">
        <v>47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10</v>
      </c>
      <c r="AB1500" s="1">
        <v>90</v>
      </c>
      <c r="AC1500" s="3">
        <v>11</v>
      </c>
      <c r="AD1500" s="1">
        <v>-9.4347508999999996E-2</v>
      </c>
      <c r="AE1500" s="1">
        <v>6.5267139768272905E-2</v>
      </c>
      <c r="AF1500" s="1">
        <v>1</v>
      </c>
      <c r="AG1500" s="1">
        <v>1</v>
      </c>
      <c r="AH1500" s="1">
        <v>11</v>
      </c>
      <c r="AI1500" s="1">
        <v>5</v>
      </c>
      <c r="AJ1500" s="1">
        <v>5</v>
      </c>
      <c r="AK1500" s="1">
        <v>51</v>
      </c>
    </row>
    <row r="1501" spans="1:37" x14ac:dyDescent="0.2">
      <c r="A1501" t="s">
        <v>1501</v>
      </c>
      <c r="B1501" t="s">
        <v>5181</v>
      </c>
      <c r="C1501" t="s">
        <v>5711</v>
      </c>
      <c r="D1501" t="s">
        <v>8349</v>
      </c>
      <c r="E1501" t="s">
        <v>8350</v>
      </c>
      <c r="F1501" s="35" t="s">
        <v>8351</v>
      </c>
      <c r="G1501" s="1" t="s">
        <v>5104</v>
      </c>
      <c r="H1501" s="1" t="s">
        <v>5104</v>
      </c>
      <c r="I1501" s="3">
        <v>1</v>
      </c>
      <c r="J1501" s="1">
        <v>1</v>
      </c>
      <c r="K1501" s="1">
        <v>1</v>
      </c>
      <c r="L1501" s="3">
        <v>1</v>
      </c>
      <c r="M1501" s="6">
        <v>1650</v>
      </c>
      <c r="N1501" s="13">
        <v>1650</v>
      </c>
      <c r="O1501" s="3">
        <v>44</v>
      </c>
      <c r="P1501" s="1" t="s">
        <v>2</v>
      </c>
      <c r="Q1501" s="1">
        <v>2.1377999999999999</v>
      </c>
      <c r="R1501" s="3" t="s">
        <v>14989</v>
      </c>
      <c r="S1501" s="1">
        <v>10</v>
      </c>
      <c r="T1501" s="1">
        <v>70</v>
      </c>
      <c r="U1501" s="1">
        <v>20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3">
        <v>11</v>
      </c>
      <c r="AD1501" s="1">
        <v>2.8935715000000001E-2</v>
      </c>
      <c r="AE1501" s="1">
        <v>-1.1835874987161901E-2</v>
      </c>
      <c r="AF1501" s="1">
        <v>3</v>
      </c>
      <c r="AG1501" s="1">
        <v>3</v>
      </c>
      <c r="AH1501" s="1">
        <v>11</v>
      </c>
      <c r="AI1501" s="1">
        <v>4</v>
      </c>
      <c r="AJ1501" s="1">
        <v>4</v>
      </c>
      <c r="AK1501" s="1">
        <v>51</v>
      </c>
    </row>
    <row r="1502" spans="1:37" x14ac:dyDescent="0.2">
      <c r="A1502" t="s">
        <v>1502</v>
      </c>
      <c r="B1502" t="s">
        <v>5181</v>
      </c>
      <c r="C1502" t="s">
        <v>5711</v>
      </c>
      <c r="D1502" t="s">
        <v>8349</v>
      </c>
      <c r="E1502" t="s">
        <v>6885</v>
      </c>
      <c r="F1502" s="35" t="s">
        <v>8352</v>
      </c>
      <c r="G1502" s="1" t="s">
        <v>5104</v>
      </c>
      <c r="H1502" s="1" t="s">
        <v>5104</v>
      </c>
      <c r="I1502" s="3">
        <v>1</v>
      </c>
      <c r="J1502" s="1">
        <v>0</v>
      </c>
      <c r="K1502" s="1">
        <v>0</v>
      </c>
      <c r="L1502" s="3">
        <v>1</v>
      </c>
      <c r="M1502" s="6">
        <v>1650</v>
      </c>
      <c r="N1502" s="13">
        <v>1650</v>
      </c>
      <c r="O1502" s="3">
        <v>44</v>
      </c>
      <c r="P1502" s="1" t="s">
        <v>2</v>
      </c>
      <c r="Q1502" s="1">
        <v>1.4353</v>
      </c>
      <c r="R1502" s="3" t="s">
        <v>14989</v>
      </c>
      <c r="S1502" s="1">
        <v>10</v>
      </c>
      <c r="T1502" s="1">
        <v>70</v>
      </c>
      <c r="U1502" s="1">
        <v>20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3">
        <v>11</v>
      </c>
      <c r="AD1502" s="1">
        <v>2.8935715000000001E-2</v>
      </c>
      <c r="AE1502" s="1">
        <v>-1.1835874987161901E-2</v>
      </c>
      <c r="AF1502" s="1">
        <v>3</v>
      </c>
      <c r="AG1502" s="1">
        <v>3</v>
      </c>
      <c r="AH1502" s="1">
        <v>11</v>
      </c>
      <c r="AI1502" s="1">
        <v>1</v>
      </c>
      <c r="AJ1502" s="1">
        <v>1</v>
      </c>
      <c r="AK1502" s="1">
        <v>51</v>
      </c>
    </row>
    <row r="1503" spans="1:37" x14ac:dyDescent="0.2">
      <c r="A1503" t="s">
        <v>1503</v>
      </c>
      <c r="B1503" t="s">
        <v>5181</v>
      </c>
      <c r="C1503" t="s">
        <v>5711</v>
      </c>
      <c r="D1503" t="s">
        <v>8349</v>
      </c>
      <c r="E1503" t="s">
        <v>8353</v>
      </c>
      <c r="F1503" s="35" t="s">
        <v>8354</v>
      </c>
      <c r="G1503" s="1" t="s">
        <v>5104</v>
      </c>
      <c r="H1503" s="1" t="s">
        <v>5104</v>
      </c>
      <c r="I1503" s="3">
        <v>2</v>
      </c>
      <c r="J1503" s="1">
        <v>0</v>
      </c>
      <c r="K1503" s="1">
        <v>0</v>
      </c>
      <c r="L1503" s="3">
        <v>1</v>
      </c>
      <c r="M1503" s="6">
        <v>1750</v>
      </c>
      <c r="N1503" s="13">
        <v>1750</v>
      </c>
      <c r="O1503" s="3">
        <v>44</v>
      </c>
      <c r="P1503" s="1" t="s">
        <v>2</v>
      </c>
      <c r="Q1503" s="1">
        <v>1.3634999999999999</v>
      </c>
      <c r="R1503" s="3" t="s">
        <v>14989</v>
      </c>
      <c r="S1503" s="1">
        <v>10</v>
      </c>
      <c r="T1503" s="1">
        <v>70</v>
      </c>
      <c r="U1503" s="1">
        <v>20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3">
        <v>11</v>
      </c>
      <c r="AD1503" s="1">
        <v>2.8935715000000001E-2</v>
      </c>
      <c r="AE1503" s="1">
        <v>-1.1835874987161901E-2</v>
      </c>
      <c r="AF1503" s="1">
        <v>3</v>
      </c>
      <c r="AG1503" s="1">
        <v>3</v>
      </c>
      <c r="AH1503" s="1">
        <v>11</v>
      </c>
      <c r="AI1503" s="1">
        <v>1</v>
      </c>
      <c r="AJ1503" s="1">
        <v>1</v>
      </c>
      <c r="AK1503" s="1">
        <v>51</v>
      </c>
    </row>
    <row r="1504" spans="1:37" x14ac:dyDescent="0.2">
      <c r="A1504" t="s">
        <v>1504</v>
      </c>
      <c r="B1504" t="s">
        <v>5181</v>
      </c>
      <c r="C1504" t="s">
        <v>5711</v>
      </c>
      <c r="D1504" t="s">
        <v>8349</v>
      </c>
      <c r="E1504" t="s">
        <v>6898</v>
      </c>
      <c r="F1504" s="35" t="s">
        <v>8355</v>
      </c>
      <c r="G1504" s="1" t="s">
        <v>5107</v>
      </c>
      <c r="H1504" s="1" t="s">
        <v>5107</v>
      </c>
      <c r="I1504" s="3">
        <v>1</v>
      </c>
      <c r="J1504" s="1">
        <v>0</v>
      </c>
      <c r="K1504" s="1">
        <v>0</v>
      </c>
      <c r="L1504" s="3">
        <v>1</v>
      </c>
      <c r="M1504" s="6">
        <v>2500</v>
      </c>
      <c r="N1504" s="13">
        <v>2500</v>
      </c>
      <c r="O1504" s="3">
        <v>44</v>
      </c>
      <c r="P1504" s="1">
        <v>2.25</v>
      </c>
      <c r="Q1504" s="1">
        <v>2.25</v>
      </c>
      <c r="R1504" s="3">
        <v>47</v>
      </c>
      <c r="S1504" s="1">
        <v>30</v>
      </c>
      <c r="T1504" s="1">
        <v>60</v>
      </c>
      <c r="U1504" s="1">
        <v>10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3">
        <v>11</v>
      </c>
      <c r="AD1504" s="1">
        <v>6.1398020999999997E-2</v>
      </c>
      <c r="AE1504" s="1">
        <v>-2.7404365847175402E-3</v>
      </c>
      <c r="AF1504" s="1">
        <v>3</v>
      </c>
      <c r="AG1504" s="1">
        <v>3</v>
      </c>
      <c r="AH1504" s="1">
        <v>11</v>
      </c>
      <c r="AI1504" s="1">
        <v>4</v>
      </c>
      <c r="AJ1504" s="1">
        <v>4</v>
      </c>
      <c r="AK1504" s="1">
        <v>51</v>
      </c>
    </row>
    <row r="1505" spans="1:37" x14ac:dyDescent="0.2">
      <c r="A1505" t="s">
        <v>1505</v>
      </c>
      <c r="B1505" t="s">
        <v>5181</v>
      </c>
      <c r="C1505" t="s">
        <v>5711</v>
      </c>
      <c r="D1505" t="s">
        <v>8349</v>
      </c>
      <c r="E1505" t="s">
        <v>8356</v>
      </c>
      <c r="F1505" s="35" t="s">
        <v>8357</v>
      </c>
      <c r="G1505" s="1" t="s">
        <v>5104</v>
      </c>
      <c r="H1505" s="1" t="s">
        <v>5104</v>
      </c>
      <c r="I1505" s="3">
        <v>1</v>
      </c>
      <c r="J1505" s="1">
        <v>1</v>
      </c>
      <c r="K1505" s="1">
        <v>1</v>
      </c>
      <c r="L1505" s="3">
        <v>1</v>
      </c>
      <c r="M1505" s="6">
        <v>1800</v>
      </c>
      <c r="N1505" s="13">
        <v>1800</v>
      </c>
      <c r="O1505" s="3">
        <v>44</v>
      </c>
      <c r="P1505" s="1">
        <v>2.29</v>
      </c>
      <c r="Q1505" s="1">
        <v>2.29</v>
      </c>
      <c r="R1505" s="3">
        <v>47</v>
      </c>
      <c r="S1505" s="1">
        <v>10</v>
      </c>
      <c r="T1505" s="1">
        <v>70</v>
      </c>
      <c r="U1505" s="1">
        <v>20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3">
        <v>11</v>
      </c>
      <c r="AD1505" s="1">
        <v>2.8935715000000001E-2</v>
      </c>
      <c r="AE1505" s="1">
        <v>-1.18358749871618E-2</v>
      </c>
      <c r="AF1505" s="1">
        <v>3</v>
      </c>
      <c r="AG1505" s="1">
        <v>3</v>
      </c>
      <c r="AH1505" s="1">
        <v>11</v>
      </c>
      <c r="AI1505" s="1">
        <v>12</v>
      </c>
      <c r="AJ1505" s="1">
        <v>12</v>
      </c>
      <c r="AK1505" s="1">
        <v>51</v>
      </c>
    </row>
    <row r="1506" spans="1:37" x14ac:dyDescent="0.2">
      <c r="A1506" t="s">
        <v>1506</v>
      </c>
      <c r="B1506" t="s">
        <v>5181</v>
      </c>
      <c r="C1506" t="s">
        <v>5711</v>
      </c>
      <c r="D1506" t="s">
        <v>8349</v>
      </c>
      <c r="E1506" t="s">
        <v>8358</v>
      </c>
      <c r="F1506" s="35" t="s">
        <v>8359</v>
      </c>
      <c r="G1506" s="1" t="s">
        <v>5104</v>
      </c>
      <c r="H1506" s="1" t="s">
        <v>5104</v>
      </c>
      <c r="I1506" s="3">
        <v>1</v>
      </c>
      <c r="J1506" s="1">
        <v>1</v>
      </c>
      <c r="K1506" s="1">
        <v>1</v>
      </c>
      <c r="L1506" s="3">
        <v>1</v>
      </c>
      <c r="M1506" s="6">
        <v>2225</v>
      </c>
      <c r="N1506" s="13">
        <v>2225</v>
      </c>
      <c r="O1506" s="3">
        <v>44</v>
      </c>
      <c r="P1506" s="1">
        <v>2</v>
      </c>
      <c r="Q1506" s="1">
        <v>2</v>
      </c>
      <c r="R1506" s="3">
        <v>1</v>
      </c>
      <c r="S1506" s="1">
        <v>10</v>
      </c>
      <c r="T1506" s="1">
        <v>70</v>
      </c>
      <c r="U1506" s="1">
        <v>20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3">
        <v>11</v>
      </c>
      <c r="AD1506" s="1">
        <v>2.8935715000000001E-2</v>
      </c>
      <c r="AE1506" s="1">
        <v>-1.18358749871618E-2</v>
      </c>
      <c r="AF1506" s="1">
        <v>3</v>
      </c>
      <c r="AG1506" s="1">
        <v>3</v>
      </c>
      <c r="AH1506" s="1">
        <v>11</v>
      </c>
      <c r="AI1506" s="1">
        <v>3</v>
      </c>
      <c r="AJ1506" s="1">
        <v>3</v>
      </c>
      <c r="AK1506" s="1">
        <v>51</v>
      </c>
    </row>
    <row r="1507" spans="1:37" x14ac:dyDescent="0.2">
      <c r="A1507" t="s">
        <v>1507</v>
      </c>
      <c r="B1507" t="s">
        <v>5181</v>
      </c>
      <c r="C1507" t="s">
        <v>5711</v>
      </c>
      <c r="D1507" t="s">
        <v>8349</v>
      </c>
      <c r="E1507" t="s">
        <v>5905</v>
      </c>
      <c r="F1507" s="35" t="s">
        <v>8360</v>
      </c>
      <c r="G1507" s="1" t="s">
        <v>5104</v>
      </c>
      <c r="H1507" s="1" t="s">
        <v>5104</v>
      </c>
      <c r="I1507" s="3">
        <v>1</v>
      </c>
      <c r="J1507" s="1">
        <v>1</v>
      </c>
      <c r="K1507" s="1">
        <v>1</v>
      </c>
      <c r="L1507" s="3">
        <v>1</v>
      </c>
      <c r="M1507" s="6">
        <v>2225</v>
      </c>
      <c r="N1507" s="13">
        <v>2225</v>
      </c>
      <c r="O1507" s="3">
        <v>44</v>
      </c>
      <c r="P1507" s="1">
        <v>2.21</v>
      </c>
      <c r="Q1507" s="1">
        <v>2.21</v>
      </c>
      <c r="R1507" s="3">
        <v>47</v>
      </c>
      <c r="S1507" s="1">
        <v>10</v>
      </c>
      <c r="T1507" s="1">
        <v>70</v>
      </c>
      <c r="U1507" s="1">
        <v>20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3">
        <v>11</v>
      </c>
      <c r="AD1507" s="1">
        <v>2.8935715000000001E-2</v>
      </c>
      <c r="AE1507" s="1">
        <v>-1.18358749871618E-2</v>
      </c>
      <c r="AF1507" s="1">
        <v>3</v>
      </c>
      <c r="AG1507" s="1">
        <v>3</v>
      </c>
      <c r="AH1507" s="1">
        <v>11</v>
      </c>
      <c r="AI1507" s="1">
        <v>11</v>
      </c>
      <c r="AJ1507" s="1">
        <v>11</v>
      </c>
      <c r="AK1507" s="1">
        <v>51</v>
      </c>
    </row>
    <row r="1508" spans="1:37" x14ac:dyDescent="0.2">
      <c r="A1508" t="s">
        <v>1508</v>
      </c>
      <c r="B1508" t="s">
        <v>5181</v>
      </c>
      <c r="C1508" t="s">
        <v>5711</v>
      </c>
      <c r="D1508" t="s">
        <v>8349</v>
      </c>
      <c r="E1508" t="s">
        <v>8361</v>
      </c>
      <c r="F1508" s="35" t="s">
        <v>8362</v>
      </c>
      <c r="G1508" s="1" t="s">
        <v>5104</v>
      </c>
      <c r="H1508" s="1" t="s">
        <v>5104</v>
      </c>
      <c r="I1508" s="3">
        <v>1</v>
      </c>
      <c r="J1508" s="1">
        <v>0</v>
      </c>
      <c r="K1508" s="1">
        <v>0</v>
      </c>
      <c r="L1508" s="3">
        <v>1</v>
      </c>
      <c r="M1508" s="6">
        <v>3100</v>
      </c>
      <c r="N1508" s="13">
        <v>3100</v>
      </c>
      <c r="O1508" s="3">
        <v>44</v>
      </c>
      <c r="P1508" s="1">
        <v>2.355</v>
      </c>
      <c r="Q1508" s="1">
        <v>2.355</v>
      </c>
      <c r="R1508" s="3">
        <v>47</v>
      </c>
      <c r="S1508" s="1">
        <v>20</v>
      </c>
      <c r="T1508" s="1">
        <v>70</v>
      </c>
      <c r="U1508" s="1">
        <v>0</v>
      </c>
      <c r="V1508" s="1">
        <v>0</v>
      </c>
      <c r="W1508" s="1">
        <v>0</v>
      </c>
      <c r="X1508" s="1">
        <v>0</v>
      </c>
      <c r="Y1508" s="1">
        <v>10</v>
      </c>
      <c r="Z1508" s="1">
        <v>0</v>
      </c>
      <c r="AA1508" s="1">
        <v>0</v>
      </c>
      <c r="AB1508" s="1">
        <v>0</v>
      </c>
      <c r="AC1508" s="3">
        <v>11</v>
      </c>
      <c r="AD1508" s="1">
        <v>2.5293458000000001E-2</v>
      </c>
      <c r="AE1508" s="1">
        <v>-3.2825073377743902E-2</v>
      </c>
      <c r="AF1508" s="1">
        <v>3</v>
      </c>
      <c r="AG1508" s="1">
        <v>3</v>
      </c>
      <c r="AH1508" s="1">
        <v>11</v>
      </c>
      <c r="AI1508" s="1">
        <v>6</v>
      </c>
      <c r="AJ1508" s="1">
        <v>6</v>
      </c>
      <c r="AK1508" s="1">
        <v>51</v>
      </c>
    </row>
    <row r="1509" spans="1:37" x14ac:dyDescent="0.2">
      <c r="A1509" t="s">
        <v>1509</v>
      </c>
      <c r="B1509" t="s">
        <v>5181</v>
      </c>
      <c r="C1509" t="s">
        <v>5711</v>
      </c>
      <c r="D1509" t="s">
        <v>8349</v>
      </c>
      <c r="E1509" t="s">
        <v>8363</v>
      </c>
      <c r="F1509" s="35" t="s">
        <v>8364</v>
      </c>
      <c r="G1509" s="1" t="s">
        <v>5104</v>
      </c>
      <c r="H1509" s="1" t="s">
        <v>5104</v>
      </c>
      <c r="I1509" s="3">
        <v>1</v>
      </c>
      <c r="J1509" s="1">
        <v>0</v>
      </c>
      <c r="K1509" s="1">
        <v>0</v>
      </c>
      <c r="L1509" s="3">
        <v>1</v>
      </c>
      <c r="M1509" s="6">
        <v>3000</v>
      </c>
      <c r="N1509" s="13">
        <v>3000</v>
      </c>
      <c r="O1509" s="3">
        <v>44</v>
      </c>
      <c r="P1509" s="1">
        <v>0.96</v>
      </c>
      <c r="Q1509" s="1">
        <v>0.96</v>
      </c>
      <c r="R1509" s="3">
        <v>47</v>
      </c>
      <c r="S1509" s="1">
        <v>0</v>
      </c>
      <c r="T1509" s="1">
        <v>0</v>
      </c>
      <c r="U1509" s="1">
        <v>10</v>
      </c>
      <c r="V1509" s="1">
        <v>90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3">
        <v>11</v>
      </c>
      <c r="AD1509" s="1">
        <v>8.6314889999999991E-3</v>
      </c>
      <c r="AE1509" s="1">
        <v>-5.0990734683835698E-3</v>
      </c>
      <c r="AF1509" s="1">
        <v>3</v>
      </c>
      <c r="AG1509" s="1">
        <v>3</v>
      </c>
      <c r="AH1509" s="1">
        <v>11</v>
      </c>
      <c r="AI1509" s="1">
        <v>3</v>
      </c>
      <c r="AJ1509" s="1">
        <v>3</v>
      </c>
      <c r="AK1509" s="1">
        <v>51</v>
      </c>
    </row>
    <row r="1510" spans="1:37" x14ac:dyDescent="0.2">
      <c r="A1510" t="s">
        <v>1510</v>
      </c>
      <c r="B1510" t="s">
        <v>5181</v>
      </c>
      <c r="C1510" t="s">
        <v>5711</v>
      </c>
      <c r="D1510" t="s">
        <v>8349</v>
      </c>
      <c r="E1510" t="s">
        <v>7207</v>
      </c>
      <c r="F1510" s="35" t="s">
        <v>8365</v>
      </c>
      <c r="G1510" s="1" t="s">
        <v>5104</v>
      </c>
      <c r="H1510" s="1" t="s">
        <v>5104</v>
      </c>
      <c r="I1510" s="3">
        <v>2</v>
      </c>
      <c r="J1510" s="1">
        <v>0</v>
      </c>
      <c r="K1510" s="1">
        <v>0</v>
      </c>
      <c r="L1510" s="3">
        <v>1</v>
      </c>
      <c r="M1510" s="6">
        <v>2250</v>
      </c>
      <c r="N1510" s="13">
        <v>2250</v>
      </c>
      <c r="O1510" s="3">
        <v>44</v>
      </c>
      <c r="P1510" s="1">
        <v>2.355</v>
      </c>
      <c r="Q1510" s="1">
        <v>2.355</v>
      </c>
      <c r="R1510" s="3">
        <v>47</v>
      </c>
      <c r="S1510" s="1">
        <v>20</v>
      </c>
      <c r="T1510" s="1">
        <v>70</v>
      </c>
      <c r="U1510" s="1">
        <v>0</v>
      </c>
      <c r="V1510" s="1">
        <v>0</v>
      </c>
      <c r="W1510" s="1">
        <v>0</v>
      </c>
      <c r="X1510" s="1">
        <v>0</v>
      </c>
      <c r="Y1510" s="1">
        <v>10</v>
      </c>
      <c r="Z1510" s="1">
        <v>0</v>
      </c>
      <c r="AA1510" s="1">
        <v>0</v>
      </c>
      <c r="AB1510" s="1">
        <v>0</v>
      </c>
      <c r="AC1510" s="3">
        <v>11</v>
      </c>
      <c r="AD1510" s="1">
        <v>2.5293458000000001E-2</v>
      </c>
      <c r="AE1510" s="1">
        <v>-3.2825073377743902E-2</v>
      </c>
      <c r="AF1510" s="1">
        <v>3</v>
      </c>
      <c r="AG1510" s="1">
        <v>3</v>
      </c>
      <c r="AH1510" s="1">
        <v>11</v>
      </c>
      <c r="AI1510" s="1">
        <v>1</v>
      </c>
      <c r="AJ1510" s="1">
        <v>1</v>
      </c>
      <c r="AK1510" s="1">
        <v>51</v>
      </c>
    </row>
    <row r="1511" spans="1:37" x14ac:dyDescent="0.2">
      <c r="A1511" t="s">
        <v>1511</v>
      </c>
      <c r="B1511" t="s">
        <v>5181</v>
      </c>
      <c r="C1511" t="s">
        <v>5711</v>
      </c>
      <c r="D1511" t="s">
        <v>8349</v>
      </c>
      <c r="E1511" t="s">
        <v>8366</v>
      </c>
      <c r="F1511" s="35" t="s">
        <v>8367</v>
      </c>
      <c r="G1511" s="1" t="s">
        <v>5104</v>
      </c>
      <c r="H1511" s="1" t="s">
        <v>5104</v>
      </c>
      <c r="I1511" s="3">
        <v>1</v>
      </c>
      <c r="J1511" s="1">
        <v>0</v>
      </c>
      <c r="K1511" s="1">
        <v>0</v>
      </c>
      <c r="L1511" s="3">
        <v>1</v>
      </c>
      <c r="M1511" s="6">
        <v>1055</v>
      </c>
      <c r="N1511" s="13">
        <v>1055</v>
      </c>
      <c r="O1511" s="3">
        <v>44</v>
      </c>
      <c r="P1511" s="1">
        <v>1.5</v>
      </c>
      <c r="Q1511" s="1">
        <v>1.5</v>
      </c>
      <c r="R1511" s="3">
        <v>47</v>
      </c>
      <c r="S1511" s="1">
        <v>10</v>
      </c>
      <c r="T1511" s="1">
        <v>70</v>
      </c>
      <c r="U1511" s="1">
        <v>20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3">
        <v>11</v>
      </c>
      <c r="AD1511" s="1">
        <v>2.8935715000000001E-2</v>
      </c>
      <c r="AE1511" s="1">
        <v>-1.1835874987161901E-2</v>
      </c>
      <c r="AF1511" s="1">
        <v>3</v>
      </c>
      <c r="AG1511" s="1">
        <v>3</v>
      </c>
      <c r="AH1511" s="1">
        <v>11</v>
      </c>
      <c r="AI1511" s="1">
        <v>3</v>
      </c>
      <c r="AJ1511" s="1">
        <v>3</v>
      </c>
      <c r="AK1511" s="1">
        <v>51</v>
      </c>
    </row>
    <row r="1512" spans="1:37" x14ac:dyDescent="0.2">
      <c r="A1512" t="s">
        <v>1512</v>
      </c>
      <c r="B1512" t="s">
        <v>5181</v>
      </c>
      <c r="C1512" t="s">
        <v>5711</v>
      </c>
      <c r="D1512" t="s">
        <v>8349</v>
      </c>
      <c r="E1512" t="s">
        <v>8368</v>
      </c>
      <c r="F1512" s="35" t="s">
        <v>8369</v>
      </c>
      <c r="G1512" s="1" t="s">
        <v>5104</v>
      </c>
      <c r="H1512" s="1" t="s">
        <v>5104</v>
      </c>
      <c r="I1512" s="3">
        <v>1</v>
      </c>
      <c r="J1512" s="1">
        <v>0</v>
      </c>
      <c r="K1512" s="1">
        <v>0</v>
      </c>
      <c r="L1512" s="3">
        <v>1</v>
      </c>
      <c r="M1512" s="6">
        <v>1400</v>
      </c>
      <c r="N1512" s="13">
        <v>1400</v>
      </c>
      <c r="O1512" s="3">
        <v>44</v>
      </c>
      <c r="P1512" s="1" t="s">
        <v>2</v>
      </c>
      <c r="Q1512" s="1">
        <v>1.7155</v>
      </c>
      <c r="R1512" s="3" t="s">
        <v>14989</v>
      </c>
      <c r="S1512" s="1">
        <v>10</v>
      </c>
      <c r="T1512" s="1">
        <v>70</v>
      </c>
      <c r="U1512" s="1">
        <v>20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3">
        <v>11</v>
      </c>
      <c r="AD1512" s="1">
        <v>2.8935715000000001E-2</v>
      </c>
      <c r="AE1512" s="1">
        <v>-1.1835874987161901E-2</v>
      </c>
      <c r="AF1512" s="1">
        <v>3</v>
      </c>
      <c r="AG1512" s="1">
        <v>3</v>
      </c>
      <c r="AH1512" s="1">
        <v>11</v>
      </c>
      <c r="AI1512" s="1">
        <v>4</v>
      </c>
      <c r="AJ1512" s="1">
        <v>4</v>
      </c>
      <c r="AK1512" s="1">
        <v>51</v>
      </c>
    </row>
    <row r="1513" spans="1:37" x14ac:dyDescent="0.2">
      <c r="A1513" t="s">
        <v>1513</v>
      </c>
      <c r="B1513" t="s">
        <v>5181</v>
      </c>
      <c r="C1513" t="s">
        <v>5711</v>
      </c>
      <c r="D1513" t="s">
        <v>8349</v>
      </c>
      <c r="E1513" t="s">
        <v>8370</v>
      </c>
      <c r="F1513" s="35" t="s">
        <v>8371</v>
      </c>
      <c r="G1513" s="1" t="s">
        <v>5104</v>
      </c>
      <c r="H1513" s="1" t="s">
        <v>5104</v>
      </c>
      <c r="I1513" s="3">
        <v>1</v>
      </c>
      <c r="J1513" s="1">
        <v>0</v>
      </c>
      <c r="K1513" s="1">
        <v>0</v>
      </c>
      <c r="L1513" s="3">
        <v>1</v>
      </c>
      <c r="M1513" s="6">
        <v>2225</v>
      </c>
      <c r="N1513" s="13">
        <v>2225</v>
      </c>
      <c r="O1513" s="3">
        <v>44</v>
      </c>
      <c r="P1513" s="1">
        <v>2.63</v>
      </c>
      <c r="Q1513" s="1">
        <v>2.63</v>
      </c>
      <c r="R1513" s="3">
        <v>47</v>
      </c>
      <c r="S1513" s="1">
        <v>10</v>
      </c>
      <c r="T1513" s="1">
        <v>70</v>
      </c>
      <c r="U1513" s="1">
        <v>20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3">
        <v>11</v>
      </c>
      <c r="AD1513" s="1">
        <v>2.8935715000000001E-2</v>
      </c>
      <c r="AE1513" s="1">
        <v>-1.1835874987161901E-2</v>
      </c>
      <c r="AF1513" s="1">
        <v>3</v>
      </c>
      <c r="AG1513" s="1">
        <v>3</v>
      </c>
      <c r="AH1513" s="1">
        <v>11</v>
      </c>
      <c r="AI1513" s="1">
        <v>8</v>
      </c>
      <c r="AJ1513" s="1">
        <v>8</v>
      </c>
      <c r="AK1513" s="1">
        <v>51</v>
      </c>
    </row>
    <row r="1514" spans="1:37" x14ac:dyDescent="0.2">
      <c r="A1514" t="s">
        <v>1514</v>
      </c>
      <c r="B1514" t="s">
        <v>5181</v>
      </c>
      <c r="C1514" t="s">
        <v>5711</v>
      </c>
      <c r="D1514" t="s">
        <v>8349</v>
      </c>
      <c r="E1514" t="s">
        <v>8372</v>
      </c>
      <c r="F1514" s="35" t="s">
        <v>8373</v>
      </c>
      <c r="G1514" s="1" t="s">
        <v>5104</v>
      </c>
      <c r="H1514" s="1" t="s">
        <v>5104</v>
      </c>
      <c r="I1514" s="3">
        <v>1</v>
      </c>
      <c r="J1514" s="1">
        <v>0</v>
      </c>
      <c r="K1514" s="1">
        <v>0</v>
      </c>
      <c r="L1514" s="3">
        <v>1</v>
      </c>
      <c r="M1514" s="6">
        <v>3000</v>
      </c>
      <c r="N1514" s="13">
        <v>3000</v>
      </c>
      <c r="O1514" s="3">
        <v>44</v>
      </c>
      <c r="P1514" s="1" t="s">
        <v>2</v>
      </c>
      <c r="Q1514" s="1">
        <v>1.62565</v>
      </c>
      <c r="R1514" s="3" t="s">
        <v>14989</v>
      </c>
      <c r="S1514" s="1">
        <v>10</v>
      </c>
      <c r="T1514" s="1">
        <v>70</v>
      </c>
      <c r="U1514" s="1">
        <v>20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3">
        <v>11</v>
      </c>
      <c r="AD1514" s="1">
        <v>2.8935715000000001E-2</v>
      </c>
      <c r="AE1514" s="1">
        <v>-1.1835874987161901E-2</v>
      </c>
      <c r="AF1514" s="1">
        <v>3</v>
      </c>
      <c r="AG1514" s="1">
        <v>3</v>
      </c>
      <c r="AH1514" s="1">
        <v>11</v>
      </c>
      <c r="AI1514" s="1">
        <v>3</v>
      </c>
      <c r="AJ1514" s="1">
        <v>3</v>
      </c>
      <c r="AK1514" s="1">
        <v>51</v>
      </c>
    </row>
    <row r="1515" spans="1:37" x14ac:dyDescent="0.2">
      <c r="A1515" t="s">
        <v>1515</v>
      </c>
      <c r="B1515" t="s">
        <v>5123</v>
      </c>
      <c r="C1515" t="s">
        <v>6199</v>
      </c>
      <c r="D1515" t="s">
        <v>8374</v>
      </c>
      <c r="E1515" t="s">
        <v>8375</v>
      </c>
      <c r="F1515" s="35" t="s">
        <v>8376</v>
      </c>
      <c r="G1515" s="1" t="s">
        <v>5104</v>
      </c>
      <c r="H1515" s="1" t="s">
        <v>5104</v>
      </c>
      <c r="I1515" s="3">
        <v>1</v>
      </c>
      <c r="J1515" s="1">
        <v>0</v>
      </c>
      <c r="K1515" s="1">
        <v>0</v>
      </c>
      <c r="L1515" s="3">
        <v>1</v>
      </c>
      <c r="M1515" s="6">
        <v>1500</v>
      </c>
      <c r="N1515" s="13">
        <v>1500</v>
      </c>
      <c r="O1515" s="3">
        <v>44</v>
      </c>
      <c r="P1515" s="1">
        <v>1.7649999999999999</v>
      </c>
      <c r="Q1515" s="1">
        <v>1.7649999999999999</v>
      </c>
      <c r="R1515" s="3">
        <v>47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30</v>
      </c>
      <c r="Z1515" s="1">
        <v>0</v>
      </c>
      <c r="AA1515" s="1">
        <v>0</v>
      </c>
      <c r="AB1515" s="1">
        <v>70</v>
      </c>
      <c r="AC1515" s="3">
        <v>11</v>
      </c>
      <c r="AD1515" s="1">
        <v>-9.6893048999999995E-2</v>
      </c>
      <c r="AE1515" s="1">
        <v>1.50378915385718E-3</v>
      </c>
      <c r="AF1515" s="1">
        <v>2</v>
      </c>
      <c r="AG1515" s="1">
        <v>2</v>
      </c>
      <c r="AH1515" s="1">
        <v>11</v>
      </c>
      <c r="AI1515" s="1">
        <v>4</v>
      </c>
      <c r="AJ1515" s="1">
        <v>4</v>
      </c>
      <c r="AK1515" s="1">
        <v>51</v>
      </c>
    </row>
    <row r="1516" spans="1:37" x14ac:dyDescent="0.2">
      <c r="A1516" t="s">
        <v>1516</v>
      </c>
      <c r="B1516" t="s">
        <v>5123</v>
      </c>
      <c r="C1516" t="s">
        <v>6199</v>
      </c>
      <c r="D1516" t="s">
        <v>8374</v>
      </c>
      <c r="E1516" t="s">
        <v>8377</v>
      </c>
      <c r="F1516" s="35" t="s">
        <v>8378</v>
      </c>
      <c r="G1516" s="1" t="s">
        <v>5104</v>
      </c>
      <c r="H1516" s="1" t="s">
        <v>5104</v>
      </c>
      <c r="I1516" s="3">
        <v>1</v>
      </c>
      <c r="J1516" s="1">
        <v>0</v>
      </c>
      <c r="K1516" s="1">
        <v>0</v>
      </c>
      <c r="L1516" s="3">
        <v>1</v>
      </c>
      <c r="M1516" s="6">
        <v>800</v>
      </c>
      <c r="N1516" s="13">
        <v>800</v>
      </c>
      <c r="O1516" s="3">
        <v>44</v>
      </c>
      <c r="P1516" s="1">
        <v>1.03</v>
      </c>
      <c r="Q1516" s="1">
        <v>1.03</v>
      </c>
      <c r="R1516" s="3">
        <v>47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30</v>
      </c>
      <c r="Z1516" s="1">
        <v>0</v>
      </c>
      <c r="AA1516" s="1">
        <v>0</v>
      </c>
      <c r="AB1516" s="1">
        <v>70</v>
      </c>
      <c r="AC1516" s="3">
        <v>11</v>
      </c>
      <c r="AD1516" s="1">
        <v>-9.6893048999999995E-2</v>
      </c>
      <c r="AE1516" s="1">
        <v>1.5037891538571501E-3</v>
      </c>
      <c r="AF1516" s="1">
        <v>2</v>
      </c>
      <c r="AG1516" s="1">
        <v>2</v>
      </c>
      <c r="AH1516" s="1">
        <v>11</v>
      </c>
      <c r="AI1516" s="1">
        <v>3</v>
      </c>
      <c r="AJ1516" s="1">
        <v>3</v>
      </c>
      <c r="AK1516" s="1">
        <v>51</v>
      </c>
    </row>
    <row r="1517" spans="1:37" x14ac:dyDescent="0.2">
      <c r="A1517" t="s">
        <v>1517</v>
      </c>
      <c r="B1517" t="s">
        <v>7851</v>
      </c>
      <c r="C1517" t="s">
        <v>7852</v>
      </c>
      <c r="D1517" t="s">
        <v>8379</v>
      </c>
      <c r="E1517" t="s">
        <v>6203</v>
      </c>
      <c r="F1517" s="35" t="s">
        <v>8380</v>
      </c>
      <c r="G1517" s="1" t="s">
        <v>5104</v>
      </c>
      <c r="H1517" s="1" t="s">
        <v>5104</v>
      </c>
      <c r="I1517" s="3">
        <v>1</v>
      </c>
      <c r="J1517" s="1">
        <v>0</v>
      </c>
      <c r="K1517" s="1">
        <v>0</v>
      </c>
      <c r="L1517" s="3">
        <v>1</v>
      </c>
      <c r="M1517" s="6">
        <v>7</v>
      </c>
      <c r="N1517" s="13">
        <v>7</v>
      </c>
      <c r="O1517" s="3">
        <v>44</v>
      </c>
      <c r="P1517" s="1">
        <v>3.5249999999999999</v>
      </c>
      <c r="Q1517" s="1">
        <v>3.5249999999999999</v>
      </c>
      <c r="R1517" s="3">
        <v>47</v>
      </c>
      <c r="S1517" s="1">
        <v>70</v>
      </c>
      <c r="T1517" s="1">
        <v>30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3">
        <v>11</v>
      </c>
      <c r="AD1517" s="1">
        <v>9.4224277999999995E-2</v>
      </c>
      <c r="AE1517" s="1">
        <v>1.4707016232018101E-2</v>
      </c>
      <c r="AF1517" s="1">
        <v>1</v>
      </c>
      <c r="AG1517" s="1">
        <v>1</v>
      </c>
      <c r="AH1517" s="1">
        <v>11</v>
      </c>
      <c r="AI1517" s="1">
        <v>2</v>
      </c>
      <c r="AJ1517" s="1">
        <v>2</v>
      </c>
      <c r="AK1517" s="1">
        <v>51</v>
      </c>
    </row>
    <row r="1518" spans="1:37" x14ac:dyDescent="0.2">
      <c r="A1518" t="s">
        <v>1518</v>
      </c>
      <c r="B1518" t="s">
        <v>5123</v>
      </c>
      <c r="C1518" t="s">
        <v>5131</v>
      </c>
      <c r="D1518" t="s">
        <v>8381</v>
      </c>
      <c r="E1518" t="s">
        <v>8382</v>
      </c>
      <c r="F1518" s="35" t="s">
        <v>8383</v>
      </c>
      <c r="G1518" s="1" t="s">
        <v>5106</v>
      </c>
      <c r="H1518" s="1" t="s">
        <v>5106</v>
      </c>
      <c r="I1518" s="3">
        <v>1</v>
      </c>
      <c r="J1518" s="1">
        <v>0</v>
      </c>
      <c r="K1518" s="1">
        <v>0</v>
      </c>
      <c r="L1518" s="3">
        <v>1</v>
      </c>
      <c r="M1518" s="6">
        <v>31.5</v>
      </c>
      <c r="N1518" s="13">
        <v>31.5</v>
      </c>
      <c r="O1518" s="3">
        <v>44</v>
      </c>
      <c r="P1518" s="1">
        <v>3.4</v>
      </c>
      <c r="Q1518" s="1">
        <v>3.4</v>
      </c>
      <c r="R1518" s="3">
        <v>47</v>
      </c>
      <c r="S1518" s="1">
        <v>100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3">
        <v>11</v>
      </c>
      <c r="AD1518" s="1">
        <v>9.9855619000000007E-2</v>
      </c>
      <c r="AE1518" s="1">
        <v>2.2143426940416901E-2</v>
      </c>
      <c r="AF1518" s="1">
        <v>1</v>
      </c>
      <c r="AG1518" s="1">
        <v>1</v>
      </c>
      <c r="AH1518" s="1">
        <v>11</v>
      </c>
      <c r="AI1518" s="1">
        <v>4</v>
      </c>
      <c r="AJ1518" s="1">
        <v>4</v>
      </c>
      <c r="AK1518" s="1">
        <v>51</v>
      </c>
    </row>
    <row r="1519" spans="1:37" x14ac:dyDescent="0.2">
      <c r="A1519" t="s">
        <v>1519</v>
      </c>
      <c r="B1519" t="s">
        <v>5123</v>
      </c>
      <c r="C1519" t="s">
        <v>5124</v>
      </c>
      <c r="D1519" t="s">
        <v>8384</v>
      </c>
      <c r="E1519" t="s">
        <v>6880</v>
      </c>
      <c r="F1519" s="35" t="s">
        <v>8385</v>
      </c>
      <c r="G1519" s="1" t="s">
        <v>5104</v>
      </c>
      <c r="H1519" s="1" t="s">
        <v>5104</v>
      </c>
      <c r="I1519" s="3">
        <v>1</v>
      </c>
      <c r="J1519" s="1">
        <v>0</v>
      </c>
      <c r="K1519" s="1">
        <v>0</v>
      </c>
      <c r="L1519" s="3">
        <v>1</v>
      </c>
      <c r="M1519" s="6">
        <v>97</v>
      </c>
      <c r="N1519" s="13">
        <v>97</v>
      </c>
      <c r="O1519" s="3">
        <v>44</v>
      </c>
      <c r="P1519" s="1">
        <v>3.92</v>
      </c>
      <c r="Q1519" s="1">
        <v>3.92</v>
      </c>
      <c r="R1519" s="3">
        <v>47</v>
      </c>
      <c r="S1519" s="1">
        <v>20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20</v>
      </c>
      <c r="AB1519" s="1">
        <v>60</v>
      </c>
      <c r="AC1519" s="3">
        <v>11</v>
      </c>
      <c r="AD1519" s="1">
        <v>-5.1553953E-2</v>
      </c>
      <c r="AE1519" s="1">
        <v>4.7387617257421001E-2</v>
      </c>
      <c r="AF1519" s="1">
        <v>1</v>
      </c>
      <c r="AG1519" s="1">
        <v>1</v>
      </c>
      <c r="AH1519" s="1">
        <v>11</v>
      </c>
      <c r="AI1519" s="1">
        <v>2</v>
      </c>
      <c r="AJ1519" s="1">
        <v>2</v>
      </c>
      <c r="AK1519" s="1">
        <v>51</v>
      </c>
    </row>
    <row r="1520" spans="1:37" x14ac:dyDescent="0.2">
      <c r="A1520" t="s">
        <v>1520</v>
      </c>
      <c r="B1520" t="s">
        <v>5123</v>
      </c>
      <c r="C1520" t="s">
        <v>5124</v>
      </c>
      <c r="D1520" t="s">
        <v>8384</v>
      </c>
      <c r="E1520" t="s">
        <v>8386</v>
      </c>
      <c r="F1520" s="35" t="s">
        <v>8387</v>
      </c>
      <c r="G1520" s="1" t="s">
        <v>5104</v>
      </c>
      <c r="H1520" s="1" t="s">
        <v>5104</v>
      </c>
      <c r="I1520" s="3">
        <v>1</v>
      </c>
      <c r="J1520" s="1">
        <v>0</v>
      </c>
      <c r="K1520" s="1">
        <v>0</v>
      </c>
      <c r="L1520" s="3">
        <v>1</v>
      </c>
      <c r="M1520" s="6">
        <v>146</v>
      </c>
      <c r="N1520" s="13">
        <v>146</v>
      </c>
      <c r="O1520" s="3">
        <v>1</v>
      </c>
      <c r="P1520" s="1">
        <v>4.0599999999999996</v>
      </c>
      <c r="Q1520" s="1">
        <v>4.0599999999999996</v>
      </c>
      <c r="R1520" s="3">
        <v>47</v>
      </c>
      <c r="S1520" s="1">
        <v>20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20</v>
      </c>
      <c r="AB1520" s="1">
        <v>60</v>
      </c>
      <c r="AC1520" s="3">
        <v>11</v>
      </c>
      <c r="AD1520" s="1">
        <v>-5.1553953E-2</v>
      </c>
      <c r="AE1520" s="1">
        <v>4.7387617257421001E-2</v>
      </c>
      <c r="AF1520" s="1">
        <v>1</v>
      </c>
      <c r="AG1520" s="1">
        <v>1</v>
      </c>
      <c r="AH1520" s="1">
        <v>11</v>
      </c>
      <c r="AI1520" s="1">
        <v>5</v>
      </c>
      <c r="AJ1520" s="1">
        <v>5</v>
      </c>
      <c r="AK1520" s="1">
        <v>51</v>
      </c>
    </row>
    <row r="1521" spans="1:37" x14ac:dyDescent="0.2">
      <c r="A1521" t="s">
        <v>1521</v>
      </c>
      <c r="B1521" t="s">
        <v>5123</v>
      </c>
      <c r="C1521" t="s">
        <v>5124</v>
      </c>
      <c r="D1521" t="s">
        <v>8384</v>
      </c>
      <c r="E1521" t="s">
        <v>8388</v>
      </c>
      <c r="F1521" s="35" t="s">
        <v>8389</v>
      </c>
      <c r="G1521" s="1" t="s">
        <v>5104</v>
      </c>
      <c r="H1521" s="1" t="s">
        <v>5104</v>
      </c>
      <c r="I1521" s="3">
        <v>1</v>
      </c>
      <c r="J1521" s="1">
        <v>0</v>
      </c>
      <c r="K1521" s="1">
        <v>0</v>
      </c>
      <c r="L1521" s="3">
        <v>1</v>
      </c>
      <c r="M1521" s="6">
        <v>114.4</v>
      </c>
      <c r="N1521" s="13">
        <v>114.4</v>
      </c>
      <c r="O1521" s="3">
        <v>44</v>
      </c>
      <c r="P1521" s="1">
        <v>2.7625000000000002</v>
      </c>
      <c r="Q1521" s="1">
        <v>2.7625000000000002</v>
      </c>
      <c r="R1521" s="3">
        <v>47</v>
      </c>
      <c r="S1521" s="1">
        <v>20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20</v>
      </c>
      <c r="AB1521" s="1">
        <v>60</v>
      </c>
      <c r="AC1521" s="3">
        <v>11</v>
      </c>
      <c r="AD1521" s="1">
        <v>-5.1553953E-2</v>
      </c>
      <c r="AE1521" s="1">
        <v>4.7387617257421001E-2</v>
      </c>
      <c r="AF1521" s="1">
        <v>1</v>
      </c>
      <c r="AG1521" s="1">
        <v>1</v>
      </c>
      <c r="AH1521" s="1">
        <v>11</v>
      </c>
      <c r="AI1521" s="1">
        <v>6</v>
      </c>
      <c r="AJ1521" s="1">
        <v>6</v>
      </c>
      <c r="AK1521" s="1">
        <v>51</v>
      </c>
    </row>
    <row r="1522" spans="1:37" x14ac:dyDescent="0.2">
      <c r="A1522" t="s">
        <v>1522</v>
      </c>
      <c r="B1522" t="s">
        <v>5123</v>
      </c>
      <c r="C1522" t="s">
        <v>5124</v>
      </c>
      <c r="D1522" t="s">
        <v>8384</v>
      </c>
      <c r="E1522" t="s">
        <v>8390</v>
      </c>
      <c r="F1522" s="35" t="s">
        <v>8391</v>
      </c>
      <c r="G1522" s="1" t="s">
        <v>5104</v>
      </c>
      <c r="H1522" s="1" t="s">
        <v>5104</v>
      </c>
      <c r="I1522" s="3">
        <v>1</v>
      </c>
      <c r="J1522" s="1">
        <v>0</v>
      </c>
      <c r="K1522" s="1">
        <v>0</v>
      </c>
      <c r="L1522" s="3">
        <v>1</v>
      </c>
      <c r="M1522" s="6">
        <v>114.5</v>
      </c>
      <c r="N1522" s="13">
        <v>114.5</v>
      </c>
      <c r="O1522" s="3">
        <v>44</v>
      </c>
      <c r="P1522" s="1">
        <v>4</v>
      </c>
      <c r="Q1522" s="1">
        <v>4</v>
      </c>
      <c r="R1522" s="3">
        <v>1</v>
      </c>
      <c r="S1522" s="1">
        <v>20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80</v>
      </c>
      <c r="AC1522" s="36">
        <v>1</v>
      </c>
      <c r="AD1522" s="1">
        <v>-5.0652609000000001E-2</v>
      </c>
      <c r="AE1522" s="1">
        <v>7.0122618604798598E-2</v>
      </c>
      <c r="AF1522" s="1">
        <v>1</v>
      </c>
      <c r="AG1522" s="1">
        <v>1</v>
      </c>
      <c r="AH1522" s="15">
        <v>1</v>
      </c>
      <c r="AI1522" s="1">
        <v>3</v>
      </c>
      <c r="AJ1522" s="1">
        <v>3</v>
      </c>
      <c r="AK1522" s="1">
        <v>51</v>
      </c>
    </row>
    <row r="1523" spans="1:37" x14ac:dyDescent="0.2">
      <c r="A1523" t="s">
        <v>1523</v>
      </c>
      <c r="B1523" t="s">
        <v>5123</v>
      </c>
      <c r="C1523" t="s">
        <v>5124</v>
      </c>
      <c r="D1523" t="s">
        <v>8384</v>
      </c>
      <c r="E1523" t="s">
        <v>8392</v>
      </c>
      <c r="F1523" s="35" t="s">
        <v>8393</v>
      </c>
      <c r="G1523" s="1" t="s">
        <v>5104</v>
      </c>
      <c r="H1523" s="1" t="s">
        <v>5104</v>
      </c>
      <c r="I1523" s="3">
        <v>1</v>
      </c>
      <c r="J1523" s="1">
        <v>0</v>
      </c>
      <c r="K1523" s="1">
        <v>0</v>
      </c>
      <c r="L1523" s="3">
        <v>1</v>
      </c>
      <c r="M1523" s="6">
        <v>102.5</v>
      </c>
      <c r="N1523" s="13">
        <v>102.5</v>
      </c>
      <c r="O1523" s="3">
        <v>44</v>
      </c>
      <c r="P1523" s="1">
        <v>5</v>
      </c>
      <c r="Q1523" s="1">
        <v>5</v>
      </c>
      <c r="R1523" s="3">
        <v>1</v>
      </c>
      <c r="S1523" s="1">
        <v>20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20</v>
      </c>
      <c r="AB1523" s="1">
        <v>60</v>
      </c>
      <c r="AC1523" s="3">
        <v>11</v>
      </c>
      <c r="AD1523" s="1">
        <v>-5.1553953E-2</v>
      </c>
      <c r="AE1523" s="1">
        <v>4.7387617257421001E-2</v>
      </c>
      <c r="AF1523" s="1">
        <v>1</v>
      </c>
      <c r="AG1523" s="1">
        <v>1</v>
      </c>
      <c r="AH1523" s="1">
        <v>11</v>
      </c>
      <c r="AI1523" s="1">
        <v>5</v>
      </c>
      <c r="AJ1523" s="1">
        <v>5</v>
      </c>
      <c r="AK1523" s="1">
        <v>51</v>
      </c>
    </row>
    <row r="1524" spans="1:37" x14ac:dyDescent="0.2">
      <c r="A1524" t="s">
        <v>1524</v>
      </c>
      <c r="B1524" t="s">
        <v>5123</v>
      </c>
      <c r="C1524" t="s">
        <v>5124</v>
      </c>
      <c r="D1524" t="s">
        <v>8384</v>
      </c>
      <c r="E1524" t="s">
        <v>8394</v>
      </c>
      <c r="F1524" s="35" t="s">
        <v>8395</v>
      </c>
      <c r="G1524" s="1" t="s">
        <v>5104</v>
      </c>
      <c r="H1524" s="1" t="s">
        <v>5104</v>
      </c>
      <c r="I1524" s="3">
        <v>1</v>
      </c>
      <c r="J1524" s="1">
        <v>0</v>
      </c>
      <c r="K1524" s="1">
        <v>0</v>
      </c>
      <c r="L1524" s="3">
        <v>1</v>
      </c>
      <c r="M1524" s="6">
        <v>118.5</v>
      </c>
      <c r="N1524" s="13">
        <v>118.5</v>
      </c>
      <c r="O1524" s="3">
        <v>44</v>
      </c>
      <c r="P1524" s="1">
        <v>2.5</v>
      </c>
      <c r="Q1524" s="1">
        <v>3.2907999999999999</v>
      </c>
      <c r="R1524" s="3">
        <v>1</v>
      </c>
      <c r="S1524" s="1">
        <v>20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20</v>
      </c>
      <c r="AB1524" s="1">
        <v>60</v>
      </c>
      <c r="AC1524" s="3">
        <v>11</v>
      </c>
      <c r="AD1524" s="1">
        <v>-5.1553953E-2</v>
      </c>
      <c r="AE1524" s="1">
        <v>4.7387617257421001E-2</v>
      </c>
      <c r="AF1524" s="1">
        <v>1</v>
      </c>
      <c r="AG1524" s="1">
        <v>1</v>
      </c>
      <c r="AH1524" s="1">
        <v>11</v>
      </c>
      <c r="AI1524" s="1">
        <v>1</v>
      </c>
      <c r="AJ1524" s="1">
        <v>1</v>
      </c>
      <c r="AK1524" s="1">
        <v>51</v>
      </c>
    </row>
    <row r="1525" spans="1:37" x14ac:dyDescent="0.2">
      <c r="A1525" t="s">
        <v>1525</v>
      </c>
      <c r="B1525" t="s">
        <v>5123</v>
      </c>
      <c r="C1525" t="s">
        <v>5124</v>
      </c>
      <c r="D1525" t="s">
        <v>8384</v>
      </c>
      <c r="E1525" t="s">
        <v>5200</v>
      </c>
      <c r="F1525" s="35" t="s">
        <v>8396</v>
      </c>
      <c r="G1525" s="1" t="s">
        <v>5104</v>
      </c>
      <c r="H1525" s="1" t="s">
        <v>5104</v>
      </c>
      <c r="I1525" s="3">
        <v>1</v>
      </c>
      <c r="J1525" s="1">
        <v>0</v>
      </c>
      <c r="K1525" s="1">
        <v>0</v>
      </c>
      <c r="L1525" s="3">
        <v>1</v>
      </c>
      <c r="M1525" s="6">
        <v>101</v>
      </c>
      <c r="N1525" s="13">
        <v>101</v>
      </c>
      <c r="O1525" s="3">
        <v>44</v>
      </c>
      <c r="P1525" s="1">
        <v>4.1500000000000004</v>
      </c>
      <c r="Q1525" s="1">
        <v>4.1500000000000004</v>
      </c>
      <c r="R1525" s="3">
        <v>1</v>
      </c>
      <c r="S1525" s="1">
        <v>20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20</v>
      </c>
      <c r="AB1525" s="1">
        <v>60</v>
      </c>
      <c r="AC1525" s="3">
        <v>11</v>
      </c>
      <c r="AD1525" s="1">
        <v>-5.1553953E-2</v>
      </c>
      <c r="AE1525" s="1">
        <v>4.7387617257421098E-2</v>
      </c>
      <c r="AF1525" s="1">
        <v>1</v>
      </c>
      <c r="AG1525" s="1">
        <v>1</v>
      </c>
      <c r="AH1525" s="1">
        <v>11</v>
      </c>
      <c r="AI1525" s="1">
        <v>5</v>
      </c>
      <c r="AJ1525" s="1">
        <v>5</v>
      </c>
      <c r="AK1525" s="1">
        <v>51</v>
      </c>
    </row>
    <row r="1526" spans="1:37" x14ac:dyDescent="0.2">
      <c r="A1526" t="s">
        <v>1526</v>
      </c>
      <c r="B1526" t="s">
        <v>5123</v>
      </c>
      <c r="C1526" t="s">
        <v>5124</v>
      </c>
      <c r="D1526" t="s">
        <v>8384</v>
      </c>
      <c r="E1526" t="s">
        <v>6470</v>
      </c>
      <c r="F1526" s="35" t="s">
        <v>8397</v>
      </c>
      <c r="G1526" s="1" t="s">
        <v>5104</v>
      </c>
      <c r="H1526" s="1" t="s">
        <v>5104</v>
      </c>
      <c r="I1526" s="3">
        <v>1</v>
      </c>
      <c r="J1526" s="1">
        <v>0</v>
      </c>
      <c r="K1526" s="1">
        <v>0</v>
      </c>
      <c r="L1526" s="3">
        <v>1</v>
      </c>
      <c r="M1526" s="6">
        <v>72.8</v>
      </c>
      <c r="N1526" s="13">
        <v>72.8</v>
      </c>
      <c r="O1526" s="3">
        <v>44</v>
      </c>
      <c r="P1526" s="1">
        <v>4.51</v>
      </c>
      <c r="Q1526" s="1">
        <v>4.51</v>
      </c>
      <c r="R1526" s="3">
        <v>47</v>
      </c>
      <c r="S1526" s="1">
        <v>20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20</v>
      </c>
      <c r="AB1526" s="1">
        <v>60</v>
      </c>
      <c r="AC1526" s="3">
        <v>11</v>
      </c>
      <c r="AD1526" s="1">
        <v>-5.1553953E-2</v>
      </c>
      <c r="AE1526" s="1">
        <v>4.7387617257421001E-2</v>
      </c>
      <c r="AF1526" s="1">
        <v>1</v>
      </c>
      <c r="AG1526" s="1">
        <v>1</v>
      </c>
      <c r="AH1526" s="1">
        <v>11</v>
      </c>
      <c r="AI1526" s="1">
        <v>4</v>
      </c>
      <c r="AJ1526" s="1">
        <v>4</v>
      </c>
      <c r="AK1526" s="1">
        <v>51</v>
      </c>
    </row>
    <row r="1527" spans="1:37" x14ac:dyDescent="0.2">
      <c r="A1527" t="s">
        <v>1527</v>
      </c>
      <c r="B1527" t="s">
        <v>5123</v>
      </c>
      <c r="C1527" t="s">
        <v>5124</v>
      </c>
      <c r="D1527" t="s">
        <v>8384</v>
      </c>
      <c r="E1527" t="s">
        <v>8398</v>
      </c>
      <c r="F1527" s="35" t="s">
        <v>8399</v>
      </c>
      <c r="G1527" s="1" t="s">
        <v>5104</v>
      </c>
      <c r="H1527" s="1" t="s">
        <v>5104</v>
      </c>
      <c r="I1527" s="3">
        <v>1</v>
      </c>
      <c r="J1527" s="1">
        <v>0</v>
      </c>
      <c r="K1527" s="1">
        <v>0</v>
      </c>
      <c r="L1527" s="3">
        <v>1</v>
      </c>
      <c r="M1527" s="6">
        <v>123</v>
      </c>
      <c r="N1527" s="13">
        <v>123</v>
      </c>
      <c r="O1527" s="3">
        <v>44</v>
      </c>
      <c r="P1527" s="1">
        <v>4.4400000000000004</v>
      </c>
      <c r="Q1527" s="1">
        <v>4.4400000000000004</v>
      </c>
      <c r="R1527" s="3">
        <v>47</v>
      </c>
      <c r="S1527" s="1">
        <v>20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20</v>
      </c>
      <c r="AB1527" s="1">
        <v>60</v>
      </c>
      <c r="AC1527" s="3">
        <v>11</v>
      </c>
      <c r="AD1527" s="1">
        <v>-5.1553953E-2</v>
      </c>
      <c r="AE1527" s="1">
        <v>4.7387617257421098E-2</v>
      </c>
      <c r="AF1527" s="1">
        <v>1</v>
      </c>
      <c r="AG1527" s="1">
        <v>1</v>
      </c>
      <c r="AH1527" s="1">
        <v>11</v>
      </c>
      <c r="AI1527" s="1">
        <v>4</v>
      </c>
      <c r="AJ1527" s="1">
        <v>4</v>
      </c>
      <c r="AK1527" s="1">
        <v>51</v>
      </c>
    </row>
    <row r="1528" spans="1:37" x14ac:dyDescent="0.2">
      <c r="A1528" t="s">
        <v>1528</v>
      </c>
      <c r="B1528" t="s">
        <v>5123</v>
      </c>
      <c r="C1528" t="s">
        <v>5124</v>
      </c>
      <c r="D1528" t="s">
        <v>8384</v>
      </c>
      <c r="E1528" t="s">
        <v>8400</v>
      </c>
      <c r="F1528" s="35" t="s">
        <v>8401</v>
      </c>
      <c r="G1528" s="1" t="s">
        <v>5104</v>
      </c>
      <c r="H1528" s="1" t="s">
        <v>5104</v>
      </c>
      <c r="I1528" s="3">
        <v>1</v>
      </c>
      <c r="J1528" s="1">
        <v>0</v>
      </c>
      <c r="K1528" s="1">
        <v>0</v>
      </c>
      <c r="L1528" s="3">
        <v>1</v>
      </c>
      <c r="M1528" s="6">
        <v>62.9</v>
      </c>
      <c r="N1528" s="13">
        <v>62.9</v>
      </c>
      <c r="O1528" s="3">
        <v>44</v>
      </c>
      <c r="P1528" s="1" t="s">
        <v>2</v>
      </c>
      <c r="Q1528" s="1">
        <v>4.2464000000000004</v>
      </c>
      <c r="R1528" s="3" t="s">
        <v>14989</v>
      </c>
      <c r="S1528" s="1">
        <v>20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20</v>
      </c>
      <c r="AB1528" s="1">
        <v>60</v>
      </c>
      <c r="AC1528" s="3">
        <v>11</v>
      </c>
      <c r="AD1528" s="1">
        <v>-5.1553953E-2</v>
      </c>
      <c r="AE1528" s="1">
        <v>4.7387617257421098E-2</v>
      </c>
      <c r="AF1528" s="1">
        <v>1</v>
      </c>
      <c r="AG1528" s="1">
        <v>1</v>
      </c>
      <c r="AH1528" s="1">
        <v>11</v>
      </c>
      <c r="AI1528" s="1">
        <v>1</v>
      </c>
      <c r="AJ1528" s="1">
        <v>1</v>
      </c>
      <c r="AK1528" s="1">
        <v>51</v>
      </c>
    </row>
    <row r="1529" spans="1:37" x14ac:dyDescent="0.2">
      <c r="A1529" t="s">
        <v>1529</v>
      </c>
      <c r="B1529" t="s">
        <v>5123</v>
      </c>
      <c r="C1529" t="s">
        <v>5124</v>
      </c>
      <c r="D1529" t="s">
        <v>8384</v>
      </c>
      <c r="E1529" t="s">
        <v>8402</v>
      </c>
      <c r="F1529" s="35" t="s">
        <v>8403</v>
      </c>
      <c r="G1529" s="1" t="s">
        <v>5104</v>
      </c>
      <c r="H1529" s="1" t="s">
        <v>5104</v>
      </c>
      <c r="I1529" s="3">
        <v>1</v>
      </c>
      <c r="J1529" s="1">
        <v>0</v>
      </c>
      <c r="K1529" s="1">
        <v>0</v>
      </c>
      <c r="L1529" s="3">
        <v>1</v>
      </c>
      <c r="M1529" s="6">
        <v>96</v>
      </c>
      <c r="N1529" s="13">
        <v>96</v>
      </c>
      <c r="O1529" s="3">
        <v>44</v>
      </c>
      <c r="P1529" s="1">
        <v>5.2324999999999999</v>
      </c>
      <c r="Q1529" s="1">
        <v>5.2324999999999999</v>
      </c>
      <c r="R1529" s="3">
        <v>47</v>
      </c>
      <c r="S1529" s="1">
        <v>20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20</v>
      </c>
      <c r="AB1529" s="1">
        <v>60</v>
      </c>
      <c r="AC1529" s="3">
        <v>11</v>
      </c>
      <c r="AD1529" s="1">
        <v>-5.1553953E-2</v>
      </c>
      <c r="AE1529" s="1">
        <v>4.7387617257421098E-2</v>
      </c>
      <c r="AF1529" s="1">
        <v>1</v>
      </c>
      <c r="AG1529" s="1">
        <v>1</v>
      </c>
      <c r="AH1529" s="1">
        <v>11</v>
      </c>
      <c r="AI1529" s="1">
        <v>5</v>
      </c>
      <c r="AJ1529" s="1">
        <v>5</v>
      </c>
      <c r="AK1529" s="1">
        <v>51</v>
      </c>
    </row>
    <row r="1530" spans="1:37" x14ac:dyDescent="0.2">
      <c r="A1530" t="s">
        <v>1530</v>
      </c>
      <c r="B1530" t="s">
        <v>5123</v>
      </c>
      <c r="C1530" t="s">
        <v>5124</v>
      </c>
      <c r="D1530" t="s">
        <v>8384</v>
      </c>
      <c r="E1530" t="s">
        <v>7573</v>
      </c>
      <c r="F1530" s="35" t="s">
        <v>8404</v>
      </c>
      <c r="G1530" s="1" t="s">
        <v>5104</v>
      </c>
      <c r="H1530" s="1" t="s">
        <v>5104</v>
      </c>
      <c r="I1530" s="3">
        <v>1</v>
      </c>
      <c r="J1530" s="1">
        <v>0</v>
      </c>
      <c r="K1530" s="1">
        <v>0</v>
      </c>
      <c r="L1530" s="3">
        <v>1</v>
      </c>
      <c r="M1530" s="6">
        <v>107.7</v>
      </c>
      <c r="N1530" s="13">
        <v>107.7</v>
      </c>
      <c r="O1530" s="3">
        <v>44</v>
      </c>
      <c r="P1530" s="1">
        <v>4.12</v>
      </c>
      <c r="Q1530" s="1">
        <v>4.12</v>
      </c>
      <c r="R1530" s="3">
        <v>47</v>
      </c>
      <c r="S1530" s="1">
        <v>20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20</v>
      </c>
      <c r="AB1530" s="1">
        <v>60</v>
      </c>
      <c r="AC1530" s="3">
        <v>11</v>
      </c>
      <c r="AD1530" s="1">
        <v>-5.1553953E-2</v>
      </c>
      <c r="AE1530" s="1">
        <v>4.7387617257421098E-2</v>
      </c>
      <c r="AF1530" s="1">
        <v>1</v>
      </c>
      <c r="AG1530" s="1">
        <v>1</v>
      </c>
      <c r="AH1530" s="1">
        <v>11</v>
      </c>
      <c r="AI1530" s="1">
        <v>3</v>
      </c>
      <c r="AJ1530" s="1">
        <v>3</v>
      </c>
      <c r="AK1530" s="1">
        <v>51</v>
      </c>
    </row>
    <row r="1531" spans="1:37" x14ac:dyDescent="0.2">
      <c r="A1531" t="s">
        <v>1531</v>
      </c>
      <c r="B1531" t="s">
        <v>5123</v>
      </c>
      <c r="C1531" t="s">
        <v>5124</v>
      </c>
      <c r="D1531" t="s">
        <v>8405</v>
      </c>
      <c r="E1531" t="s">
        <v>8406</v>
      </c>
      <c r="F1531" s="35" t="s">
        <v>8407</v>
      </c>
      <c r="G1531" s="1" t="s">
        <v>5104</v>
      </c>
      <c r="H1531" s="1" t="s">
        <v>5104</v>
      </c>
      <c r="I1531" s="3">
        <v>1</v>
      </c>
      <c r="J1531" s="1">
        <v>0</v>
      </c>
      <c r="K1531" s="1">
        <v>0</v>
      </c>
      <c r="L1531" s="3">
        <v>1</v>
      </c>
      <c r="M1531" s="6">
        <v>23.3</v>
      </c>
      <c r="N1531" s="13">
        <v>23.3</v>
      </c>
      <c r="O1531" s="3">
        <v>44</v>
      </c>
      <c r="P1531" s="1">
        <v>3.6375000000000002</v>
      </c>
      <c r="Q1531" s="1">
        <v>3.6375000000000002</v>
      </c>
      <c r="R1531" s="3">
        <v>47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100</v>
      </c>
      <c r="AB1531" s="1">
        <v>0</v>
      </c>
      <c r="AC1531" s="3">
        <v>11</v>
      </c>
      <c r="AD1531" s="1">
        <v>-2.6422555E-2</v>
      </c>
      <c r="AE1531" s="1">
        <v>-2.6879942263813801E-2</v>
      </c>
      <c r="AF1531" s="1">
        <v>1</v>
      </c>
      <c r="AG1531" s="1">
        <v>1</v>
      </c>
      <c r="AH1531" s="1">
        <v>11</v>
      </c>
      <c r="AI1531" s="1">
        <v>4</v>
      </c>
      <c r="AJ1531" s="1">
        <v>4</v>
      </c>
      <c r="AK1531" s="1">
        <v>51</v>
      </c>
    </row>
    <row r="1532" spans="1:37" x14ac:dyDescent="0.2">
      <c r="A1532" t="s">
        <v>1532</v>
      </c>
      <c r="B1532" t="s">
        <v>5123</v>
      </c>
      <c r="C1532" t="s">
        <v>5124</v>
      </c>
      <c r="D1532" t="s">
        <v>8405</v>
      </c>
      <c r="E1532" t="s">
        <v>8408</v>
      </c>
      <c r="F1532" s="35" t="s">
        <v>8409</v>
      </c>
      <c r="G1532" s="1" t="s">
        <v>5104</v>
      </c>
      <c r="H1532" s="1" t="s">
        <v>5104</v>
      </c>
      <c r="I1532" s="3">
        <v>1</v>
      </c>
      <c r="J1532" s="1">
        <v>0</v>
      </c>
      <c r="K1532" s="1">
        <v>0</v>
      </c>
      <c r="L1532" s="3">
        <v>1</v>
      </c>
      <c r="M1532" s="6">
        <v>38.299999999999997</v>
      </c>
      <c r="N1532" s="13">
        <v>38.299999999999997</v>
      </c>
      <c r="O1532" s="3">
        <v>44</v>
      </c>
      <c r="P1532" s="1">
        <v>3</v>
      </c>
      <c r="Q1532" s="1">
        <v>3</v>
      </c>
      <c r="R1532" s="3">
        <v>47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100</v>
      </c>
      <c r="AB1532" s="1">
        <v>0</v>
      </c>
      <c r="AC1532" s="3">
        <v>11</v>
      </c>
      <c r="AD1532" s="1">
        <v>-2.6422555E-2</v>
      </c>
      <c r="AE1532" s="1">
        <v>-2.6879942263813801E-2</v>
      </c>
      <c r="AF1532" s="1">
        <v>1</v>
      </c>
      <c r="AG1532" s="1">
        <v>1</v>
      </c>
      <c r="AH1532" s="1">
        <v>11</v>
      </c>
      <c r="AI1532" s="1">
        <v>2</v>
      </c>
      <c r="AJ1532" s="1">
        <v>2</v>
      </c>
      <c r="AK1532" s="1">
        <v>51</v>
      </c>
    </row>
    <row r="1533" spans="1:37" x14ac:dyDescent="0.2">
      <c r="A1533" t="s">
        <v>1533</v>
      </c>
      <c r="B1533" t="s">
        <v>5123</v>
      </c>
      <c r="C1533" t="s">
        <v>5124</v>
      </c>
      <c r="D1533" t="s">
        <v>8405</v>
      </c>
      <c r="E1533" t="s">
        <v>8410</v>
      </c>
      <c r="F1533" s="35" t="s">
        <v>8411</v>
      </c>
      <c r="G1533" s="1" t="s">
        <v>5104</v>
      </c>
      <c r="H1533" s="1" t="s">
        <v>5104</v>
      </c>
      <c r="I1533" s="3">
        <v>1</v>
      </c>
      <c r="J1533" s="1">
        <v>0</v>
      </c>
      <c r="K1533" s="1">
        <v>0</v>
      </c>
      <c r="L1533" s="3">
        <v>1</v>
      </c>
      <c r="M1533" s="6">
        <v>31</v>
      </c>
      <c r="N1533" s="13">
        <v>31</v>
      </c>
      <c r="O1533" s="3">
        <v>44</v>
      </c>
      <c r="P1533" s="1">
        <v>4.4000000000000004</v>
      </c>
      <c r="Q1533" s="1">
        <v>4.4000000000000004</v>
      </c>
      <c r="R1533" s="3">
        <v>47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100</v>
      </c>
      <c r="AB1533" s="1">
        <v>0</v>
      </c>
      <c r="AC1533" s="3">
        <v>11</v>
      </c>
      <c r="AD1533" s="1">
        <v>-2.6422555E-2</v>
      </c>
      <c r="AE1533" s="1">
        <v>-2.6879942263813801E-2</v>
      </c>
      <c r="AF1533" s="1">
        <v>1</v>
      </c>
      <c r="AG1533" s="1">
        <v>1</v>
      </c>
      <c r="AH1533" s="1">
        <v>11</v>
      </c>
      <c r="AI1533" s="1">
        <v>1</v>
      </c>
      <c r="AJ1533" s="1">
        <v>1</v>
      </c>
      <c r="AK1533" s="1">
        <v>51</v>
      </c>
    </row>
    <row r="1534" spans="1:37" x14ac:dyDescent="0.2">
      <c r="A1534" t="s">
        <v>1534</v>
      </c>
      <c r="B1534" t="s">
        <v>5123</v>
      </c>
      <c r="C1534" t="s">
        <v>5124</v>
      </c>
      <c r="D1534" t="s">
        <v>8405</v>
      </c>
      <c r="E1534" t="s">
        <v>8412</v>
      </c>
      <c r="F1534" s="35" t="s">
        <v>8413</v>
      </c>
      <c r="G1534" s="1" t="s">
        <v>5104</v>
      </c>
      <c r="H1534" s="1" t="s">
        <v>5104</v>
      </c>
      <c r="I1534" s="3">
        <v>1</v>
      </c>
      <c r="J1534" s="1">
        <v>0</v>
      </c>
      <c r="K1534" s="1">
        <v>0</v>
      </c>
      <c r="L1534" s="3">
        <v>1</v>
      </c>
      <c r="M1534" s="6">
        <v>35.299999999999997</v>
      </c>
      <c r="N1534" s="13">
        <v>35.299999999999997</v>
      </c>
      <c r="O1534" s="3">
        <v>44</v>
      </c>
      <c r="P1534" s="1">
        <v>3.87</v>
      </c>
      <c r="Q1534" s="1">
        <v>3.87</v>
      </c>
      <c r="R1534" s="3">
        <v>47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100</v>
      </c>
      <c r="AB1534" s="1">
        <v>0</v>
      </c>
      <c r="AC1534" s="3">
        <v>11</v>
      </c>
      <c r="AD1534" s="1">
        <v>-2.6422555E-2</v>
      </c>
      <c r="AE1534" s="1">
        <v>-2.6879942263813801E-2</v>
      </c>
      <c r="AF1534" s="1">
        <v>1</v>
      </c>
      <c r="AG1534" s="1">
        <v>1</v>
      </c>
      <c r="AH1534" s="1">
        <v>11</v>
      </c>
      <c r="AI1534" s="1">
        <v>3</v>
      </c>
      <c r="AJ1534" s="1">
        <v>3</v>
      </c>
      <c r="AK1534" s="1">
        <v>51</v>
      </c>
    </row>
    <row r="1535" spans="1:37" x14ac:dyDescent="0.2">
      <c r="A1535" t="s">
        <v>1535</v>
      </c>
      <c r="B1535" t="s">
        <v>5123</v>
      </c>
      <c r="C1535" t="s">
        <v>5124</v>
      </c>
      <c r="D1535" t="s">
        <v>8414</v>
      </c>
      <c r="E1535" t="s">
        <v>8415</v>
      </c>
      <c r="F1535" s="35" t="s">
        <v>8416</v>
      </c>
      <c r="G1535" s="1" t="s">
        <v>5104</v>
      </c>
      <c r="H1535" s="1" t="s">
        <v>5104</v>
      </c>
      <c r="I1535" s="3">
        <v>1</v>
      </c>
      <c r="J1535" s="1">
        <v>0</v>
      </c>
      <c r="K1535" s="1">
        <v>0</v>
      </c>
      <c r="L1535" s="3">
        <v>1</v>
      </c>
      <c r="M1535" s="6">
        <v>51.3</v>
      </c>
      <c r="N1535" s="13">
        <v>51.3</v>
      </c>
      <c r="O1535" s="3">
        <v>44</v>
      </c>
      <c r="P1535" s="1" t="s">
        <v>2</v>
      </c>
      <c r="Q1535" s="1">
        <v>3.8727</v>
      </c>
      <c r="R1535" s="3" t="s">
        <v>14989</v>
      </c>
      <c r="S1535" s="1">
        <v>20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30</v>
      </c>
      <c r="AB1535" s="1">
        <v>50</v>
      </c>
      <c r="AC1535" s="3">
        <v>11</v>
      </c>
      <c r="AD1535" s="1">
        <v>-4.8021458000000003E-2</v>
      </c>
      <c r="AE1535" s="1">
        <v>3.6130716973585802E-2</v>
      </c>
      <c r="AF1535" s="1">
        <v>1</v>
      </c>
      <c r="AG1535" s="1">
        <v>1</v>
      </c>
      <c r="AH1535" s="1">
        <v>11</v>
      </c>
      <c r="AI1535" s="1">
        <v>1</v>
      </c>
      <c r="AJ1535" s="1">
        <v>1</v>
      </c>
      <c r="AK1535" s="1">
        <v>51</v>
      </c>
    </row>
    <row r="1536" spans="1:37" x14ac:dyDescent="0.2">
      <c r="A1536" t="s">
        <v>1536</v>
      </c>
      <c r="B1536" t="s">
        <v>5123</v>
      </c>
      <c r="C1536" t="s">
        <v>5124</v>
      </c>
      <c r="D1536" t="s">
        <v>8414</v>
      </c>
      <c r="E1536" t="s">
        <v>8417</v>
      </c>
      <c r="F1536" s="35" t="s">
        <v>8418</v>
      </c>
      <c r="G1536" s="1" t="s">
        <v>5104</v>
      </c>
      <c r="H1536" s="1" t="s">
        <v>5104</v>
      </c>
      <c r="I1536" s="3">
        <v>2</v>
      </c>
      <c r="J1536" s="1">
        <v>1</v>
      </c>
      <c r="K1536" s="1">
        <v>1</v>
      </c>
      <c r="L1536" s="3">
        <v>1</v>
      </c>
      <c r="M1536" s="6">
        <v>25.4</v>
      </c>
      <c r="N1536" s="13">
        <v>25.4</v>
      </c>
      <c r="O1536" s="3">
        <v>44</v>
      </c>
      <c r="P1536" s="1" t="s">
        <v>2</v>
      </c>
      <c r="Q1536" s="1">
        <v>4.6971999999999996</v>
      </c>
      <c r="R1536" s="3">
        <v>47</v>
      </c>
      <c r="S1536" s="1">
        <v>20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30</v>
      </c>
      <c r="AB1536" s="1">
        <v>50</v>
      </c>
      <c r="AC1536" s="3">
        <v>11</v>
      </c>
      <c r="AD1536" s="1">
        <v>-4.8021458000000003E-2</v>
      </c>
      <c r="AE1536" s="1">
        <v>3.6130716973585802E-2</v>
      </c>
      <c r="AF1536" s="1">
        <v>1</v>
      </c>
      <c r="AG1536" s="1">
        <v>1</v>
      </c>
      <c r="AH1536" s="1">
        <v>11</v>
      </c>
      <c r="AI1536" s="1">
        <v>1</v>
      </c>
      <c r="AJ1536" s="1">
        <v>1</v>
      </c>
      <c r="AK1536" s="1">
        <v>51</v>
      </c>
    </row>
    <row r="1537" spans="1:37" x14ac:dyDescent="0.2">
      <c r="A1537" t="s">
        <v>1537</v>
      </c>
      <c r="B1537" t="s">
        <v>5123</v>
      </c>
      <c r="C1537" t="s">
        <v>5124</v>
      </c>
      <c r="D1537" t="s">
        <v>8414</v>
      </c>
      <c r="E1537" t="s">
        <v>8419</v>
      </c>
      <c r="F1537" s="35" t="s">
        <v>8420</v>
      </c>
      <c r="G1537" s="1" t="s">
        <v>5104</v>
      </c>
      <c r="H1537" s="1" t="s">
        <v>5104</v>
      </c>
      <c r="I1537" s="3">
        <v>1</v>
      </c>
      <c r="J1537" s="1">
        <v>0</v>
      </c>
      <c r="K1537" s="1">
        <v>0</v>
      </c>
      <c r="L1537" s="3">
        <v>1</v>
      </c>
      <c r="M1537" s="6">
        <v>25</v>
      </c>
      <c r="N1537" s="13">
        <v>25</v>
      </c>
      <c r="O1537" s="3">
        <v>44</v>
      </c>
      <c r="P1537" s="1">
        <v>4.08</v>
      </c>
      <c r="Q1537" s="1">
        <v>4.08</v>
      </c>
      <c r="R1537" s="3">
        <v>47</v>
      </c>
      <c r="S1537" s="1">
        <v>20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30</v>
      </c>
      <c r="AB1537" s="1">
        <v>50</v>
      </c>
      <c r="AC1537" s="3">
        <v>11</v>
      </c>
      <c r="AD1537" s="1">
        <v>-4.8021458000000003E-2</v>
      </c>
      <c r="AE1537" s="1">
        <v>3.6130716973585802E-2</v>
      </c>
      <c r="AF1537" s="1">
        <v>1</v>
      </c>
      <c r="AG1537" s="1">
        <v>1</v>
      </c>
      <c r="AH1537" s="1">
        <v>11</v>
      </c>
      <c r="AI1537" s="1">
        <v>5</v>
      </c>
      <c r="AJ1537" s="1">
        <v>5</v>
      </c>
      <c r="AK1537" s="1">
        <v>51</v>
      </c>
    </row>
    <row r="1538" spans="1:37" x14ac:dyDescent="0.2">
      <c r="A1538" t="s">
        <v>1538</v>
      </c>
      <c r="B1538" t="s">
        <v>5123</v>
      </c>
      <c r="C1538" t="s">
        <v>5124</v>
      </c>
      <c r="D1538" t="s">
        <v>8414</v>
      </c>
      <c r="E1538" t="s">
        <v>6549</v>
      </c>
      <c r="F1538" s="35" t="s">
        <v>8421</v>
      </c>
      <c r="G1538" s="1" t="s">
        <v>5104</v>
      </c>
      <c r="H1538" s="1" t="s">
        <v>5104</v>
      </c>
      <c r="I1538" s="3">
        <v>1</v>
      </c>
      <c r="J1538" s="1">
        <v>0</v>
      </c>
      <c r="K1538" s="1">
        <v>0</v>
      </c>
      <c r="L1538" s="3">
        <v>1</v>
      </c>
      <c r="M1538" s="6">
        <v>24.5</v>
      </c>
      <c r="N1538" s="13">
        <v>24.5</v>
      </c>
      <c r="O1538" s="3">
        <v>44</v>
      </c>
      <c r="P1538" s="1">
        <v>3.6</v>
      </c>
      <c r="Q1538" s="1">
        <v>3.6</v>
      </c>
      <c r="R1538" s="3">
        <v>1</v>
      </c>
      <c r="S1538" s="1">
        <v>20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30</v>
      </c>
      <c r="AB1538" s="1">
        <v>50</v>
      </c>
      <c r="AC1538" s="3">
        <v>11</v>
      </c>
      <c r="AD1538" s="1">
        <v>-4.8021458000000003E-2</v>
      </c>
      <c r="AE1538" s="1">
        <v>3.6130716973585802E-2</v>
      </c>
      <c r="AF1538" s="1">
        <v>1</v>
      </c>
      <c r="AG1538" s="1">
        <v>1</v>
      </c>
      <c r="AH1538" s="1">
        <v>11</v>
      </c>
      <c r="AI1538" s="1">
        <v>2</v>
      </c>
      <c r="AJ1538" s="1">
        <v>2</v>
      </c>
      <c r="AK1538" s="1">
        <v>51</v>
      </c>
    </row>
    <row r="1539" spans="1:37" x14ac:dyDescent="0.2">
      <c r="A1539" t="s">
        <v>1539</v>
      </c>
      <c r="B1539" t="s">
        <v>5123</v>
      </c>
      <c r="C1539" t="s">
        <v>5124</v>
      </c>
      <c r="D1539" t="s">
        <v>8414</v>
      </c>
      <c r="E1539" t="s">
        <v>8422</v>
      </c>
      <c r="F1539" s="35" t="s">
        <v>8423</v>
      </c>
      <c r="G1539" s="1" t="s">
        <v>5104</v>
      </c>
      <c r="H1539" s="1" t="s">
        <v>5104</v>
      </c>
      <c r="I1539" s="3">
        <v>1</v>
      </c>
      <c r="J1539" s="1">
        <v>1</v>
      </c>
      <c r="K1539" s="1">
        <v>1</v>
      </c>
      <c r="L1539" s="3">
        <v>1</v>
      </c>
      <c r="M1539" s="6">
        <v>43.8</v>
      </c>
      <c r="N1539" s="13">
        <v>43.8</v>
      </c>
      <c r="O1539" s="3">
        <v>44</v>
      </c>
      <c r="P1539" s="1">
        <v>8</v>
      </c>
      <c r="Q1539" s="1">
        <v>8</v>
      </c>
      <c r="R1539" s="3">
        <v>47</v>
      </c>
      <c r="S1539" s="1">
        <v>20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30</v>
      </c>
      <c r="AB1539" s="1">
        <v>50</v>
      </c>
      <c r="AC1539" s="3">
        <v>11</v>
      </c>
      <c r="AD1539" s="1">
        <v>-4.8021458000000003E-2</v>
      </c>
      <c r="AE1539" s="1">
        <v>3.6130716973585802E-2</v>
      </c>
      <c r="AF1539" s="1">
        <v>1</v>
      </c>
      <c r="AG1539" s="1">
        <v>1</v>
      </c>
      <c r="AH1539" s="1">
        <v>11</v>
      </c>
      <c r="AI1539" s="1">
        <v>2</v>
      </c>
      <c r="AJ1539" s="1">
        <v>2</v>
      </c>
      <c r="AK1539" s="1">
        <v>51</v>
      </c>
    </row>
    <row r="1540" spans="1:37" x14ac:dyDescent="0.2">
      <c r="A1540" t="s">
        <v>1540</v>
      </c>
      <c r="B1540" t="s">
        <v>5123</v>
      </c>
      <c r="C1540" t="s">
        <v>5124</v>
      </c>
      <c r="D1540" t="s">
        <v>8414</v>
      </c>
      <c r="E1540" t="s">
        <v>8424</v>
      </c>
      <c r="F1540" s="35" t="s">
        <v>8425</v>
      </c>
      <c r="G1540" s="1" t="s">
        <v>5104</v>
      </c>
      <c r="H1540" s="1" t="s">
        <v>5104</v>
      </c>
      <c r="I1540" s="3">
        <v>1</v>
      </c>
      <c r="J1540" s="1">
        <v>0</v>
      </c>
      <c r="K1540" s="1">
        <v>0</v>
      </c>
      <c r="L1540" s="3">
        <v>1</v>
      </c>
      <c r="M1540" s="6">
        <v>6.9</v>
      </c>
      <c r="N1540" s="13">
        <v>6.9</v>
      </c>
      <c r="O1540" s="3">
        <v>44</v>
      </c>
      <c r="P1540" s="1" t="s">
        <v>2</v>
      </c>
      <c r="Q1540" s="1">
        <v>4.0683999999999996</v>
      </c>
      <c r="R1540" s="3" t="s">
        <v>14989</v>
      </c>
      <c r="S1540" s="1">
        <v>20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30</v>
      </c>
      <c r="AB1540" s="1">
        <v>50</v>
      </c>
      <c r="AC1540" s="3">
        <v>11</v>
      </c>
      <c r="AD1540" s="1">
        <v>-4.8021458000000003E-2</v>
      </c>
      <c r="AE1540" s="1">
        <v>3.6130716973585802E-2</v>
      </c>
      <c r="AF1540" s="1">
        <v>1</v>
      </c>
      <c r="AG1540" s="1">
        <v>1</v>
      </c>
      <c r="AH1540" s="1">
        <v>11</v>
      </c>
      <c r="AI1540" s="1">
        <v>1</v>
      </c>
      <c r="AJ1540" s="1">
        <v>1</v>
      </c>
      <c r="AK1540" s="1">
        <v>51</v>
      </c>
    </row>
    <row r="1541" spans="1:37" x14ac:dyDescent="0.2">
      <c r="A1541" t="s">
        <v>1541</v>
      </c>
      <c r="B1541" t="s">
        <v>5123</v>
      </c>
      <c r="C1541" t="s">
        <v>5124</v>
      </c>
      <c r="D1541" t="s">
        <v>8414</v>
      </c>
      <c r="E1541" t="s">
        <v>8426</v>
      </c>
      <c r="F1541" s="35" t="s">
        <v>8427</v>
      </c>
      <c r="G1541" s="1" t="s">
        <v>5104</v>
      </c>
      <c r="H1541" s="1" t="s">
        <v>5104</v>
      </c>
      <c r="I1541" s="3">
        <v>1</v>
      </c>
      <c r="J1541" s="1">
        <v>0</v>
      </c>
      <c r="K1541" s="1">
        <v>0</v>
      </c>
      <c r="L1541" s="3">
        <v>1</v>
      </c>
      <c r="M1541" s="6">
        <v>15.4</v>
      </c>
      <c r="N1541" s="13">
        <v>15.4</v>
      </c>
      <c r="O1541" s="3">
        <v>44</v>
      </c>
      <c r="P1541" s="1">
        <v>6.5</v>
      </c>
      <c r="Q1541" s="1">
        <v>6.5</v>
      </c>
      <c r="R1541" s="3">
        <v>1</v>
      </c>
      <c r="S1541" s="1">
        <v>20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30</v>
      </c>
      <c r="AB1541" s="1">
        <v>50</v>
      </c>
      <c r="AC1541" s="3">
        <v>11</v>
      </c>
      <c r="AD1541" s="1">
        <v>-4.8021458000000003E-2</v>
      </c>
      <c r="AE1541" s="1">
        <v>3.6130716973585802E-2</v>
      </c>
      <c r="AF1541" s="1">
        <v>1</v>
      </c>
      <c r="AG1541" s="1">
        <v>1</v>
      </c>
      <c r="AH1541" s="1">
        <v>11</v>
      </c>
      <c r="AI1541" s="1">
        <v>1</v>
      </c>
      <c r="AJ1541" s="1">
        <v>1</v>
      </c>
      <c r="AK1541" s="1">
        <v>51</v>
      </c>
    </row>
    <row r="1542" spans="1:37" x14ac:dyDescent="0.2">
      <c r="A1542" t="s">
        <v>1542</v>
      </c>
      <c r="B1542" t="s">
        <v>5123</v>
      </c>
      <c r="C1542" t="s">
        <v>5124</v>
      </c>
      <c r="D1542" t="s">
        <v>8414</v>
      </c>
      <c r="E1542" t="s">
        <v>8428</v>
      </c>
      <c r="F1542" s="35" t="s">
        <v>8429</v>
      </c>
      <c r="G1542" s="1" t="s">
        <v>5104</v>
      </c>
      <c r="H1542" s="1" t="s">
        <v>5104</v>
      </c>
      <c r="I1542" s="3">
        <v>2</v>
      </c>
      <c r="J1542" s="1">
        <v>1</v>
      </c>
      <c r="K1542" s="1">
        <v>1</v>
      </c>
      <c r="L1542" s="3">
        <v>1</v>
      </c>
      <c r="M1542" s="6" t="s">
        <v>2</v>
      </c>
      <c r="N1542" s="13">
        <v>29.3</v>
      </c>
      <c r="O1542" s="3" t="s">
        <v>14989</v>
      </c>
      <c r="P1542" s="1" t="s">
        <v>2</v>
      </c>
      <c r="Q1542" s="1">
        <v>3.5137</v>
      </c>
      <c r="R1542" s="3" t="s">
        <v>14989</v>
      </c>
      <c r="S1542" s="1">
        <v>20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30</v>
      </c>
      <c r="AB1542" s="1">
        <v>50</v>
      </c>
      <c r="AC1542" s="3">
        <v>11</v>
      </c>
      <c r="AD1542" s="1">
        <v>-4.8021458000000003E-2</v>
      </c>
      <c r="AE1542" s="1">
        <v>3.6130716973585802E-2</v>
      </c>
      <c r="AF1542" s="1">
        <v>1</v>
      </c>
      <c r="AG1542" s="1">
        <v>1</v>
      </c>
      <c r="AH1542" s="1">
        <v>11</v>
      </c>
      <c r="AI1542" s="1">
        <v>1</v>
      </c>
      <c r="AJ1542" s="1">
        <v>1</v>
      </c>
      <c r="AK1542" s="1">
        <v>51</v>
      </c>
    </row>
    <row r="1543" spans="1:37" x14ac:dyDescent="0.2">
      <c r="A1543" t="s">
        <v>1543</v>
      </c>
      <c r="B1543" t="s">
        <v>5123</v>
      </c>
      <c r="C1543" t="s">
        <v>5124</v>
      </c>
      <c r="D1543" t="s">
        <v>8414</v>
      </c>
      <c r="E1543" t="s">
        <v>8430</v>
      </c>
      <c r="F1543" s="35" t="s">
        <v>8431</v>
      </c>
      <c r="G1543" s="1" t="s">
        <v>5104</v>
      </c>
      <c r="H1543" s="1" t="s">
        <v>5104</v>
      </c>
      <c r="I1543" s="3">
        <v>1</v>
      </c>
      <c r="J1543" s="1">
        <v>0</v>
      </c>
      <c r="K1543" s="1">
        <v>0</v>
      </c>
      <c r="L1543" s="3">
        <v>1</v>
      </c>
      <c r="M1543" s="6">
        <v>28.4</v>
      </c>
      <c r="N1543" s="13">
        <v>28.4</v>
      </c>
      <c r="O1543" s="3">
        <v>44</v>
      </c>
      <c r="P1543" s="1">
        <v>4.34</v>
      </c>
      <c r="Q1543" s="1">
        <v>4.34</v>
      </c>
      <c r="R1543" s="3">
        <v>47</v>
      </c>
      <c r="S1543" s="1">
        <v>20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30</v>
      </c>
      <c r="AB1543" s="1">
        <v>50</v>
      </c>
      <c r="AC1543" s="3">
        <v>11</v>
      </c>
      <c r="AD1543" s="1">
        <v>-4.8021458000000003E-2</v>
      </c>
      <c r="AE1543" s="1">
        <v>3.6130716973585802E-2</v>
      </c>
      <c r="AF1543" s="1">
        <v>1</v>
      </c>
      <c r="AG1543" s="1">
        <v>1</v>
      </c>
      <c r="AH1543" s="1">
        <v>11</v>
      </c>
      <c r="AI1543" s="1">
        <v>4</v>
      </c>
      <c r="AJ1543" s="1">
        <v>4</v>
      </c>
      <c r="AK1543" s="1">
        <v>51</v>
      </c>
    </row>
    <row r="1544" spans="1:37" x14ac:dyDescent="0.2">
      <c r="A1544" t="s">
        <v>1544</v>
      </c>
      <c r="B1544" t="s">
        <v>5123</v>
      </c>
      <c r="C1544" t="s">
        <v>5124</v>
      </c>
      <c r="D1544" t="s">
        <v>8414</v>
      </c>
      <c r="E1544" t="s">
        <v>8432</v>
      </c>
      <c r="F1544" s="35" t="s">
        <v>8433</v>
      </c>
      <c r="G1544" s="1" t="s">
        <v>5104</v>
      </c>
      <c r="H1544" s="1" t="s">
        <v>5104</v>
      </c>
      <c r="I1544" s="3">
        <v>1</v>
      </c>
      <c r="J1544" s="1">
        <v>1</v>
      </c>
      <c r="K1544" s="1">
        <v>1</v>
      </c>
      <c r="L1544" s="3">
        <v>1</v>
      </c>
      <c r="M1544" s="6">
        <v>28</v>
      </c>
      <c r="N1544" s="13">
        <v>28</v>
      </c>
      <c r="O1544" s="3">
        <v>44</v>
      </c>
      <c r="P1544" s="1">
        <v>8</v>
      </c>
      <c r="Q1544" s="1">
        <v>8</v>
      </c>
      <c r="R1544" s="3">
        <v>47</v>
      </c>
      <c r="S1544" s="1">
        <v>20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30</v>
      </c>
      <c r="AB1544" s="1">
        <v>50</v>
      </c>
      <c r="AC1544" s="3">
        <v>11</v>
      </c>
      <c r="AD1544" s="1">
        <v>-4.8021458000000003E-2</v>
      </c>
      <c r="AE1544" s="1">
        <v>3.6130716973585802E-2</v>
      </c>
      <c r="AF1544" s="1">
        <v>1</v>
      </c>
      <c r="AG1544" s="1">
        <v>1</v>
      </c>
      <c r="AH1544" s="1">
        <v>11</v>
      </c>
      <c r="AI1544" s="1">
        <v>2</v>
      </c>
      <c r="AJ1544" s="1">
        <v>2</v>
      </c>
      <c r="AK1544" s="1">
        <v>51</v>
      </c>
    </row>
    <row r="1545" spans="1:37" x14ac:dyDescent="0.2">
      <c r="A1545" t="s">
        <v>1545</v>
      </c>
      <c r="B1545" t="s">
        <v>5123</v>
      </c>
      <c r="C1545" t="s">
        <v>5124</v>
      </c>
      <c r="D1545" t="s">
        <v>8414</v>
      </c>
      <c r="E1545" t="s">
        <v>8434</v>
      </c>
      <c r="F1545" s="35" t="s">
        <v>8435</v>
      </c>
      <c r="G1545" s="1" t="s">
        <v>5104</v>
      </c>
      <c r="H1545" s="1" t="s">
        <v>5104</v>
      </c>
      <c r="I1545" s="3">
        <v>1</v>
      </c>
      <c r="J1545" s="1">
        <v>0</v>
      </c>
      <c r="K1545" s="1">
        <v>0</v>
      </c>
      <c r="L1545" s="3">
        <v>1</v>
      </c>
      <c r="M1545" s="6">
        <v>32</v>
      </c>
      <c r="N1545" s="13">
        <v>32</v>
      </c>
      <c r="O1545" s="3">
        <v>44</v>
      </c>
      <c r="P1545" s="1">
        <v>4.0999999999999996</v>
      </c>
      <c r="Q1545" s="1">
        <v>4.0999999999999996</v>
      </c>
      <c r="R1545" s="3">
        <v>47</v>
      </c>
      <c r="S1545" s="1">
        <v>20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30</v>
      </c>
      <c r="AB1545" s="1">
        <v>50</v>
      </c>
      <c r="AC1545" s="3">
        <v>44</v>
      </c>
      <c r="AD1545" s="1">
        <v>-4.8021458000000003E-2</v>
      </c>
      <c r="AE1545" s="1">
        <v>3.6130716973585802E-2</v>
      </c>
      <c r="AF1545" s="1">
        <v>1</v>
      </c>
      <c r="AG1545" s="1">
        <v>1</v>
      </c>
      <c r="AH1545" s="15">
        <v>1</v>
      </c>
      <c r="AI1545" s="1">
        <v>1</v>
      </c>
      <c r="AJ1545" s="1">
        <v>1</v>
      </c>
      <c r="AK1545" s="1">
        <v>51</v>
      </c>
    </row>
    <row r="1546" spans="1:37" x14ac:dyDescent="0.2">
      <c r="A1546" t="s">
        <v>1546</v>
      </c>
      <c r="B1546" t="s">
        <v>5123</v>
      </c>
      <c r="C1546" t="s">
        <v>5124</v>
      </c>
      <c r="D1546" t="s">
        <v>8414</v>
      </c>
      <c r="E1546" t="s">
        <v>8436</v>
      </c>
      <c r="F1546" s="35" t="s">
        <v>8437</v>
      </c>
      <c r="G1546" s="1" t="s">
        <v>5104</v>
      </c>
      <c r="H1546" s="1" t="s">
        <v>5104</v>
      </c>
      <c r="I1546" s="3">
        <v>1</v>
      </c>
      <c r="J1546" s="1">
        <v>0</v>
      </c>
      <c r="K1546" s="1">
        <v>0</v>
      </c>
      <c r="L1546" s="3">
        <v>1</v>
      </c>
      <c r="M1546" s="6">
        <v>23.5</v>
      </c>
      <c r="N1546" s="13">
        <v>23.5</v>
      </c>
      <c r="O1546" s="3">
        <v>44</v>
      </c>
      <c r="P1546" s="1">
        <v>4.01</v>
      </c>
      <c r="Q1546" s="1">
        <v>4.01</v>
      </c>
      <c r="R1546" s="3">
        <v>47</v>
      </c>
      <c r="S1546" s="1">
        <v>20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30</v>
      </c>
      <c r="AB1546" s="1">
        <v>50</v>
      </c>
      <c r="AC1546" s="3">
        <v>11</v>
      </c>
      <c r="AD1546" s="1">
        <v>-4.8021458000000003E-2</v>
      </c>
      <c r="AE1546" s="1">
        <v>3.6130716973585802E-2</v>
      </c>
      <c r="AF1546" s="1">
        <v>1</v>
      </c>
      <c r="AG1546" s="1">
        <v>1</v>
      </c>
      <c r="AH1546" s="1">
        <v>11</v>
      </c>
      <c r="AI1546" s="1">
        <v>5</v>
      </c>
      <c r="AJ1546" s="1">
        <v>5</v>
      </c>
      <c r="AK1546" s="1">
        <v>51</v>
      </c>
    </row>
    <row r="1547" spans="1:37" x14ac:dyDescent="0.2">
      <c r="A1547" t="s">
        <v>1547</v>
      </c>
      <c r="B1547" t="s">
        <v>5123</v>
      </c>
      <c r="C1547" t="s">
        <v>5124</v>
      </c>
      <c r="D1547" t="s">
        <v>8414</v>
      </c>
      <c r="E1547" t="s">
        <v>8438</v>
      </c>
      <c r="F1547" s="35" t="s">
        <v>8439</v>
      </c>
      <c r="G1547" s="1" t="s">
        <v>5104</v>
      </c>
      <c r="H1547" s="1" t="s">
        <v>5104</v>
      </c>
      <c r="I1547" s="3">
        <v>1</v>
      </c>
      <c r="J1547" s="1">
        <v>0</v>
      </c>
      <c r="K1547" s="1">
        <v>0</v>
      </c>
      <c r="L1547" s="3">
        <v>1</v>
      </c>
      <c r="M1547" s="6">
        <v>24.2</v>
      </c>
      <c r="N1547" s="13">
        <v>24.2</v>
      </c>
      <c r="O1547" s="3">
        <v>44</v>
      </c>
      <c r="P1547" s="1" t="s">
        <v>2</v>
      </c>
      <c r="Q1547" s="1">
        <v>3.8087</v>
      </c>
      <c r="R1547" s="3" t="s">
        <v>14989</v>
      </c>
      <c r="S1547" s="1">
        <v>20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30</v>
      </c>
      <c r="AB1547" s="1">
        <v>50</v>
      </c>
      <c r="AC1547" s="3">
        <v>11</v>
      </c>
      <c r="AD1547" s="1">
        <v>-4.8021458000000003E-2</v>
      </c>
      <c r="AE1547" s="1">
        <v>3.6130716973585802E-2</v>
      </c>
      <c r="AF1547" s="1">
        <v>1</v>
      </c>
      <c r="AG1547" s="1">
        <v>1</v>
      </c>
      <c r="AH1547" s="1">
        <v>11</v>
      </c>
      <c r="AI1547" s="1">
        <v>4</v>
      </c>
      <c r="AJ1547" s="1">
        <v>4</v>
      </c>
      <c r="AK1547" s="1">
        <v>51</v>
      </c>
    </row>
    <row r="1548" spans="1:37" x14ac:dyDescent="0.2">
      <c r="A1548" t="s">
        <v>1548</v>
      </c>
      <c r="B1548" t="s">
        <v>5123</v>
      </c>
      <c r="C1548" t="s">
        <v>5124</v>
      </c>
      <c r="D1548" t="s">
        <v>8414</v>
      </c>
      <c r="E1548" t="s">
        <v>8440</v>
      </c>
      <c r="F1548" s="35" t="s">
        <v>8441</v>
      </c>
      <c r="G1548" s="1" t="s">
        <v>5104</v>
      </c>
      <c r="H1548" s="1" t="s">
        <v>5104</v>
      </c>
      <c r="I1548" s="3">
        <v>1</v>
      </c>
      <c r="J1548" s="1">
        <v>0</v>
      </c>
      <c r="K1548" s="1">
        <v>0</v>
      </c>
      <c r="L1548" s="3">
        <v>1</v>
      </c>
      <c r="M1548" s="6">
        <v>37</v>
      </c>
      <c r="N1548" s="13">
        <v>37</v>
      </c>
      <c r="O1548" s="3">
        <v>44</v>
      </c>
      <c r="P1548" s="1" t="s">
        <v>2</v>
      </c>
      <c r="Q1548" s="1">
        <v>3.7919999999999998</v>
      </c>
      <c r="R1548" s="3" t="s">
        <v>14989</v>
      </c>
      <c r="S1548" s="1">
        <v>20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30</v>
      </c>
      <c r="AB1548" s="1">
        <v>50</v>
      </c>
      <c r="AC1548" s="3">
        <v>11</v>
      </c>
      <c r="AD1548" s="1">
        <v>-4.8021458000000003E-2</v>
      </c>
      <c r="AE1548" s="1">
        <v>3.6130716973585802E-2</v>
      </c>
      <c r="AF1548" s="1">
        <v>1</v>
      </c>
      <c r="AG1548" s="1">
        <v>1</v>
      </c>
      <c r="AH1548" s="1">
        <v>11</v>
      </c>
      <c r="AI1548" s="1">
        <v>6</v>
      </c>
      <c r="AJ1548" s="1">
        <v>6</v>
      </c>
      <c r="AK1548" s="1">
        <v>51</v>
      </c>
    </row>
    <row r="1549" spans="1:37" x14ac:dyDescent="0.2">
      <c r="A1549" t="s">
        <v>1549</v>
      </c>
      <c r="B1549" t="s">
        <v>5123</v>
      </c>
      <c r="C1549" t="s">
        <v>5124</v>
      </c>
      <c r="D1549" t="s">
        <v>8414</v>
      </c>
      <c r="E1549" t="s">
        <v>7045</v>
      </c>
      <c r="F1549" s="35" t="s">
        <v>8442</v>
      </c>
      <c r="G1549" s="1" t="s">
        <v>5104</v>
      </c>
      <c r="H1549" s="1" t="s">
        <v>5104</v>
      </c>
      <c r="I1549" s="3">
        <v>1</v>
      </c>
      <c r="J1549" s="1">
        <v>0</v>
      </c>
      <c r="K1549" s="1">
        <v>0</v>
      </c>
      <c r="L1549" s="3">
        <v>1</v>
      </c>
      <c r="M1549" s="6">
        <v>56</v>
      </c>
      <c r="N1549" s="13">
        <v>56</v>
      </c>
      <c r="O1549" s="3">
        <v>44</v>
      </c>
      <c r="P1549" s="1">
        <v>3.3</v>
      </c>
      <c r="Q1549" s="1">
        <v>3.3</v>
      </c>
      <c r="R1549" s="3">
        <v>47</v>
      </c>
      <c r="S1549" s="1">
        <v>20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30</v>
      </c>
      <c r="AB1549" s="1">
        <v>50</v>
      </c>
      <c r="AC1549" s="3">
        <v>11</v>
      </c>
      <c r="AD1549" s="1">
        <v>-4.8021458000000003E-2</v>
      </c>
      <c r="AE1549" s="1">
        <v>3.6130716973585802E-2</v>
      </c>
      <c r="AF1549" s="1">
        <v>1</v>
      </c>
      <c r="AG1549" s="1">
        <v>1</v>
      </c>
      <c r="AH1549" s="1">
        <v>11</v>
      </c>
      <c r="AI1549" s="1">
        <v>4</v>
      </c>
      <c r="AJ1549" s="1">
        <v>4</v>
      </c>
      <c r="AK1549" s="1">
        <v>51</v>
      </c>
    </row>
    <row r="1550" spans="1:37" x14ac:dyDescent="0.2">
      <c r="A1550" t="s">
        <v>1550</v>
      </c>
      <c r="B1550" t="s">
        <v>5123</v>
      </c>
      <c r="C1550" t="s">
        <v>5124</v>
      </c>
      <c r="D1550" t="s">
        <v>8414</v>
      </c>
      <c r="E1550" t="s">
        <v>8443</v>
      </c>
      <c r="F1550" s="35" t="s">
        <v>8444</v>
      </c>
      <c r="G1550" s="1" t="s">
        <v>5104</v>
      </c>
      <c r="H1550" s="1" t="s">
        <v>5104</v>
      </c>
      <c r="I1550" s="3">
        <v>1</v>
      </c>
      <c r="J1550" s="1">
        <v>0</v>
      </c>
      <c r="K1550" s="1">
        <v>0</v>
      </c>
      <c r="L1550" s="3">
        <v>1</v>
      </c>
      <c r="M1550" s="6">
        <v>25</v>
      </c>
      <c r="N1550" s="13">
        <v>25</v>
      </c>
      <c r="O1550" s="3">
        <v>44</v>
      </c>
      <c r="P1550" s="1">
        <v>4.12</v>
      </c>
      <c r="Q1550" s="1">
        <v>4.12</v>
      </c>
      <c r="R1550" s="3">
        <v>47</v>
      </c>
      <c r="S1550" s="1">
        <v>20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30</v>
      </c>
      <c r="AB1550" s="1">
        <v>50</v>
      </c>
      <c r="AC1550" s="3">
        <v>11</v>
      </c>
      <c r="AD1550" s="1">
        <v>-4.8021458000000003E-2</v>
      </c>
      <c r="AE1550" s="1">
        <v>3.6130716973585802E-2</v>
      </c>
      <c r="AF1550" s="1">
        <v>1</v>
      </c>
      <c r="AG1550" s="1">
        <v>1</v>
      </c>
      <c r="AH1550" s="1">
        <v>11</v>
      </c>
      <c r="AI1550" s="1">
        <v>3</v>
      </c>
      <c r="AJ1550" s="1">
        <v>3</v>
      </c>
      <c r="AK1550" s="1">
        <v>51</v>
      </c>
    </row>
    <row r="1551" spans="1:37" x14ac:dyDescent="0.2">
      <c r="A1551" t="s">
        <v>1551</v>
      </c>
      <c r="B1551" t="s">
        <v>5123</v>
      </c>
      <c r="C1551" t="s">
        <v>5124</v>
      </c>
      <c r="D1551" t="s">
        <v>8414</v>
      </c>
      <c r="E1551" t="s">
        <v>8445</v>
      </c>
      <c r="F1551" s="35" t="s">
        <v>8446</v>
      </c>
      <c r="G1551" s="1" t="s">
        <v>5104</v>
      </c>
      <c r="H1551" s="1" t="s">
        <v>5104</v>
      </c>
      <c r="I1551" s="3">
        <v>1</v>
      </c>
      <c r="J1551" s="1">
        <v>0</v>
      </c>
      <c r="K1551" s="1">
        <v>0</v>
      </c>
      <c r="L1551" s="3">
        <v>1</v>
      </c>
      <c r="M1551" s="6">
        <v>24</v>
      </c>
      <c r="N1551" s="13">
        <v>24</v>
      </c>
      <c r="O1551" s="3">
        <v>44</v>
      </c>
      <c r="P1551" s="1">
        <v>3.125</v>
      </c>
      <c r="Q1551" s="1">
        <v>3.125</v>
      </c>
      <c r="R1551" s="3">
        <v>47</v>
      </c>
      <c r="S1551" s="1">
        <v>20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30</v>
      </c>
      <c r="AB1551" s="1">
        <v>50</v>
      </c>
      <c r="AC1551" s="3">
        <v>11</v>
      </c>
      <c r="AD1551" s="1">
        <v>-4.8021458000000003E-2</v>
      </c>
      <c r="AE1551" s="1">
        <v>3.6130716973585802E-2</v>
      </c>
      <c r="AF1551" s="1">
        <v>1</v>
      </c>
      <c r="AG1551" s="1">
        <v>1</v>
      </c>
      <c r="AH1551" s="1">
        <v>11</v>
      </c>
      <c r="AI1551" s="1">
        <v>1</v>
      </c>
      <c r="AJ1551" s="1">
        <v>1</v>
      </c>
      <c r="AK1551" s="1">
        <v>51</v>
      </c>
    </row>
    <row r="1552" spans="1:37" x14ac:dyDescent="0.2">
      <c r="A1552" t="s">
        <v>1552</v>
      </c>
      <c r="B1552" t="s">
        <v>5123</v>
      </c>
      <c r="C1552" t="s">
        <v>5124</v>
      </c>
      <c r="D1552" t="s">
        <v>8414</v>
      </c>
      <c r="E1552" t="s">
        <v>8447</v>
      </c>
      <c r="F1552" s="35" t="s">
        <v>8448</v>
      </c>
      <c r="G1552" s="1" t="s">
        <v>5104</v>
      </c>
      <c r="H1552" s="1" t="s">
        <v>5104</v>
      </c>
      <c r="I1552" s="3">
        <v>2</v>
      </c>
      <c r="J1552" s="1">
        <v>1</v>
      </c>
      <c r="K1552" s="1">
        <v>1</v>
      </c>
      <c r="L1552" s="3">
        <v>1</v>
      </c>
      <c r="M1552" s="6">
        <v>25</v>
      </c>
      <c r="N1552" s="13">
        <v>25</v>
      </c>
      <c r="O1552" s="3">
        <v>44</v>
      </c>
      <c r="P1552" s="1">
        <v>4.08</v>
      </c>
      <c r="Q1552" s="1">
        <v>4.08</v>
      </c>
      <c r="R1552" s="3">
        <v>47</v>
      </c>
      <c r="S1552" s="1">
        <v>20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30</v>
      </c>
      <c r="AB1552" s="1">
        <v>50</v>
      </c>
      <c r="AC1552" s="3">
        <v>11</v>
      </c>
      <c r="AD1552" s="1">
        <v>-4.8021458000000003E-2</v>
      </c>
      <c r="AE1552" s="1">
        <v>3.6130716973585802E-2</v>
      </c>
      <c r="AF1552" s="1">
        <v>1</v>
      </c>
      <c r="AG1552" s="1">
        <v>1</v>
      </c>
      <c r="AH1552" s="1">
        <v>11</v>
      </c>
      <c r="AI1552" s="1">
        <v>1</v>
      </c>
      <c r="AJ1552" s="1">
        <v>1</v>
      </c>
      <c r="AK1552" s="1">
        <v>51</v>
      </c>
    </row>
    <row r="1553" spans="1:37" x14ac:dyDescent="0.2">
      <c r="A1553" t="s">
        <v>1553</v>
      </c>
      <c r="B1553" t="s">
        <v>5123</v>
      </c>
      <c r="C1553" t="s">
        <v>5124</v>
      </c>
      <c r="D1553" t="s">
        <v>8414</v>
      </c>
      <c r="E1553" t="s">
        <v>8449</v>
      </c>
      <c r="F1553" s="35" t="s">
        <v>8450</v>
      </c>
      <c r="G1553" s="1" t="s">
        <v>5104</v>
      </c>
      <c r="H1553" s="1" t="s">
        <v>5104</v>
      </c>
      <c r="I1553" s="3">
        <v>1</v>
      </c>
      <c r="J1553" s="1">
        <v>0</v>
      </c>
      <c r="K1553" s="1">
        <v>0</v>
      </c>
      <c r="L1553" s="3">
        <v>1</v>
      </c>
      <c r="M1553" s="6">
        <v>11.1</v>
      </c>
      <c r="N1553" s="13">
        <v>11.1</v>
      </c>
      <c r="O1553" s="3">
        <v>44</v>
      </c>
      <c r="P1553" s="1">
        <v>4</v>
      </c>
      <c r="Q1553" s="1">
        <v>4</v>
      </c>
      <c r="R1553" s="3">
        <v>1</v>
      </c>
      <c r="S1553" s="1">
        <v>20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30</v>
      </c>
      <c r="AB1553" s="1">
        <v>50</v>
      </c>
      <c r="AC1553" s="3">
        <v>11</v>
      </c>
      <c r="AD1553" s="1">
        <v>-4.8021458000000003E-2</v>
      </c>
      <c r="AE1553" s="1">
        <v>3.6130716973585802E-2</v>
      </c>
      <c r="AF1553" s="1">
        <v>1</v>
      </c>
      <c r="AG1553" s="1">
        <v>1</v>
      </c>
      <c r="AH1553" s="1">
        <v>11</v>
      </c>
      <c r="AI1553" s="1">
        <v>3</v>
      </c>
      <c r="AJ1553" s="1">
        <v>3</v>
      </c>
      <c r="AK1553" s="1">
        <v>51</v>
      </c>
    </row>
    <row r="1554" spans="1:37" x14ac:dyDescent="0.2">
      <c r="A1554" t="s">
        <v>1554</v>
      </c>
      <c r="B1554" t="s">
        <v>5123</v>
      </c>
      <c r="C1554" t="s">
        <v>5124</v>
      </c>
      <c r="D1554" t="s">
        <v>8414</v>
      </c>
      <c r="E1554" t="s">
        <v>8451</v>
      </c>
      <c r="F1554" s="35" t="s">
        <v>8452</v>
      </c>
      <c r="G1554" s="1" t="s">
        <v>5104</v>
      </c>
      <c r="H1554" s="1" t="s">
        <v>5104</v>
      </c>
      <c r="I1554" s="3">
        <v>1</v>
      </c>
      <c r="J1554" s="1">
        <v>0</v>
      </c>
      <c r="K1554" s="1">
        <v>0</v>
      </c>
      <c r="L1554" s="3">
        <v>1</v>
      </c>
      <c r="M1554" s="6">
        <v>8</v>
      </c>
      <c r="N1554" s="13">
        <v>8</v>
      </c>
      <c r="O1554" s="3">
        <v>44</v>
      </c>
      <c r="P1554" s="1">
        <v>4</v>
      </c>
      <c r="Q1554" s="1">
        <v>4</v>
      </c>
      <c r="R1554" s="3">
        <v>47</v>
      </c>
      <c r="S1554" s="1">
        <v>20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30</v>
      </c>
      <c r="AB1554" s="1">
        <v>50</v>
      </c>
      <c r="AC1554" s="3">
        <v>11</v>
      </c>
      <c r="AD1554" s="1">
        <v>-4.8021458000000003E-2</v>
      </c>
      <c r="AE1554" s="1">
        <v>3.6130716973585802E-2</v>
      </c>
      <c r="AF1554" s="1">
        <v>1</v>
      </c>
      <c r="AG1554" s="1">
        <v>1</v>
      </c>
      <c r="AH1554" s="1">
        <v>11</v>
      </c>
      <c r="AI1554" s="1">
        <v>5</v>
      </c>
      <c r="AJ1554" s="1">
        <v>5</v>
      </c>
      <c r="AK1554" s="1">
        <v>51</v>
      </c>
    </row>
    <row r="1555" spans="1:37" x14ac:dyDescent="0.2">
      <c r="A1555" t="s">
        <v>1555</v>
      </c>
      <c r="B1555" t="s">
        <v>5123</v>
      </c>
      <c r="C1555" t="s">
        <v>5124</v>
      </c>
      <c r="D1555" t="s">
        <v>8414</v>
      </c>
      <c r="E1555" t="s">
        <v>8453</v>
      </c>
      <c r="F1555" s="35" t="s">
        <v>8454</v>
      </c>
      <c r="G1555" s="1" t="s">
        <v>5104</v>
      </c>
      <c r="H1555" s="1" t="s">
        <v>5104</v>
      </c>
      <c r="I1555" s="3">
        <v>1</v>
      </c>
      <c r="J1555" s="1">
        <v>0</v>
      </c>
      <c r="K1555" s="1">
        <v>0</v>
      </c>
      <c r="L1555" s="3">
        <v>1</v>
      </c>
      <c r="M1555" s="6">
        <v>30.2</v>
      </c>
      <c r="N1555" s="13">
        <v>30.2</v>
      </c>
      <c r="O1555" s="3">
        <v>44</v>
      </c>
      <c r="P1555" s="1">
        <v>3.3</v>
      </c>
      <c r="Q1555" s="1">
        <v>3.3</v>
      </c>
      <c r="R1555" s="3">
        <v>47</v>
      </c>
      <c r="S1555" s="1">
        <v>20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30</v>
      </c>
      <c r="AB1555" s="1">
        <v>50</v>
      </c>
      <c r="AC1555" s="3">
        <v>11</v>
      </c>
      <c r="AD1555" s="1">
        <v>-4.8021458000000003E-2</v>
      </c>
      <c r="AE1555" s="1">
        <v>3.6130716973585802E-2</v>
      </c>
      <c r="AF1555" s="1">
        <v>1</v>
      </c>
      <c r="AG1555" s="1">
        <v>1</v>
      </c>
      <c r="AH1555" s="1">
        <v>11</v>
      </c>
      <c r="AI1555" s="1">
        <v>1</v>
      </c>
      <c r="AJ1555" s="1">
        <v>1</v>
      </c>
      <c r="AK1555" s="1">
        <v>51</v>
      </c>
    </row>
    <row r="1556" spans="1:37" x14ac:dyDescent="0.2">
      <c r="A1556" t="s">
        <v>1556</v>
      </c>
      <c r="B1556" t="s">
        <v>5123</v>
      </c>
      <c r="C1556" t="s">
        <v>5124</v>
      </c>
      <c r="D1556" t="s">
        <v>8414</v>
      </c>
      <c r="E1556" t="s">
        <v>8455</v>
      </c>
      <c r="F1556" s="35" t="s">
        <v>8456</v>
      </c>
      <c r="G1556" s="1" t="s">
        <v>5104</v>
      </c>
      <c r="H1556" s="1" t="s">
        <v>5104</v>
      </c>
      <c r="I1556" s="3">
        <v>1</v>
      </c>
      <c r="J1556" s="1">
        <v>0</v>
      </c>
      <c r="K1556" s="1">
        <v>0</v>
      </c>
      <c r="L1556" s="3">
        <v>1</v>
      </c>
      <c r="M1556" s="6">
        <v>24.2</v>
      </c>
      <c r="N1556" s="13">
        <v>24.2</v>
      </c>
      <c r="O1556" s="3">
        <v>44</v>
      </c>
      <c r="P1556" s="1" t="s">
        <v>2</v>
      </c>
      <c r="Q1556" s="1">
        <v>3.7319</v>
      </c>
      <c r="R1556" s="3" t="s">
        <v>14989</v>
      </c>
      <c r="S1556" s="1">
        <v>20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30</v>
      </c>
      <c r="AB1556" s="1">
        <v>50</v>
      </c>
      <c r="AC1556" s="3">
        <v>11</v>
      </c>
      <c r="AD1556" s="1">
        <v>-4.8021458000000003E-2</v>
      </c>
      <c r="AE1556" s="1">
        <v>3.6130716973585802E-2</v>
      </c>
      <c r="AF1556" s="1">
        <v>1</v>
      </c>
      <c r="AG1556" s="1">
        <v>1</v>
      </c>
      <c r="AH1556" s="1">
        <v>11</v>
      </c>
      <c r="AI1556" s="1">
        <v>2</v>
      </c>
      <c r="AJ1556" s="1">
        <v>2</v>
      </c>
      <c r="AK1556" s="1">
        <v>51</v>
      </c>
    </row>
    <row r="1557" spans="1:37" x14ac:dyDescent="0.2">
      <c r="A1557" t="s">
        <v>1557</v>
      </c>
      <c r="B1557" t="s">
        <v>5123</v>
      </c>
      <c r="C1557" t="s">
        <v>5124</v>
      </c>
      <c r="D1557" t="s">
        <v>8414</v>
      </c>
      <c r="E1557" t="s">
        <v>8457</v>
      </c>
      <c r="F1557" s="35" t="s">
        <v>8458</v>
      </c>
      <c r="G1557" s="1" t="s">
        <v>5104</v>
      </c>
      <c r="H1557" s="1" t="s">
        <v>5104</v>
      </c>
      <c r="I1557" s="3">
        <v>1</v>
      </c>
      <c r="J1557" s="1">
        <v>0</v>
      </c>
      <c r="K1557" s="1">
        <v>0</v>
      </c>
      <c r="L1557" s="3">
        <v>1</v>
      </c>
      <c r="M1557" s="6">
        <v>42.5</v>
      </c>
      <c r="N1557" s="13">
        <v>42.5</v>
      </c>
      <c r="O1557" s="3">
        <v>44</v>
      </c>
      <c r="P1557" s="1" t="s">
        <v>2</v>
      </c>
      <c r="Q1557" s="1">
        <v>3.80755</v>
      </c>
      <c r="R1557" s="3" t="s">
        <v>14989</v>
      </c>
      <c r="S1557" s="1">
        <v>20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30</v>
      </c>
      <c r="AB1557" s="1">
        <v>50</v>
      </c>
      <c r="AC1557" s="3">
        <v>11</v>
      </c>
      <c r="AD1557" s="1">
        <v>-4.8021458000000003E-2</v>
      </c>
      <c r="AE1557" s="1">
        <v>3.6130716973585802E-2</v>
      </c>
      <c r="AF1557" s="1">
        <v>1</v>
      </c>
      <c r="AG1557" s="1">
        <v>1</v>
      </c>
      <c r="AH1557" s="1">
        <v>11</v>
      </c>
      <c r="AI1557" s="1">
        <v>1</v>
      </c>
      <c r="AJ1557" s="1">
        <v>1</v>
      </c>
      <c r="AK1557" s="1">
        <v>51</v>
      </c>
    </row>
    <row r="1558" spans="1:37" x14ac:dyDescent="0.2">
      <c r="A1558" t="s">
        <v>1558</v>
      </c>
      <c r="B1558" t="s">
        <v>5123</v>
      </c>
      <c r="C1558" t="s">
        <v>5124</v>
      </c>
      <c r="D1558" t="s">
        <v>8414</v>
      </c>
      <c r="E1558" t="s">
        <v>8459</v>
      </c>
      <c r="F1558" s="35" t="s">
        <v>8460</v>
      </c>
      <c r="G1558" s="1" t="s">
        <v>5104</v>
      </c>
      <c r="H1558" s="1" t="s">
        <v>5104</v>
      </c>
      <c r="I1558" s="3">
        <v>1</v>
      </c>
      <c r="J1558" s="1">
        <v>0</v>
      </c>
      <c r="K1558" s="1">
        <v>0</v>
      </c>
      <c r="L1558" s="3">
        <v>1</v>
      </c>
      <c r="M1558" s="6">
        <v>6.5</v>
      </c>
      <c r="N1558" s="13">
        <v>6.5</v>
      </c>
      <c r="O1558" s="3">
        <v>44</v>
      </c>
      <c r="P1558" s="1" t="s">
        <v>2</v>
      </c>
      <c r="Q1558" s="1">
        <v>3.8778000000000001</v>
      </c>
      <c r="R1558" s="3" t="s">
        <v>14989</v>
      </c>
      <c r="S1558" s="1">
        <v>20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30</v>
      </c>
      <c r="AB1558" s="1">
        <v>50</v>
      </c>
      <c r="AC1558" s="3">
        <v>44</v>
      </c>
      <c r="AD1558" s="1">
        <v>-4.8021458000000003E-2</v>
      </c>
      <c r="AE1558" s="1">
        <v>3.6130716973585802E-2</v>
      </c>
      <c r="AF1558" s="1">
        <v>1</v>
      </c>
      <c r="AG1558" s="1">
        <v>1</v>
      </c>
      <c r="AH1558" s="1">
        <v>1</v>
      </c>
      <c r="AI1558" s="1">
        <v>4</v>
      </c>
      <c r="AJ1558" s="1">
        <v>4</v>
      </c>
      <c r="AK1558" s="1">
        <v>51</v>
      </c>
    </row>
    <row r="1559" spans="1:37" x14ac:dyDescent="0.2">
      <c r="A1559" t="s">
        <v>1559</v>
      </c>
      <c r="B1559" t="s">
        <v>5123</v>
      </c>
      <c r="C1559" t="s">
        <v>5124</v>
      </c>
      <c r="D1559" t="s">
        <v>8414</v>
      </c>
      <c r="E1559" t="s">
        <v>8461</v>
      </c>
      <c r="F1559" s="35" t="s">
        <v>8462</v>
      </c>
      <c r="G1559" s="1" t="s">
        <v>5104</v>
      </c>
      <c r="H1559" s="1" t="s">
        <v>5104</v>
      </c>
      <c r="I1559" s="3">
        <v>1</v>
      </c>
      <c r="J1559" s="1">
        <v>0</v>
      </c>
      <c r="K1559" s="1">
        <v>0</v>
      </c>
      <c r="L1559" s="3">
        <v>1</v>
      </c>
      <c r="M1559" s="6">
        <v>39.6</v>
      </c>
      <c r="N1559" s="13">
        <v>39.6</v>
      </c>
      <c r="O1559" s="3">
        <v>44</v>
      </c>
      <c r="P1559" s="1">
        <v>4.49</v>
      </c>
      <c r="Q1559" s="1">
        <v>4.49</v>
      </c>
      <c r="R1559" s="3">
        <v>47</v>
      </c>
      <c r="S1559" s="1">
        <v>20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30</v>
      </c>
      <c r="AB1559" s="1">
        <v>50</v>
      </c>
      <c r="AC1559" s="3">
        <v>11</v>
      </c>
      <c r="AD1559" s="1">
        <v>-4.8021458000000003E-2</v>
      </c>
      <c r="AE1559" s="1">
        <v>3.6130716973585802E-2</v>
      </c>
      <c r="AF1559" s="1">
        <v>1</v>
      </c>
      <c r="AG1559" s="1">
        <v>1</v>
      </c>
      <c r="AH1559" s="1">
        <v>11</v>
      </c>
      <c r="AI1559" s="1">
        <v>3</v>
      </c>
      <c r="AJ1559" s="1">
        <v>3</v>
      </c>
      <c r="AK1559" s="1">
        <v>51</v>
      </c>
    </row>
    <row r="1560" spans="1:37" x14ac:dyDescent="0.2">
      <c r="A1560" t="s">
        <v>1560</v>
      </c>
      <c r="B1560" t="s">
        <v>5123</v>
      </c>
      <c r="C1560" t="s">
        <v>5124</v>
      </c>
      <c r="D1560" t="s">
        <v>8414</v>
      </c>
      <c r="E1560" t="s">
        <v>6532</v>
      </c>
      <c r="F1560" s="35" t="s">
        <v>8463</v>
      </c>
      <c r="G1560" s="1" t="s">
        <v>5104</v>
      </c>
      <c r="H1560" s="1" t="s">
        <v>5104</v>
      </c>
      <c r="I1560" s="3">
        <v>1</v>
      </c>
      <c r="J1560" s="1">
        <v>0</v>
      </c>
      <c r="K1560" s="1">
        <v>0</v>
      </c>
      <c r="L1560" s="3">
        <v>1</v>
      </c>
      <c r="M1560" s="6">
        <v>37.799999999999997</v>
      </c>
      <c r="N1560" s="13">
        <v>37.799999999999997</v>
      </c>
      <c r="O1560" s="3">
        <v>44</v>
      </c>
      <c r="P1560" s="1" t="s">
        <v>2</v>
      </c>
      <c r="Q1560" s="1">
        <v>4.3693</v>
      </c>
      <c r="R1560" s="3" t="s">
        <v>14989</v>
      </c>
      <c r="S1560" s="1">
        <v>20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30</v>
      </c>
      <c r="AB1560" s="1">
        <v>50</v>
      </c>
      <c r="AC1560" s="3">
        <v>11</v>
      </c>
      <c r="AD1560" s="1">
        <v>-4.8021458000000003E-2</v>
      </c>
      <c r="AE1560" s="1">
        <v>3.6130716973585802E-2</v>
      </c>
      <c r="AF1560" s="1">
        <v>1</v>
      </c>
      <c r="AG1560" s="1">
        <v>1</v>
      </c>
      <c r="AH1560" s="1">
        <v>11</v>
      </c>
      <c r="AI1560" s="1">
        <v>1</v>
      </c>
      <c r="AJ1560" s="1">
        <v>1</v>
      </c>
      <c r="AK1560" s="1">
        <v>51</v>
      </c>
    </row>
    <row r="1561" spans="1:37" x14ac:dyDescent="0.2">
      <c r="A1561" t="s">
        <v>1561</v>
      </c>
      <c r="B1561" t="s">
        <v>5123</v>
      </c>
      <c r="C1561" t="s">
        <v>5124</v>
      </c>
      <c r="D1561" t="s">
        <v>8414</v>
      </c>
      <c r="E1561" t="s">
        <v>8464</v>
      </c>
      <c r="F1561" s="35" t="s">
        <v>8465</v>
      </c>
      <c r="G1561" s="1" t="s">
        <v>5104</v>
      </c>
      <c r="H1561" s="1" t="s">
        <v>5104</v>
      </c>
      <c r="I1561" s="3">
        <v>1</v>
      </c>
      <c r="J1561" s="1">
        <v>0</v>
      </c>
      <c r="K1561" s="1">
        <v>0</v>
      </c>
      <c r="L1561" s="3">
        <v>1</v>
      </c>
      <c r="M1561" s="6">
        <v>17.2</v>
      </c>
      <c r="N1561" s="13">
        <v>17.2</v>
      </c>
      <c r="O1561" s="3">
        <v>44</v>
      </c>
      <c r="P1561" s="1" t="s">
        <v>2</v>
      </c>
      <c r="Q1561" s="1">
        <v>4.0060000000000002</v>
      </c>
      <c r="R1561" s="3" t="s">
        <v>14989</v>
      </c>
      <c r="S1561" s="1">
        <v>20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30</v>
      </c>
      <c r="AB1561" s="1">
        <v>50</v>
      </c>
      <c r="AC1561" s="3">
        <v>11</v>
      </c>
      <c r="AD1561" s="1">
        <v>-4.8021458000000003E-2</v>
      </c>
      <c r="AE1561" s="1">
        <v>3.6130716973585802E-2</v>
      </c>
      <c r="AF1561" s="1">
        <v>1</v>
      </c>
      <c r="AG1561" s="1">
        <v>1</v>
      </c>
      <c r="AH1561" s="1">
        <v>11</v>
      </c>
      <c r="AI1561" s="1">
        <v>3</v>
      </c>
      <c r="AJ1561" s="1">
        <v>3</v>
      </c>
      <c r="AK1561" s="1">
        <v>51</v>
      </c>
    </row>
    <row r="1562" spans="1:37" x14ac:dyDescent="0.2">
      <c r="A1562" t="s">
        <v>1562</v>
      </c>
      <c r="B1562" t="s">
        <v>5123</v>
      </c>
      <c r="C1562" t="s">
        <v>5124</v>
      </c>
      <c r="D1562" t="s">
        <v>8414</v>
      </c>
      <c r="E1562" t="s">
        <v>8466</v>
      </c>
      <c r="F1562" s="35" t="s">
        <v>8467</v>
      </c>
      <c r="G1562" s="1" t="s">
        <v>5104</v>
      </c>
      <c r="H1562" s="1" t="s">
        <v>5104</v>
      </c>
      <c r="I1562" s="3">
        <v>1</v>
      </c>
      <c r="J1562" s="1">
        <v>0</v>
      </c>
      <c r="K1562" s="1">
        <v>0</v>
      </c>
      <c r="L1562" s="3">
        <v>1</v>
      </c>
      <c r="M1562" s="6">
        <v>46</v>
      </c>
      <c r="N1562" s="13">
        <v>46</v>
      </c>
      <c r="O1562" s="3">
        <v>44</v>
      </c>
      <c r="P1562" s="1">
        <v>8</v>
      </c>
      <c r="Q1562" s="1">
        <v>8</v>
      </c>
      <c r="R1562" s="3">
        <v>1</v>
      </c>
      <c r="S1562" s="1">
        <v>20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30</v>
      </c>
      <c r="AB1562" s="1">
        <v>50</v>
      </c>
      <c r="AC1562" s="3">
        <v>11</v>
      </c>
      <c r="AD1562" s="1">
        <v>-4.8021458000000003E-2</v>
      </c>
      <c r="AE1562" s="1">
        <v>3.6130716973585802E-2</v>
      </c>
      <c r="AF1562" s="1">
        <v>1</v>
      </c>
      <c r="AG1562" s="1">
        <v>1</v>
      </c>
      <c r="AH1562" s="1">
        <v>11</v>
      </c>
      <c r="AI1562" s="1">
        <v>1</v>
      </c>
      <c r="AJ1562" s="1">
        <v>1</v>
      </c>
      <c r="AK1562" s="1">
        <v>51</v>
      </c>
    </row>
    <row r="1563" spans="1:37" x14ac:dyDescent="0.2">
      <c r="A1563" t="s">
        <v>1563</v>
      </c>
      <c r="B1563" t="s">
        <v>5123</v>
      </c>
      <c r="C1563" t="s">
        <v>5124</v>
      </c>
      <c r="D1563" t="s">
        <v>8414</v>
      </c>
      <c r="E1563" t="s">
        <v>8468</v>
      </c>
      <c r="F1563" s="35" t="s">
        <v>8469</v>
      </c>
      <c r="G1563" s="1" t="s">
        <v>5104</v>
      </c>
      <c r="H1563" s="1" t="s">
        <v>5104</v>
      </c>
      <c r="I1563" s="3">
        <v>1</v>
      </c>
      <c r="J1563" s="1">
        <v>1</v>
      </c>
      <c r="K1563" s="1">
        <v>1</v>
      </c>
      <c r="L1563" s="3">
        <v>1</v>
      </c>
      <c r="M1563" s="6">
        <v>20</v>
      </c>
      <c r="N1563" s="13">
        <v>20</v>
      </c>
      <c r="O1563" s="3">
        <v>44</v>
      </c>
      <c r="P1563" s="1">
        <v>5.0999999999999996</v>
      </c>
      <c r="Q1563" s="1">
        <v>5.0999999999999996</v>
      </c>
      <c r="R1563" s="3">
        <v>1</v>
      </c>
      <c r="S1563" s="1">
        <v>20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30</v>
      </c>
      <c r="AB1563" s="1">
        <v>50</v>
      </c>
      <c r="AC1563" s="3">
        <v>11</v>
      </c>
      <c r="AD1563" s="1">
        <v>-4.8021458000000003E-2</v>
      </c>
      <c r="AE1563" s="1">
        <v>3.6130716973585802E-2</v>
      </c>
      <c r="AF1563" s="1">
        <v>1</v>
      </c>
      <c r="AG1563" s="1">
        <v>1</v>
      </c>
      <c r="AH1563" s="1">
        <v>11</v>
      </c>
      <c r="AI1563" s="1">
        <v>1</v>
      </c>
      <c r="AJ1563" s="1">
        <v>1</v>
      </c>
      <c r="AK1563" s="1">
        <v>51</v>
      </c>
    </row>
    <row r="1564" spans="1:37" x14ac:dyDescent="0.2">
      <c r="A1564" t="s">
        <v>1564</v>
      </c>
      <c r="B1564" t="s">
        <v>5123</v>
      </c>
      <c r="C1564" t="s">
        <v>5124</v>
      </c>
      <c r="D1564" t="s">
        <v>8414</v>
      </c>
      <c r="E1564" t="s">
        <v>8470</v>
      </c>
      <c r="F1564" s="35" t="s">
        <v>8471</v>
      </c>
      <c r="G1564" s="1" t="s">
        <v>5104</v>
      </c>
      <c r="H1564" s="1" t="s">
        <v>5104</v>
      </c>
      <c r="I1564" s="3">
        <v>1</v>
      </c>
      <c r="J1564" s="1">
        <v>0</v>
      </c>
      <c r="K1564" s="1">
        <v>0</v>
      </c>
      <c r="L1564" s="3">
        <v>1</v>
      </c>
      <c r="M1564" s="6">
        <v>7.1</v>
      </c>
      <c r="N1564" s="13">
        <v>7.1</v>
      </c>
      <c r="O1564" s="3">
        <v>44</v>
      </c>
      <c r="P1564" s="1" t="s">
        <v>2</v>
      </c>
      <c r="Q1564" s="1">
        <v>4.2392000000000003</v>
      </c>
      <c r="R1564" s="3" t="s">
        <v>14989</v>
      </c>
      <c r="S1564" s="1">
        <v>20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30</v>
      </c>
      <c r="AB1564" s="1">
        <v>50</v>
      </c>
      <c r="AC1564" s="3">
        <v>11</v>
      </c>
      <c r="AD1564" s="1">
        <v>-4.8021458000000003E-2</v>
      </c>
      <c r="AE1564" s="1">
        <v>3.6130716973585802E-2</v>
      </c>
      <c r="AF1564" s="1">
        <v>1</v>
      </c>
      <c r="AG1564" s="1">
        <v>1</v>
      </c>
      <c r="AH1564" s="1">
        <v>11</v>
      </c>
      <c r="AI1564" s="1">
        <v>1</v>
      </c>
      <c r="AJ1564" s="1">
        <v>1</v>
      </c>
      <c r="AK1564" s="1">
        <v>51</v>
      </c>
    </row>
    <row r="1565" spans="1:37" x14ac:dyDescent="0.2">
      <c r="A1565" t="s">
        <v>1565</v>
      </c>
      <c r="B1565" t="s">
        <v>5123</v>
      </c>
      <c r="C1565" t="s">
        <v>5124</v>
      </c>
      <c r="D1565" t="s">
        <v>8414</v>
      </c>
      <c r="E1565" t="s">
        <v>8472</v>
      </c>
      <c r="F1565" s="35" t="s">
        <v>8473</v>
      </c>
      <c r="G1565" s="1" t="s">
        <v>5104</v>
      </c>
      <c r="H1565" s="1" t="s">
        <v>5104</v>
      </c>
      <c r="I1565" s="3">
        <v>1</v>
      </c>
      <c r="J1565" s="1">
        <v>0</v>
      </c>
      <c r="K1565" s="1">
        <v>0</v>
      </c>
      <c r="L1565" s="3">
        <v>1</v>
      </c>
      <c r="M1565" s="6">
        <v>4.0999999999999996</v>
      </c>
      <c r="N1565" s="13">
        <v>4.0999999999999996</v>
      </c>
      <c r="O1565" s="3">
        <v>44</v>
      </c>
      <c r="P1565" s="1">
        <v>4</v>
      </c>
      <c r="Q1565" s="1">
        <v>4</v>
      </c>
      <c r="R1565" s="3">
        <v>1</v>
      </c>
      <c r="S1565" s="1">
        <v>20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30</v>
      </c>
      <c r="AB1565" s="1">
        <v>50</v>
      </c>
      <c r="AC1565" s="3">
        <v>11</v>
      </c>
      <c r="AD1565" s="1">
        <v>-4.8021458000000003E-2</v>
      </c>
      <c r="AE1565" s="1">
        <v>3.6130716973585802E-2</v>
      </c>
      <c r="AF1565" s="1">
        <v>1</v>
      </c>
      <c r="AG1565" s="1">
        <v>1</v>
      </c>
      <c r="AH1565" s="1">
        <v>11</v>
      </c>
      <c r="AI1565" s="1">
        <v>3</v>
      </c>
      <c r="AJ1565" s="1">
        <v>3</v>
      </c>
      <c r="AK1565" s="1">
        <v>51</v>
      </c>
    </row>
    <row r="1566" spans="1:37" x14ac:dyDescent="0.2">
      <c r="A1566" t="s">
        <v>1566</v>
      </c>
      <c r="B1566" t="s">
        <v>5123</v>
      </c>
      <c r="C1566" t="s">
        <v>5124</v>
      </c>
      <c r="D1566" t="s">
        <v>8414</v>
      </c>
      <c r="E1566" t="s">
        <v>6500</v>
      </c>
      <c r="F1566" s="35" t="s">
        <v>8474</v>
      </c>
      <c r="G1566" s="1" t="s">
        <v>5104</v>
      </c>
      <c r="H1566" s="1" t="s">
        <v>5104</v>
      </c>
      <c r="I1566" s="3">
        <v>1</v>
      </c>
      <c r="J1566" s="1">
        <v>1</v>
      </c>
      <c r="K1566" s="1">
        <v>1</v>
      </c>
      <c r="L1566" s="3">
        <v>1</v>
      </c>
      <c r="M1566" s="6">
        <v>21.5</v>
      </c>
      <c r="N1566" s="13">
        <v>21.5</v>
      </c>
      <c r="O1566" s="3">
        <v>44</v>
      </c>
      <c r="P1566" s="1">
        <v>3.62</v>
      </c>
      <c r="Q1566" s="1">
        <v>3.62</v>
      </c>
      <c r="R1566" s="3">
        <v>47</v>
      </c>
      <c r="S1566" s="1">
        <v>20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30</v>
      </c>
      <c r="AB1566" s="1">
        <v>50</v>
      </c>
      <c r="AC1566" s="3">
        <v>11</v>
      </c>
      <c r="AD1566" s="1">
        <v>-4.8021458000000003E-2</v>
      </c>
      <c r="AE1566" s="1">
        <v>3.6130716973585802E-2</v>
      </c>
      <c r="AF1566" s="1">
        <v>1</v>
      </c>
      <c r="AG1566" s="1">
        <v>1</v>
      </c>
      <c r="AH1566" s="1">
        <v>11</v>
      </c>
      <c r="AI1566" s="1">
        <v>5</v>
      </c>
      <c r="AJ1566" s="1">
        <v>5</v>
      </c>
      <c r="AK1566" s="1">
        <v>51</v>
      </c>
    </row>
    <row r="1567" spans="1:37" x14ac:dyDescent="0.2">
      <c r="A1567" t="s">
        <v>1567</v>
      </c>
      <c r="B1567" t="s">
        <v>5123</v>
      </c>
      <c r="C1567" t="s">
        <v>5124</v>
      </c>
      <c r="D1567" t="s">
        <v>8414</v>
      </c>
      <c r="E1567" t="s">
        <v>6590</v>
      </c>
      <c r="F1567" s="35" t="s">
        <v>8475</v>
      </c>
      <c r="G1567" s="1" t="s">
        <v>5104</v>
      </c>
      <c r="H1567" s="1" t="s">
        <v>5104</v>
      </c>
      <c r="I1567" s="3">
        <v>1</v>
      </c>
      <c r="J1567" s="1">
        <v>0</v>
      </c>
      <c r="K1567" s="1">
        <v>0</v>
      </c>
      <c r="L1567" s="3">
        <v>1</v>
      </c>
      <c r="M1567" s="6">
        <v>26.8</v>
      </c>
      <c r="N1567" s="13">
        <v>26.8</v>
      </c>
      <c r="O1567" s="3">
        <v>44</v>
      </c>
      <c r="P1567" s="1">
        <v>4.0999999999999996</v>
      </c>
      <c r="Q1567" s="1">
        <v>4.0999999999999996</v>
      </c>
      <c r="R1567" s="3">
        <v>47</v>
      </c>
      <c r="S1567" s="1">
        <v>20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30</v>
      </c>
      <c r="AB1567" s="1">
        <v>50</v>
      </c>
      <c r="AC1567" s="3">
        <v>11</v>
      </c>
      <c r="AD1567" s="1">
        <v>-4.8021458000000003E-2</v>
      </c>
      <c r="AE1567" s="1">
        <v>3.6130716973585802E-2</v>
      </c>
      <c r="AF1567" s="1">
        <v>1</v>
      </c>
      <c r="AG1567" s="1">
        <v>1</v>
      </c>
      <c r="AH1567" s="1">
        <v>11</v>
      </c>
      <c r="AI1567" s="1">
        <v>7</v>
      </c>
      <c r="AJ1567" s="1">
        <v>7</v>
      </c>
      <c r="AK1567" s="1">
        <v>51</v>
      </c>
    </row>
    <row r="1568" spans="1:37" x14ac:dyDescent="0.2">
      <c r="A1568" t="s">
        <v>1568</v>
      </c>
      <c r="B1568" t="s">
        <v>5123</v>
      </c>
      <c r="C1568" t="s">
        <v>5124</v>
      </c>
      <c r="D1568" t="s">
        <v>8414</v>
      </c>
      <c r="E1568" t="s">
        <v>8476</v>
      </c>
      <c r="F1568" s="35" t="s">
        <v>8477</v>
      </c>
      <c r="G1568" s="1" t="s">
        <v>5104</v>
      </c>
      <c r="H1568" s="1" t="s">
        <v>5104</v>
      </c>
      <c r="I1568" s="3">
        <v>1</v>
      </c>
      <c r="J1568" s="1">
        <v>0</v>
      </c>
      <c r="K1568" s="1">
        <v>0</v>
      </c>
      <c r="L1568" s="3">
        <v>1</v>
      </c>
      <c r="M1568" s="6">
        <v>27.3</v>
      </c>
      <c r="N1568" s="13">
        <v>27.3</v>
      </c>
      <c r="O1568" s="3">
        <v>44</v>
      </c>
      <c r="P1568" s="1">
        <v>3.4</v>
      </c>
      <c r="Q1568" s="1">
        <v>3.4</v>
      </c>
      <c r="R1568" s="3">
        <v>1</v>
      </c>
      <c r="S1568" s="1">
        <v>20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30</v>
      </c>
      <c r="AB1568" s="1">
        <v>50</v>
      </c>
      <c r="AC1568" s="3">
        <v>11</v>
      </c>
      <c r="AD1568" s="1">
        <v>-4.8021458000000003E-2</v>
      </c>
      <c r="AE1568" s="1">
        <v>3.6130716973585802E-2</v>
      </c>
      <c r="AF1568" s="1">
        <v>1</v>
      </c>
      <c r="AG1568" s="1">
        <v>1</v>
      </c>
      <c r="AH1568" s="1">
        <v>11</v>
      </c>
      <c r="AI1568" s="1">
        <v>2</v>
      </c>
      <c r="AJ1568" s="1">
        <v>2</v>
      </c>
      <c r="AK1568" s="1">
        <v>51</v>
      </c>
    </row>
    <row r="1569" spans="1:37" x14ac:dyDescent="0.2">
      <c r="A1569" t="s">
        <v>1569</v>
      </c>
      <c r="B1569" t="s">
        <v>5123</v>
      </c>
      <c r="C1569" t="s">
        <v>5124</v>
      </c>
      <c r="D1569" t="s">
        <v>8414</v>
      </c>
      <c r="E1569" t="s">
        <v>5210</v>
      </c>
      <c r="F1569" s="35" t="s">
        <v>8478</v>
      </c>
      <c r="G1569" s="1" t="s">
        <v>5104</v>
      </c>
      <c r="H1569" s="1" t="s">
        <v>5104</v>
      </c>
      <c r="I1569" s="3">
        <v>1</v>
      </c>
      <c r="J1569" s="1">
        <v>0</v>
      </c>
      <c r="K1569" s="1">
        <v>0</v>
      </c>
      <c r="L1569" s="3">
        <v>1</v>
      </c>
      <c r="M1569" s="6">
        <v>16.600000000000001</v>
      </c>
      <c r="N1569" s="13">
        <v>16.600000000000001</v>
      </c>
      <c r="O1569" s="3">
        <v>44</v>
      </c>
      <c r="P1569" s="1" t="s">
        <v>2</v>
      </c>
      <c r="Q1569" s="1">
        <v>3.2517</v>
      </c>
      <c r="R1569" s="3" t="s">
        <v>14989</v>
      </c>
      <c r="S1569" s="1">
        <v>20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30</v>
      </c>
      <c r="AB1569" s="1">
        <v>50</v>
      </c>
      <c r="AC1569" s="3">
        <v>44</v>
      </c>
      <c r="AD1569" s="1">
        <v>-4.8021458000000003E-2</v>
      </c>
      <c r="AE1569" s="1">
        <v>3.6130716973585802E-2</v>
      </c>
      <c r="AF1569" s="1">
        <v>1</v>
      </c>
      <c r="AG1569" s="1">
        <v>1</v>
      </c>
      <c r="AH1569" s="1">
        <v>1</v>
      </c>
      <c r="AI1569" s="1">
        <v>3</v>
      </c>
      <c r="AJ1569" s="1">
        <v>3</v>
      </c>
      <c r="AK1569" s="1">
        <v>51</v>
      </c>
    </row>
    <row r="1570" spans="1:37" x14ac:dyDescent="0.2">
      <c r="A1570" t="s">
        <v>1570</v>
      </c>
      <c r="B1570" t="s">
        <v>5123</v>
      </c>
      <c r="C1570" t="s">
        <v>5124</v>
      </c>
      <c r="D1570" t="s">
        <v>8414</v>
      </c>
      <c r="E1570" t="s">
        <v>8479</v>
      </c>
      <c r="F1570" s="35" t="s">
        <v>8480</v>
      </c>
      <c r="G1570" s="1" t="s">
        <v>5104</v>
      </c>
      <c r="H1570" s="1" t="s">
        <v>5104</v>
      </c>
      <c r="I1570" s="3">
        <v>1</v>
      </c>
      <c r="J1570" s="1">
        <v>1</v>
      </c>
      <c r="K1570" s="1">
        <v>1</v>
      </c>
      <c r="L1570" s="3">
        <v>1</v>
      </c>
      <c r="M1570" s="6">
        <v>36.299999999999997</v>
      </c>
      <c r="N1570" s="13">
        <v>36.299999999999997</v>
      </c>
      <c r="O1570" s="3">
        <v>44</v>
      </c>
      <c r="P1570" s="1">
        <v>4.6124999999999998</v>
      </c>
      <c r="Q1570" s="1">
        <v>4.6124999999999998</v>
      </c>
      <c r="R1570" s="3">
        <v>47</v>
      </c>
      <c r="S1570" s="1">
        <v>20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30</v>
      </c>
      <c r="AB1570" s="1">
        <v>50</v>
      </c>
      <c r="AC1570" s="3">
        <v>11</v>
      </c>
      <c r="AD1570" s="1">
        <v>-4.8021458000000003E-2</v>
      </c>
      <c r="AE1570" s="1">
        <v>3.6130716973585802E-2</v>
      </c>
      <c r="AF1570" s="1">
        <v>1</v>
      </c>
      <c r="AG1570" s="1">
        <v>1</v>
      </c>
      <c r="AH1570" s="1">
        <v>11</v>
      </c>
      <c r="AI1570" s="1">
        <v>3</v>
      </c>
      <c r="AJ1570" s="1">
        <v>3</v>
      </c>
      <c r="AK1570" s="1">
        <v>51</v>
      </c>
    </row>
    <row r="1571" spans="1:37" x14ac:dyDescent="0.2">
      <c r="A1571" t="s">
        <v>1571</v>
      </c>
      <c r="B1571" t="s">
        <v>5123</v>
      </c>
      <c r="C1571" t="s">
        <v>5124</v>
      </c>
      <c r="D1571" t="s">
        <v>8414</v>
      </c>
      <c r="E1571" t="s">
        <v>8481</v>
      </c>
      <c r="F1571" s="35" t="s">
        <v>8482</v>
      </c>
      <c r="G1571" s="1" t="s">
        <v>5104</v>
      </c>
      <c r="H1571" s="1" t="s">
        <v>5104</v>
      </c>
      <c r="I1571" s="3">
        <v>1</v>
      </c>
      <c r="J1571" s="1">
        <v>0</v>
      </c>
      <c r="K1571" s="1">
        <v>0</v>
      </c>
      <c r="L1571" s="3">
        <v>1</v>
      </c>
      <c r="M1571" s="6">
        <v>31.5</v>
      </c>
      <c r="N1571" s="13">
        <v>31.5</v>
      </c>
      <c r="O1571" s="3">
        <v>44</v>
      </c>
      <c r="P1571" s="1" t="s">
        <v>2</v>
      </c>
      <c r="Q1571" s="1">
        <v>3.5371000000000001</v>
      </c>
      <c r="R1571" s="3" t="s">
        <v>14989</v>
      </c>
      <c r="S1571" s="1">
        <v>20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30</v>
      </c>
      <c r="AB1571" s="1">
        <v>50</v>
      </c>
      <c r="AC1571" s="3">
        <v>11</v>
      </c>
      <c r="AD1571" s="1">
        <v>-4.8021458000000003E-2</v>
      </c>
      <c r="AE1571" s="1">
        <v>3.6130716973585802E-2</v>
      </c>
      <c r="AF1571" s="1">
        <v>1</v>
      </c>
      <c r="AG1571" s="1">
        <v>1</v>
      </c>
      <c r="AH1571" s="1">
        <v>11</v>
      </c>
      <c r="AI1571" s="1">
        <v>4</v>
      </c>
      <c r="AJ1571" s="1">
        <v>4</v>
      </c>
      <c r="AK1571" s="1">
        <v>51</v>
      </c>
    </row>
    <row r="1572" spans="1:37" x14ac:dyDescent="0.2">
      <c r="A1572" t="s">
        <v>1572</v>
      </c>
      <c r="B1572" t="s">
        <v>5123</v>
      </c>
      <c r="C1572" t="s">
        <v>5124</v>
      </c>
      <c r="D1572" t="s">
        <v>8414</v>
      </c>
      <c r="E1572" t="s">
        <v>8483</v>
      </c>
      <c r="F1572" s="35" t="s">
        <v>8484</v>
      </c>
      <c r="G1572" s="1" t="s">
        <v>5104</v>
      </c>
      <c r="H1572" s="1" t="s">
        <v>5104</v>
      </c>
      <c r="I1572" s="3">
        <v>1</v>
      </c>
      <c r="J1572" s="1">
        <v>0</v>
      </c>
      <c r="K1572" s="1">
        <v>0</v>
      </c>
      <c r="L1572" s="3">
        <v>1</v>
      </c>
      <c r="M1572" s="6">
        <v>16</v>
      </c>
      <c r="N1572" s="13">
        <v>16</v>
      </c>
      <c r="O1572" s="3">
        <v>44</v>
      </c>
      <c r="P1572" s="1" t="s">
        <v>2</v>
      </c>
      <c r="Q1572" s="1">
        <v>4.0057</v>
      </c>
      <c r="R1572" s="3" t="s">
        <v>14989</v>
      </c>
      <c r="S1572" s="1">
        <v>20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30</v>
      </c>
      <c r="AB1572" s="1">
        <v>50</v>
      </c>
      <c r="AC1572" s="3">
        <v>11</v>
      </c>
      <c r="AD1572" s="1">
        <v>-4.8021458000000003E-2</v>
      </c>
      <c r="AE1572" s="1">
        <v>3.6130716973585802E-2</v>
      </c>
      <c r="AF1572" s="1">
        <v>1</v>
      </c>
      <c r="AG1572" s="1">
        <v>1</v>
      </c>
      <c r="AH1572" s="1">
        <v>11</v>
      </c>
      <c r="AI1572" s="1">
        <v>2</v>
      </c>
      <c r="AJ1572" s="1">
        <v>2</v>
      </c>
      <c r="AK1572" s="1">
        <v>51</v>
      </c>
    </row>
    <row r="1573" spans="1:37" x14ac:dyDescent="0.2">
      <c r="A1573" t="s">
        <v>1573</v>
      </c>
      <c r="B1573" t="s">
        <v>5123</v>
      </c>
      <c r="C1573" t="s">
        <v>5124</v>
      </c>
      <c r="D1573" t="s">
        <v>8414</v>
      </c>
      <c r="E1573" t="s">
        <v>8485</v>
      </c>
      <c r="F1573" s="35" t="s">
        <v>8486</v>
      </c>
      <c r="G1573" s="1" t="s">
        <v>5104</v>
      </c>
      <c r="H1573" s="1" t="s">
        <v>5104</v>
      </c>
      <c r="I1573" s="3">
        <v>1</v>
      </c>
      <c r="J1573" s="1">
        <v>0</v>
      </c>
      <c r="K1573" s="1">
        <v>0</v>
      </c>
      <c r="L1573" s="3">
        <v>1</v>
      </c>
      <c r="M1573" s="6" t="s">
        <v>2</v>
      </c>
      <c r="N1573" s="13">
        <v>29.2</v>
      </c>
      <c r="O1573" s="3" t="s">
        <v>14989</v>
      </c>
      <c r="P1573" s="1" t="s">
        <v>2</v>
      </c>
      <c r="Q1573" s="1">
        <v>3.4723000000000002</v>
      </c>
      <c r="R1573" s="3" t="s">
        <v>14989</v>
      </c>
      <c r="S1573" s="1">
        <v>20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30</v>
      </c>
      <c r="AB1573" s="1">
        <v>50</v>
      </c>
      <c r="AC1573" s="3">
        <v>11</v>
      </c>
      <c r="AD1573" s="1">
        <v>-4.8021458000000003E-2</v>
      </c>
      <c r="AE1573" s="1">
        <v>3.6130716973585802E-2</v>
      </c>
      <c r="AF1573" s="1">
        <v>1</v>
      </c>
      <c r="AG1573" s="1">
        <v>1</v>
      </c>
      <c r="AH1573" s="1">
        <v>11</v>
      </c>
      <c r="AI1573" s="1">
        <v>6</v>
      </c>
      <c r="AJ1573" s="1">
        <v>6</v>
      </c>
      <c r="AK1573" s="1">
        <v>51</v>
      </c>
    </row>
    <row r="1574" spans="1:37" x14ac:dyDescent="0.2">
      <c r="A1574" t="s">
        <v>1574</v>
      </c>
      <c r="B1574" t="s">
        <v>5123</v>
      </c>
      <c r="C1574" t="s">
        <v>5124</v>
      </c>
      <c r="D1574" t="s">
        <v>8414</v>
      </c>
      <c r="E1574" t="s">
        <v>5534</v>
      </c>
      <c r="F1574" s="35" t="s">
        <v>8487</v>
      </c>
      <c r="G1574" s="1" t="s">
        <v>5104</v>
      </c>
      <c r="H1574" s="1" t="s">
        <v>5104</v>
      </c>
      <c r="I1574" s="3">
        <v>1</v>
      </c>
      <c r="J1574" s="1">
        <v>0</v>
      </c>
      <c r="K1574" s="1">
        <v>0</v>
      </c>
      <c r="L1574" s="3">
        <v>1</v>
      </c>
      <c r="M1574" s="6">
        <v>17.399999999999999</v>
      </c>
      <c r="N1574" s="13">
        <v>17.399999999999999</v>
      </c>
      <c r="O1574" s="3">
        <v>44</v>
      </c>
      <c r="P1574" s="1" t="s">
        <v>2</v>
      </c>
      <c r="Q1574" s="1">
        <v>3.5165999999999999</v>
      </c>
      <c r="R1574" s="3" t="s">
        <v>14989</v>
      </c>
      <c r="S1574" s="1">
        <v>20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30</v>
      </c>
      <c r="AB1574" s="1">
        <v>50</v>
      </c>
      <c r="AC1574" s="3">
        <v>11</v>
      </c>
      <c r="AD1574" s="1">
        <v>-4.8021458000000003E-2</v>
      </c>
      <c r="AE1574" s="1">
        <v>3.6130716973585802E-2</v>
      </c>
      <c r="AF1574" s="1">
        <v>1</v>
      </c>
      <c r="AG1574" s="1">
        <v>1</v>
      </c>
      <c r="AH1574" s="1">
        <v>11</v>
      </c>
      <c r="AI1574" s="1">
        <v>3</v>
      </c>
      <c r="AJ1574" s="1">
        <v>3</v>
      </c>
      <c r="AK1574" s="1">
        <v>51</v>
      </c>
    </row>
    <row r="1575" spans="1:37" x14ac:dyDescent="0.2">
      <c r="A1575" t="s">
        <v>1575</v>
      </c>
      <c r="B1575" t="s">
        <v>5123</v>
      </c>
      <c r="C1575" t="s">
        <v>5124</v>
      </c>
      <c r="D1575" t="s">
        <v>8414</v>
      </c>
      <c r="E1575" t="s">
        <v>8488</v>
      </c>
      <c r="F1575" s="35" t="s">
        <v>8489</v>
      </c>
      <c r="G1575" s="1" t="s">
        <v>5104</v>
      </c>
      <c r="H1575" s="1" t="s">
        <v>5104</v>
      </c>
      <c r="I1575" s="3">
        <v>1</v>
      </c>
      <c r="J1575" s="1">
        <v>1</v>
      </c>
      <c r="K1575" s="1">
        <v>1</v>
      </c>
      <c r="L1575" s="3">
        <v>1</v>
      </c>
      <c r="M1575" s="6">
        <v>52</v>
      </c>
      <c r="N1575" s="13">
        <v>52</v>
      </c>
      <c r="O1575" s="3">
        <v>44</v>
      </c>
      <c r="P1575" s="1">
        <v>3.3</v>
      </c>
      <c r="Q1575" s="1">
        <v>3.3</v>
      </c>
      <c r="R1575" s="3">
        <v>47</v>
      </c>
      <c r="S1575" s="1">
        <v>20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30</v>
      </c>
      <c r="AB1575" s="1">
        <v>50</v>
      </c>
      <c r="AC1575" s="3">
        <v>11</v>
      </c>
      <c r="AD1575" s="1">
        <v>-4.8021458000000003E-2</v>
      </c>
      <c r="AE1575" s="1">
        <v>3.6130716973585802E-2</v>
      </c>
      <c r="AF1575" s="1">
        <v>1</v>
      </c>
      <c r="AG1575" s="1">
        <v>1</v>
      </c>
      <c r="AH1575" s="1">
        <v>11</v>
      </c>
      <c r="AI1575" s="1">
        <v>3</v>
      </c>
      <c r="AJ1575" s="1">
        <v>3</v>
      </c>
      <c r="AK1575" s="1">
        <v>51</v>
      </c>
    </row>
    <row r="1576" spans="1:37" x14ac:dyDescent="0.2">
      <c r="A1576" t="s">
        <v>1576</v>
      </c>
      <c r="B1576" t="s">
        <v>5123</v>
      </c>
      <c r="C1576" t="s">
        <v>5124</v>
      </c>
      <c r="D1576" t="s">
        <v>8414</v>
      </c>
      <c r="E1576" t="s">
        <v>8490</v>
      </c>
      <c r="F1576" s="35" t="s">
        <v>8491</v>
      </c>
      <c r="G1576" s="1" t="s">
        <v>5104</v>
      </c>
      <c r="H1576" s="1" t="s">
        <v>5104</v>
      </c>
      <c r="I1576" s="3">
        <v>1</v>
      </c>
      <c r="J1576" s="1">
        <v>0</v>
      </c>
      <c r="K1576" s="1">
        <v>0</v>
      </c>
      <c r="L1576" s="3">
        <v>1</v>
      </c>
      <c r="M1576" s="6">
        <v>27.6</v>
      </c>
      <c r="N1576" s="13">
        <v>27.6</v>
      </c>
      <c r="O1576" s="3">
        <v>44</v>
      </c>
      <c r="P1576" s="1" t="s">
        <v>2</v>
      </c>
      <c r="Q1576" s="1">
        <v>3.8672</v>
      </c>
      <c r="R1576" s="3" t="s">
        <v>14989</v>
      </c>
      <c r="S1576" s="1">
        <v>20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30</v>
      </c>
      <c r="AB1576" s="1">
        <v>50</v>
      </c>
      <c r="AC1576" s="3">
        <v>11</v>
      </c>
      <c r="AD1576" s="1">
        <v>-4.8021458000000003E-2</v>
      </c>
      <c r="AE1576" s="1">
        <v>3.6130716973585802E-2</v>
      </c>
      <c r="AF1576" s="1">
        <v>1</v>
      </c>
      <c r="AG1576" s="1">
        <v>1</v>
      </c>
      <c r="AH1576" s="1">
        <v>11</v>
      </c>
      <c r="AI1576" s="1">
        <v>1</v>
      </c>
      <c r="AJ1576" s="1">
        <v>1</v>
      </c>
      <c r="AK1576" s="1">
        <v>51</v>
      </c>
    </row>
    <row r="1577" spans="1:37" x14ac:dyDescent="0.2">
      <c r="A1577" t="s">
        <v>1577</v>
      </c>
      <c r="B1577" t="s">
        <v>5123</v>
      </c>
      <c r="C1577" t="s">
        <v>5124</v>
      </c>
      <c r="D1577" t="s">
        <v>8414</v>
      </c>
      <c r="E1577" t="s">
        <v>8492</v>
      </c>
      <c r="F1577" s="35" t="s">
        <v>8493</v>
      </c>
      <c r="G1577" s="1" t="s">
        <v>5104</v>
      </c>
      <c r="H1577" s="1" t="s">
        <v>5104</v>
      </c>
      <c r="I1577" s="3">
        <v>1</v>
      </c>
      <c r="J1577" s="1">
        <v>0</v>
      </c>
      <c r="K1577" s="1">
        <v>0</v>
      </c>
      <c r="L1577" s="3">
        <v>1</v>
      </c>
      <c r="M1577" s="6">
        <v>37</v>
      </c>
      <c r="N1577" s="13">
        <v>37</v>
      </c>
      <c r="O1577" s="3">
        <v>44</v>
      </c>
      <c r="P1577" s="1" t="s">
        <v>2</v>
      </c>
      <c r="Q1577" s="1">
        <v>3.7949000000000002</v>
      </c>
      <c r="R1577" s="3" t="s">
        <v>14989</v>
      </c>
      <c r="S1577" s="1">
        <v>20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30</v>
      </c>
      <c r="AB1577" s="1">
        <v>50</v>
      </c>
      <c r="AC1577" s="3">
        <v>11</v>
      </c>
      <c r="AD1577" s="1">
        <v>-4.8021458000000003E-2</v>
      </c>
      <c r="AE1577" s="1">
        <v>3.6130716973585802E-2</v>
      </c>
      <c r="AF1577" s="1">
        <v>1</v>
      </c>
      <c r="AG1577" s="1">
        <v>1</v>
      </c>
      <c r="AH1577" s="1">
        <v>11</v>
      </c>
      <c r="AI1577" s="1">
        <v>2</v>
      </c>
      <c r="AJ1577" s="1">
        <v>2</v>
      </c>
      <c r="AK1577" s="1">
        <v>51</v>
      </c>
    </row>
    <row r="1578" spans="1:37" x14ac:dyDescent="0.2">
      <c r="A1578" t="s">
        <v>1578</v>
      </c>
      <c r="B1578" t="s">
        <v>5123</v>
      </c>
      <c r="C1578" t="s">
        <v>5124</v>
      </c>
      <c r="D1578" t="s">
        <v>8414</v>
      </c>
      <c r="E1578" t="s">
        <v>8494</v>
      </c>
      <c r="F1578" s="35" t="s">
        <v>8495</v>
      </c>
      <c r="G1578" s="1" t="s">
        <v>5104</v>
      </c>
      <c r="H1578" s="1" t="s">
        <v>5104</v>
      </c>
      <c r="I1578" s="3">
        <v>1</v>
      </c>
      <c r="J1578" s="1">
        <v>0</v>
      </c>
      <c r="K1578" s="1">
        <v>0</v>
      </c>
      <c r="L1578" s="3">
        <v>1</v>
      </c>
      <c r="M1578" s="6">
        <v>17.399999999999999</v>
      </c>
      <c r="N1578" s="13">
        <v>17.399999999999999</v>
      </c>
      <c r="O1578" s="3">
        <v>44</v>
      </c>
      <c r="P1578" s="1">
        <v>4.68</v>
      </c>
      <c r="Q1578" s="1">
        <v>4.68</v>
      </c>
      <c r="R1578" s="3">
        <v>47</v>
      </c>
      <c r="S1578" s="1">
        <v>20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30</v>
      </c>
      <c r="AB1578" s="1">
        <v>50</v>
      </c>
      <c r="AC1578" s="3">
        <v>11</v>
      </c>
      <c r="AD1578" s="1">
        <v>-4.8021458000000003E-2</v>
      </c>
      <c r="AE1578" s="1">
        <v>3.61307169735859E-2</v>
      </c>
      <c r="AF1578" s="1">
        <v>1</v>
      </c>
      <c r="AG1578" s="1">
        <v>1</v>
      </c>
      <c r="AH1578" s="1">
        <v>11</v>
      </c>
      <c r="AI1578" s="1">
        <v>4</v>
      </c>
      <c r="AJ1578" s="1">
        <v>4</v>
      </c>
      <c r="AK1578" s="1">
        <v>51</v>
      </c>
    </row>
    <row r="1579" spans="1:37" x14ac:dyDescent="0.2">
      <c r="A1579" t="s">
        <v>1579</v>
      </c>
      <c r="B1579" t="s">
        <v>5123</v>
      </c>
      <c r="C1579" t="s">
        <v>5124</v>
      </c>
      <c r="D1579" t="s">
        <v>8414</v>
      </c>
      <c r="E1579" t="s">
        <v>8496</v>
      </c>
      <c r="F1579" s="35" t="s">
        <v>8497</v>
      </c>
      <c r="G1579" s="1" t="s">
        <v>5104</v>
      </c>
      <c r="H1579" s="1" t="s">
        <v>5104</v>
      </c>
      <c r="I1579" s="3">
        <v>1</v>
      </c>
      <c r="J1579" s="1">
        <v>0</v>
      </c>
      <c r="K1579" s="1">
        <v>0</v>
      </c>
      <c r="L1579" s="3">
        <v>1</v>
      </c>
      <c r="M1579" s="6">
        <v>22.2</v>
      </c>
      <c r="N1579" s="13">
        <v>22.2</v>
      </c>
      <c r="O1579" s="3">
        <v>44</v>
      </c>
      <c r="P1579" s="1" t="s">
        <v>2</v>
      </c>
      <c r="Q1579" s="1">
        <v>3.1383999999999999</v>
      </c>
      <c r="R1579" s="3" t="s">
        <v>14989</v>
      </c>
      <c r="S1579" s="1">
        <v>20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30</v>
      </c>
      <c r="AB1579" s="1">
        <v>50</v>
      </c>
      <c r="AC1579" s="3">
        <v>11</v>
      </c>
      <c r="AD1579" s="1">
        <v>-4.8021458000000003E-2</v>
      </c>
      <c r="AE1579" s="1">
        <v>3.61307169735859E-2</v>
      </c>
      <c r="AF1579" s="1">
        <v>1</v>
      </c>
      <c r="AG1579" s="1">
        <v>1</v>
      </c>
      <c r="AH1579" s="1">
        <v>11</v>
      </c>
      <c r="AI1579" s="1">
        <v>3</v>
      </c>
      <c r="AJ1579" s="1">
        <v>3</v>
      </c>
      <c r="AK1579" s="1">
        <v>51</v>
      </c>
    </row>
    <row r="1580" spans="1:37" x14ac:dyDescent="0.2">
      <c r="A1580" t="s">
        <v>1580</v>
      </c>
      <c r="B1580" t="s">
        <v>5123</v>
      </c>
      <c r="C1580" t="s">
        <v>5124</v>
      </c>
      <c r="D1580" t="s">
        <v>8414</v>
      </c>
      <c r="E1580" t="s">
        <v>8498</v>
      </c>
      <c r="F1580" s="35" t="s">
        <v>8499</v>
      </c>
      <c r="G1580" s="1" t="s">
        <v>5104</v>
      </c>
      <c r="H1580" s="1" t="s">
        <v>5104</v>
      </c>
      <c r="I1580" s="3">
        <v>1</v>
      </c>
      <c r="J1580" s="1">
        <v>0</v>
      </c>
      <c r="K1580" s="1">
        <v>0</v>
      </c>
      <c r="L1580" s="3">
        <v>1</v>
      </c>
      <c r="M1580" s="6">
        <v>23.5</v>
      </c>
      <c r="N1580" s="13">
        <v>23.5</v>
      </c>
      <c r="O1580" s="3">
        <v>44</v>
      </c>
      <c r="P1580" s="1" t="s">
        <v>2</v>
      </c>
      <c r="Q1580" s="1">
        <v>3.4117999999999999</v>
      </c>
      <c r="R1580" s="3" t="s">
        <v>14989</v>
      </c>
      <c r="S1580" s="1">
        <v>20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30</v>
      </c>
      <c r="AB1580" s="1">
        <v>50</v>
      </c>
      <c r="AC1580" s="3">
        <v>11</v>
      </c>
      <c r="AD1580" s="1">
        <v>-4.8021458000000003E-2</v>
      </c>
      <c r="AE1580" s="1">
        <v>3.61307169735859E-2</v>
      </c>
      <c r="AF1580" s="1">
        <v>1</v>
      </c>
      <c r="AG1580" s="1">
        <v>1</v>
      </c>
      <c r="AH1580" s="1">
        <v>11</v>
      </c>
      <c r="AI1580" s="1">
        <v>3</v>
      </c>
      <c r="AJ1580" s="1">
        <v>3</v>
      </c>
      <c r="AK1580" s="1">
        <v>51</v>
      </c>
    </row>
    <row r="1581" spans="1:37" x14ac:dyDescent="0.2">
      <c r="A1581" t="s">
        <v>1581</v>
      </c>
      <c r="B1581" t="s">
        <v>5123</v>
      </c>
      <c r="C1581" t="s">
        <v>5124</v>
      </c>
      <c r="D1581" t="s">
        <v>8414</v>
      </c>
      <c r="E1581" t="s">
        <v>8500</v>
      </c>
      <c r="F1581" s="35" t="s">
        <v>8501</v>
      </c>
      <c r="G1581" s="1" t="s">
        <v>5104</v>
      </c>
      <c r="H1581" s="1" t="s">
        <v>5104</v>
      </c>
      <c r="I1581" s="3">
        <v>1</v>
      </c>
      <c r="J1581" s="1">
        <v>0</v>
      </c>
      <c r="K1581" s="1">
        <v>0</v>
      </c>
      <c r="L1581" s="3">
        <v>1</v>
      </c>
      <c r="M1581" s="6">
        <v>42.5</v>
      </c>
      <c r="N1581" s="13">
        <v>42.5</v>
      </c>
      <c r="O1581" s="3">
        <v>44</v>
      </c>
      <c r="P1581" s="1">
        <v>3.3849999999999998</v>
      </c>
      <c r="Q1581" s="1">
        <v>3.3849999999999998</v>
      </c>
      <c r="R1581" s="3">
        <v>47</v>
      </c>
      <c r="S1581" s="1">
        <v>20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30</v>
      </c>
      <c r="AB1581" s="1">
        <v>50</v>
      </c>
      <c r="AC1581" s="3">
        <v>11</v>
      </c>
      <c r="AD1581" s="1">
        <v>-4.8021458000000003E-2</v>
      </c>
      <c r="AE1581" s="1">
        <v>3.61307169735859E-2</v>
      </c>
      <c r="AF1581" s="1">
        <v>1</v>
      </c>
      <c r="AG1581" s="1">
        <v>1</v>
      </c>
      <c r="AH1581" s="1">
        <v>11</v>
      </c>
      <c r="AI1581" s="1">
        <v>5</v>
      </c>
      <c r="AJ1581" s="1">
        <v>5</v>
      </c>
      <c r="AK1581" s="1">
        <v>51</v>
      </c>
    </row>
    <row r="1582" spans="1:37" x14ac:dyDescent="0.2">
      <c r="A1582" t="s">
        <v>1582</v>
      </c>
      <c r="B1582" t="s">
        <v>5123</v>
      </c>
      <c r="C1582" t="s">
        <v>5124</v>
      </c>
      <c r="D1582" t="s">
        <v>8414</v>
      </c>
      <c r="E1582" t="s">
        <v>8502</v>
      </c>
      <c r="F1582" s="35" t="s">
        <v>8503</v>
      </c>
      <c r="G1582" s="1" t="s">
        <v>5104</v>
      </c>
      <c r="H1582" s="1" t="s">
        <v>5104</v>
      </c>
      <c r="I1582" s="3">
        <v>1</v>
      </c>
      <c r="J1582" s="1">
        <v>0</v>
      </c>
      <c r="K1582" s="1">
        <v>0</v>
      </c>
      <c r="L1582" s="3">
        <v>1</v>
      </c>
      <c r="M1582" s="6">
        <v>10.4</v>
      </c>
      <c r="N1582" s="13">
        <v>10.4</v>
      </c>
      <c r="O1582" s="3">
        <v>44</v>
      </c>
      <c r="P1582" s="1" t="s">
        <v>2</v>
      </c>
      <c r="Q1582" s="1">
        <v>4.0154750000000003</v>
      </c>
      <c r="R1582" s="3" t="s">
        <v>14989</v>
      </c>
      <c r="S1582" s="1">
        <v>20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30</v>
      </c>
      <c r="AB1582" s="1">
        <v>50</v>
      </c>
      <c r="AC1582" s="3">
        <v>11</v>
      </c>
      <c r="AD1582" s="1">
        <v>-4.8021458000000003E-2</v>
      </c>
      <c r="AE1582" s="1">
        <v>3.61307169735859E-2</v>
      </c>
      <c r="AF1582" s="1">
        <v>1</v>
      </c>
      <c r="AG1582" s="1">
        <v>1</v>
      </c>
      <c r="AH1582" s="1">
        <v>11</v>
      </c>
      <c r="AI1582" s="1">
        <v>3</v>
      </c>
      <c r="AJ1582" s="1">
        <v>3</v>
      </c>
      <c r="AK1582" s="1">
        <v>51</v>
      </c>
    </row>
    <row r="1583" spans="1:37" x14ac:dyDescent="0.2">
      <c r="A1583" t="s">
        <v>1583</v>
      </c>
      <c r="B1583" t="s">
        <v>5233</v>
      </c>
      <c r="C1583" t="s">
        <v>8504</v>
      </c>
      <c r="D1583" t="s">
        <v>8505</v>
      </c>
      <c r="E1583" t="s">
        <v>8506</v>
      </c>
      <c r="F1583" s="35" t="s">
        <v>8507</v>
      </c>
      <c r="G1583" s="1" t="s">
        <v>5105</v>
      </c>
      <c r="H1583" s="1" t="s">
        <v>5105</v>
      </c>
      <c r="I1583" s="3">
        <v>1</v>
      </c>
      <c r="J1583" s="1">
        <v>1</v>
      </c>
      <c r="K1583" s="1">
        <v>1</v>
      </c>
      <c r="L1583" s="3">
        <v>1</v>
      </c>
      <c r="M1583" s="6">
        <v>899994.8</v>
      </c>
      <c r="N1583" s="13">
        <v>899994.8</v>
      </c>
      <c r="O1583" s="3">
        <v>44</v>
      </c>
      <c r="P1583" s="1">
        <v>1.2050000000000001</v>
      </c>
      <c r="Q1583" s="1">
        <v>1.2050000000000001</v>
      </c>
      <c r="R1583" s="3">
        <v>47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100</v>
      </c>
      <c r="AC1583" s="3">
        <v>11</v>
      </c>
      <c r="AD1583" s="1">
        <v>-9.0224465000000004E-2</v>
      </c>
      <c r="AE1583" s="1">
        <v>7.4363546281953699E-2</v>
      </c>
      <c r="AF1583" s="1">
        <v>1</v>
      </c>
      <c r="AG1583" s="1">
        <v>1</v>
      </c>
      <c r="AH1583" s="1">
        <v>11</v>
      </c>
      <c r="AI1583" s="1">
        <v>4</v>
      </c>
      <c r="AJ1583" s="1">
        <v>4</v>
      </c>
      <c r="AK1583" s="1">
        <v>51</v>
      </c>
    </row>
    <row r="1584" spans="1:37" x14ac:dyDescent="0.2">
      <c r="A1584" t="s">
        <v>1584</v>
      </c>
      <c r="B1584" t="s">
        <v>5123</v>
      </c>
      <c r="C1584" t="s">
        <v>5254</v>
      </c>
      <c r="D1584" t="s">
        <v>8508</v>
      </c>
      <c r="E1584" t="s">
        <v>8509</v>
      </c>
      <c r="F1584" s="35" t="s">
        <v>8510</v>
      </c>
      <c r="G1584" s="1" t="s">
        <v>5104</v>
      </c>
      <c r="H1584" s="1" t="s">
        <v>5104</v>
      </c>
      <c r="I1584" s="3">
        <v>1</v>
      </c>
      <c r="J1584" s="1">
        <v>1</v>
      </c>
      <c r="K1584" s="1">
        <v>1</v>
      </c>
      <c r="L1584" s="3">
        <v>1</v>
      </c>
      <c r="M1584" s="6">
        <v>166</v>
      </c>
      <c r="N1584" s="13">
        <v>166</v>
      </c>
      <c r="O1584" s="3">
        <v>44</v>
      </c>
      <c r="P1584" s="1">
        <v>3</v>
      </c>
      <c r="Q1584" s="1">
        <v>3</v>
      </c>
      <c r="R1584" s="3">
        <v>47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30</v>
      </c>
      <c r="Z1584" s="1">
        <v>0</v>
      </c>
      <c r="AA1584" s="1">
        <v>40</v>
      </c>
      <c r="AB1584" s="1">
        <v>30</v>
      </c>
      <c r="AC1584" s="3">
        <v>11</v>
      </c>
      <c r="AD1584" s="1">
        <v>-8.1609630000000002E-2</v>
      </c>
      <c r="AE1584" s="1">
        <v>-4.5467953658726301E-2</v>
      </c>
      <c r="AF1584" s="1">
        <v>3</v>
      </c>
      <c r="AG1584" s="1">
        <v>3</v>
      </c>
      <c r="AH1584" s="1">
        <v>11</v>
      </c>
      <c r="AI1584" s="1">
        <v>2</v>
      </c>
      <c r="AJ1584" s="1">
        <v>2</v>
      </c>
      <c r="AK1584" s="1">
        <v>51</v>
      </c>
    </row>
    <row r="1585" spans="1:37" x14ac:dyDescent="0.2">
      <c r="A1585" t="s">
        <v>1585</v>
      </c>
      <c r="B1585" t="s">
        <v>5123</v>
      </c>
      <c r="C1585" t="s">
        <v>5254</v>
      </c>
      <c r="D1585" t="s">
        <v>8508</v>
      </c>
      <c r="E1585" t="s">
        <v>7411</v>
      </c>
      <c r="F1585" s="35" t="s">
        <v>8511</v>
      </c>
      <c r="G1585" s="1" t="s">
        <v>5104</v>
      </c>
      <c r="H1585" s="1" t="s">
        <v>5104</v>
      </c>
      <c r="I1585" s="3">
        <v>1</v>
      </c>
      <c r="J1585" s="1">
        <v>0</v>
      </c>
      <c r="K1585" s="1">
        <v>0</v>
      </c>
      <c r="L1585" s="3">
        <v>1</v>
      </c>
      <c r="M1585" s="6">
        <v>63.9</v>
      </c>
      <c r="N1585" s="13">
        <v>63.9</v>
      </c>
      <c r="O1585" s="3">
        <v>44</v>
      </c>
      <c r="P1585" s="1">
        <v>3.13</v>
      </c>
      <c r="Q1585" s="1">
        <v>3.13</v>
      </c>
      <c r="R1585" s="3">
        <v>47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30</v>
      </c>
      <c r="Z1585" s="1">
        <v>0</v>
      </c>
      <c r="AA1585" s="1">
        <v>40</v>
      </c>
      <c r="AB1585" s="1">
        <v>30</v>
      </c>
      <c r="AC1585" s="3">
        <v>11</v>
      </c>
      <c r="AD1585" s="1">
        <v>-8.1609630000000002E-2</v>
      </c>
      <c r="AE1585" s="1">
        <v>-4.5467953658726301E-2</v>
      </c>
      <c r="AF1585" s="1">
        <v>3</v>
      </c>
      <c r="AG1585" s="1">
        <v>3</v>
      </c>
      <c r="AH1585" s="1">
        <v>11</v>
      </c>
      <c r="AI1585" s="1">
        <v>1</v>
      </c>
      <c r="AJ1585" s="1">
        <v>1</v>
      </c>
      <c r="AK1585" s="1">
        <v>51</v>
      </c>
    </row>
    <row r="1586" spans="1:37" x14ac:dyDescent="0.2">
      <c r="A1586" t="s">
        <v>1586</v>
      </c>
      <c r="B1586" t="s">
        <v>5168</v>
      </c>
      <c r="C1586" t="s">
        <v>5605</v>
      </c>
      <c r="D1586" t="s">
        <v>8512</v>
      </c>
      <c r="E1586" t="s">
        <v>8513</v>
      </c>
      <c r="F1586" s="35" t="s">
        <v>8514</v>
      </c>
      <c r="G1586" s="1" t="s">
        <v>5104</v>
      </c>
      <c r="H1586" s="1" t="s">
        <v>5104</v>
      </c>
      <c r="I1586" s="3">
        <v>1</v>
      </c>
      <c r="J1586" s="1">
        <v>0</v>
      </c>
      <c r="K1586" s="1">
        <v>0</v>
      </c>
      <c r="L1586" s="3">
        <v>1</v>
      </c>
      <c r="M1586" s="6">
        <v>8.9</v>
      </c>
      <c r="N1586" s="13">
        <v>8.9</v>
      </c>
      <c r="O1586" s="3">
        <v>44</v>
      </c>
      <c r="P1586" s="1" t="s">
        <v>2</v>
      </c>
      <c r="Q1586" s="1">
        <v>1.1569</v>
      </c>
      <c r="R1586" s="3" t="s">
        <v>14989</v>
      </c>
      <c r="S1586" s="1">
        <v>100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3">
        <v>11</v>
      </c>
      <c r="AD1586" s="1">
        <v>9.9855619000000007E-2</v>
      </c>
      <c r="AE1586" s="1">
        <v>2.2143426940417099E-2</v>
      </c>
      <c r="AF1586" s="1">
        <v>4</v>
      </c>
      <c r="AG1586" s="2">
        <v>4</v>
      </c>
      <c r="AH1586" s="1">
        <v>11</v>
      </c>
      <c r="AI1586" s="1">
        <v>1</v>
      </c>
      <c r="AJ1586" s="1">
        <v>1</v>
      </c>
      <c r="AK1586" s="1">
        <v>51</v>
      </c>
    </row>
    <row r="1587" spans="1:37" x14ac:dyDescent="0.2">
      <c r="A1587" t="s">
        <v>1587</v>
      </c>
      <c r="B1587" t="s">
        <v>5168</v>
      </c>
      <c r="C1587" t="s">
        <v>5605</v>
      </c>
      <c r="D1587" t="s">
        <v>8512</v>
      </c>
      <c r="E1587" t="s">
        <v>8515</v>
      </c>
      <c r="F1587" s="35" t="s">
        <v>8516</v>
      </c>
      <c r="G1587" s="1" t="s">
        <v>5104</v>
      </c>
      <c r="H1587" s="1" t="s">
        <v>5104</v>
      </c>
      <c r="I1587" s="3">
        <v>1</v>
      </c>
      <c r="J1587" s="1">
        <v>0</v>
      </c>
      <c r="K1587" s="1">
        <v>0</v>
      </c>
      <c r="L1587" s="3">
        <v>1</v>
      </c>
      <c r="M1587" s="6">
        <v>9.1</v>
      </c>
      <c r="N1587" s="13">
        <v>9.1</v>
      </c>
      <c r="O1587" s="3">
        <v>44</v>
      </c>
      <c r="P1587" s="1" t="s">
        <v>2</v>
      </c>
      <c r="Q1587" s="1">
        <v>1.3363</v>
      </c>
      <c r="R1587" s="3" t="s">
        <v>14989</v>
      </c>
      <c r="S1587" s="1">
        <v>100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3">
        <v>11</v>
      </c>
      <c r="AD1587" s="1">
        <v>9.9855619000000007E-2</v>
      </c>
      <c r="AE1587" s="1">
        <v>2.2143426940417099E-2</v>
      </c>
      <c r="AF1587" s="1">
        <v>4</v>
      </c>
      <c r="AG1587" s="2">
        <v>4</v>
      </c>
      <c r="AH1587" s="1">
        <v>11</v>
      </c>
      <c r="AI1587" s="1">
        <v>2</v>
      </c>
      <c r="AJ1587" s="1">
        <v>2</v>
      </c>
      <c r="AK1587" s="1">
        <v>51</v>
      </c>
    </row>
    <row r="1588" spans="1:37" x14ac:dyDescent="0.2">
      <c r="A1588" t="s">
        <v>1588</v>
      </c>
      <c r="B1588" t="s">
        <v>5168</v>
      </c>
      <c r="C1588" t="s">
        <v>5605</v>
      </c>
      <c r="D1588" t="s">
        <v>8512</v>
      </c>
      <c r="E1588" t="s">
        <v>8517</v>
      </c>
      <c r="F1588" s="35" t="s">
        <v>8518</v>
      </c>
      <c r="G1588" s="1" t="s">
        <v>5104</v>
      </c>
      <c r="H1588" s="1" t="s">
        <v>5104</v>
      </c>
      <c r="I1588" s="3">
        <v>1</v>
      </c>
      <c r="J1588" s="1">
        <v>0</v>
      </c>
      <c r="K1588" s="1">
        <v>0</v>
      </c>
      <c r="L1588" s="3">
        <v>1</v>
      </c>
      <c r="M1588" s="6">
        <v>6.5</v>
      </c>
      <c r="N1588" s="13">
        <v>6.5</v>
      </c>
      <c r="O1588" s="3">
        <v>44</v>
      </c>
      <c r="P1588" s="1" t="s">
        <v>2</v>
      </c>
      <c r="Q1588" s="1">
        <v>1.1428</v>
      </c>
      <c r="R1588" s="3" t="s">
        <v>14989</v>
      </c>
      <c r="S1588" s="1">
        <v>100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3">
        <v>11</v>
      </c>
      <c r="AD1588" s="1">
        <v>9.9855619000000007E-2</v>
      </c>
      <c r="AE1588" s="1">
        <v>2.2143426940417099E-2</v>
      </c>
      <c r="AF1588" s="1">
        <v>4</v>
      </c>
      <c r="AG1588" s="2">
        <v>4</v>
      </c>
      <c r="AH1588" s="1">
        <v>11</v>
      </c>
      <c r="AI1588" s="1">
        <v>1</v>
      </c>
      <c r="AJ1588" s="1">
        <v>1</v>
      </c>
      <c r="AK1588" s="1">
        <v>51</v>
      </c>
    </row>
    <row r="1589" spans="1:37" x14ac:dyDescent="0.2">
      <c r="A1589" t="s">
        <v>1589</v>
      </c>
      <c r="B1589" t="s">
        <v>5168</v>
      </c>
      <c r="C1589" t="s">
        <v>5605</v>
      </c>
      <c r="D1589" t="s">
        <v>8512</v>
      </c>
      <c r="E1589" t="s">
        <v>8519</v>
      </c>
      <c r="F1589" s="35" t="s">
        <v>8520</v>
      </c>
      <c r="G1589" s="1" t="s">
        <v>5104</v>
      </c>
      <c r="H1589" s="1" t="s">
        <v>5104</v>
      </c>
      <c r="I1589" s="3">
        <v>1</v>
      </c>
      <c r="J1589" s="1">
        <v>0</v>
      </c>
      <c r="K1589" s="1">
        <v>0</v>
      </c>
      <c r="L1589" s="3">
        <v>1</v>
      </c>
      <c r="M1589" s="6">
        <v>6.4</v>
      </c>
      <c r="N1589" s="13">
        <v>6.4</v>
      </c>
      <c r="O1589" s="3">
        <v>44</v>
      </c>
      <c r="P1589" s="1" t="s">
        <v>2</v>
      </c>
      <c r="Q1589" s="1">
        <v>1.4318</v>
      </c>
      <c r="R1589" s="3" t="s">
        <v>14989</v>
      </c>
      <c r="S1589" s="1">
        <v>100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3">
        <v>11</v>
      </c>
      <c r="AD1589" s="1">
        <v>9.9855619000000007E-2</v>
      </c>
      <c r="AE1589" s="1">
        <v>2.2143426940416999E-2</v>
      </c>
      <c r="AF1589" s="1">
        <v>4</v>
      </c>
      <c r="AG1589" s="2">
        <v>4</v>
      </c>
      <c r="AH1589" s="1">
        <v>11</v>
      </c>
      <c r="AI1589" s="1">
        <v>2</v>
      </c>
      <c r="AJ1589" s="1">
        <v>2</v>
      </c>
      <c r="AK1589" s="1">
        <v>51</v>
      </c>
    </row>
    <row r="1590" spans="1:37" x14ac:dyDescent="0.2">
      <c r="A1590" t="s">
        <v>1590</v>
      </c>
      <c r="B1590" t="s">
        <v>5168</v>
      </c>
      <c r="C1590" t="s">
        <v>5605</v>
      </c>
      <c r="D1590" t="s">
        <v>8512</v>
      </c>
      <c r="E1590" t="s">
        <v>8521</v>
      </c>
      <c r="F1590" s="35" t="s">
        <v>8522</v>
      </c>
      <c r="G1590" s="1" t="s">
        <v>5104</v>
      </c>
      <c r="H1590" s="1" t="s">
        <v>5104</v>
      </c>
      <c r="I1590" s="3">
        <v>1</v>
      </c>
      <c r="J1590" s="1">
        <v>0</v>
      </c>
      <c r="K1590" s="1">
        <v>0</v>
      </c>
      <c r="L1590" s="3">
        <v>1</v>
      </c>
      <c r="M1590" s="6">
        <v>7.6</v>
      </c>
      <c r="N1590" s="13">
        <v>7.6</v>
      </c>
      <c r="O1590" s="3">
        <v>44</v>
      </c>
      <c r="P1590" s="1" t="s">
        <v>2</v>
      </c>
      <c r="Q1590" s="1">
        <v>1.3099000000000001</v>
      </c>
      <c r="R1590" s="3" t="s">
        <v>14989</v>
      </c>
      <c r="S1590" s="1">
        <v>100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3">
        <v>11</v>
      </c>
      <c r="AD1590" s="1">
        <v>9.9855619000000007E-2</v>
      </c>
      <c r="AE1590" s="1">
        <v>2.2143426940416999E-2</v>
      </c>
      <c r="AF1590" s="1">
        <v>4</v>
      </c>
      <c r="AG1590" s="2">
        <v>4</v>
      </c>
      <c r="AH1590" s="1">
        <v>11</v>
      </c>
      <c r="AI1590" s="1">
        <v>2</v>
      </c>
      <c r="AJ1590" s="1">
        <v>2</v>
      </c>
      <c r="AK1590" s="1">
        <v>51</v>
      </c>
    </row>
    <row r="1591" spans="1:37" x14ac:dyDescent="0.2">
      <c r="A1591" t="s">
        <v>1591</v>
      </c>
      <c r="B1591" t="s">
        <v>5168</v>
      </c>
      <c r="C1591" t="s">
        <v>5605</v>
      </c>
      <c r="D1591" t="s">
        <v>8512</v>
      </c>
      <c r="E1591" t="s">
        <v>8523</v>
      </c>
      <c r="F1591" s="35" t="s">
        <v>8524</v>
      </c>
      <c r="G1591" s="1" t="s">
        <v>5104</v>
      </c>
      <c r="H1591" s="1" t="s">
        <v>5104</v>
      </c>
      <c r="I1591" s="3">
        <v>1</v>
      </c>
      <c r="J1591" s="1">
        <v>0</v>
      </c>
      <c r="K1591" s="1">
        <v>0</v>
      </c>
      <c r="L1591" s="3">
        <v>1</v>
      </c>
      <c r="M1591" s="6">
        <v>10.8</v>
      </c>
      <c r="N1591" s="13">
        <v>10.8</v>
      </c>
      <c r="O1591" s="3">
        <v>44</v>
      </c>
      <c r="P1591" s="1" t="s">
        <v>2</v>
      </c>
      <c r="Q1591" s="1">
        <v>1.1984999999999999</v>
      </c>
      <c r="R1591" s="3" t="s">
        <v>14989</v>
      </c>
      <c r="S1591" s="1">
        <v>100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3">
        <v>11</v>
      </c>
      <c r="AD1591" s="1">
        <v>9.9855619000000007E-2</v>
      </c>
      <c r="AE1591" s="1">
        <v>2.2143426940416999E-2</v>
      </c>
      <c r="AF1591" s="1">
        <v>4</v>
      </c>
      <c r="AG1591" s="2">
        <v>4</v>
      </c>
      <c r="AH1591" s="1">
        <v>11</v>
      </c>
      <c r="AI1591" s="1">
        <v>1</v>
      </c>
      <c r="AJ1591" s="1">
        <v>1</v>
      </c>
      <c r="AK1591" s="1">
        <v>51</v>
      </c>
    </row>
    <row r="1592" spans="1:37" x14ac:dyDescent="0.2">
      <c r="A1592" t="s">
        <v>1592</v>
      </c>
      <c r="B1592" t="s">
        <v>5168</v>
      </c>
      <c r="C1592" t="s">
        <v>5605</v>
      </c>
      <c r="D1592" t="s">
        <v>8512</v>
      </c>
      <c r="E1592" t="s">
        <v>8525</v>
      </c>
      <c r="F1592" s="35" t="s">
        <v>8526</v>
      </c>
      <c r="G1592" s="1" t="s">
        <v>5104</v>
      </c>
      <c r="H1592" s="1" t="s">
        <v>5104</v>
      </c>
      <c r="I1592" s="3">
        <v>1</v>
      </c>
      <c r="J1592" s="1">
        <v>0</v>
      </c>
      <c r="K1592" s="1">
        <v>0</v>
      </c>
      <c r="L1592" s="3">
        <v>1</v>
      </c>
      <c r="M1592" s="6">
        <v>6.2</v>
      </c>
      <c r="N1592" s="13">
        <v>6.2</v>
      </c>
      <c r="O1592" s="3">
        <v>44</v>
      </c>
      <c r="P1592" s="1" t="s">
        <v>2</v>
      </c>
      <c r="Q1592" s="1">
        <v>1.2541</v>
      </c>
      <c r="R1592" s="3" t="s">
        <v>14989</v>
      </c>
      <c r="S1592" s="1">
        <v>100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3">
        <v>11</v>
      </c>
      <c r="AD1592" s="1">
        <v>9.9855619000000007E-2</v>
      </c>
      <c r="AE1592" s="1">
        <v>2.2143426940416999E-2</v>
      </c>
      <c r="AF1592" s="1">
        <v>4</v>
      </c>
      <c r="AG1592" s="2">
        <v>4</v>
      </c>
      <c r="AH1592" s="1">
        <v>11</v>
      </c>
      <c r="AI1592" s="1">
        <v>1</v>
      </c>
      <c r="AJ1592" s="1">
        <v>1</v>
      </c>
      <c r="AK1592" s="1">
        <v>51</v>
      </c>
    </row>
    <row r="1593" spans="1:37" x14ac:dyDescent="0.2">
      <c r="A1593" t="s">
        <v>1593</v>
      </c>
      <c r="B1593" t="s">
        <v>5168</v>
      </c>
      <c r="C1593" t="s">
        <v>5605</v>
      </c>
      <c r="D1593" t="s">
        <v>8512</v>
      </c>
      <c r="E1593" t="s">
        <v>8527</v>
      </c>
      <c r="F1593" s="35" t="s">
        <v>8528</v>
      </c>
      <c r="G1593" s="1" t="s">
        <v>5104</v>
      </c>
      <c r="H1593" s="1" t="s">
        <v>5104</v>
      </c>
      <c r="I1593" s="3">
        <v>1</v>
      </c>
      <c r="J1593" s="1">
        <v>0</v>
      </c>
      <c r="K1593" s="1">
        <v>0</v>
      </c>
      <c r="L1593" s="3">
        <v>1</v>
      </c>
      <c r="M1593" s="6">
        <v>7</v>
      </c>
      <c r="N1593" s="13">
        <v>7</v>
      </c>
      <c r="O1593" s="3">
        <v>44</v>
      </c>
      <c r="P1593" s="1" t="s">
        <v>2</v>
      </c>
      <c r="Q1593" s="1">
        <v>1.2430000000000001</v>
      </c>
      <c r="R1593" s="3" t="s">
        <v>14989</v>
      </c>
      <c r="S1593" s="1">
        <v>100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3">
        <v>11</v>
      </c>
      <c r="AD1593" s="1">
        <v>9.9855619000000007E-2</v>
      </c>
      <c r="AE1593" s="1">
        <v>2.2143426940416999E-2</v>
      </c>
      <c r="AF1593" s="1">
        <v>4</v>
      </c>
      <c r="AG1593" s="2">
        <v>4</v>
      </c>
      <c r="AH1593" s="1">
        <v>11</v>
      </c>
      <c r="AI1593" s="1">
        <v>1</v>
      </c>
      <c r="AJ1593" s="1">
        <v>1</v>
      </c>
      <c r="AK1593" s="1">
        <v>51</v>
      </c>
    </row>
    <row r="1594" spans="1:37" x14ac:dyDescent="0.2">
      <c r="A1594" t="s">
        <v>1594</v>
      </c>
      <c r="B1594" t="s">
        <v>5168</v>
      </c>
      <c r="C1594" t="s">
        <v>5605</v>
      </c>
      <c r="D1594" t="s">
        <v>8512</v>
      </c>
      <c r="E1594" t="s">
        <v>8529</v>
      </c>
      <c r="F1594" s="35" t="s">
        <v>8530</v>
      </c>
      <c r="G1594" s="1" t="s">
        <v>5104</v>
      </c>
      <c r="H1594" s="1" t="s">
        <v>5104</v>
      </c>
      <c r="I1594" s="3">
        <v>1</v>
      </c>
      <c r="J1594" s="1">
        <v>0</v>
      </c>
      <c r="K1594" s="1">
        <v>0</v>
      </c>
      <c r="L1594" s="3">
        <v>1</v>
      </c>
      <c r="M1594" s="6">
        <v>11.1</v>
      </c>
      <c r="N1594" s="13">
        <v>11.1</v>
      </c>
      <c r="O1594" s="3">
        <v>44</v>
      </c>
      <c r="P1594" s="1" t="s">
        <v>2</v>
      </c>
      <c r="Q1594" s="1">
        <v>1.2407999999999999</v>
      </c>
      <c r="R1594" s="3" t="s">
        <v>14989</v>
      </c>
      <c r="S1594" s="1">
        <v>100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3">
        <v>11</v>
      </c>
      <c r="AD1594" s="1">
        <v>9.9855619000000007E-2</v>
      </c>
      <c r="AE1594" s="1">
        <v>2.2143426940416999E-2</v>
      </c>
      <c r="AF1594" s="1">
        <v>4</v>
      </c>
      <c r="AG1594" s="2">
        <v>4</v>
      </c>
      <c r="AH1594" s="1">
        <v>11</v>
      </c>
      <c r="AI1594" s="1">
        <v>1</v>
      </c>
      <c r="AJ1594" s="1">
        <v>1</v>
      </c>
      <c r="AK1594" s="1">
        <v>51</v>
      </c>
    </row>
    <row r="1595" spans="1:37" x14ac:dyDescent="0.2">
      <c r="A1595" t="s">
        <v>1595</v>
      </c>
      <c r="B1595" t="s">
        <v>5168</v>
      </c>
      <c r="C1595" t="s">
        <v>5605</v>
      </c>
      <c r="D1595" t="s">
        <v>8512</v>
      </c>
      <c r="E1595" t="s">
        <v>7207</v>
      </c>
      <c r="F1595" s="35" t="s">
        <v>8531</v>
      </c>
      <c r="G1595" s="1" t="s">
        <v>5104</v>
      </c>
      <c r="H1595" s="1" t="s">
        <v>5104</v>
      </c>
      <c r="I1595" s="3">
        <v>1</v>
      </c>
      <c r="J1595" s="1">
        <v>0</v>
      </c>
      <c r="K1595" s="1">
        <v>0</v>
      </c>
      <c r="L1595" s="3">
        <v>1</v>
      </c>
      <c r="M1595" s="6">
        <v>7.1</v>
      </c>
      <c r="N1595" s="13">
        <v>7.1</v>
      </c>
      <c r="O1595" s="3">
        <v>44</v>
      </c>
      <c r="P1595" s="1" t="s">
        <v>2</v>
      </c>
      <c r="Q1595" s="1">
        <v>1.304</v>
      </c>
      <c r="R1595" s="3" t="s">
        <v>14989</v>
      </c>
      <c r="S1595" s="1">
        <v>100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3">
        <v>11</v>
      </c>
      <c r="AD1595" s="1">
        <v>9.9855619000000007E-2</v>
      </c>
      <c r="AE1595" s="1">
        <v>2.2143426940416999E-2</v>
      </c>
      <c r="AF1595" s="1">
        <v>4</v>
      </c>
      <c r="AG1595" s="2">
        <v>4</v>
      </c>
      <c r="AH1595" s="1">
        <v>11</v>
      </c>
      <c r="AI1595" s="1">
        <v>2</v>
      </c>
      <c r="AJ1595" s="1">
        <v>2</v>
      </c>
      <c r="AK1595" s="1">
        <v>51</v>
      </c>
    </row>
    <row r="1596" spans="1:37" x14ac:dyDescent="0.2">
      <c r="A1596" t="s">
        <v>1596</v>
      </c>
      <c r="B1596" t="s">
        <v>5168</v>
      </c>
      <c r="C1596" t="s">
        <v>5605</v>
      </c>
      <c r="D1596" t="s">
        <v>8512</v>
      </c>
      <c r="E1596" t="s">
        <v>8532</v>
      </c>
      <c r="F1596" s="35" t="s">
        <v>8533</v>
      </c>
      <c r="G1596" s="1" t="s">
        <v>5104</v>
      </c>
      <c r="H1596" s="1" t="s">
        <v>5104</v>
      </c>
      <c r="I1596" s="3">
        <v>1</v>
      </c>
      <c r="J1596" s="1">
        <v>0</v>
      </c>
      <c r="K1596" s="1">
        <v>0</v>
      </c>
      <c r="L1596" s="3">
        <v>1</v>
      </c>
      <c r="M1596" s="6">
        <v>11.9</v>
      </c>
      <c r="N1596" s="13">
        <v>11.9</v>
      </c>
      <c r="O1596" s="3">
        <v>44</v>
      </c>
      <c r="P1596" s="1" t="s">
        <v>2</v>
      </c>
      <c r="Q1596" s="1">
        <v>1.0798000000000001</v>
      </c>
      <c r="R1596" s="3" t="s">
        <v>14989</v>
      </c>
      <c r="S1596" s="1">
        <v>100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3">
        <v>11</v>
      </c>
      <c r="AD1596" s="1">
        <v>9.9855619000000007E-2</v>
      </c>
      <c r="AE1596" s="1">
        <v>2.2143426940416999E-2</v>
      </c>
      <c r="AF1596" s="1">
        <v>4</v>
      </c>
      <c r="AG1596" s="2">
        <v>4</v>
      </c>
      <c r="AH1596" s="1">
        <v>11</v>
      </c>
      <c r="AI1596" s="1">
        <v>1</v>
      </c>
      <c r="AJ1596" s="1">
        <v>1</v>
      </c>
      <c r="AK1596" s="1">
        <v>51</v>
      </c>
    </row>
    <row r="1597" spans="1:37" x14ac:dyDescent="0.2">
      <c r="A1597" t="s">
        <v>1597</v>
      </c>
      <c r="B1597" t="s">
        <v>5168</v>
      </c>
      <c r="C1597" t="s">
        <v>5605</v>
      </c>
      <c r="D1597" t="s">
        <v>8512</v>
      </c>
      <c r="E1597" t="s">
        <v>7515</v>
      </c>
      <c r="F1597" s="35" t="s">
        <v>8534</v>
      </c>
      <c r="G1597" s="1" t="s">
        <v>5104</v>
      </c>
      <c r="H1597" s="1" t="s">
        <v>5104</v>
      </c>
      <c r="I1597" s="3">
        <v>1</v>
      </c>
      <c r="J1597" s="1">
        <v>0</v>
      </c>
      <c r="K1597" s="1">
        <v>1</v>
      </c>
      <c r="L1597" s="3">
        <v>1</v>
      </c>
      <c r="M1597" s="6">
        <v>11.1</v>
      </c>
      <c r="N1597" s="13">
        <v>11.1</v>
      </c>
      <c r="O1597" s="3">
        <v>44</v>
      </c>
      <c r="P1597" s="1">
        <v>1.0900000000000001</v>
      </c>
      <c r="Q1597" s="1">
        <v>1.0900000000000001</v>
      </c>
      <c r="R1597" s="3">
        <v>47</v>
      </c>
      <c r="S1597" s="1">
        <v>100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3">
        <v>11</v>
      </c>
      <c r="AD1597" s="1">
        <v>9.9855619000000007E-2</v>
      </c>
      <c r="AE1597" s="1">
        <v>2.2143426940416999E-2</v>
      </c>
      <c r="AF1597" s="1">
        <v>4</v>
      </c>
      <c r="AG1597" s="2">
        <v>4</v>
      </c>
      <c r="AH1597" s="1">
        <v>11</v>
      </c>
      <c r="AI1597" s="1">
        <v>5</v>
      </c>
      <c r="AJ1597" s="1">
        <v>5</v>
      </c>
      <c r="AK1597" s="1">
        <v>51</v>
      </c>
    </row>
    <row r="1598" spans="1:37" x14ac:dyDescent="0.2">
      <c r="A1598" t="s">
        <v>1598</v>
      </c>
      <c r="B1598" t="s">
        <v>6290</v>
      </c>
      <c r="C1598" t="s">
        <v>6291</v>
      </c>
      <c r="D1598" t="s">
        <v>8535</v>
      </c>
      <c r="E1598" t="s">
        <v>8536</v>
      </c>
      <c r="F1598" s="35" t="s">
        <v>8537</v>
      </c>
      <c r="G1598" s="1" t="s">
        <v>5104</v>
      </c>
      <c r="H1598" s="1" t="s">
        <v>5104</v>
      </c>
      <c r="I1598" s="3">
        <v>1</v>
      </c>
      <c r="J1598" s="1">
        <v>0</v>
      </c>
      <c r="K1598" s="1">
        <v>0</v>
      </c>
      <c r="L1598" s="3">
        <v>1</v>
      </c>
      <c r="M1598" s="6">
        <v>114</v>
      </c>
      <c r="N1598" s="13">
        <v>114</v>
      </c>
      <c r="O1598" s="3">
        <v>44</v>
      </c>
      <c r="P1598" s="1">
        <v>4</v>
      </c>
      <c r="Q1598" s="1">
        <v>4</v>
      </c>
      <c r="R1598" s="3">
        <v>47</v>
      </c>
      <c r="S1598" s="1">
        <v>40</v>
      </c>
      <c r="T1598" s="1">
        <v>0</v>
      </c>
      <c r="U1598" s="1">
        <v>0</v>
      </c>
      <c r="V1598" s="1">
        <v>0</v>
      </c>
      <c r="W1598" s="1">
        <v>20</v>
      </c>
      <c r="X1598" s="1">
        <v>0</v>
      </c>
      <c r="Y1598" s="1">
        <v>20</v>
      </c>
      <c r="Z1598" s="1">
        <v>0</v>
      </c>
      <c r="AA1598" s="1">
        <v>20</v>
      </c>
      <c r="AB1598" s="1">
        <v>0</v>
      </c>
      <c r="AC1598" s="3">
        <v>11</v>
      </c>
      <c r="AD1598" s="1">
        <v>3.3797707000000003E-2</v>
      </c>
      <c r="AE1598" s="1">
        <v>-4.5395382042237503E-2</v>
      </c>
      <c r="AF1598" s="1">
        <v>3</v>
      </c>
      <c r="AG1598" s="1">
        <v>3</v>
      </c>
      <c r="AH1598" s="1">
        <v>11</v>
      </c>
      <c r="AI1598" s="1">
        <v>2</v>
      </c>
      <c r="AJ1598" s="1">
        <v>2</v>
      </c>
      <c r="AK1598" s="1">
        <v>51</v>
      </c>
    </row>
    <row r="1599" spans="1:37" x14ac:dyDescent="0.2">
      <c r="A1599" t="s">
        <v>1599</v>
      </c>
      <c r="B1599" t="s">
        <v>5123</v>
      </c>
      <c r="C1599" t="s">
        <v>6600</v>
      </c>
      <c r="D1599" t="s">
        <v>8538</v>
      </c>
      <c r="E1599" t="s">
        <v>8539</v>
      </c>
      <c r="F1599" s="35" t="s">
        <v>8540</v>
      </c>
      <c r="G1599" s="1" t="s">
        <v>5104</v>
      </c>
      <c r="H1599" s="1" t="s">
        <v>5104</v>
      </c>
      <c r="I1599" s="3">
        <v>1</v>
      </c>
      <c r="J1599" s="1">
        <v>0</v>
      </c>
      <c r="K1599" s="1">
        <v>0</v>
      </c>
      <c r="L1599" s="3">
        <v>1</v>
      </c>
      <c r="M1599" s="6">
        <v>27</v>
      </c>
      <c r="N1599" s="13">
        <v>27</v>
      </c>
      <c r="O1599" s="3">
        <v>44</v>
      </c>
      <c r="P1599" s="1">
        <v>4</v>
      </c>
      <c r="Q1599" s="1">
        <v>4</v>
      </c>
      <c r="R1599" s="3">
        <v>47</v>
      </c>
      <c r="S1599" s="1">
        <v>30</v>
      </c>
      <c r="T1599" s="1">
        <v>0</v>
      </c>
      <c r="U1599" s="1">
        <v>0</v>
      </c>
      <c r="V1599" s="1">
        <v>0</v>
      </c>
      <c r="W1599" s="1">
        <v>20</v>
      </c>
      <c r="X1599" s="1">
        <v>0</v>
      </c>
      <c r="Y1599" s="1">
        <v>30</v>
      </c>
      <c r="Z1599" s="1">
        <v>0</v>
      </c>
      <c r="AA1599" s="1">
        <v>20</v>
      </c>
      <c r="AB1599" s="1">
        <v>0</v>
      </c>
      <c r="AC1599" s="3">
        <v>11</v>
      </c>
      <c r="AD1599" s="1">
        <v>1.4792695999999999E-2</v>
      </c>
      <c r="AE1599" s="1">
        <v>-6.6610880058351501E-2</v>
      </c>
      <c r="AF1599" s="1">
        <v>3</v>
      </c>
      <c r="AG1599" s="1">
        <v>3</v>
      </c>
      <c r="AH1599" s="1">
        <v>11</v>
      </c>
      <c r="AI1599" s="1">
        <v>1</v>
      </c>
      <c r="AJ1599" s="1">
        <v>1</v>
      </c>
      <c r="AK1599" s="1">
        <v>51</v>
      </c>
    </row>
    <row r="1600" spans="1:37" x14ac:dyDescent="0.2">
      <c r="A1600" t="s">
        <v>1600</v>
      </c>
      <c r="B1600" t="s">
        <v>5123</v>
      </c>
      <c r="C1600" t="s">
        <v>6600</v>
      </c>
      <c r="D1600" t="s">
        <v>8541</v>
      </c>
      <c r="E1600" t="s">
        <v>8542</v>
      </c>
      <c r="F1600" s="35" t="s">
        <v>8543</v>
      </c>
      <c r="G1600" s="1" t="s">
        <v>5104</v>
      </c>
      <c r="H1600" s="1" t="s">
        <v>5104</v>
      </c>
      <c r="I1600" s="3">
        <v>1</v>
      </c>
      <c r="J1600" s="1">
        <v>1</v>
      </c>
      <c r="K1600" s="1">
        <v>1</v>
      </c>
      <c r="L1600" s="3">
        <v>1</v>
      </c>
      <c r="M1600" s="6">
        <v>125</v>
      </c>
      <c r="N1600" s="13">
        <v>125</v>
      </c>
      <c r="O1600" s="3">
        <v>44</v>
      </c>
      <c r="P1600" s="1">
        <v>4.95</v>
      </c>
      <c r="Q1600" s="1">
        <v>4.95</v>
      </c>
      <c r="R1600" s="3">
        <v>47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40</v>
      </c>
      <c r="Z1600" s="1">
        <v>0</v>
      </c>
      <c r="AA1600" s="1">
        <v>60</v>
      </c>
      <c r="AB1600" s="1">
        <v>0</v>
      </c>
      <c r="AC1600" s="3">
        <v>11</v>
      </c>
      <c r="AD1600" s="1">
        <v>-4.6753599E-2</v>
      </c>
      <c r="AE1600" s="1">
        <v>-9.9562245732126006E-2</v>
      </c>
      <c r="AF1600" s="1">
        <v>3</v>
      </c>
      <c r="AG1600" s="1">
        <v>3</v>
      </c>
      <c r="AH1600" s="1">
        <v>11</v>
      </c>
      <c r="AI1600" s="1">
        <v>5</v>
      </c>
      <c r="AJ1600" s="1">
        <v>5</v>
      </c>
      <c r="AK1600" s="1">
        <v>51</v>
      </c>
    </row>
    <row r="1601" spans="1:37" x14ac:dyDescent="0.2">
      <c r="A1601" t="s">
        <v>1601</v>
      </c>
      <c r="B1601" t="s">
        <v>5168</v>
      </c>
      <c r="C1601" t="s">
        <v>5605</v>
      </c>
      <c r="D1601" t="s">
        <v>8544</v>
      </c>
      <c r="E1601" t="s">
        <v>8545</v>
      </c>
      <c r="F1601" s="35" t="s">
        <v>8546</v>
      </c>
      <c r="G1601" s="1" t="s">
        <v>5104</v>
      </c>
      <c r="H1601" s="1" t="s">
        <v>5104</v>
      </c>
      <c r="I1601" s="3">
        <v>1</v>
      </c>
      <c r="J1601" s="1">
        <v>0</v>
      </c>
      <c r="K1601" s="1">
        <v>0</v>
      </c>
      <c r="L1601" s="3">
        <v>1</v>
      </c>
      <c r="M1601" s="6">
        <v>4.5</v>
      </c>
      <c r="N1601" s="13">
        <v>4.5</v>
      </c>
      <c r="O1601" s="3">
        <v>44</v>
      </c>
      <c r="P1601" s="1" t="s">
        <v>2</v>
      </c>
      <c r="Q1601" s="1">
        <v>1.2902</v>
      </c>
      <c r="R1601" s="3" t="s">
        <v>14989</v>
      </c>
      <c r="S1601" s="1">
        <v>100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3">
        <v>11</v>
      </c>
      <c r="AD1601" s="1">
        <v>9.9855619000000007E-2</v>
      </c>
      <c r="AE1601" s="1">
        <v>2.2143426940416999E-2</v>
      </c>
      <c r="AF1601" s="1">
        <v>4</v>
      </c>
      <c r="AG1601" s="2">
        <v>4</v>
      </c>
      <c r="AH1601" s="1">
        <v>11</v>
      </c>
      <c r="AI1601" s="1">
        <v>1</v>
      </c>
      <c r="AJ1601" s="1">
        <v>1</v>
      </c>
      <c r="AK1601" s="1">
        <v>51</v>
      </c>
    </row>
    <row r="1602" spans="1:37" x14ac:dyDescent="0.2">
      <c r="A1602" t="s">
        <v>1602</v>
      </c>
      <c r="B1602" t="s">
        <v>5168</v>
      </c>
      <c r="C1602" t="s">
        <v>5605</v>
      </c>
      <c r="D1602" t="s">
        <v>8544</v>
      </c>
      <c r="E1602" t="s">
        <v>8547</v>
      </c>
      <c r="F1602" s="35" t="s">
        <v>8548</v>
      </c>
      <c r="G1602" s="1" t="s">
        <v>5104</v>
      </c>
      <c r="H1602" s="1" t="s">
        <v>5104</v>
      </c>
      <c r="I1602" s="3">
        <v>1</v>
      </c>
      <c r="J1602" s="1">
        <v>0</v>
      </c>
      <c r="K1602" s="1">
        <v>0</v>
      </c>
      <c r="L1602" s="3">
        <v>1</v>
      </c>
      <c r="M1602" s="6">
        <v>4.4000000000000004</v>
      </c>
      <c r="N1602" s="13">
        <v>4.4000000000000004</v>
      </c>
      <c r="O1602" s="3">
        <v>44</v>
      </c>
      <c r="P1602" s="1">
        <v>1</v>
      </c>
      <c r="Q1602" s="1">
        <v>1</v>
      </c>
      <c r="R1602" s="3">
        <v>47</v>
      </c>
      <c r="S1602" s="1">
        <v>100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3">
        <v>11</v>
      </c>
      <c r="AD1602" s="1">
        <v>9.9855619000000007E-2</v>
      </c>
      <c r="AE1602" s="1">
        <v>2.2143426940416999E-2</v>
      </c>
      <c r="AF1602" s="1">
        <v>4</v>
      </c>
      <c r="AG1602" s="2">
        <v>4</v>
      </c>
      <c r="AH1602" s="1">
        <v>11</v>
      </c>
      <c r="AI1602" s="1">
        <v>2</v>
      </c>
      <c r="AJ1602" s="1">
        <v>2</v>
      </c>
      <c r="AK1602" s="1">
        <v>51</v>
      </c>
    </row>
    <row r="1603" spans="1:37" x14ac:dyDescent="0.2">
      <c r="A1603" t="s">
        <v>1603</v>
      </c>
      <c r="B1603" t="s">
        <v>5168</v>
      </c>
      <c r="C1603" t="s">
        <v>5481</v>
      </c>
      <c r="D1603" t="s">
        <v>8549</v>
      </c>
      <c r="E1603" t="s">
        <v>8550</v>
      </c>
      <c r="F1603" s="35" t="s">
        <v>8551</v>
      </c>
      <c r="G1603" s="1" t="s">
        <v>5104</v>
      </c>
      <c r="H1603" s="1" t="s">
        <v>5104</v>
      </c>
      <c r="I1603" s="3">
        <v>1</v>
      </c>
      <c r="J1603" s="1">
        <v>0</v>
      </c>
      <c r="K1603" s="1">
        <v>0</v>
      </c>
      <c r="L1603" s="3">
        <v>1</v>
      </c>
      <c r="M1603" s="6">
        <v>8.9</v>
      </c>
      <c r="N1603" s="13">
        <v>8.9</v>
      </c>
      <c r="O1603" s="3">
        <v>44</v>
      </c>
      <c r="P1603" s="1">
        <v>0.99</v>
      </c>
      <c r="Q1603" s="1">
        <v>0.99</v>
      </c>
      <c r="R1603" s="3">
        <v>47</v>
      </c>
      <c r="S1603" s="1">
        <v>40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30</v>
      </c>
      <c r="Z1603" s="1">
        <v>30</v>
      </c>
      <c r="AA1603" s="1">
        <v>0</v>
      </c>
      <c r="AB1603" s="1">
        <v>0</v>
      </c>
      <c r="AC1603" s="3">
        <v>11</v>
      </c>
      <c r="AD1603" s="1">
        <v>4.2172977E-2</v>
      </c>
      <c r="AE1603" s="1">
        <v>-6.1842639776427698E-2</v>
      </c>
      <c r="AF1603" s="1">
        <v>3</v>
      </c>
      <c r="AG1603" s="1">
        <v>3</v>
      </c>
      <c r="AH1603" s="1">
        <v>11</v>
      </c>
      <c r="AI1603" s="1">
        <v>2</v>
      </c>
      <c r="AJ1603" s="1">
        <v>2</v>
      </c>
      <c r="AK1603" s="1">
        <v>51</v>
      </c>
    </row>
    <row r="1604" spans="1:37" x14ac:dyDescent="0.2">
      <c r="A1604" t="s">
        <v>1604</v>
      </c>
      <c r="B1604" t="s">
        <v>5168</v>
      </c>
      <c r="C1604" t="s">
        <v>5481</v>
      </c>
      <c r="D1604" t="s">
        <v>8549</v>
      </c>
      <c r="E1604" t="s">
        <v>8552</v>
      </c>
      <c r="F1604" s="35" t="s">
        <v>8553</v>
      </c>
      <c r="G1604" s="1" t="s">
        <v>5104</v>
      </c>
      <c r="H1604" s="1" t="s">
        <v>5104</v>
      </c>
      <c r="I1604" s="3">
        <v>1</v>
      </c>
      <c r="J1604" s="1">
        <v>0</v>
      </c>
      <c r="K1604" s="1">
        <v>0</v>
      </c>
      <c r="L1604" s="3">
        <v>1</v>
      </c>
      <c r="M1604" s="6">
        <v>10.1</v>
      </c>
      <c r="N1604" s="13">
        <v>10.1</v>
      </c>
      <c r="O1604" s="3">
        <v>44</v>
      </c>
      <c r="P1604" s="1">
        <v>0.99</v>
      </c>
      <c r="Q1604" s="1">
        <v>0.99</v>
      </c>
      <c r="R1604" s="3">
        <v>47</v>
      </c>
      <c r="S1604" s="1">
        <v>40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30</v>
      </c>
      <c r="Z1604" s="1">
        <v>30</v>
      </c>
      <c r="AA1604" s="1">
        <v>0</v>
      </c>
      <c r="AB1604" s="1">
        <v>0</v>
      </c>
      <c r="AC1604" s="3">
        <v>11</v>
      </c>
      <c r="AD1604" s="1">
        <v>4.2172977E-2</v>
      </c>
      <c r="AE1604" s="1">
        <v>-6.1842639776427698E-2</v>
      </c>
      <c r="AF1604" s="1">
        <v>3</v>
      </c>
      <c r="AG1604" s="1">
        <v>3</v>
      </c>
      <c r="AH1604" s="1">
        <v>11</v>
      </c>
      <c r="AI1604" s="1">
        <v>5</v>
      </c>
      <c r="AJ1604" s="1">
        <v>5</v>
      </c>
      <c r="AK1604" s="1">
        <v>51</v>
      </c>
    </row>
    <row r="1605" spans="1:37" x14ac:dyDescent="0.2">
      <c r="A1605" t="s">
        <v>1605</v>
      </c>
      <c r="B1605" t="s">
        <v>5168</v>
      </c>
      <c r="C1605" t="s">
        <v>5481</v>
      </c>
      <c r="D1605" t="s">
        <v>8549</v>
      </c>
      <c r="E1605" t="s">
        <v>8554</v>
      </c>
      <c r="F1605" s="35" t="s">
        <v>8555</v>
      </c>
      <c r="G1605" s="1" t="s">
        <v>5104</v>
      </c>
      <c r="H1605" s="1" t="s">
        <v>5104</v>
      </c>
      <c r="I1605" s="3">
        <v>1</v>
      </c>
      <c r="J1605" s="1">
        <v>0</v>
      </c>
      <c r="K1605" s="1">
        <v>0</v>
      </c>
      <c r="L1605" s="3">
        <v>1</v>
      </c>
      <c r="M1605" s="6">
        <v>11.9</v>
      </c>
      <c r="N1605" s="13">
        <v>11.9</v>
      </c>
      <c r="O1605" s="3">
        <v>44</v>
      </c>
      <c r="P1605" s="1">
        <v>0.99</v>
      </c>
      <c r="Q1605" s="1">
        <v>0.99</v>
      </c>
      <c r="R1605" s="3">
        <v>47</v>
      </c>
      <c r="S1605" s="1">
        <v>40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30</v>
      </c>
      <c r="Z1605" s="1">
        <v>30</v>
      </c>
      <c r="AA1605" s="1">
        <v>0</v>
      </c>
      <c r="AB1605" s="1">
        <v>0</v>
      </c>
      <c r="AC1605" s="3">
        <v>11</v>
      </c>
      <c r="AD1605" s="1">
        <v>4.2172977E-2</v>
      </c>
      <c r="AE1605" s="1">
        <v>-6.1842639776427698E-2</v>
      </c>
      <c r="AF1605" s="1">
        <v>3</v>
      </c>
      <c r="AG1605" s="1">
        <v>3</v>
      </c>
      <c r="AH1605" s="1">
        <v>11</v>
      </c>
      <c r="AI1605" s="1">
        <v>3</v>
      </c>
      <c r="AJ1605" s="1">
        <v>3</v>
      </c>
      <c r="AK1605" s="1">
        <v>51</v>
      </c>
    </row>
    <row r="1606" spans="1:37" x14ac:dyDescent="0.2">
      <c r="A1606" t="s">
        <v>1606</v>
      </c>
      <c r="B1606" t="s">
        <v>5168</v>
      </c>
      <c r="C1606" t="s">
        <v>5481</v>
      </c>
      <c r="D1606" t="s">
        <v>8549</v>
      </c>
      <c r="E1606" t="s">
        <v>8556</v>
      </c>
      <c r="F1606" s="35" t="s">
        <v>8557</v>
      </c>
      <c r="G1606" s="1" t="s">
        <v>5104</v>
      </c>
      <c r="H1606" s="1" t="s">
        <v>5104</v>
      </c>
      <c r="I1606" s="3">
        <v>1</v>
      </c>
      <c r="J1606" s="1">
        <v>0</v>
      </c>
      <c r="K1606" s="1">
        <v>0</v>
      </c>
      <c r="L1606" s="3">
        <v>1</v>
      </c>
      <c r="M1606" s="6">
        <v>8.4</v>
      </c>
      <c r="N1606" s="13">
        <v>8.4</v>
      </c>
      <c r="O1606" s="3">
        <v>44</v>
      </c>
      <c r="P1606" s="1">
        <v>1</v>
      </c>
      <c r="Q1606" s="1">
        <v>1</v>
      </c>
      <c r="R1606" s="3">
        <v>47</v>
      </c>
      <c r="S1606" s="1">
        <v>40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30</v>
      </c>
      <c r="Z1606" s="1">
        <v>30</v>
      </c>
      <c r="AA1606" s="1">
        <v>0</v>
      </c>
      <c r="AB1606" s="1">
        <v>0</v>
      </c>
      <c r="AC1606" s="3">
        <v>11</v>
      </c>
      <c r="AD1606" s="1">
        <v>4.2172977E-2</v>
      </c>
      <c r="AE1606" s="1">
        <v>-6.1842639776427698E-2</v>
      </c>
      <c r="AF1606" s="1">
        <v>3</v>
      </c>
      <c r="AG1606" s="1">
        <v>3</v>
      </c>
      <c r="AH1606" s="1">
        <v>11</v>
      </c>
      <c r="AI1606" s="1">
        <v>4</v>
      </c>
      <c r="AJ1606" s="1">
        <v>4</v>
      </c>
      <c r="AK1606" s="1">
        <v>51</v>
      </c>
    </row>
    <row r="1607" spans="1:37" x14ac:dyDescent="0.2">
      <c r="A1607" t="s">
        <v>1607</v>
      </c>
      <c r="B1607" t="s">
        <v>5168</v>
      </c>
      <c r="C1607" t="s">
        <v>5481</v>
      </c>
      <c r="D1607" t="s">
        <v>8549</v>
      </c>
      <c r="E1607" t="s">
        <v>8558</v>
      </c>
      <c r="F1607" s="35" t="s">
        <v>8559</v>
      </c>
      <c r="G1607" s="1" t="s">
        <v>5104</v>
      </c>
      <c r="H1607" s="1" t="s">
        <v>5104</v>
      </c>
      <c r="I1607" s="3">
        <v>1</v>
      </c>
      <c r="J1607" s="1">
        <v>0</v>
      </c>
      <c r="K1607" s="1">
        <v>0</v>
      </c>
      <c r="L1607" s="3">
        <v>1</v>
      </c>
      <c r="M1607" s="6">
        <v>9.4</v>
      </c>
      <c r="N1607" s="13">
        <v>9.4</v>
      </c>
      <c r="O1607" s="3">
        <v>44</v>
      </c>
      <c r="P1607" s="1">
        <v>1</v>
      </c>
      <c r="Q1607" s="1">
        <v>1</v>
      </c>
      <c r="R1607" s="3">
        <v>47</v>
      </c>
      <c r="S1607" s="1">
        <v>40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30</v>
      </c>
      <c r="Z1607" s="1">
        <v>30</v>
      </c>
      <c r="AA1607" s="1">
        <v>0</v>
      </c>
      <c r="AB1607" s="1">
        <v>0</v>
      </c>
      <c r="AC1607" s="3">
        <v>11</v>
      </c>
      <c r="AD1607" s="1">
        <v>4.2172977E-2</v>
      </c>
      <c r="AE1607" s="1">
        <v>-6.1842639776427698E-2</v>
      </c>
      <c r="AF1607" s="1">
        <v>3</v>
      </c>
      <c r="AG1607" s="1">
        <v>3</v>
      </c>
      <c r="AH1607" s="1">
        <v>11</v>
      </c>
      <c r="AI1607" s="1">
        <v>7</v>
      </c>
      <c r="AJ1607" s="1">
        <v>7</v>
      </c>
      <c r="AK1607" s="1">
        <v>51</v>
      </c>
    </row>
    <row r="1608" spans="1:37" x14ac:dyDescent="0.2">
      <c r="A1608" t="s">
        <v>1608</v>
      </c>
      <c r="B1608" t="s">
        <v>5168</v>
      </c>
      <c r="C1608" t="s">
        <v>5481</v>
      </c>
      <c r="D1608" t="s">
        <v>8560</v>
      </c>
      <c r="E1608" t="s">
        <v>8561</v>
      </c>
      <c r="F1608" s="35" t="s">
        <v>8562</v>
      </c>
      <c r="G1608" s="1" t="s">
        <v>5104</v>
      </c>
      <c r="H1608" s="1" t="s">
        <v>5104</v>
      </c>
      <c r="I1608" s="3">
        <v>1</v>
      </c>
      <c r="J1608" s="1">
        <v>0</v>
      </c>
      <c r="K1608" s="1">
        <v>0</v>
      </c>
      <c r="L1608" s="3">
        <v>1</v>
      </c>
      <c r="M1608" s="6">
        <v>13.9</v>
      </c>
      <c r="N1608" s="13">
        <v>13.9</v>
      </c>
      <c r="O1608" s="3">
        <v>44</v>
      </c>
      <c r="P1608" s="1" t="s">
        <v>2</v>
      </c>
      <c r="Q1608" s="1">
        <v>1.5354000000000001</v>
      </c>
      <c r="R1608" s="3" t="s">
        <v>14989</v>
      </c>
      <c r="S1608" s="1">
        <v>80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20</v>
      </c>
      <c r="Z1608" s="1">
        <v>0</v>
      </c>
      <c r="AA1608" s="1">
        <v>0</v>
      </c>
      <c r="AB1608" s="1">
        <v>0</v>
      </c>
      <c r="AC1608" s="3">
        <v>11</v>
      </c>
      <c r="AD1608" s="1">
        <v>7.8540758000000002E-2</v>
      </c>
      <c r="AE1608" s="1">
        <v>-2.4736138973648202E-2</v>
      </c>
      <c r="AF1608" s="1">
        <v>4</v>
      </c>
      <c r="AG1608" s="2">
        <v>4</v>
      </c>
      <c r="AH1608" s="1">
        <v>11</v>
      </c>
      <c r="AI1608" s="1">
        <v>3</v>
      </c>
      <c r="AJ1608" s="1">
        <v>3</v>
      </c>
      <c r="AK1608" s="1">
        <v>51</v>
      </c>
    </row>
    <row r="1609" spans="1:37" x14ac:dyDescent="0.2">
      <c r="A1609" t="s">
        <v>1609</v>
      </c>
      <c r="B1609" t="s">
        <v>5168</v>
      </c>
      <c r="C1609" t="s">
        <v>5481</v>
      </c>
      <c r="D1609" t="s">
        <v>8560</v>
      </c>
      <c r="E1609" t="s">
        <v>8563</v>
      </c>
      <c r="F1609" s="35" t="s">
        <v>8564</v>
      </c>
      <c r="G1609" s="1" t="s">
        <v>5104</v>
      </c>
      <c r="H1609" s="1" t="s">
        <v>5104</v>
      </c>
      <c r="I1609" s="3">
        <v>1</v>
      </c>
      <c r="J1609" s="1">
        <v>0</v>
      </c>
      <c r="K1609" s="1">
        <v>0</v>
      </c>
      <c r="L1609" s="3">
        <v>1</v>
      </c>
      <c r="M1609" s="6">
        <v>18.3</v>
      </c>
      <c r="N1609" s="13">
        <v>18.3</v>
      </c>
      <c r="O1609" s="3">
        <v>44</v>
      </c>
      <c r="P1609" s="1">
        <v>0.98</v>
      </c>
      <c r="Q1609" s="1">
        <v>0.98</v>
      </c>
      <c r="R1609" s="3">
        <v>47</v>
      </c>
      <c r="S1609" s="1">
        <v>80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20</v>
      </c>
      <c r="Z1609" s="1">
        <v>0</v>
      </c>
      <c r="AA1609" s="1">
        <v>0</v>
      </c>
      <c r="AB1609" s="1">
        <v>0</v>
      </c>
      <c r="AC1609" s="3">
        <v>11</v>
      </c>
      <c r="AD1609" s="1">
        <v>7.8540758000000002E-2</v>
      </c>
      <c r="AE1609" s="1">
        <v>-2.4736138973648202E-2</v>
      </c>
      <c r="AF1609" s="1">
        <v>4</v>
      </c>
      <c r="AG1609" s="2">
        <v>4</v>
      </c>
      <c r="AH1609" s="1">
        <v>11</v>
      </c>
      <c r="AI1609" s="1">
        <v>2</v>
      </c>
      <c r="AJ1609" s="1">
        <v>2</v>
      </c>
      <c r="AK1609" s="1">
        <v>51</v>
      </c>
    </row>
    <row r="1610" spans="1:37" x14ac:dyDescent="0.2">
      <c r="A1610" t="s">
        <v>1610</v>
      </c>
      <c r="B1610" t="s">
        <v>5168</v>
      </c>
      <c r="C1610" t="s">
        <v>5481</v>
      </c>
      <c r="D1610" t="s">
        <v>8560</v>
      </c>
      <c r="E1610" t="s">
        <v>8565</v>
      </c>
      <c r="F1610" s="35" t="s">
        <v>8566</v>
      </c>
      <c r="G1610" s="1" t="s">
        <v>5104</v>
      </c>
      <c r="H1610" s="1" t="s">
        <v>5104</v>
      </c>
      <c r="I1610" s="3">
        <v>1</v>
      </c>
      <c r="J1610" s="1">
        <v>0</v>
      </c>
      <c r="K1610" s="1">
        <v>0</v>
      </c>
      <c r="L1610" s="3">
        <v>1</v>
      </c>
      <c r="M1610" s="6">
        <v>8.8000000000000007</v>
      </c>
      <c r="N1610" s="13">
        <v>8.8000000000000007</v>
      </c>
      <c r="O1610" s="3">
        <v>44</v>
      </c>
      <c r="P1610" s="1" t="s">
        <v>2</v>
      </c>
      <c r="Q1610" s="1">
        <v>1.6738</v>
      </c>
      <c r="R1610" s="3" t="s">
        <v>14989</v>
      </c>
      <c r="S1610" s="1">
        <v>80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20</v>
      </c>
      <c r="Z1610" s="1">
        <v>0</v>
      </c>
      <c r="AA1610" s="1">
        <v>0</v>
      </c>
      <c r="AB1610" s="1">
        <v>0</v>
      </c>
      <c r="AC1610" s="3">
        <v>11</v>
      </c>
      <c r="AD1610" s="1">
        <v>7.8540758000000002E-2</v>
      </c>
      <c r="AE1610" s="1">
        <v>-2.4736138973648202E-2</v>
      </c>
      <c r="AF1610" s="1">
        <v>4</v>
      </c>
      <c r="AG1610" s="2">
        <v>4</v>
      </c>
      <c r="AH1610" s="1">
        <v>11</v>
      </c>
      <c r="AI1610" s="1">
        <v>3</v>
      </c>
      <c r="AJ1610" s="1">
        <v>3</v>
      </c>
      <c r="AK1610" s="1">
        <v>51</v>
      </c>
    </row>
    <row r="1611" spans="1:37" x14ac:dyDescent="0.2">
      <c r="A1611" t="s">
        <v>1611</v>
      </c>
      <c r="B1611" t="s">
        <v>5123</v>
      </c>
      <c r="C1611" t="s">
        <v>5254</v>
      </c>
      <c r="D1611" t="s">
        <v>8567</v>
      </c>
      <c r="E1611" t="s">
        <v>8568</v>
      </c>
      <c r="F1611" s="35" t="s">
        <v>8569</v>
      </c>
      <c r="G1611" s="1" t="s">
        <v>5105</v>
      </c>
      <c r="H1611" s="1" t="s">
        <v>5105</v>
      </c>
      <c r="I1611" s="3">
        <v>1</v>
      </c>
      <c r="J1611" s="1">
        <v>0</v>
      </c>
      <c r="K1611" s="1">
        <v>0</v>
      </c>
      <c r="L1611" s="3">
        <v>1</v>
      </c>
      <c r="M1611" s="6">
        <v>50</v>
      </c>
      <c r="N1611" s="13">
        <v>50</v>
      </c>
      <c r="O1611" s="3">
        <v>44</v>
      </c>
      <c r="P1611" s="1" t="s">
        <v>2</v>
      </c>
      <c r="Q1611" s="1">
        <v>2.3153999999999999</v>
      </c>
      <c r="R1611" s="3" t="s">
        <v>14989</v>
      </c>
      <c r="S1611" s="1">
        <v>10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20</v>
      </c>
      <c r="Z1611" s="1">
        <v>0</v>
      </c>
      <c r="AA1611" s="1">
        <v>50</v>
      </c>
      <c r="AB1611" s="1">
        <v>20</v>
      </c>
      <c r="AC1611" s="3">
        <v>11</v>
      </c>
      <c r="AD1611" s="1">
        <v>-4.9022193999999998E-2</v>
      </c>
      <c r="AE1611" s="1">
        <v>-4.0751083045268498E-2</v>
      </c>
      <c r="AF1611" s="1">
        <v>3</v>
      </c>
      <c r="AG1611" s="1">
        <v>3</v>
      </c>
      <c r="AH1611" s="1">
        <v>11</v>
      </c>
      <c r="AI1611" s="1">
        <v>1</v>
      </c>
      <c r="AJ1611" s="1">
        <v>1</v>
      </c>
      <c r="AK1611" s="1">
        <v>51</v>
      </c>
    </row>
    <row r="1612" spans="1:37" x14ac:dyDescent="0.2">
      <c r="A1612" t="s">
        <v>1612</v>
      </c>
      <c r="B1612" t="s">
        <v>5123</v>
      </c>
      <c r="C1612" t="s">
        <v>5124</v>
      </c>
      <c r="D1612" t="s">
        <v>8570</v>
      </c>
      <c r="E1612" t="s">
        <v>5513</v>
      </c>
      <c r="F1612" s="35" t="s">
        <v>8571</v>
      </c>
      <c r="G1612" s="1" t="s">
        <v>5106</v>
      </c>
      <c r="H1612" s="1" t="s">
        <v>5106</v>
      </c>
      <c r="I1612" s="3">
        <v>1</v>
      </c>
      <c r="J1612" s="1">
        <v>1</v>
      </c>
      <c r="K1612" s="1">
        <v>1</v>
      </c>
      <c r="L1612" s="3">
        <v>1</v>
      </c>
      <c r="M1612" s="6">
        <v>60.9</v>
      </c>
      <c r="N1612" s="13">
        <v>60.9</v>
      </c>
      <c r="O1612" s="3">
        <v>44</v>
      </c>
      <c r="P1612" s="1">
        <v>4.4974999999999996</v>
      </c>
      <c r="Q1612" s="1">
        <v>4.4974999999999996</v>
      </c>
      <c r="R1612" s="3">
        <v>47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100</v>
      </c>
      <c r="AC1612" s="3">
        <v>11</v>
      </c>
      <c r="AD1612" s="1">
        <v>-9.0224465000000004E-2</v>
      </c>
      <c r="AE1612" s="1">
        <v>7.4363546281953602E-2</v>
      </c>
      <c r="AF1612" s="1">
        <v>1</v>
      </c>
      <c r="AG1612" s="1">
        <v>1</v>
      </c>
      <c r="AH1612" s="1">
        <v>11</v>
      </c>
      <c r="AI1612" s="1">
        <v>11</v>
      </c>
      <c r="AJ1612" s="1">
        <v>11</v>
      </c>
      <c r="AK1612" s="1">
        <v>51</v>
      </c>
    </row>
    <row r="1613" spans="1:37" x14ac:dyDescent="0.2">
      <c r="A1613" t="s">
        <v>1613</v>
      </c>
      <c r="B1613" t="s">
        <v>5412</v>
      </c>
      <c r="C1613" t="s">
        <v>8572</v>
      </c>
      <c r="D1613" t="s">
        <v>8573</v>
      </c>
      <c r="E1613" t="s">
        <v>8574</v>
      </c>
      <c r="F1613" s="35" t="s">
        <v>8575</v>
      </c>
      <c r="G1613" s="1" t="s">
        <v>5105</v>
      </c>
      <c r="H1613" s="1" t="s">
        <v>5105</v>
      </c>
      <c r="I1613" s="3">
        <v>1</v>
      </c>
      <c r="J1613" s="1">
        <v>0</v>
      </c>
      <c r="K1613" s="1">
        <v>0</v>
      </c>
      <c r="L1613" s="3">
        <v>1</v>
      </c>
      <c r="M1613" s="6">
        <v>130000</v>
      </c>
      <c r="N1613" s="13">
        <v>130000</v>
      </c>
      <c r="O1613" s="3">
        <v>44</v>
      </c>
      <c r="P1613" s="1">
        <v>1</v>
      </c>
      <c r="Q1613" s="1">
        <v>1</v>
      </c>
      <c r="R1613" s="3">
        <v>47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10</v>
      </c>
      <c r="Z1613" s="1">
        <v>0</v>
      </c>
      <c r="AA1613" s="1">
        <v>0</v>
      </c>
      <c r="AB1613" s="1">
        <v>90</v>
      </c>
      <c r="AC1613" s="3">
        <v>11</v>
      </c>
      <c r="AD1613" s="1">
        <v>-9.4039089000000006E-2</v>
      </c>
      <c r="AE1613" s="1">
        <v>4.7179421603603597E-2</v>
      </c>
      <c r="AF1613" s="1">
        <v>1</v>
      </c>
      <c r="AG1613" s="1">
        <v>1</v>
      </c>
      <c r="AH1613" s="1">
        <v>11</v>
      </c>
      <c r="AI1613" s="1">
        <v>3</v>
      </c>
      <c r="AJ1613" s="1">
        <v>3</v>
      </c>
      <c r="AK1613" s="1">
        <v>51</v>
      </c>
    </row>
    <row r="1614" spans="1:37" x14ac:dyDescent="0.2">
      <c r="A1614" t="s">
        <v>1614</v>
      </c>
      <c r="B1614" t="s">
        <v>5412</v>
      </c>
      <c r="C1614" t="s">
        <v>8572</v>
      </c>
      <c r="D1614" t="s">
        <v>8573</v>
      </c>
      <c r="E1614" t="s">
        <v>8576</v>
      </c>
      <c r="F1614" s="35" t="s">
        <v>8577</v>
      </c>
      <c r="G1614" s="1" t="s">
        <v>5105</v>
      </c>
      <c r="H1614" s="1" t="s">
        <v>5105</v>
      </c>
      <c r="I1614" s="3">
        <v>1</v>
      </c>
      <c r="J1614" s="1">
        <v>0</v>
      </c>
      <c r="K1614" s="1">
        <v>0</v>
      </c>
      <c r="L1614" s="3">
        <v>1</v>
      </c>
      <c r="M1614" s="6">
        <v>120950</v>
      </c>
      <c r="N1614" s="13">
        <v>120950</v>
      </c>
      <c r="O1614" s="3">
        <v>44</v>
      </c>
      <c r="P1614" s="1">
        <v>1.0275000000000001</v>
      </c>
      <c r="Q1614" s="1">
        <v>1.0275000000000001</v>
      </c>
      <c r="R1614" s="3">
        <v>47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10</v>
      </c>
      <c r="Z1614" s="1">
        <v>0</v>
      </c>
      <c r="AA1614" s="1">
        <v>0</v>
      </c>
      <c r="AB1614" s="1">
        <v>90</v>
      </c>
      <c r="AC1614" s="3">
        <v>11</v>
      </c>
      <c r="AD1614" s="1">
        <v>-9.4039089000000006E-2</v>
      </c>
      <c r="AE1614" s="1">
        <v>4.71794216036035E-2</v>
      </c>
      <c r="AF1614" s="1">
        <v>1</v>
      </c>
      <c r="AG1614" s="1">
        <v>1</v>
      </c>
      <c r="AH1614" s="1">
        <v>11</v>
      </c>
      <c r="AI1614" s="1">
        <v>3</v>
      </c>
      <c r="AJ1614" s="1">
        <v>3</v>
      </c>
      <c r="AK1614" s="1">
        <v>51</v>
      </c>
    </row>
    <row r="1615" spans="1:37" x14ac:dyDescent="0.2">
      <c r="A1615" t="s">
        <v>1615</v>
      </c>
      <c r="B1615" t="s">
        <v>6290</v>
      </c>
      <c r="C1615" t="s">
        <v>6291</v>
      </c>
      <c r="D1615" t="s">
        <v>8578</v>
      </c>
      <c r="E1615" t="s">
        <v>8579</v>
      </c>
      <c r="F1615" s="35" t="s">
        <v>8580</v>
      </c>
      <c r="G1615" s="1" t="s">
        <v>5104</v>
      </c>
      <c r="H1615" s="1" t="s">
        <v>5104</v>
      </c>
      <c r="I1615" s="3">
        <v>2</v>
      </c>
      <c r="J1615" s="1">
        <v>1</v>
      </c>
      <c r="K1615" s="1">
        <v>1</v>
      </c>
      <c r="L1615" s="3">
        <v>1</v>
      </c>
      <c r="M1615" s="6">
        <v>20.5</v>
      </c>
      <c r="N1615" s="13">
        <v>20.5</v>
      </c>
      <c r="O1615" s="3">
        <v>44</v>
      </c>
      <c r="P1615" s="1" t="s">
        <v>2</v>
      </c>
      <c r="Q1615" s="1">
        <v>4.1669999999999998</v>
      </c>
      <c r="R1615" s="3" t="s">
        <v>14989</v>
      </c>
      <c r="S1615" s="1">
        <v>50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30</v>
      </c>
      <c r="Z1615" s="1">
        <v>20</v>
      </c>
      <c r="AA1615" s="1">
        <v>0</v>
      </c>
      <c r="AB1615" s="1">
        <v>0</v>
      </c>
      <c r="AC1615" s="3">
        <v>11</v>
      </c>
      <c r="AD1615" s="1">
        <v>5.4224735000000003E-2</v>
      </c>
      <c r="AE1615" s="1">
        <v>-5.5548079118329603E-2</v>
      </c>
      <c r="AF1615" s="1">
        <v>2</v>
      </c>
      <c r="AG1615" s="1">
        <v>2</v>
      </c>
      <c r="AH1615" s="1">
        <v>11</v>
      </c>
      <c r="AI1615" s="1">
        <v>1</v>
      </c>
      <c r="AJ1615" s="1">
        <v>1</v>
      </c>
      <c r="AK1615" s="1">
        <v>51</v>
      </c>
    </row>
    <row r="1616" spans="1:37" x14ac:dyDescent="0.2">
      <c r="A1616" t="s">
        <v>1616</v>
      </c>
      <c r="B1616" t="s">
        <v>6290</v>
      </c>
      <c r="C1616" t="s">
        <v>6291</v>
      </c>
      <c r="D1616" t="s">
        <v>8578</v>
      </c>
      <c r="E1616" t="s">
        <v>5573</v>
      </c>
      <c r="F1616" s="35" t="s">
        <v>8581</v>
      </c>
      <c r="G1616" s="1" t="s">
        <v>5104</v>
      </c>
      <c r="H1616" s="1" t="s">
        <v>5104</v>
      </c>
      <c r="I1616" s="3">
        <v>1</v>
      </c>
      <c r="J1616" s="1">
        <v>0</v>
      </c>
      <c r="K1616" s="1">
        <v>0</v>
      </c>
      <c r="L1616" s="3">
        <v>1</v>
      </c>
      <c r="M1616" s="6">
        <v>22</v>
      </c>
      <c r="N1616" s="13">
        <v>22</v>
      </c>
      <c r="O1616" s="3">
        <v>44</v>
      </c>
      <c r="P1616" s="1">
        <v>11.75</v>
      </c>
      <c r="Q1616" s="1">
        <v>11.75</v>
      </c>
      <c r="R1616" s="3">
        <v>47</v>
      </c>
      <c r="S1616" s="1">
        <v>50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30</v>
      </c>
      <c r="Z1616" s="1">
        <v>20</v>
      </c>
      <c r="AA1616" s="1">
        <v>0</v>
      </c>
      <c r="AB1616" s="1">
        <v>0</v>
      </c>
      <c r="AC1616" s="3">
        <v>11</v>
      </c>
      <c r="AD1616" s="1">
        <v>5.4224735000000003E-2</v>
      </c>
      <c r="AE1616" s="1">
        <v>-5.5548079118329603E-2</v>
      </c>
      <c r="AF1616" s="1">
        <v>2</v>
      </c>
      <c r="AG1616" s="1">
        <v>2</v>
      </c>
      <c r="AH1616" s="1">
        <v>11</v>
      </c>
      <c r="AI1616" s="1">
        <v>1</v>
      </c>
      <c r="AJ1616" s="1">
        <v>1</v>
      </c>
      <c r="AK1616" s="1">
        <v>51</v>
      </c>
    </row>
    <row r="1617" spans="1:37" x14ac:dyDescent="0.2">
      <c r="A1617" t="s">
        <v>1617</v>
      </c>
      <c r="B1617" t="s">
        <v>6290</v>
      </c>
      <c r="C1617" t="s">
        <v>6291</v>
      </c>
      <c r="D1617" t="s">
        <v>8578</v>
      </c>
      <c r="E1617" t="s">
        <v>6524</v>
      </c>
      <c r="F1617" s="35" t="s">
        <v>8582</v>
      </c>
      <c r="G1617" s="1" t="s">
        <v>5104</v>
      </c>
      <c r="H1617" s="1" t="s">
        <v>5104</v>
      </c>
      <c r="I1617" s="3">
        <v>2</v>
      </c>
      <c r="J1617" s="1">
        <v>1</v>
      </c>
      <c r="K1617" s="1">
        <v>1</v>
      </c>
      <c r="L1617" s="3">
        <v>1</v>
      </c>
      <c r="M1617" s="6">
        <v>18</v>
      </c>
      <c r="N1617" s="13">
        <v>18</v>
      </c>
      <c r="O1617" s="3">
        <v>44</v>
      </c>
      <c r="P1617" s="1">
        <v>3.5</v>
      </c>
      <c r="Q1617" s="1">
        <v>3.5</v>
      </c>
      <c r="R1617" s="3">
        <v>1</v>
      </c>
      <c r="S1617" s="1">
        <v>50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30</v>
      </c>
      <c r="Z1617" s="1">
        <v>20</v>
      </c>
      <c r="AA1617" s="1">
        <v>0</v>
      </c>
      <c r="AB1617" s="1">
        <v>0</v>
      </c>
      <c r="AC1617" s="3">
        <v>11</v>
      </c>
      <c r="AD1617" s="1">
        <v>5.4224735000000003E-2</v>
      </c>
      <c r="AE1617" s="1">
        <v>-5.5548079118329603E-2</v>
      </c>
      <c r="AF1617" s="1">
        <v>2</v>
      </c>
      <c r="AG1617" s="1">
        <v>2</v>
      </c>
      <c r="AH1617" s="1">
        <v>11</v>
      </c>
      <c r="AI1617" s="1">
        <v>1</v>
      </c>
      <c r="AJ1617" s="1">
        <v>1</v>
      </c>
      <c r="AK1617" s="1">
        <v>51</v>
      </c>
    </row>
    <row r="1618" spans="1:37" x14ac:dyDescent="0.2">
      <c r="A1618" t="s">
        <v>1618</v>
      </c>
      <c r="B1618" t="s">
        <v>6290</v>
      </c>
      <c r="C1618" t="s">
        <v>6291</v>
      </c>
      <c r="D1618" t="s">
        <v>8578</v>
      </c>
      <c r="E1618" t="s">
        <v>8583</v>
      </c>
      <c r="F1618" s="35" t="s">
        <v>8584</v>
      </c>
      <c r="G1618" s="1" t="s">
        <v>5104</v>
      </c>
      <c r="H1618" s="1" t="s">
        <v>5104</v>
      </c>
      <c r="I1618" s="3">
        <v>1</v>
      </c>
      <c r="J1618" s="1">
        <v>0</v>
      </c>
      <c r="K1618" s="1">
        <v>0</v>
      </c>
      <c r="L1618" s="3">
        <v>1</v>
      </c>
      <c r="M1618" s="6">
        <v>7.6</v>
      </c>
      <c r="N1618" s="13">
        <v>7.6</v>
      </c>
      <c r="O1618" s="3">
        <v>44</v>
      </c>
      <c r="P1618" s="1" t="s">
        <v>2</v>
      </c>
      <c r="Q1618" s="1">
        <v>3.9853999999999998</v>
      </c>
      <c r="R1618" s="3" t="s">
        <v>14989</v>
      </c>
      <c r="S1618" s="1">
        <v>50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30</v>
      </c>
      <c r="Z1618" s="1">
        <v>20</v>
      </c>
      <c r="AA1618" s="1">
        <v>0</v>
      </c>
      <c r="AB1618" s="1">
        <v>0</v>
      </c>
      <c r="AC1618" s="3">
        <v>11</v>
      </c>
      <c r="AD1618" s="1">
        <v>5.4224735000000003E-2</v>
      </c>
      <c r="AE1618" s="1">
        <v>-5.5548079118329603E-2</v>
      </c>
      <c r="AF1618" s="1">
        <v>2</v>
      </c>
      <c r="AG1618" s="1">
        <v>2</v>
      </c>
      <c r="AH1618" s="1">
        <v>11</v>
      </c>
      <c r="AI1618" s="1">
        <v>1</v>
      </c>
      <c r="AJ1618" s="1">
        <v>1</v>
      </c>
      <c r="AK1618" s="1">
        <v>51</v>
      </c>
    </row>
    <row r="1619" spans="1:37" x14ac:dyDescent="0.2">
      <c r="A1619" t="s">
        <v>1619</v>
      </c>
      <c r="B1619" t="s">
        <v>6290</v>
      </c>
      <c r="C1619" t="s">
        <v>6291</v>
      </c>
      <c r="D1619" t="s">
        <v>8578</v>
      </c>
      <c r="E1619" t="s">
        <v>8343</v>
      </c>
      <c r="F1619" s="35" t="s">
        <v>8585</v>
      </c>
      <c r="G1619" s="1" t="s">
        <v>5104</v>
      </c>
      <c r="H1619" s="1" t="s">
        <v>5104</v>
      </c>
      <c r="I1619" s="3">
        <v>2</v>
      </c>
      <c r="J1619" s="1">
        <v>1</v>
      </c>
      <c r="K1619" s="1">
        <v>1</v>
      </c>
      <c r="L1619" s="3">
        <v>1</v>
      </c>
      <c r="M1619" s="6">
        <v>23.8</v>
      </c>
      <c r="N1619" s="13">
        <v>23.8</v>
      </c>
      <c r="O1619" s="3">
        <v>44</v>
      </c>
      <c r="P1619" s="1">
        <v>5.99</v>
      </c>
      <c r="Q1619" s="1">
        <v>5.99</v>
      </c>
      <c r="R1619" s="3">
        <v>47</v>
      </c>
      <c r="S1619" s="1">
        <v>50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30</v>
      </c>
      <c r="Z1619" s="1">
        <v>20</v>
      </c>
      <c r="AA1619" s="1">
        <v>0</v>
      </c>
      <c r="AB1619" s="1">
        <v>0</v>
      </c>
      <c r="AC1619" s="3">
        <v>11</v>
      </c>
      <c r="AD1619" s="1">
        <v>5.4224735000000003E-2</v>
      </c>
      <c r="AE1619" s="1">
        <v>-5.5548079118329603E-2</v>
      </c>
      <c r="AF1619" s="1">
        <v>2</v>
      </c>
      <c r="AG1619" s="1">
        <v>2</v>
      </c>
      <c r="AH1619" s="1">
        <v>11</v>
      </c>
      <c r="AI1619" s="1">
        <v>4</v>
      </c>
      <c r="AJ1619" s="1">
        <v>4</v>
      </c>
      <c r="AK1619" s="1">
        <v>51</v>
      </c>
    </row>
    <row r="1620" spans="1:37" x14ac:dyDescent="0.2">
      <c r="A1620" t="s">
        <v>1620</v>
      </c>
      <c r="B1620" t="s">
        <v>6290</v>
      </c>
      <c r="C1620" t="s">
        <v>6291</v>
      </c>
      <c r="D1620" t="s">
        <v>8578</v>
      </c>
      <c r="E1620" t="s">
        <v>8586</v>
      </c>
      <c r="F1620" s="35" t="s">
        <v>8587</v>
      </c>
      <c r="G1620" s="1" t="s">
        <v>5104</v>
      </c>
      <c r="H1620" s="1" t="s">
        <v>5104</v>
      </c>
      <c r="I1620" s="3">
        <v>1</v>
      </c>
      <c r="J1620" s="1">
        <v>0</v>
      </c>
      <c r="K1620" s="1">
        <v>0</v>
      </c>
      <c r="L1620" s="3">
        <v>1</v>
      </c>
      <c r="M1620" s="6">
        <v>31</v>
      </c>
      <c r="N1620" s="13">
        <v>31</v>
      </c>
      <c r="O1620" s="3">
        <v>44</v>
      </c>
      <c r="P1620" s="1">
        <v>9.6999999999999993</v>
      </c>
      <c r="Q1620" s="1">
        <v>9.6999999999999993</v>
      </c>
      <c r="R1620" s="3">
        <v>47</v>
      </c>
      <c r="S1620" s="1">
        <v>50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30</v>
      </c>
      <c r="Z1620" s="1">
        <v>20</v>
      </c>
      <c r="AA1620" s="1">
        <v>0</v>
      </c>
      <c r="AB1620" s="1">
        <v>0</v>
      </c>
      <c r="AC1620" s="3">
        <v>11</v>
      </c>
      <c r="AD1620" s="1">
        <v>5.4224735000000003E-2</v>
      </c>
      <c r="AE1620" s="1">
        <v>-5.55480791183297E-2</v>
      </c>
      <c r="AF1620" s="1">
        <v>2</v>
      </c>
      <c r="AG1620" s="1">
        <v>2</v>
      </c>
      <c r="AH1620" s="1">
        <v>11</v>
      </c>
      <c r="AI1620" s="1">
        <v>1</v>
      </c>
      <c r="AJ1620" s="1">
        <v>1</v>
      </c>
      <c r="AK1620" s="1">
        <v>51</v>
      </c>
    </row>
    <row r="1621" spans="1:37" x14ac:dyDescent="0.2">
      <c r="A1621" t="s">
        <v>1621</v>
      </c>
      <c r="B1621" t="s">
        <v>5123</v>
      </c>
      <c r="C1621" t="s">
        <v>5124</v>
      </c>
      <c r="D1621" t="s">
        <v>8588</v>
      </c>
      <c r="E1621" t="s">
        <v>8589</v>
      </c>
      <c r="F1621" s="35" t="s">
        <v>8590</v>
      </c>
      <c r="G1621" s="1" t="s">
        <v>5104</v>
      </c>
      <c r="H1621" s="1" t="s">
        <v>5104</v>
      </c>
      <c r="I1621" s="3">
        <v>1</v>
      </c>
      <c r="J1621" s="1">
        <v>0</v>
      </c>
      <c r="K1621" s="1">
        <v>0</v>
      </c>
      <c r="L1621" s="3">
        <v>1</v>
      </c>
      <c r="M1621" s="6">
        <v>39.1</v>
      </c>
      <c r="N1621" s="13">
        <v>39.1</v>
      </c>
      <c r="O1621" s="3">
        <v>44</v>
      </c>
      <c r="P1621" s="1" t="s">
        <v>2</v>
      </c>
      <c r="Q1621" s="1">
        <v>2.1057999999999999</v>
      </c>
      <c r="R1621" s="3" t="s">
        <v>14989</v>
      </c>
      <c r="S1621" s="1">
        <v>10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20</v>
      </c>
      <c r="Z1621" s="1">
        <v>0</v>
      </c>
      <c r="AA1621" s="1">
        <v>20</v>
      </c>
      <c r="AB1621" s="1">
        <v>50</v>
      </c>
      <c r="AC1621" s="3">
        <v>11</v>
      </c>
      <c r="AD1621" s="1">
        <v>-7.2174274999999996E-2</v>
      </c>
      <c r="AE1621" s="1">
        <v>-2.89850725927182E-3</v>
      </c>
      <c r="AF1621" s="1">
        <v>3</v>
      </c>
      <c r="AG1621" s="1">
        <v>3</v>
      </c>
      <c r="AH1621" s="1">
        <v>11</v>
      </c>
      <c r="AI1621" s="1">
        <v>1</v>
      </c>
      <c r="AJ1621" s="1">
        <v>1</v>
      </c>
      <c r="AK1621" s="1">
        <v>51</v>
      </c>
    </row>
    <row r="1622" spans="1:37" x14ac:dyDescent="0.2">
      <c r="A1622" t="s">
        <v>1622</v>
      </c>
      <c r="B1622" t="s">
        <v>5123</v>
      </c>
      <c r="C1622" t="s">
        <v>5124</v>
      </c>
      <c r="D1622" t="s">
        <v>8588</v>
      </c>
      <c r="E1622" t="s">
        <v>8591</v>
      </c>
      <c r="F1622" s="35" t="s">
        <v>8592</v>
      </c>
      <c r="G1622" s="1" t="s">
        <v>5104</v>
      </c>
      <c r="H1622" s="1" t="s">
        <v>5104</v>
      </c>
      <c r="I1622" s="3">
        <v>1</v>
      </c>
      <c r="J1622" s="1">
        <v>0</v>
      </c>
      <c r="K1622" s="1">
        <v>0</v>
      </c>
      <c r="L1622" s="3">
        <v>1</v>
      </c>
      <c r="M1622" s="6">
        <v>39.1</v>
      </c>
      <c r="N1622" s="13">
        <v>39.1</v>
      </c>
      <c r="O1622" s="3">
        <v>44</v>
      </c>
      <c r="P1622" s="1">
        <v>3</v>
      </c>
      <c r="Q1622" s="1">
        <v>3</v>
      </c>
      <c r="R1622" s="3">
        <v>47</v>
      </c>
      <c r="S1622" s="1">
        <v>10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20</v>
      </c>
      <c r="Z1622" s="1">
        <v>0</v>
      </c>
      <c r="AA1622" s="1">
        <v>20</v>
      </c>
      <c r="AB1622" s="1">
        <v>50</v>
      </c>
      <c r="AC1622" s="3">
        <v>11</v>
      </c>
      <c r="AD1622" s="1">
        <v>-7.2174274999999996E-2</v>
      </c>
      <c r="AE1622" s="1">
        <v>-2.89850725927182E-3</v>
      </c>
      <c r="AF1622" s="1">
        <v>3</v>
      </c>
      <c r="AG1622" s="1">
        <v>3</v>
      </c>
      <c r="AH1622" s="1">
        <v>11</v>
      </c>
      <c r="AI1622" s="1">
        <v>2</v>
      </c>
      <c r="AJ1622" s="1">
        <v>2</v>
      </c>
      <c r="AK1622" s="1">
        <v>51</v>
      </c>
    </row>
    <row r="1623" spans="1:37" x14ac:dyDescent="0.2">
      <c r="A1623" t="s">
        <v>1623</v>
      </c>
      <c r="B1623" t="s">
        <v>5123</v>
      </c>
      <c r="C1623" t="s">
        <v>5124</v>
      </c>
      <c r="D1623" t="s">
        <v>8588</v>
      </c>
      <c r="E1623" t="s">
        <v>6218</v>
      </c>
      <c r="F1623" s="35" t="s">
        <v>8593</v>
      </c>
      <c r="G1623" s="1" t="s">
        <v>5104</v>
      </c>
      <c r="H1623" s="1" t="s">
        <v>5104</v>
      </c>
      <c r="I1623" s="3">
        <v>1</v>
      </c>
      <c r="J1623" s="1">
        <v>0</v>
      </c>
      <c r="K1623" s="1">
        <v>0</v>
      </c>
      <c r="L1623" s="3">
        <v>1</v>
      </c>
      <c r="M1623" s="6">
        <v>39.1</v>
      </c>
      <c r="N1623" s="13">
        <v>39.1</v>
      </c>
      <c r="O1623" s="3">
        <v>44</v>
      </c>
      <c r="P1623" s="1" t="s">
        <v>2</v>
      </c>
      <c r="Q1623" s="1">
        <v>2.3807999999999998</v>
      </c>
      <c r="R1623" s="3" t="s">
        <v>14989</v>
      </c>
      <c r="S1623" s="1">
        <v>10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20</v>
      </c>
      <c r="Z1623" s="1">
        <v>0</v>
      </c>
      <c r="AA1623" s="1">
        <v>20</v>
      </c>
      <c r="AB1623" s="1">
        <v>50</v>
      </c>
      <c r="AC1623" s="3">
        <v>11</v>
      </c>
      <c r="AD1623" s="1">
        <v>-7.2174274999999996E-2</v>
      </c>
      <c r="AE1623" s="1">
        <v>-2.89850725927182E-3</v>
      </c>
      <c r="AF1623" s="1">
        <v>3</v>
      </c>
      <c r="AG1623" s="1">
        <v>3</v>
      </c>
      <c r="AH1623" s="1">
        <v>11</v>
      </c>
      <c r="AI1623" s="1">
        <v>1</v>
      </c>
      <c r="AJ1623" s="1">
        <v>1</v>
      </c>
      <c r="AK1623" s="1">
        <v>51</v>
      </c>
    </row>
    <row r="1624" spans="1:37" x14ac:dyDescent="0.2">
      <c r="A1624" t="s">
        <v>1624</v>
      </c>
      <c r="B1624" t="s">
        <v>5123</v>
      </c>
      <c r="C1624" t="s">
        <v>5124</v>
      </c>
      <c r="D1624" t="s">
        <v>8588</v>
      </c>
      <c r="E1624" t="s">
        <v>8594</v>
      </c>
      <c r="F1624" s="35" t="s">
        <v>8595</v>
      </c>
      <c r="G1624" s="1" t="s">
        <v>5104</v>
      </c>
      <c r="H1624" s="1" t="s">
        <v>5104</v>
      </c>
      <c r="I1624" s="3">
        <v>1</v>
      </c>
      <c r="J1624" s="1">
        <v>0</v>
      </c>
      <c r="K1624" s="1">
        <v>0</v>
      </c>
      <c r="L1624" s="3">
        <v>1</v>
      </c>
      <c r="M1624" s="6">
        <v>48.5</v>
      </c>
      <c r="N1624" s="13">
        <v>48.5</v>
      </c>
      <c r="O1624" s="3">
        <v>44</v>
      </c>
      <c r="P1624" s="1">
        <v>2.9249999999999998</v>
      </c>
      <c r="Q1624" s="1">
        <v>2.9249999999999998</v>
      </c>
      <c r="R1624" s="3">
        <v>47</v>
      </c>
      <c r="S1624" s="1">
        <v>10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20</v>
      </c>
      <c r="Z1624" s="1">
        <v>0</v>
      </c>
      <c r="AA1624" s="1">
        <v>20</v>
      </c>
      <c r="AB1624" s="1">
        <v>50</v>
      </c>
      <c r="AC1624" s="3">
        <v>11</v>
      </c>
      <c r="AD1624" s="1">
        <v>-7.2174274999999996E-2</v>
      </c>
      <c r="AE1624" s="1">
        <v>-2.89850725927181E-3</v>
      </c>
      <c r="AF1624" s="1">
        <v>3</v>
      </c>
      <c r="AG1624" s="1">
        <v>3</v>
      </c>
      <c r="AH1624" s="1">
        <v>11</v>
      </c>
      <c r="AI1624" s="1">
        <v>2</v>
      </c>
      <c r="AJ1624" s="1">
        <v>2</v>
      </c>
      <c r="AK1624" s="1">
        <v>51</v>
      </c>
    </row>
    <row r="1625" spans="1:37" x14ac:dyDescent="0.2">
      <c r="A1625" t="s">
        <v>1625</v>
      </c>
      <c r="B1625" t="s">
        <v>5123</v>
      </c>
      <c r="C1625" t="s">
        <v>5124</v>
      </c>
      <c r="D1625" t="s">
        <v>8588</v>
      </c>
      <c r="E1625" t="s">
        <v>8596</v>
      </c>
      <c r="F1625" s="35" t="s">
        <v>8597</v>
      </c>
      <c r="G1625" s="1" t="s">
        <v>5104</v>
      </c>
      <c r="H1625" s="1" t="s">
        <v>5104</v>
      </c>
      <c r="I1625" s="3">
        <v>1</v>
      </c>
      <c r="J1625" s="1">
        <v>0</v>
      </c>
      <c r="K1625" s="1">
        <v>0</v>
      </c>
      <c r="L1625" s="3">
        <v>1</v>
      </c>
      <c r="M1625" s="6">
        <v>41.2</v>
      </c>
      <c r="N1625" s="13">
        <v>41.2</v>
      </c>
      <c r="O1625" s="3">
        <v>44</v>
      </c>
      <c r="P1625" s="1">
        <v>3.0550000000000002</v>
      </c>
      <c r="Q1625" s="1">
        <v>3.0550000000000002</v>
      </c>
      <c r="R1625" s="3">
        <v>47</v>
      </c>
      <c r="S1625" s="1">
        <v>10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20</v>
      </c>
      <c r="Z1625" s="1">
        <v>0</v>
      </c>
      <c r="AA1625" s="1">
        <v>20</v>
      </c>
      <c r="AB1625" s="1">
        <v>50</v>
      </c>
      <c r="AC1625" s="3">
        <v>11</v>
      </c>
      <c r="AD1625" s="1">
        <v>-7.2174274999999996E-2</v>
      </c>
      <c r="AE1625" s="1">
        <v>-2.8985072592718E-3</v>
      </c>
      <c r="AF1625" s="1">
        <v>3</v>
      </c>
      <c r="AG1625" s="1">
        <v>3</v>
      </c>
      <c r="AH1625" s="1">
        <v>11</v>
      </c>
      <c r="AI1625" s="1">
        <v>9</v>
      </c>
      <c r="AJ1625" s="1">
        <v>9</v>
      </c>
      <c r="AK1625" s="1">
        <v>51</v>
      </c>
    </row>
    <row r="1626" spans="1:37" x14ac:dyDescent="0.2">
      <c r="A1626" t="s">
        <v>1626</v>
      </c>
      <c r="B1626" t="s">
        <v>5123</v>
      </c>
      <c r="C1626" t="s">
        <v>5124</v>
      </c>
      <c r="D1626" t="s">
        <v>8588</v>
      </c>
      <c r="E1626" t="s">
        <v>6524</v>
      </c>
      <c r="F1626" s="35" t="s">
        <v>8598</v>
      </c>
      <c r="G1626" s="1" t="s">
        <v>5104</v>
      </c>
      <c r="H1626" s="1" t="s">
        <v>5104</v>
      </c>
      <c r="I1626" s="3">
        <v>1</v>
      </c>
      <c r="J1626" s="1">
        <v>0</v>
      </c>
      <c r="K1626" s="1">
        <v>0</v>
      </c>
      <c r="L1626" s="3">
        <v>1</v>
      </c>
      <c r="M1626" s="6">
        <v>39.1</v>
      </c>
      <c r="N1626" s="13">
        <v>39.1</v>
      </c>
      <c r="O1626" s="3">
        <v>44</v>
      </c>
      <c r="P1626" s="1" t="s">
        <v>2</v>
      </c>
      <c r="Q1626" s="1">
        <v>2.6987000000000001</v>
      </c>
      <c r="R1626" s="3" t="s">
        <v>14989</v>
      </c>
      <c r="S1626" s="1">
        <v>10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20</v>
      </c>
      <c r="Z1626" s="1">
        <v>0</v>
      </c>
      <c r="AA1626" s="1">
        <v>20</v>
      </c>
      <c r="AB1626" s="1">
        <v>50</v>
      </c>
      <c r="AC1626" s="3">
        <v>11</v>
      </c>
      <c r="AD1626" s="1">
        <v>-7.2174274999999996E-2</v>
      </c>
      <c r="AE1626" s="1">
        <v>-2.89850725927181E-3</v>
      </c>
      <c r="AF1626" s="1">
        <v>3</v>
      </c>
      <c r="AG1626" s="1">
        <v>3</v>
      </c>
      <c r="AH1626" s="1">
        <v>11</v>
      </c>
      <c r="AI1626" s="1">
        <v>4</v>
      </c>
      <c r="AJ1626" s="1">
        <v>4</v>
      </c>
      <c r="AK1626" s="1">
        <v>51</v>
      </c>
    </row>
    <row r="1627" spans="1:37" x14ac:dyDescent="0.2">
      <c r="A1627" t="s">
        <v>1627</v>
      </c>
      <c r="B1627" t="s">
        <v>5123</v>
      </c>
      <c r="C1627" t="s">
        <v>5124</v>
      </c>
      <c r="D1627" t="s">
        <v>8588</v>
      </c>
      <c r="E1627" t="s">
        <v>8599</v>
      </c>
      <c r="F1627" s="35" t="s">
        <v>8600</v>
      </c>
      <c r="G1627" s="1" t="s">
        <v>5104</v>
      </c>
      <c r="H1627" s="1" t="s">
        <v>5104</v>
      </c>
      <c r="I1627" s="3">
        <v>1</v>
      </c>
      <c r="J1627" s="1">
        <v>0</v>
      </c>
      <c r="K1627" s="1">
        <v>0</v>
      </c>
      <c r="L1627" s="3">
        <v>1</v>
      </c>
      <c r="M1627" s="6">
        <v>39.1</v>
      </c>
      <c r="N1627" s="13">
        <v>39.1</v>
      </c>
      <c r="O1627" s="3">
        <v>44</v>
      </c>
      <c r="P1627" s="1" t="s">
        <v>2</v>
      </c>
      <c r="Q1627" s="1">
        <v>2.1478000000000002</v>
      </c>
      <c r="R1627" s="3" t="s">
        <v>14989</v>
      </c>
      <c r="S1627" s="1">
        <v>10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20</v>
      </c>
      <c r="Z1627" s="1">
        <v>0</v>
      </c>
      <c r="AA1627" s="1">
        <v>20</v>
      </c>
      <c r="AB1627" s="1">
        <v>50</v>
      </c>
      <c r="AC1627" s="3">
        <v>11</v>
      </c>
      <c r="AD1627" s="1">
        <v>-7.2174274999999996E-2</v>
      </c>
      <c r="AE1627" s="1">
        <v>-2.8985072592718E-3</v>
      </c>
      <c r="AF1627" s="1">
        <v>3</v>
      </c>
      <c r="AG1627" s="1">
        <v>3</v>
      </c>
      <c r="AH1627" s="1">
        <v>11</v>
      </c>
      <c r="AI1627" s="1">
        <v>2</v>
      </c>
      <c r="AJ1627" s="1">
        <v>2</v>
      </c>
      <c r="AK1627" s="1">
        <v>51</v>
      </c>
    </row>
    <row r="1628" spans="1:37" x14ac:dyDescent="0.2">
      <c r="A1628" t="s">
        <v>1628</v>
      </c>
      <c r="B1628" t="s">
        <v>5123</v>
      </c>
      <c r="C1628" t="s">
        <v>5124</v>
      </c>
      <c r="D1628" t="s">
        <v>8588</v>
      </c>
      <c r="E1628" t="s">
        <v>8601</v>
      </c>
      <c r="F1628" s="35" t="s">
        <v>8602</v>
      </c>
      <c r="G1628" s="1" t="s">
        <v>5104</v>
      </c>
      <c r="H1628" s="1" t="s">
        <v>5104</v>
      </c>
      <c r="I1628" s="3">
        <v>1</v>
      </c>
      <c r="J1628" s="1">
        <v>0</v>
      </c>
      <c r="K1628" s="1">
        <v>0</v>
      </c>
      <c r="L1628" s="3">
        <v>1</v>
      </c>
      <c r="M1628" s="6">
        <v>41.2</v>
      </c>
      <c r="N1628" s="13">
        <v>41.2</v>
      </c>
      <c r="O1628" s="3">
        <v>44</v>
      </c>
      <c r="P1628" s="1">
        <v>3.5</v>
      </c>
      <c r="Q1628" s="1">
        <v>3.5</v>
      </c>
      <c r="R1628" s="3">
        <v>1</v>
      </c>
      <c r="S1628" s="1">
        <v>10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20</v>
      </c>
      <c r="Z1628" s="1">
        <v>0</v>
      </c>
      <c r="AA1628" s="1">
        <v>20</v>
      </c>
      <c r="AB1628" s="1">
        <v>50</v>
      </c>
      <c r="AC1628" s="3">
        <v>11</v>
      </c>
      <c r="AD1628" s="1">
        <v>-7.2174274999999996E-2</v>
      </c>
      <c r="AE1628" s="1">
        <v>-2.8985072592718E-3</v>
      </c>
      <c r="AF1628" s="1">
        <v>3</v>
      </c>
      <c r="AG1628" s="1">
        <v>3</v>
      </c>
      <c r="AH1628" s="1">
        <v>11</v>
      </c>
      <c r="AI1628" s="1">
        <v>2</v>
      </c>
      <c r="AJ1628" s="1">
        <v>2</v>
      </c>
      <c r="AK1628" s="1">
        <v>51</v>
      </c>
    </row>
    <row r="1629" spans="1:37" x14ac:dyDescent="0.2">
      <c r="A1629" t="s">
        <v>1629</v>
      </c>
      <c r="B1629" t="s">
        <v>5123</v>
      </c>
      <c r="C1629" t="s">
        <v>5124</v>
      </c>
      <c r="D1629" t="s">
        <v>8588</v>
      </c>
      <c r="E1629" t="s">
        <v>8603</v>
      </c>
      <c r="F1629" s="35" t="s">
        <v>8604</v>
      </c>
      <c r="G1629" s="1" t="s">
        <v>5104</v>
      </c>
      <c r="H1629" s="1" t="s">
        <v>5104</v>
      </c>
      <c r="I1629" s="3">
        <v>1</v>
      </c>
      <c r="J1629" s="1">
        <v>0</v>
      </c>
      <c r="K1629" s="1">
        <v>0</v>
      </c>
      <c r="L1629" s="3">
        <v>1</v>
      </c>
      <c r="M1629" s="6">
        <v>52</v>
      </c>
      <c r="N1629" s="13">
        <v>52</v>
      </c>
      <c r="O1629" s="3">
        <v>44</v>
      </c>
      <c r="P1629" s="1">
        <v>1</v>
      </c>
      <c r="Q1629" s="1">
        <v>1</v>
      </c>
      <c r="R1629" s="3">
        <v>47</v>
      </c>
      <c r="S1629" s="1">
        <v>10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20</v>
      </c>
      <c r="Z1629" s="1">
        <v>0</v>
      </c>
      <c r="AA1629" s="1">
        <v>20</v>
      </c>
      <c r="AB1629" s="1">
        <v>50</v>
      </c>
      <c r="AC1629" s="3">
        <v>11</v>
      </c>
      <c r="AD1629" s="1">
        <v>-7.2174274999999996E-2</v>
      </c>
      <c r="AE1629" s="1">
        <v>-2.8985072592718E-3</v>
      </c>
      <c r="AF1629" s="1">
        <v>3</v>
      </c>
      <c r="AG1629" s="1">
        <v>3</v>
      </c>
      <c r="AH1629" s="1">
        <v>11</v>
      </c>
      <c r="AI1629" s="1">
        <v>3</v>
      </c>
      <c r="AJ1629" s="1">
        <v>3</v>
      </c>
      <c r="AK1629" s="1">
        <v>51</v>
      </c>
    </row>
    <row r="1630" spans="1:37" x14ac:dyDescent="0.2">
      <c r="A1630" t="s">
        <v>1630</v>
      </c>
      <c r="B1630" t="s">
        <v>5123</v>
      </c>
      <c r="C1630" t="s">
        <v>5124</v>
      </c>
      <c r="D1630" t="s">
        <v>8588</v>
      </c>
      <c r="E1630" t="s">
        <v>7127</v>
      </c>
      <c r="F1630" s="35" t="s">
        <v>8605</v>
      </c>
      <c r="G1630" s="1" t="s">
        <v>5104</v>
      </c>
      <c r="H1630" s="1" t="s">
        <v>5104</v>
      </c>
      <c r="I1630" s="3">
        <v>1</v>
      </c>
      <c r="J1630" s="1">
        <v>0</v>
      </c>
      <c r="K1630" s="1">
        <v>0</v>
      </c>
      <c r="L1630" s="3">
        <v>1</v>
      </c>
      <c r="M1630" s="6">
        <v>36</v>
      </c>
      <c r="N1630" s="13">
        <v>36</v>
      </c>
      <c r="O1630" s="3">
        <v>44</v>
      </c>
      <c r="P1630" s="1" t="s">
        <v>2</v>
      </c>
      <c r="Q1630" s="1">
        <v>2.7545999999999999</v>
      </c>
      <c r="R1630" s="3" t="s">
        <v>14989</v>
      </c>
      <c r="S1630" s="1">
        <v>10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20</v>
      </c>
      <c r="Z1630" s="1">
        <v>0</v>
      </c>
      <c r="AA1630" s="1">
        <v>20</v>
      </c>
      <c r="AB1630" s="1">
        <v>50</v>
      </c>
      <c r="AC1630" s="3">
        <v>11</v>
      </c>
      <c r="AD1630" s="1">
        <v>-7.2174274999999996E-2</v>
      </c>
      <c r="AE1630" s="1">
        <v>-2.8985072592718E-3</v>
      </c>
      <c r="AF1630" s="1">
        <v>3</v>
      </c>
      <c r="AG1630" s="1">
        <v>3</v>
      </c>
      <c r="AH1630" s="1">
        <v>11</v>
      </c>
      <c r="AI1630" s="1">
        <v>6</v>
      </c>
      <c r="AJ1630" s="1">
        <v>6</v>
      </c>
      <c r="AK1630" s="1">
        <v>51</v>
      </c>
    </row>
    <row r="1631" spans="1:37" x14ac:dyDescent="0.2">
      <c r="A1631" t="s">
        <v>1631</v>
      </c>
      <c r="B1631" t="s">
        <v>5123</v>
      </c>
      <c r="C1631" t="s">
        <v>5124</v>
      </c>
      <c r="D1631" t="s">
        <v>8588</v>
      </c>
      <c r="E1631" t="s">
        <v>8606</v>
      </c>
      <c r="F1631" s="35" t="s">
        <v>8607</v>
      </c>
      <c r="G1631" s="1" t="s">
        <v>5104</v>
      </c>
      <c r="H1631" s="1" t="s">
        <v>5104</v>
      </c>
      <c r="I1631" s="3">
        <v>1</v>
      </c>
      <c r="J1631" s="1">
        <v>0</v>
      </c>
      <c r="K1631" s="1">
        <v>0</v>
      </c>
      <c r="L1631" s="3">
        <v>1</v>
      </c>
      <c r="M1631" s="6">
        <v>36</v>
      </c>
      <c r="N1631" s="13">
        <v>36</v>
      </c>
      <c r="O1631" s="3">
        <v>44</v>
      </c>
      <c r="P1631" s="1" t="s">
        <v>2</v>
      </c>
      <c r="Q1631" s="1">
        <v>2.2749999999999999</v>
      </c>
      <c r="R1631" s="3" t="s">
        <v>14989</v>
      </c>
      <c r="S1631" s="1">
        <v>10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20</v>
      </c>
      <c r="Z1631" s="1">
        <v>0</v>
      </c>
      <c r="AA1631" s="1">
        <v>20</v>
      </c>
      <c r="AB1631" s="1">
        <v>50</v>
      </c>
      <c r="AC1631" s="3">
        <v>11</v>
      </c>
      <c r="AD1631" s="1">
        <v>-7.2174274999999996E-2</v>
      </c>
      <c r="AE1631" s="1">
        <v>-2.8985072592717901E-3</v>
      </c>
      <c r="AF1631" s="1">
        <v>3</v>
      </c>
      <c r="AG1631" s="1">
        <v>3</v>
      </c>
      <c r="AH1631" s="1">
        <v>11</v>
      </c>
      <c r="AI1631" s="1">
        <v>1</v>
      </c>
      <c r="AJ1631" s="1">
        <v>1</v>
      </c>
      <c r="AK1631" s="1">
        <v>51</v>
      </c>
    </row>
    <row r="1632" spans="1:37" x14ac:dyDescent="0.2">
      <c r="A1632" t="s">
        <v>1632</v>
      </c>
      <c r="B1632" t="s">
        <v>5123</v>
      </c>
      <c r="C1632" t="s">
        <v>5124</v>
      </c>
      <c r="D1632" t="s">
        <v>8588</v>
      </c>
      <c r="E1632" t="s">
        <v>8608</v>
      </c>
      <c r="F1632" s="35" t="s">
        <v>8609</v>
      </c>
      <c r="G1632" s="1" t="s">
        <v>5104</v>
      </c>
      <c r="H1632" s="1" t="s">
        <v>5104</v>
      </c>
      <c r="I1632" s="3">
        <v>1</v>
      </c>
      <c r="J1632" s="1">
        <v>0</v>
      </c>
      <c r="K1632" s="1">
        <v>0</v>
      </c>
      <c r="L1632" s="3">
        <v>1</v>
      </c>
      <c r="M1632" s="6" t="s">
        <v>2</v>
      </c>
      <c r="N1632" s="13">
        <v>43.4</v>
      </c>
      <c r="O1632" s="3" t="s">
        <v>14989</v>
      </c>
      <c r="P1632" s="1" t="s">
        <v>2</v>
      </c>
      <c r="Q1632" s="1">
        <v>2.0339</v>
      </c>
      <c r="R1632" s="3" t="s">
        <v>14989</v>
      </c>
      <c r="S1632" s="1">
        <v>10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30</v>
      </c>
      <c r="Z1632" s="1">
        <v>0</v>
      </c>
      <c r="AA1632" s="1">
        <v>30</v>
      </c>
      <c r="AB1632" s="1">
        <v>30</v>
      </c>
      <c r="AC1632" s="3">
        <v>44</v>
      </c>
      <c r="AD1632" s="1">
        <v>-6.1032835000000001E-2</v>
      </c>
      <c r="AE1632" s="1">
        <v>-3.9649442210934603E-2</v>
      </c>
      <c r="AF1632" s="1">
        <v>3</v>
      </c>
      <c r="AG1632" s="1">
        <v>3</v>
      </c>
      <c r="AH1632" s="15">
        <v>1</v>
      </c>
      <c r="AI1632" s="1">
        <v>1</v>
      </c>
      <c r="AJ1632" s="1">
        <v>1</v>
      </c>
      <c r="AK1632" s="1">
        <v>51</v>
      </c>
    </row>
    <row r="1633" spans="1:37" x14ac:dyDescent="0.2">
      <c r="A1633" t="s">
        <v>1633</v>
      </c>
      <c r="B1633" t="s">
        <v>5123</v>
      </c>
      <c r="C1633" t="s">
        <v>5131</v>
      </c>
      <c r="D1633" t="s">
        <v>8610</v>
      </c>
      <c r="E1633" t="s">
        <v>6116</v>
      </c>
      <c r="F1633" s="35" t="s">
        <v>8611</v>
      </c>
      <c r="G1633" s="1" t="s">
        <v>5104</v>
      </c>
      <c r="H1633" s="1" t="s">
        <v>5104</v>
      </c>
      <c r="I1633" s="3">
        <v>1</v>
      </c>
      <c r="J1633" s="1">
        <v>0</v>
      </c>
      <c r="K1633" s="1">
        <v>0</v>
      </c>
      <c r="L1633" s="3">
        <v>1</v>
      </c>
      <c r="M1633" s="6">
        <v>80</v>
      </c>
      <c r="N1633" s="13">
        <v>80</v>
      </c>
      <c r="O1633" s="3">
        <v>44</v>
      </c>
      <c r="P1633" s="1">
        <v>7.01</v>
      </c>
      <c r="Q1633" s="1">
        <v>7.01</v>
      </c>
      <c r="R1633" s="3">
        <v>47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30</v>
      </c>
      <c r="Z1633" s="1">
        <v>0</v>
      </c>
      <c r="AA1633" s="1">
        <v>30</v>
      </c>
      <c r="AB1633" s="1">
        <v>40</v>
      </c>
      <c r="AC1633" s="3">
        <v>11</v>
      </c>
      <c r="AD1633" s="1">
        <v>-8.9501807000000003E-2</v>
      </c>
      <c r="AE1633" s="1">
        <v>-3.2361811093070798E-2</v>
      </c>
      <c r="AF1633" s="1">
        <v>2</v>
      </c>
      <c r="AG1633" s="1">
        <v>2</v>
      </c>
      <c r="AH1633" s="1">
        <v>11</v>
      </c>
      <c r="AI1633" s="1">
        <v>1</v>
      </c>
      <c r="AJ1633" s="1">
        <v>1</v>
      </c>
      <c r="AK1633" s="11">
        <v>1</v>
      </c>
    </row>
    <row r="1634" spans="1:37" x14ac:dyDescent="0.2">
      <c r="A1634" t="s">
        <v>1634</v>
      </c>
      <c r="B1634" t="s">
        <v>5123</v>
      </c>
      <c r="C1634" t="s">
        <v>5131</v>
      </c>
      <c r="D1634" t="s">
        <v>8610</v>
      </c>
      <c r="E1634" t="s">
        <v>8612</v>
      </c>
      <c r="F1634" s="35" t="s">
        <v>8613</v>
      </c>
      <c r="G1634" s="1" t="s">
        <v>5104</v>
      </c>
      <c r="H1634" s="1" t="s">
        <v>5104</v>
      </c>
      <c r="I1634" s="3">
        <v>1</v>
      </c>
      <c r="J1634" s="1">
        <v>0</v>
      </c>
      <c r="K1634" s="1">
        <v>0</v>
      </c>
      <c r="L1634" s="3">
        <v>1</v>
      </c>
      <c r="M1634" s="6">
        <v>102</v>
      </c>
      <c r="N1634" s="13">
        <v>102</v>
      </c>
      <c r="O1634" s="3">
        <v>44</v>
      </c>
      <c r="P1634" s="1">
        <v>7.01</v>
      </c>
      <c r="Q1634" s="1">
        <v>7.01</v>
      </c>
      <c r="R1634" s="3">
        <v>47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30</v>
      </c>
      <c r="Z1634" s="1">
        <v>0</v>
      </c>
      <c r="AA1634" s="1">
        <v>30</v>
      </c>
      <c r="AB1634" s="1">
        <v>40</v>
      </c>
      <c r="AC1634" s="3">
        <v>11</v>
      </c>
      <c r="AD1634" s="1">
        <v>-8.9501807000000003E-2</v>
      </c>
      <c r="AE1634" s="1">
        <v>-3.2361811093070701E-2</v>
      </c>
      <c r="AF1634" s="1">
        <v>2</v>
      </c>
      <c r="AG1634" s="1">
        <v>2</v>
      </c>
      <c r="AH1634" s="1">
        <v>11</v>
      </c>
      <c r="AI1634" s="1">
        <v>2</v>
      </c>
      <c r="AJ1634" s="1">
        <v>2</v>
      </c>
      <c r="AK1634" s="1">
        <v>51</v>
      </c>
    </row>
    <row r="1635" spans="1:37" x14ac:dyDescent="0.2">
      <c r="A1635" t="s">
        <v>1635</v>
      </c>
      <c r="B1635" t="s">
        <v>5123</v>
      </c>
      <c r="C1635" t="s">
        <v>5131</v>
      </c>
      <c r="D1635" t="s">
        <v>8610</v>
      </c>
      <c r="E1635" t="s">
        <v>8614</v>
      </c>
      <c r="F1635" s="35" t="s">
        <v>8615</v>
      </c>
      <c r="G1635" s="1" t="s">
        <v>2</v>
      </c>
      <c r="H1635" s="1" t="s">
        <v>5104</v>
      </c>
      <c r="I1635" s="14" t="s">
        <v>14989</v>
      </c>
      <c r="J1635" s="1" t="s">
        <v>2</v>
      </c>
      <c r="K1635" s="1">
        <v>0</v>
      </c>
      <c r="L1635" s="14" t="s">
        <v>14989</v>
      </c>
      <c r="M1635" s="6">
        <v>40.4</v>
      </c>
      <c r="N1635" s="13">
        <v>40.4</v>
      </c>
      <c r="O1635" s="3">
        <v>44</v>
      </c>
      <c r="P1635" s="1" t="s">
        <v>2</v>
      </c>
      <c r="Q1635" s="1">
        <v>3.6126</v>
      </c>
      <c r="R1635" s="3" t="s">
        <v>14989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30</v>
      </c>
      <c r="Z1635" s="1">
        <v>0</v>
      </c>
      <c r="AA1635" s="1">
        <v>30</v>
      </c>
      <c r="AB1635" s="1">
        <v>40</v>
      </c>
      <c r="AC1635" s="3">
        <v>11</v>
      </c>
      <c r="AD1635" s="1">
        <v>-8.9501807000000003E-2</v>
      </c>
      <c r="AE1635" s="1">
        <v>-3.2361811093070701E-2</v>
      </c>
      <c r="AF1635" s="1">
        <v>2</v>
      </c>
      <c r="AG1635" s="1">
        <v>2</v>
      </c>
      <c r="AH1635" s="1">
        <v>11</v>
      </c>
      <c r="AI1635" s="1">
        <v>1</v>
      </c>
      <c r="AJ1635" s="1">
        <v>1</v>
      </c>
      <c r="AK1635" s="1">
        <v>51</v>
      </c>
    </row>
    <row r="1636" spans="1:37" x14ac:dyDescent="0.2">
      <c r="A1636" t="s">
        <v>1636</v>
      </c>
      <c r="B1636" t="s">
        <v>5123</v>
      </c>
      <c r="C1636" t="s">
        <v>5131</v>
      </c>
      <c r="D1636" t="s">
        <v>8610</v>
      </c>
      <c r="E1636" t="s">
        <v>8616</v>
      </c>
      <c r="F1636" s="35" t="s">
        <v>8617</v>
      </c>
      <c r="G1636" s="1" t="s">
        <v>5104</v>
      </c>
      <c r="H1636" s="1" t="s">
        <v>5104</v>
      </c>
      <c r="I1636" s="3">
        <v>1</v>
      </c>
      <c r="J1636" s="1">
        <v>0</v>
      </c>
      <c r="K1636" s="1">
        <v>0</v>
      </c>
      <c r="L1636" s="3">
        <v>1</v>
      </c>
      <c r="M1636" s="6">
        <v>67.5</v>
      </c>
      <c r="N1636" s="13">
        <v>67.5</v>
      </c>
      <c r="O1636" s="3">
        <v>44</v>
      </c>
      <c r="P1636" s="1">
        <v>6.99</v>
      </c>
      <c r="Q1636" s="1">
        <v>6.99</v>
      </c>
      <c r="R1636" s="3">
        <v>47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30</v>
      </c>
      <c r="Z1636" s="1">
        <v>0</v>
      </c>
      <c r="AA1636" s="1">
        <v>30</v>
      </c>
      <c r="AB1636" s="1">
        <v>40</v>
      </c>
      <c r="AC1636" s="3">
        <v>11</v>
      </c>
      <c r="AD1636" s="1">
        <v>-8.9501807000000003E-2</v>
      </c>
      <c r="AE1636" s="1">
        <v>-3.2361811093070701E-2</v>
      </c>
      <c r="AF1636" s="1">
        <v>2</v>
      </c>
      <c r="AG1636" s="1">
        <v>2</v>
      </c>
      <c r="AH1636" s="1">
        <v>11</v>
      </c>
      <c r="AI1636" s="1">
        <v>1</v>
      </c>
      <c r="AJ1636" s="1">
        <v>1</v>
      </c>
      <c r="AK1636" s="1">
        <v>51</v>
      </c>
    </row>
    <row r="1637" spans="1:37" x14ac:dyDescent="0.2">
      <c r="A1637" t="s">
        <v>1637</v>
      </c>
      <c r="B1637" t="s">
        <v>5123</v>
      </c>
      <c r="C1637" t="s">
        <v>6600</v>
      </c>
      <c r="D1637" t="s">
        <v>8618</v>
      </c>
      <c r="E1637" t="s">
        <v>6885</v>
      </c>
      <c r="F1637" s="35" t="s">
        <v>8619</v>
      </c>
      <c r="G1637" s="1" t="s">
        <v>2</v>
      </c>
      <c r="H1637" s="1" t="s">
        <v>5104</v>
      </c>
      <c r="I1637" s="14" t="s">
        <v>14989</v>
      </c>
      <c r="J1637" s="1" t="s">
        <v>2</v>
      </c>
      <c r="K1637" s="1">
        <v>0</v>
      </c>
      <c r="L1637" s="14" t="s">
        <v>14989</v>
      </c>
      <c r="M1637" s="6">
        <v>23.7</v>
      </c>
      <c r="N1637" s="13">
        <v>23.7</v>
      </c>
      <c r="O1637" s="3">
        <v>44</v>
      </c>
      <c r="P1637" s="1">
        <v>5.17</v>
      </c>
      <c r="Q1637" s="1">
        <v>5.17</v>
      </c>
      <c r="R1637" s="3">
        <v>47</v>
      </c>
      <c r="S1637" s="1">
        <v>20</v>
      </c>
      <c r="T1637" s="1">
        <v>20</v>
      </c>
      <c r="U1637" s="1">
        <v>0</v>
      </c>
      <c r="V1637" s="1">
        <v>0</v>
      </c>
      <c r="W1637" s="1">
        <v>20</v>
      </c>
      <c r="X1637" s="1">
        <v>0</v>
      </c>
      <c r="Y1637" s="1">
        <v>20</v>
      </c>
      <c r="Z1637" s="1">
        <v>0</v>
      </c>
      <c r="AA1637" s="1">
        <v>20</v>
      </c>
      <c r="AB1637" s="1">
        <v>0</v>
      </c>
      <c r="AC1637" s="3">
        <v>11</v>
      </c>
      <c r="AD1637" s="1">
        <v>3.8884599999999998E-3</v>
      </c>
      <c r="AE1637" s="1">
        <v>-5.96377913176604E-2</v>
      </c>
      <c r="AF1637" s="1">
        <v>2</v>
      </c>
      <c r="AG1637" s="1">
        <v>2</v>
      </c>
      <c r="AH1637" s="1">
        <v>11</v>
      </c>
      <c r="AI1637" s="1">
        <v>2</v>
      </c>
      <c r="AJ1637" s="1">
        <v>2</v>
      </c>
      <c r="AK1637" s="1">
        <v>51</v>
      </c>
    </row>
    <row r="1638" spans="1:37" x14ac:dyDescent="0.2">
      <c r="A1638" t="s">
        <v>1638</v>
      </c>
      <c r="B1638" t="s">
        <v>5123</v>
      </c>
      <c r="C1638" t="s">
        <v>6600</v>
      </c>
      <c r="D1638" t="s">
        <v>8618</v>
      </c>
      <c r="E1638" t="s">
        <v>8620</v>
      </c>
      <c r="F1638" s="35" t="s">
        <v>8621</v>
      </c>
      <c r="G1638" s="1" t="s">
        <v>5104</v>
      </c>
      <c r="H1638" s="1" t="s">
        <v>5104</v>
      </c>
      <c r="I1638" s="3">
        <v>1</v>
      </c>
      <c r="J1638" s="1">
        <v>0</v>
      </c>
      <c r="K1638" s="1">
        <v>0</v>
      </c>
      <c r="L1638" s="3">
        <v>1</v>
      </c>
      <c r="M1638" s="6">
        <v>22.7</v>
      </c>
      <c r="N1638" s="13">
        <v>22.7</v>
      </c>
      <c r="O1638" s="3">
        <v>44</v>
      </c>
      <c r="P1638" s="1">
        <v>4.99</v>
      </c>
      <c r="Q1638" s="1">
        <v>4.99</v>
      </c>
      <c r="R1638" s="3">
        <v>47</v>
      </c>
      <c r="S1638" s="1">
        <v>20</v>
      </c>
      <c r="T1638" s="1">
        <v>20</v>
      </c>
      <c r="U1638" s="1">
        <v>0</v>
      </c>
      <c r="V1638" s="1">
        <v>0</v>
      </c>
      <c r="W1638" s="1">
        <v>20</v>
      </c>
      <c r="X1638" s="1">
        <v>0</v>
      </c>
      <c r="Y1638" s="1">
        <v>20</v>
      </c>
      <c r="Z1638" s="1">
        <v>0</v>
      </c>
      <c r="AA1638" s="1">
        <v>20</v>
      </c>
      <c r="AB1638" s="1">
        <v>0</v>
      </c>
      <c r="AC1638" s="3">
        <v>11</v>
      </c>
      <c r="AD1638" s="1">
        <v>3.8884599999999998E-3</v>
      </c>
      <c r="AE1638" s="1">
        <v>-5.96377913176604E-2</v>
      </c>
      <c r="AF1638" s="1">
        <v>2</v>
      </c>
      <c r="AG1638" s="1">
        <v>2</v>
      </c>
      <c r="AH1638" s="1">
        <v>11</v>
      </c>
      <c r="AI1638" s="1">
        <v>1</v>
      </c>
      <c r="AJ1638" s="1">
        <v>1</v>
      </c>
      <c r="AK1638" s="1">
        <v>51</v>
      </c>
    </row>
    <row r="1639" spans="1:37" x14ac:dyDescent="0.2">
      <c r="A1639" t="s">
        <v>1639</v>
      </c>
      <c r="B1639" t="s">
        <v>5123</v>
      </c>
      <c r="C1639" t="s">
        <v>6600</v>
      </c>
      <c r="D1639" t="s">
        <v>8618</v>
      </c>
      <c r="E1639" t="s">
        <v>8622</v>
      </c>
      <c r="F1639" s="35" t="s">
        <v>8623</v>
      </c>
      <c r="G1639" s="1" t="s">
        <v>5104</v>
      </c>
      <c r="H1639" s="1" t="s">
        <v>5104</v>
      </c>
      <c r="I1639" s="3">
        <v>1</v>
      </c>
      <c r="J1639" s="1">
        <v>0</v>
      </c>
      <c r="K1639" s="1">
        <v>0</v>
      </c>
      <c r="L1639" s="3">
        <v>1</v>
      </c>
      <c r="M1639" s="6">
        <v>23.6</v>
      </c>
      <c r="N1639" s="13">
        <v>23.6</v>
      </c>
      <c r="O1639" s="3">
        <v>44</v>
      </c>
      <c r="P1639" s="1">
        <v>2.87</v>
      </c>
      <c r="Q1639" s="1">
        <v>2.87</v>
      </c>
      <c r="R1639" s="3">
        <v>47</v>
      </c>
      <c r="S1639" s="1">
        <v>20</v>
      </c>
      <c r="T1639" s="1">
        <v>20</v>
      </c>
      <c r="U1639" s="1">
        <v>0</v>
      </c>
      <c r="V1639" s="1">
        <v>0</v>
      </c>
      <c r="W1639" s="1">
        <v>20</v>
      </c>
      <c r="X1639" s="1">
        <v>0</v>
      </c>
      <c r="Y1639" s="1">
        <v>20</v>
      </c>
      <c r="Z1639" s="1">
        <v>0</v>
      </c>
      <c r="AA1639" s="1">
        <v>20</v>
      </c>
      <c r="AB1639" s="1">
        <v>0</v>
      </c>
      <c r="AC1639" s="3">
        <v>11</v>
      </c>
      <c r="AD1639" s="1">
        <v>3.8884599999999998E-3</v>
      </c>
      <c r="AE1639" s="1">
        <v>-5.96377913176604E-2</v>
      </c>
      <c r="AF1639" s="1">
        <v>2</v>
      </c>
      <c r="AG1639" s="1">
        <v>2</v>
      </c>
      <c r="AH1639" s="1">
        <v>11</v>
      </c>
      <c r="AI1639" s="1">
        <v>3</v>
      </c>
      <c r="AJ1639" s="1">
        <v>3</v>
      </c>
      <c r="AK1639" s="1">
        <v>51</v>
      </c>
    </row>
    <row r="1640" spans="1:37" x14ac:dyDescent="0.2">
      <c r="A1640" t="s">
        <v>1640</v>
      </c>
      <c r="B1640" t="s">
        <v>5123</v>
      </c>
      <c r="C1640" t="s">
        <v>6600</v>
      </c>
      <c r="D1640" t="s">
        <v>8618</v>
      </c>
      <c r="E1640" t="s">
        <v>8358</v>
      </c>
      <c r="F1640" s="35" t="s">
        <v>8624</v>
      </c>
      <c r="G1640" s="1" t="s">
        <v>5104</v>
      </c>
      <c r="H1640" s="1" t="s">
        <v>5104</v>
      </c>
      <c r="I1640" s="3">
        <v>1</v>
      </c>
      <c r="J1640" s="1">
        <v>0</v>
      </c>
      <c r="K1640" s="1">
        <v>0</v>
      </c>
      <c r="L1640" s="3">
        <v>1</v>
      </c>
      <c r="M1640" s="6">
        <v>19.5</v>
      </c>
      <c r="N1640" s="13">
        <v>19.5</v>
      </c>
      <c r="O1640" s="3">
        <v>44</v>
      </c>
      <c r="P1640" s="1">
        <v>3</v>
      </c>
      <c r="Q1640" s="1">
        <v>3</v>
      </c>
      <c r="R1640" s="3">
        <v>47</v>
      </c>
      <c r="S1640" s="1">
        <v>20</v>
      </c>
      <c r="T1640" s="1">
        <v>20</v>
      </c>
      <c r="U1640" s="1">
        <v>0</v>
      </c>
      <c r="V1640" s="1">
        <v>0</v>
      </c>
      <c r="W1640" s="1">
        <v>20</v>
      </c>
      <c r="X1640" s="1">
        <v>0</v>
      </c>
      <c r="Y1640" s="1">
        <v>20</v>
      </c>
      <c r="Z1640" s="1">
        <v>0</v>
      </c>
      <c r="AA1640" s="1">
        <v>20</v>
      </c>
      <c r="AB1640" s="1">
        <v>0</v>
      </c>
      <c r="AC1640" s="3">
        <v>11</v>
      </c>
      <c r="AD1640" s="1">
        <v>3.8884599999999998E-3</v>
      </c>
      <c r="AE1640" s="1">
        <v>-5.96377913176604E-2</v>
      </c>
      <c r="AF1640" s="1">
        <v>2</v>
      </c>
      <c r="AG1640" s="1">
        <v>2</v>
      </c>
      <c r="AH1640" s="1">
        <v>11</v>
      </c>
      <c r="AI1640" s="1">
        <v>1</v>
      </c>
      <c r="AJ1640" s="1">
        <v>1</v>
      </c>
      <c r="AK1640" s="1">
        <v>51</v>
      </c>
    </row>
    <row r="1641" spans="1:37" x14ac:dyDescent="0.2">
      <c r="A1641" t="s">
        <v>1641</v>
      </c>
      <c r="B1641" t="s">
        <v>5123</v>
      </c>
      <c r="C1641" t="s">
        <v>6600</v>
      </c>
      <c r="D1641" t="s">
        <v>8618</v>
      </c>
      <c r="E1641" t="s">
        <v>8625</v>
      </c>
      <c r="F1641" s="35" t="s">
        <v>8626</v>
      </c>
      <c r="G1641" s="1" t="s">
        <v>5104</v>
      </c>
      <c r="H1641" s="1" t="s">
        <v>5104</v>
      </c>
      <c r="I1641" s="3">
        <v>1</v>
      </c>
      <c r="J1641" s="1">
        <v>0</v>
      </c>
      <c r="K1641" s="1">
        <v>0</v>
      </c>
      <c r="L1641" s="3">
        <v>1</v>
      </c>
      <c r="M1641" s="6">
        <v>20.100000000000001</v>
      </c>
      <c r="N1641" s="13">
        <v>20.100000000000001</v>
      </c>
      <c r="O1641" s="3">
        <v>44</v>
      </c>
      <c r="P1641" s="1">
        <v>4.41</v>
      </c>
      <c r="Q1641" s="1">
        <v>4.41</v>
      </c>
      <c r="R1641" s="3">
        <v>47</v>
      </c>
      <c r="S1641" s="1">
        <v>20</v>
      </c>
      <c r="T1641" s="1">
        <v>20</v>
      </c>
      <c r="U1641" s="1">
        <v>0</v>
      </c>
      <c r="V1641" s="1">
        <v>0</v>
      </c>
      <c r="W1641" s="1">
        <v>20</v>
      </c>
      <c r="X1641" s="1">
        <v>0</v>
      </c>
      <c r="Y1641" s="1">
        <v>20</v>
      </c>
      <c r="Z1641" s="1">
        <v>0</v>
      </c>
      <c r="AA1641" s="1">
        <v>20</v>
      </c>
      <c r="AB1641" s="1">
        <v>0</v>
      </c>
      <c r="AC1641" s="3">
        <v>11</v>
      </c>
      <c r="AD1641" s="1">
        <v>3.8884599999999998E-3</v>
      </c>
      <c r="AE1641" s="1">
        <v>-5.96377913176604E-2</v>
      </c>
      <c r="AF1641" s="1">
        <v>2</v>
      </c>
      <c r="AG1641" s="1">
        <v>2</v>
      </c>
      <c r="AH1641" s="1">
        <v>11</v>
      </c>
      <c r="AI1641" s="1">
        <v>3</v>
      </c>
      <c r="AJ1641" s="1">
        <v>3</v>
      </c>
      <c r="AK1641" s="1">
        <v>51</v>
      </c>
    </row>
    <row r="1642" spans="1:37" x14ac:dyDescent="0.2">
      <c r="A1642" t="s">
        <v>1642</v>
      </c>
      <c r="B1642" t="s">
        <v>5123</v>
      </c>
      <c r="C1642" t="s">
        <v>6600</v>
      </c>
      <c r="D1642" t="s">
        <v>8618</v>
      </c>
      <c r="E1642" t="s">
        <v>8627</v>
      </c>
      <c r="F1642" s="35" t="s">
        <v>8628</v>
      </c>
      <c r="G1642" s="1" t="s">
        <v>5104</v>
      </c>
      <c r="H1642" s="1" t="s">
        <v>5104</v>
      </c>
      <c r="I1642" s="3">
        <v>1</v>
      </c>
      <c r="J1642" s="1">
        <v>0</v>
      </c>
      <c r="K1642" s="1">
        <v>0</v>
      </c>
      <c r="L1642" s="3">
        <v>1</v>
      </c>
      <c r="M1642" s="6">
        <v>16.8</v>
      </c>
      <c r="N1642" s="13">
        <v>16.8</v>
      </c>
      <c r="O1642" s="3">
        <v>44</v>
      </c>
      <c r="P1642" s="1">
        <v>4.99</v>
      </c>
      <c r="Q1642" s="1">
        <v>4.99</v>
      </c>
      <c r="R1642" s="3">
        <v>47</v>
      </c>
      <c r="S1642" s="1">
        <v>20</v>
      </c>
      <c r="T1642" s="1">
        <v>20</v>
      </c>
      <c r="U1642" s="1">
        <v>0</v>
      </c>
      <c r="V1642" s="1">
        <v>0</v>
      </c>
      <c r="W1642" s="1">
        <v>20</v>
      </c>
      <c r="X1642" s="1">
        <v>0</v>
      </c>
      <c r="Y1642" s="1">
        <v>20</v>
      </c>
      <c r="Z1642" s="1">
        <v>0</v>
      </c>
      <c r="AA1642" s="1">
        <v>20</v>
      </c>
      <c r="AB1642" s="1">
        <v>0</v>
      </c>
      <c r="AC1642" s="3">
        <v>11</v>
      </c>
      <c r="AD1642" s="1">
        <v>3.8884599999999998E-3</v>
      </c>
      <c r="AE1642" s="1">
        <v>-5.96377913176604E-2</v>
      </c>
      <c r="AF1642" s="1">
        <v>2</v>
      </c>
      <c r="AG1642" s="1">
        <v>2</v>
      </c>
      <c r="AH1642" s="1">
        <v>11</v>
      </c>
      <c r="AI1642" s="1">
        <v>3</v>
      </c>
      <c r="AJ1642" s="1">
        <v>3</v>
      </c>
      <c r="AK1642" s="1">
        <v>51</v>
      </c>
    </row>
    <row r="1643" spans="1:37" x14ac:dyDescent="0.2">
      <c r="A1643" t="s">
        <v>1643</v>
      </c>
      <c r="B1643" t="s">
        <v>5123</v>
      </c>
      <c r="C1643" t="s">
        <v>6600</v>
      </c>
      <c r="D1643" t="s">
        <v>8618</v>
      </c>
      <c r="E1643" t="s">
        <v>5826</v>
      </c>
      <c r="F1643" s="35" t="s">
        <v>8629</v>
      </c>
      <c r="G1643" s="1" t="s">
        <v>5104</v>
      </c>
      <c r="H1643" s="1" t="s">
        <v>5104</v>
      </c>
      <c r="I1643" s="3">
        <v>1</v>
      </c>
      <c r="J1643" s="1">
        <v>0</v>
      </c>
      <c r="K1643" s="1">
        <v>0</v>
      </c>
      <c r="L1643" s="3">
        <v>1</v>
      </c>
      <c r="M1643" s="6">
        <v>15.5</v>
      </c>
      <c r="N1643" s="13">
        <v>15.5</v>
      </c>
      <c r="O1643" s="3">
        <v>44</v>
      </c>
      <c r="P1643" s="1">
        <v>3</v>
      </c>
      <c r="Q1643" s="1">
        <v>3</v>
      </c>
      <c r="R1643" s="3">
        <v>47</v>
      </c>
      <c r="S1643" s="1">
        <v>20</v>
      </c>
      <c r="T1643" s="1">
        <v>20</v>
      </c>
      <c r="U1643" s="1">
        <v>0</v>
      </c>
      <c r="V1643" s="1">
        <v>0</v>
      </c>
      <c r="W1643" s="1">
        <v>20</v>
      </c>
      <c r="X1643" s="1">
        <v>0</v>
      </c>
      <c r="Y1643" s="1">
        <v>20</v>
      </c>
      <c r="Z1643" s="1">
        <v>0</v>
      </c>
      <c r="AA1643" s="1">
        <v>20</v>
      </c>
      <c r="AB1643" s="1">
        <v>0</v>
      </c>
      <c r="AC1643" s="3">
        <v>11</v>
      </c>
      <c r="AD1643" s="1">
        <v>3.8884599999999998E-3</v>
      </c>
      <c r="AE1643" s="1">
        <v>-5.96377913176604E-2</v>
      </c>
      <c r="AF1643" s="1">
        <v>2</v>
      </c>
      <c r="AG1643" s="1">
        <v>2</v>
      </c>
      <c r="AH1643" s="1">
        <v>11</v>
      </c>
      <c r="AI1643" s="1">
        <v>10</v>
      </c>
      <c r="AJ1643" s="1">
        <v>10</v>
      </c>
      <c r="AK1643" s="1">
        <v>51</v>
      </c>
    </row>
    <row r="1644" spans="1:37" x14ac:dyDescent="0.2">
      <c r="A1644" t="s">
        <v>1644</v>
      </c>
      <c r="B1644" t="s">
        <v>5123</v>
      </c>
      <c r="C1644" t="s">
        <v>6600</v>
      </c>
      <c r="D1644" t="s">
        <v>8618</v>
      </c>
      <c r="E1644" t="s">
        <v>8630</v>
      </c>
      <c r="F1644" s="35" t="s">
        <v>8631</v>
      </c>
      <c r="G1644" s="1" t="s">
        <v>5104</v>
      </c>
      <c r="H1644" s="1" t="s">
        <v>5104</v>
      </c>
      <c r="I1644" s="3">
        <v>1</v>
      </c>
      <c r="J1644" s="1">
        <v>0</v>
      </c>
      <c r="K1644" s="1">
        <v>0</v>
      </c>
      <c r="L1644" s="3">
        <v>1</v>
      </c>
      <c r="M1644" s="6">
        <v>36.799999999999997</v>
      </c>
      <c r="N1644" s="13">
        <v>36.799999999999997</v>
      </c>
      <c r="O1644" s="3">
        <v>44</v>
      </c>
      <c r="P1644" s="1" t="s">
        <v>2</v>
      </c>
      <c r="Q1644" s="1">
        <v>4.2539999999999996</v>
      </c>
      <c r="R1644" s="3" t="s">
        <v>14989</v>
      </c>
      <c r="S1644" s="1">
        <v>20</v>
      </c>
      <c r="T1644" s="1">
        <v>20</v>
      </c>
      <c r="U1644" s="1">
        <v>0</v>
      </c>
      <c r="V1644" s="1">
        <v>0</v>
      </c>
      <c r="W1644" s="1">
        <v>20</v>
      </c>
      <c r="X1644" s="1">
        <v>0</v>
      </c>
      <c r="Y1644" s="1">
        <v>20</v>
      </c>
      <c r="Z1644" s="1">
        <v>0</v>
      </c>
      <c r="AA1644" s="1">
        <v>20</v>
      </c>
      <c r="AB1644" s="1">
        <v>0</v>
      </c>
      <c r="AC1644" s="3">
        <v>11</v>
      </c>
      <c r="AD1644" s="1">
        <v>3.8884599999999998E-3</v>
      </c>
      <c r="AE1644" s="1">
        <v>-5.96377913176604E-2</v>
      </c>
      <c r="AF1644" s="1">
        <v>2</v>
      </c>
      <c r="AG1644" s="1">
        <v>2</v>
      </c>
      <c r="AH1644" s="1">
        <v>11</v>
      </c>
      <c r="AI1644" s="1">
        <v>1</v>
      </c>
      <c r="AJ1644" s="1">
        <v>1</v>
      </c>
      <c r="AK1644" s="1">
        <v>51</v>
      </c>
    </row>
    <row r="1645" spans="1:37" x14ac:dyDescent="0.2">
      <c r="A1645" t="s">
        <v>1645</v>
      </c>
      <c r="B1645" t="s">
        <v>5123</v>
      </c>
      <c r="C1645" t="s">
        <v>6600</v>
      </c>
      <c r="D1645" t="s">
        <v>8618</v>
      </c>
      <c r="E1645" t="s">
        <v>8632</v>
      </c>
      <c r="F1645" s="35" t="s">
        <v>8633</v>
      </c>
      <c r="G1645" s="1" t="s">
        <v>5104</v>
      </c>
      <c r="H1645" s="1" t="s">
        <v>5104</v>
      </c>
      <c r="I1645" s="3">
        <v>1</v>
      </c>
      <c r="J1645" s="1">
        <v>1</v>
      </c>
      <c r="K1645" s="1">
        <v>1</v>
      </c>
      <c r="L1645" s="3">
        <v>1</v>
      </c>
      <c r="M1645" s="6">
        <v>30</v>
      </c>
      <c r="N1645" s="13">
        <v>30</v>
      </c>
      <c r="O1645" s="3">
        <v>44</v>
      </c>
      <c r="P1645" s="1">
        <v>3</v>
      </c>
      <c r="Q1645" s="1">
        <v>3</v>
      </c>
      <c r="R1645" s="3">
        <v>47</v>
      </c>
      <c r="S1645" s="1">
        <v>20</v>
      </c>
      <c r="T1645" s="1">
        <v>20</v>
      </c>
      <c r="U1645" s="1">
        <v>0</v>
      </c>
      <c r="V1645" s="1">
        <v>0</v>
      </c>
      <c r="W1645" s="1">
        <v>20</v>
      </c>
      <c r="X1645" s="1">
        <v>0</v>
      </c>
      <c r="Y1645" s="1">
        <v>20</v>
      </c>
      <c r="Z1645" s="1">
        <v>0</v>
      </c>
      <c r="AA1645" s="1">
        <v>20</v>
      </c>
      <c r="AB1645" s="1">
        <v>0</v>
      </c>
      <c r="AC1645" s="3">
        <v>11</v>
      </c>
      <c r="AD1645" s="1">
        <v>3.8884599999999998E-3</v>
      </c>
      <c r="AE1645" s="1">
        <v>-5.96377913176604E-2</v>
      </c>
      <c r="AF1645" s="1">
        <v>2</v>
      </c>
      <c r="AG1645" s="1">
        <v>2</v>
      </c>
      <c r="AH1645" s="1">
        <v>11</v>
      </c>
      <c r="AI1645" s="1">
        <v>13</v>
      </c>
      <c r="AJ1645" s="1">
        <v>13</v>
      </c>
      <c r="AK1645" s="1">
        <v>51</v>
      </c>
    </row>
    <row r="1646" spans="1:37" x14ac:dyDescent="0.2">
      <c r="A1646" t="s">
        <v>1646</v>
      </c>
      <c r="B1646" t="s">
        <v>5123</v>
      </c>
      <c r="C1646" t="s">
        <v>6600</v>
      </c>
      <c r="D1646" t="s">
        <v>8618</v>
      </c>
      <c r="E1646" t="s">
        <v>8634</v>
      </c>
      <c r="F1646" s="35" t="s">
        <v>8635</v>
      </c>
      <c r="G1646" s="1" t="s">
        <v>5104</v>
      </c>
      <c r="H1646" s="1" t="s">
        <v>5104</v>
      </c>
      <c r="I1646" s="3">
        <v>1</v>
      </c>
      <c r="J1646" s="1">
        <v>0</v>
      </c>
      <c r="K1646" s="1">
        <v>0</v>
      </c>
      <c r="L1646" s="3">
        <v>1</v>
      </c>
      <c r="M1646" s="6">
        <v>45</v>
      </c>
      <c r="N1646" s="13">
        <v>45</v>
      </c>
      <c r="O1646" s="3">
        <v>44</v>
      </c>
      <c r="P1646" s="1">
        <v>3.11</v>
      </c>
      <c r="Q1646" s="1">
        <v>3.11</v>
      </c>
      <c r="R1646" s="3">
        <v>47</v>
      </c>
      <c r="S1646" s="1">
        <v>20</v>
      </c>
      <c r="T1646" s="1">
        <v>20</v>
      </c>
      <c r="U1646" s="1">
        <v>0</v>
      </c>
      <c r="V1646" s="1">
        <v>0</v>
      </c>
      <c r="W1646" s="1">
        <v>20</v>
      </c>
      <c r="X1646" s="1">
        <v>0</v>
      </c>
      <c r="Y1646" s="1">
        <v>20</v>
      </c>
      <c r="Z1646" s="1">
        <v>0</v>
      </c>
      <c r="AA1646" s="1">
        <v>20</v>
      </c>
      <c r="AB1646" s="1">
        <v>0</v>
      </c>
      <c r="AC1646" s="3">
        <v>11</v>
      </c>
      <c r="AD1646" s="1">
        <v>3.8884599999999998E-3</v>
      </c>
      <c r="AE1646" s="1">
        <v>-5.96377913176604E-2</v>
      </c>
      <c r="AF1646" s="1">
        <v>2</v>
      </c>
      <c r="AG1646" s="1">
        <v>2</v>
      </c>
      <c r="AH1646" s="1">
        <v>11</v>
      </c>
      <c r="AI1646" s="1">
        <v>5</v>
      </c>
      <c r="AJ1646" s="1">
        <v>5</v>
      </c>
      <c r="AK1646" s="1">
        <v>51</v>
      </c>
    </row>
    <row r="1647" spans="1:37" x14ac:dyDescent="0.2">
      <c r="A1647" t="s">
        <v>1647</v>
      </c>
      <c r="B1647" t="s">
        <v>5123</v>
      </c>
      <c r="C1647" t="s">
        <v>6600</v>
      </c>
      <c r="D1647" t="s">
        <v>8618</v>
      </c>
      <c r="E1647" t="s">
        <v>8636</v>
      </c>
      <c r="F1647" s="35" t="s">
        <v>8637</v>
      </c>
      <c r="G1647" s="1" t="s">
        <v>5104</v>
      </c>
      <c r="H1647" s="1" t="s">
        <v>5104</v>
      </c>
      <c r="I1647" s="3">
        <v>1</v>
      </c>
      <c r="J1647" s="1">
        <v>1</v>
      </c>
      <c r="K1647" s="1">
        <v>1</v>
      </c>
      <c r="L1647" s="3">
        <v>1</v>
      </c>
      <c r="M1647" s="6">
        <v>30.3</v>
      </c>
      <c r="N1647" s="13">
        <v>30.3</v>
      </c>
      <c r="O1647" s="3">
        <v>44</v>
      </c>
      <c r="P1647" s="1">
        <v>4.9924999999999997</v>
      </c>
      <c r="Q1647" s="1">
        <v>4.9924999999999997</v>
      </c>
      <c r="R1647" s="3">
        <v>47</v>
      </c>
      <c r="S1647" s="1">
        <v>20</v>
      </c>
      <c r="T1647" s="1">
        <v>20</v>
      </c>
      <c r="U1647" s="1">
        <v>0</v>
      </c>
      <c r="V1647" s="1">
        <v>0</v>
      </c>
      <c r="W1647" s="1">
        <v>20</v>
      </c>
      <c r="X1647" s="1">
        <v>0</v>
      </c>
      <c r="Y1647" s="1">
        <v>20</v>
      </c>
      <c r="Z1647" s="1">
        <v>0</v>
      </c>
      <c r="AA1647" s="1">
        <v>20</v>
      </c>
      <c r="AB1647" s="1">
        <v>0</v>
      </c>
      <c r="AC1647" s="3">
        <v>11</v>
      </c>
      <c r="AD1647" s="1">
        <v>3.8884599999999998E-3</v>
      </c>
      <c r="AE1647" s="1">
        <v>-5.96377913176604E-2</v>
      </c>
      <c r="AF1647" s="1">
        <v>2</v>
      </c>
      <c r="AG1647" s="1">
        <v>2</v>
      </c>
      <c r="AH1647" s="1">
        <v>11</v>
      </c>
      <c r="AI1647" s="1">
        <v>2</v>
      </c>
      <c r="AJ1647" s="1">
        <v>2</v>
      </c>
      <c r="AK1647" s="1">
        <v>51</v>
      </c>
    </row>
    <row r="1648" spans="1:37" x14ac:dyDescent="0.2">
      <c r="A1648" t="s">
        <v>1648</v>
      </c>
      <c r="B1648" t="s">
        <v>5123</v>
      </c>
      <c r="C1648" t="s">
        <v>6600</v>
      </c>
      <c r="D1648" t="s">
        <v>8618</v>
      </c>
      <c r="E1648" t="s">
        <v>8072</v>
      </c>
      <c r="F1648" s="35" t="s">
        <v>8638</v>
      </c>
      <c r="G1648" s="1" t="s">
        <v>5104</v>
      </c>
      <c r="H1648" s="1" t="s">
        <v>5104</v>
      </c>
      <c r="I1648" s="3">
        <v>1</v>
      </c>
      <c r="J1648" s="1">
        <v>1</v>
      </c>
      <c r="K1648" s="1">
        <v>1</v>
      </c>
      <c r="L1648" s="3">
        <v>1</v>
      </c>
      <c r="M1648" s="6">
        <v>46.1</v>
      </c>
      <c r="N1648" s="13">
        <v>46.1</v>
      </c>
      <c r="O1648" s="3">
        <v>44</v>
      </c>
      <c r="P1648" s="1">
        <v>5.17</v>
      </c>
      <c r="Q1648" s="1">
        <v>5.17</v>
      </c>
      <c r="R1648" s="3">
        <v>47</v>
      </c>
      <c r="S1648" s="1">
        <v>20</v>
      </c>
      <c r="T1648" s="1">
        <v>20</v>
      </c>
      <c r="U1648" s="1">
        <v>0</v>
      </c>
      <c r="V1648" s="1">
        <v>0</v>
      </c>
      <c r="W1648" s="1">
        <v>20</v>
      </c>
      <c r="X1648" s="1">
        <v>0</v>
      </c>
      <c r="Y1648" s="1">
        <v>20</v>
      </c>
      <c r="Z1648" s="1">
        <v>0</v>
      </c>
      <c r="AA1648" s="1">
        <v>20</v>
      </c>
      <c r="AB1648" s="1">
        <v>0</v>
      </c>
      <c r="AC1648" s="3">
        <v>11</v>
      </c>
      <c r="AD1648" s="1">
        <v>3.8884599999999998E-3</v>
      </c>
      <c r="AE1648" s="1">
        <v>-5.96377913176604E-2</v>
      </c>
      <c r="AF1648" s="1">
        <v>2</v>
      </c>
      <c r="AG1648" s="1">
        <v>2</v>
      </c>
      <c r="AH1648" s="1">
        <v>11</v>
      </c>
      <c r="AI1648" s="1">
        <v>2</v>
      </c>
      <c r="AJ1648" s="1">
        <v>2</v>
      </c>
      <c r="AK1648" s="1">
        <v>51</v>
      </c>
    </row>
    <row r="1649" spans="1:37" x14ac:dyDescent="0.2">
      <c r="A1649" t="s">
        <v>1649</v>
      </c>
      <c r="B1649" t="s">
        <v>5123</v>
      </c>
      <c r="C1649" t="s">
        <v>6600</v>
      </c>
      <c r="D1649" t="s">
        <v>8618</v>
      </c>
      <c r="E1649" t="s">
        <v>8492</v>
      </c>
      <c r="F1649" s="35" t="s">
        <v>8639</v>
      </c>
      <c r="G1649" s="1" t="s">
        <v>5104</v>
      </c>
      <c r="H1649" s="1" t="s">
        <v>5104</v>
      </c>
      <c r="I1649" s="3">
        <v>1</v>
      </c>
      <c r="J1649" s="1">
        <v>0</v>
      </c>
      <c r="K1649" s="1">
        <v>0</v>
      </c>
      <c r="L1649" s="3">
        <v>1</v>
      </c>
      <c r="M1649" s="6">
        <v>53.6</v>
      </c>
      <c r="N1649" s="13">
        <v>53.6</v>
      </c>
      <c r="O1649" s="3">
        <v>44</v>
      </c>
      <c r="P1649" s="1">
        <v>5.17</v>
      </c>
      <c r="Q1649" s="1">
        <v>5.17</v>
      </c>
      <c r="R1649" s="3">
        <v>47</v>
      </c>
      <c r="S1649" s="1">
        <v>20</v>
      </c>
      <c r="T1649" s="1">
        <v>20</v>
      </c>
      <c r="U1649" s="1">
        <v>0</v>
      </c>
      <c r="V1649" s="1">
        <v>0</v>
      </c>
      <c r="W1649" s="1">
        <v>20</v>
      </c>
      <c r="X1649" s="1">
        <v>0</v>
      </c>
      <c r="Y1649" s="1">
        <v>20</v>
      </c>
      <c r="Z1649" s="1">
        <v>0</v>
      </c>
      <c r="AA1649" s="1">
        <v>20</v>
      </c>
      <c r="AB1649" s="1">
        <v>0</v>
      </c>
      <c r="AC1649" s="3">
        <v>11</v>
      </c>
      <c r="AD1649" s="1">
        <v>3.8884599999999998E-3</v>
      </c>
      <c r="AE1649" s="1">
        <v>-5.96377913176604E-2</v>
      </c>
      <c r="AF1649" s="1">
        <v>2</v>
      </c>
      <c r="AG1649" s="1">
        <v>2</v>
      </c>
      <c r="AH1649" s="1">
        <v>11</v>
      </c>
      <c r="AI1649" s="1">
        <v>1</v>
      </c>
      <c r="AJ1649" s="1">
        <v>1</v>
      </c>
      <c r="AK1649" s="1">
        <v>51</v>
      </c>
    </row>
    <row r="1650" spans="1:37" x14ac:dyDescent="0.2">
      <c r="A1650" t="s">
        <v>1650</v>
      </c>
      <c r="B1650" t="s">
        <v>5123</v>
      </c>
      <c r="C1650" t="s">
        <v>6600</v>
      </c>
      <c r="D1650" t="s">
        <v>8618</v>
      </c>
      <c r="E1650" t="s">
        <v>5363</v>
      </c>
      <c r="F1650" s="35" t="s">
        <v>8640</v>
      </c>
      <c r="G1650" s="1" t="s">
        <v>5104</v>
      </c>
      <c r="H1650" s="1" t="s">
        <v>5104</v>
      </c>
      <c r="I1650" s="3">
        <v>1</v>
      </c>
      <c r="J1650" s="1">
        <v>0</v>
      </c>
      <c r="K1650" s="1">
        <v>0</v>
      </c>
      <c r="L1650" s="3">
        <v>1</v>
      </c>
      <c r="M1650" s="6">
        <v>25</v>
      </c>
      <c r="N1650" s="13">
        <v>25</v>
      </c>
      <c r="O1650" s="3">
        <v>44</v>
      </c>
      <c r="P1650" s="1">
        <v>4.99</v>
      </c>
      <c r="Q1650" s="1">
        <v>4.99</v>
      </c>
      <c r="R1650" s="3">
        <v>47</v>
      </c>
      <c r="S1650" s="1">
        <v>20</v>
      </c>
      <c r="T1650" s="1">
        <v>20</v>
      </c>
      <c r="U1650" s="1">
        <v>0</v>
      </c>
      <c r="V1650" s="1">
        <v>0</v>
      </c>
      <c r="W1650" s="1">
        <v>20</v>
      </c>
      <c r="X1650" s="1">
        <v>0</v>
      </c>
      <c r="Y1650" s="1">
        <v>20</v>
      </c>
      <c r="Z1650" s="1">
        <v>0</v>
      </c>
      <c r="AA1650" s="1">
        <v>20</v>
      </c>
      <c r="AB1650" s="1">
        <v>0</v>
      </c>
      <c r="AC1650" s="3">
        <v>11</v>
      </c>
      <c r="AD1650" s="1">
        <v>3.8884599999999998E-3</v>
      </c>
      <c r="AE1650" s="1">
        <v>-5.96377913176604E-2</v>
      </c>
      <c r="AF1650" s="1">
        <v>2</v>
      </c>
      <c r="AG1650" s="1">
        <v>2</v>
      </c>
      <c r="AH1650" s="1">
        <v>11</v>
      </c>
      <c r="AI1650" s="1">
        <v>1</v>
      </c>
      <c r="AJ1650" s="1">
        <v>1</v>
      </c>
      <c r="AK1650" s="1">
        <v>51</v>
      </c>
    </row>
    <row r="1651" spans="1:37" x14ac:dyDescent="0.2">
      <c r="A1651" t="s">
        <v>1651</v>
      </c>
      <c r="B1651" t="s">
        <v>5181</v>
      </c>
      <c r="C1651" t="s">
        <v>5609</v>
      </c>
      <c r="D1651" t="s">
        <v>8641</v>
      </c>
      <c r="E1651" t="s">
        <v>8642</v>
      </c>
      <c r="F1651" s="35" t="s">
        <v>8643</v>
      </c>
      <c r="G1651" s="1" t="s">
        <v>5104</v>
      </c>
      <c r="H1651" s="1" t="s">
        <v>5104</v>
      </c>
      <c r="I1651" s="3">
        <v>1</v>
      </c>
      <c r="J1651" s="1">
        <v>1</v>
      </c>
      <c r="K1651" s="1">
        <v>1</v>
      </c>
      <c r="L1651" s="3">
        <v>1</v>
      </c>
      <c r="M1651" s="6">
        <v>17012.599999999999</v>
      </c>
      <c r="N1651" s="13">
        <v>17012.599999999999</v>
      </c>
      <c r="O1651" s="3">
        <v>44</v>
      </c>
      <c r="P1651" s="1">
        <v>2.84</v>
      </c>
      <c r="Q1651" s="1">
        <v>2.84</v>
      </c>
      <c r="R1651" s="3">
        <v>47</v>
      </c>
      <c r="S1651" s="1">
        <v>0</v>
      </c>
      <c r="T1651" s="1">
        <v>20</v>
      </c>
      <c r="U1651" s="1">
        <v>0</v>
      </c>
      <c r="V1651" s="1">
        <v>0</v>
      </c>
      <c r="W1651" s="1">
        <v>20</v>
      </c>
      <c r="X1651" s="1">
        <v>40</v>
      </c>
      <c r="Y1651" s="1">
        <v>20</v>
      </c>
      <c r="Z1651" s="1">
        <v>0</v>
      </c>
      <c r="AA1651" s="1">
        <v>0</v>
      </c>
      <c r="AB1651" s="1">
        <v>0</v>
      </c>
      <c r="AC1651" s="3">
        <v>11</v>
      </c>
      <c r="AD1651" s="1">
        <v>-3.8824670000000001E-3</v>
      </c>
      <c r="AE1651" s="1">
        <v>-6.1087034173040698E-2</v>
      </c>
      <c r="AF1651" s="1">
        <v>1</v>
      </c>
      <c r="AG1651" s="1">
        <v>1</v>
      </c>
      <c r="AH1651" s="1">
        <v>11</v>
      </c>
      <c r="AI1651" s="1">
        <v>7</v>
      </c>
      <c r="AJ1651" s="1">
        <v>7</v>
      </c>
      <c r="AK1651" s="1">
        <v>51</v>
      </c>
    </row>
    <row r="1652" spans="1:37" x14ac:dyDescent="0.2">
      <c r="A1652" t="s">
        <v>1652</v>
      </c>
      <c r="B1652" t="s">
        <v>5228</v>
      </c>
      <c r="C1652" t="s">
        <v>7455</v>
      </c>
      <c r="D1652" t="s">
        <v>8644</v>
      </c>
      <c r="E1652" t="s">
        <v>8645</v>
      </c>
      <c r="F1652" s="35" t="s">
        <v>8646</v>
      </c>
      <c r="G1652" s="1" t="s">
        <v>5104</v>
      </c>
      <c r="H1652" s="1" t="s">
        <v>5104</v>
      </c>
      <c r="I1652" s="3">
        <v>1</v>
      </c>
      <c r="J1652" s="1">
        <v>0</v>
      </c>
      <c r="K1652" s="1">
        <v>0</v>
      </c>
      <c r="L1652" s="3">
        <v>1</v>
      </c>
      <c r="M1652" s="6">
        <v>127</v>
      </c>
      <c r="N1652" s="13">
        <v>127</v>
      </c>
      <c r="O1652" s="3">
        <v>44</v>
      </c>
      <c r="P1652" s="1">
        <v>1.54</v>
      </c>
      <c r="Q1652" s="1">
        <v>1.54</v>
      </c>
      <c r="R1652" s="3">
        <v>47</v>
      </c>
      <c r="S1652" s="1">
        <v>50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50</v>
      </c>
      <c r="AA1652" s="1">
        <v>0</v>
      </c>
      <c r="AB1652" s="1">
        <v>0</v>
      </c>
      <c r="AC1652" s="3">
        <v>11</v>
      </c>
      <c r="AD1652" s="1">
        <v>7.7419152000000005E-2</v>
      </c>
      <c r="AE1652" s="1">
        <v>1.2736161781694299E-3</v>
      </c>
      <c r="AF1652" s="1">
        <v>3</v>
      </c>
      <c r="AG1652" s="1">
        <v>3</v>
      </c>
      <c r="AH1652" s="1">
        <v>11</v>
      </c>
      <c r="AI1652" s="1">
        <v>2</v>
      </c>
      <c r="AJ1652" s="1">
        <v>2</v>
      </c>
      <c r="AK1652" s="1">
        <v>51</v>
      </c>
    </row>
    <row r="1653" spans="1:37" x14ac:dyDescent="0.2">
      <c r="A1653" t="s">
        <v>1653</v>
      </c>
      <c r="B1653" t="s">
        <v>5123</v>
      </c>
      <c r="C1653" t="s">
        <v>5949</v>
      </c>
      <c r="D1653" t="s">
        <v>8647</v>
      </c>
      <c r="E1653" t="s">
        <v>6718</v>
      </c>
      <c r="F1653" s="35" t="s">
        <v>8648</v>
      </c>
      <c r="G1653" s="1" t="s">
        <v>5104</v>
      </c>
      <c r="H1653" s="1" t="s">
        <v>5104</v>
      </c>
      <c r="I1653" s="3">
        <v>1</v>
      </c>
      <c r="J1653" s="1">
        <v>1</v>
      </c>
      <c r="K1653" s="1">
        <v>1</v>
      </c>
      <c r="L1653" s="3">
        <v>1</v>
      </c>
      <c r="M1653" s="6">
        <v>97.5</v>
      </c>
      <c r="N1653" s="13">
        <v>97.5</v>
      </c>
      <c r="O1653" s="3">
        <v>44</v>
      </c>
      <c r="P1653" s="1">
        <v>1.94</v>
      </c>
      <c r="Q1653" s="1">
        <v>1.94</v>
      </c>
      <c r="R1653" s="3">
        <v>47</v>
      </c>
      <c r="S1653" s="1">
        <v>20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30</v>
      </c>
      <c r="Z1653" s="1">
        <v>0</v>
      </c>
      <c r="AA1653" s="1">
        <v>40</v>
      </c>
      <c r="AB1653" s="1">
        <v>10</v>
      </c>
      <c r="AC1653" s="3">
        <v>11</v>
      </c>
      <c r="AD1653" s="1">
        <v>-2.0781067E-2</v>
      </c>
      <c r="AE1653" s="1">
        <v>-6.0939692014505997E-2</v>
      </c>
      <c r="AF1653" s="1">
        <v>1</v>
      </c>
      <c r="AG1653" s="1">
        <v>1</v>
      </c>
      <c r="AH1653" s="1">
        <v>11</v>
      </c>
      <c r="AI1653" s="1">
        <v>2</v>
      </c>
      <c r="AJ1653" s="1">
        <v>2</v>
      </c>
      <c r="AK1653" s="1">
        <v>51</v>
      </c>
    </row>
    <row r="1654" spans="1:37" x14ac:dyDescent="0.2">
      <c r="A1654" t="s">
        <v>1654</v>
      </c>
      <c r="B1654" t="s">
        <v>5123</v>
      </c>
      <c r="C1654" t="s">
        <v>5131</v>
      </c>
      <c r="D1654" t="s">
        <v>8649</v>
      </c>
      <c r="E1654" t="s">
        <v>8650</v>
      </c>
      <c r="F1654" s="35" t="s">
        <v>8651</v>
      </c>
      <c r="G1654" s="1" t="s">
        <v>5104</v>
      </c>
      <c r="H1654" s="1" t="s">
        <v>5104</v>
      </c>
      <c r="I1654" s="3">
        <v>1</v>
      </c>
      <c r="J1654" s="1">
        <v>0</v>
      </c>
      <c r="K1654" s="1">
        <v>0</v>
      </c>
      <c r="L1654" s="3">
        <v>1</v>
      </c>
      <c r="M1654" s="6">
        <v>40</v>
      </c>
      <c r="N1654" s="13">
        <v>40</v>
      </c>
      <c r="O1654" s="3">
        <v>44</v>
      </c>
      <c r="P1654" s="1" t="s">
        <v>2</v>
      </c>
      <c r="Q1654" s="1">
        <v>4.1478000000000002</v>
      </c>
      <c r="R1654" s="3" t="s">
        <v>14989</v>
      </c>
      <c r="S1654" s="1">
        <v>50</v>
      </c>
      <c r="T1654" s="1">
        <v>0</v>
      </c>
      <c r="U1654" s="1">
        <v>0</v>
      </c>
      <c r="V1654" s="1">
        <v>0</v>
      </c>
      <c r="W1654" s="1">
        <v>0</v>
      </c>
      <c r="X1654" s="1">
        <v>10</v>
      </c>
      <c r="Y1654" s="1">
        <v>20</v>
      </c>
      <c r="Z1654" s="1">
        <v>0</v>
      </c>
      <c r="AA1654" s="1">
        <v>20</v>
      </c>
      <c r="AB1654" s="1">
        <v>0</v>
      </c>
      <c r="AC1654" s="3">
        <v>11</v>
      </c>
      <c r="AD1654" s="1">
        <v>4.7402299000000002E-2</v>
      </c>
      <c r="AE1654" s="1">
        <v>-3.8055434823501197E-2</v>
      </c>
      <c r="AF1654" s="1">
        <v>1</v>
      </c>
      <c r="AG1654" s="1">
        <v>1</v>
      </c>
      <c r="AH1654" s="1">
        <v>11</v>
      </c>
      <c r="AI1654" s="1">
        <v>1</v>
      </c>
      <c r="AJ1654" s="1">
        <v>1</v>
      </c>
      <c r="AK1654" s="1">
        <v>51</v>
      </c>
    </row>
    <row r="1655" spans="1:37" x14ac:dyDescent="0.2">
      <c r="A1655" t="s">
        <v>1655</v>
      </c>
      <c r="B1655" t="s">
        <v>5123</v>
      </c>
      <c r="C1655" t="s">
        <v>5131</v>
      </c>
      <c r="D1655" t="s">
        <v>8649</v>
      </c>
      <c r="E1655" t="s">
        <v>8652</v>
      </c>
      <c r="F1655" s="35" t="s">
        <v>8653</v>
      </c>
      <c r="G1655" s="1" t="s">
        <v>5104</v>
      </c>
      <c r="H1655" s="1" t="s">
        <v>5104</v>
      </c>
      <c r="I1655" s="3">
        <v>1</v>
      </c>
      <c r="J1655" s="1">
        <v>0</v>
      </c>
      <c r="K1655" s="1">
        <v>0</v>
      </c>
      <c r="L1655" s="3">
        <v>1</v>
      </c>
      <c r="M1655" s="6">
        <v>10.4</v>
      </c>
      <c r="N1655" s="13">
        <v>10.4</v>
      </c>
      <c r="O1655" s="3">
        <v>44</v>
      </c>
      <c r="P1655" s="1" t="s">
        <v>2</v>
      </c>
      <c r="Q1655" s="1">
        <v>4.0321999999999996</v>
      </c>
      <c r="R1655" s="3" t="s">
        <v>14989</v>
      </c>
      <c r="S1655" s="1">
        <v>50</v>
      </c>
      <c r="T1655" s="1">
        <v>0</v>
      </c>
      <c r="U1655" s="1">
        <v>0</v>
      </c>
      <c r="V1655" s="1">
        <v>0</v>
      </c>
      <c r="W1655" s="1">
        <v>0</v>
      </c>
      <c r="X1655" s="1">
        <v>10</v>
      </c>
      <c r="Y1655" s="1">
        <v>20</v>
      </c>
      <c r="Z1655" s="1">
        <v>0</v>
      </c>
      <c r="AA1655" s="1">
        <v>20</v>
      </c>
      <c r="AB1655" s="1">
        <v>0</v>
      </c>
      <c r="AC1655" s="3">
        <v>11</v>
      </c>
      <c r="AD1655" s="1">
        <v>4.7402299000000002E-2</v>
      </c>
      <c r="AE1655" s="1">
        <v>-3.8055434823501197E-2</v>
      </c>
      <c r="AF1655" s="1">
        <v>3</v>
      </c>
      <c r="AG1655" s="1">
        <v>3</v>
      </c>
      <c r="AH1655" s="1">
        <v>1</v>
      </c>
      <c r="AI1655" s="1">
        <v>1</v>
      </c>
      <c r="AJ1655" s="1">
        <v>1</v>
      </c>
      <c r="AK1655" s="1">
        <v>51</v>
      </c>
    </row>
    <row r="1656" spans="1:37" x14ac:dyDescent="0.2">
      <c r="A1656" t="s">
        <v>1656</v>
      </c>
      <c r="B1656" t="s">
        <v>5123</v>
      </c>
      <c r="C1656" t="s">
        <v>5131</v>
      </c>
      <c r="D1656" t="s">
        <v>8649</v>
      </c>
      <c r="E1656" t="s">
        <v>8654</v>
      </c>
      <c r="F1656" s="35" t="s">
        <v>8655</v>
      </c>
      <c r="G1656" s="1" t="s">
        <v>5104</v>
      </c>
      <c r="H1656" s="1" t="s">
        <v>5104</v>
      </c>
      <c r="I1656" s="3">
        <v>1</v>
      </c>
      <c r="J1656" s="1">
        <v>0</v>
      </c>
      <c r="K1656" s="1">
        <v>0</v>
      </c>
      <c r="L1656" s="3">
        <v>1</v>
      </c>
      <c r="M1656" s="6">
        <v>93.4</v>
      </c>
      <c r="N1656" s="13">
        <v>93.4</v>
      </c>
      <c r="O1656" s="3">
        <v>44</v>
      </c>
      <c r="P1656" s="1">
        <v>1.9</v>
      </c>
      <c r="Q1656" s="1">
        <v>1.9</v>
      </c>
      <c r="R1656" s="3">
        <v>47</v>
      </c>
      <c r="S1656" s="1">
        <v>50</v>
      </c>
      <c r="T1656" s="1">
        <v>0</v>
      </c>
      <c r="U1656" s="1">
        <v>0</v>
      </c>
      <c r="V1656" s="1">
        <v>0</v>
      </c>
      <c r="W1656" s="1">
        <v>0</v>
      </c>
      <c r="X1656" s="1">
        <v>10</v>
      </c>
      <c r="Y1656" s="1">
        <v>20</v>
      </c>
      <c r="Z1656" s="1">
        <v>0</v>
      </c>
      <c r="AA1656" s="1">
        <v>20</v>
      </c>
      <c r="AB1656" s="1">
        <v>0</v>
      </c>
      <c r="AC1656" s="3">
        <v>11</v>
      </c>
      <c r="AD1656" s="1">
        <v>4.7402299000000002E-2</v>
      </c>
      <c r="AE1656" s="1">
        <v>-3.8055434823501197E-2</v>
      </c>
      <c r="AF1656" s="1">
        <v>1</v>
      </c>
      <c r="AG1656" s="1">
        <v>1</v>
      </c>
      <c r="AH1656" s="1">
        <v>11</v>
      </c>
      <c r="AI1656" s="1">
        <v>1</v>
      </c>
      <c r="AJ1656" s="1">
        <v>1</v>
      </c>
      <c r="AK1656" s="1">
        <v>51</v>
      </c>
    </row>
    <row r="1657" spans="1:37" x14ac:dyDescent="0.2">
      <c r="A1657" t="s">
        <v>1657</v>
      </c>
      <c r="B1657" t="s">
        <v>5123</v>
      </c>
      <c r="C1657" t="s">
        <v>5131</v>
      </c>
      <c r="D1657" t="s">
        <v>8649</v>
      </c>
      <c r="E1657" t="s">
        <v>8656</v>
      </c>
      <c r="F1657" s="35" t="s">
        <v>8657</v>
      </c>
      <c r="G1657" s="1" t="s">
        <v>5104</v>
      </c>
      <c r="H1657" s="1" t="s">
        <v>5104</v>
      </c>
      <c r="I1657" s="3">
        <v>1</v>
      </c>
      <c r="J1657" s="1">
        <v>0</v>
      </c>
      <c r="K1657" s="1">
        <v>0</v>
      </c>
      <c r="L1657" s="3">
        <v>1</v>
      </c>
      <c r="M1657" s="6">
        <v>85</v>
      </c>
      <c r="N1657" s="13">
        <v>85</v>
      </c>
      <c r="O1657" s="3">
        <v>44</v>
      </c>
      <c r="P1657" s="1">
        <v>1.9</v>
      </c>
      <c r="Q1657" s="1">
        <v>1.9</v>
      </c>
      <c r="R1657" s="3">
        <v>47</v>
      </c>
      <c r="S1657" s="1">
        <v>50</v>
      </c>
      <c r="T1657" s="1">
        <v>0</v>
      </c>
      <c r="U1657" s="1">
        <v>0</v>
      </c>
      <c r="V1657" s="1">
        <v>0</v>
      </c>
      <c r="W1657" s="1">
        <v>0</v>
      </c>
      <c r="X1657" s="1">
        <v>10</v>
      </c>
      <c r="Y1657" s="1">
        <v>20</v>
      </c>
      <c r="Z1657" s="1">
        <v>0</v>
      </c>
      <c r="AA1657" s="1">
        <v>20</v>
      </c>
      <c r="AB1657" s="1">
        <v>0</v>
      </c>
      <c r="AC1657" s="3">
        <v>11</v>
      </c>
      <c r="AD1657" s="1">
        <v>4.7402299000000002E-2</v>
      </c>
      <c r="AE1657" s="1">
        <v>-3.8055434823501197E-2</v>
      </c>
      <c r="AF1657" s="1">
        <v>1</v>
      </c>
      <c r="AG1657" s="1">
        <v>1</v>
      </c>
      <c r="AH1657" s="1">
        <v>11</v>
      </c>
      <c r="AI1657" s="1">
        <v>1</v>
      </c>
      <c r="AJ1657" s="1">
        <v>1</v>
      </c>
      <c r="AK1657" s="1">
        <v>51</v>
      </c>
    </row>
    <row r="1658" spans="1:37" x14ac:dyDescent="0.2">
      <c r="A1658" t="s">
        <v>1658</v>
      </c>
      <c r="B1658" t="s">
        <v>5123</v>
      </c>
      <c r="C1658" t="s">
        <v>5131</v>
      </c>
      <c r="D1658" t="s">
        <v>8649</v>
      </c>
      <c r="E1658" t="s">
        <v>8658</v>
      </c>
      <c r="F1658" s="35" t="s">
        <v>8659</v>
      </c>
      <c r="G1658" s="1" t="s">
        <v>5104</v>
      </c>
      <c r="H1658" s="1" t="s">
        <v>5104</v>
      </c>
      <c r="I1658" s="3">
        <v>1</v>
      </c>
      <c r="J1658" s="1">
        <v>0</v>
      </c>
      <c r="K1658" s="1">
        <v>0</v>
      </c>
      <c r="L1658" s="3">
        <v>1</v>
      </c>
      <c r="M1658" s="6">
        <v>40</v>
      </c>
      <c r="N1658" s="13">
        <v>40</v>
      </c>
      <c r="O1658" s="3">
        <v>44</v>
      </c>
      <c r="P1658" s="1" t="s">
        <v>2</v>
      </c>
      <c r="Q1658" s="1">
        <v>3.6606999999999998</v>
      </c>
      <c r="R1658" s="3" t="s">
        <v>14989</v>
      </c>
      <c r="S1658" s="1">
        <v>50</v>
      </c>
      <c r="T1658" s="1">
        <v>0</v>
      </c>
      <c r="U1658" s="1">
        <v>0</v>
      </c>
      <c r="V1658" s="1">
        <v>0</v>
      </c>
      <c r="W1658" s="1">
        <v>0</v>
      </c>
      <c r="X1658" s="1">
        <v>10</v>
      </c>
      <c r="Y1658" s="1">
        <v>20</v>
      </c>
      <c r="Z1658" s="1">
        <v>0</v>
      </c>
      <c r="AA1658" s="1">
        <v>20</v>
      </c>
      <c r="AB1658" s="1">
        <v>0</v>
      </c>
      <c r="AC1658" s="3">
        <v>11</v>
      </c>
      <c r="AD1658" s="1">
        <v>4.7402299000000002E-2</v>
      </c>
      <c r="AE1658" s="1">
        <v>-3.8055434823501197E-2</v>
      </c>
      <c r="AF1658" s="1">
        <v>1</v>
      </c>
      <c r="AG1658" s="1">
        <v>1</v>
      </c>
      <c r="AH1658" s="1">
        <v>11</v>
      </c>
      <c r="AI1658" s="1">
        <v>1</v>
      </c>
      <c r="AJ1658" s="1">
        <v>1</v>
      </c>
      <c r="AK1658" s="1">
        <v>51</v>
      </c>
    </row>
    <row r="1659" spans="1:37" x14ac:dyDescent="0.2">
      <c r="A1659" t="s">
        <v>1659</v>
      </c>
      <c r="B1659" t="s">
        <v>5123</v>
      </c>
      <c r="C1659" t="s">
        <v>5131</v>
      </c>
      <c r="D1659" t="s">
        <v>8649</v>
      </c>
      <c r="E1659" t="s">
        <v>8660</v>
      </c>
      <c r="F1659" s="35" t="s">
        <v>8661</v>
      </c>
      <c r="G1659" s="1" t="s">
        <v>5104</v>
      </c>
      <c r="H1659" s="1" t="s">
        <v>5104</v>
      </c>
      <c r="I1659" s="3">
        <v>1</v>
      </c>
      <c r="J1659" s="1">
        <v>0</v>
      </c>
      <c r="K1659" s="1">
        <v>0</v>
      </c>
      <c r="L1659" s="3">
        <v>1</v>
      </c>
      <c r="M1659" s="6">
        <v>13.5</v>
      </c>
      <c r="N1659" s="13">
        <v>13.5</v>
      </c>
      <c r="O1659" s="3">
        <v>44</v>
      </c>
      <c r="P1659" s="1" t="s">
        <v>2</v>
      </c>
      <c r="Q1659" s="1">
        <v>3.3538000000000001</v>
      </c>
      <c r="R1659" s="3" t="s">
        <v>14989</v>
      </c>
      <c r="S1659" s="1">
        <v>29</v>
      </c>
      <c r="T1659" s="1">
        <v>0</v>
      </c>
      <c r="U1659" s="1">
        <v>0</v>
      </c>
      <c r="V1659" s="1">
        <v>0</v>
      </c>
      <c r="W1659" s="1">
        <v>14</v>
      </c>
      <c r="X1659" s="1">
        <v>0</v>
      </c>
      <c r="Y1659" s="1">
        <v>0</v>
      </c>
      <c r="Z1659" s="1">
        <v>0</v>
      </c>
      <c r="AA1659" s="1">
        <v>0</v>
      </c>
      <c r="AB1659" s="1">
        <v>57</v>
      </c>
      <c r="AC1659" s="36">
        <v>1</v>
      </c>
      <c r="AD1659" s="1">
        <v>-2.5806525E-2</v>
      </c>
      <c r="AE1659" s="1">
        <v>5.94035379259659E-2</v>
      </c>
      <c r="AF1659" s="1">
        <v>3</v>
      </c>
      <c r="AG1659" s="1">
        <v>3</v>
      </c>
      <c r="AH1659" s="15">
        <v>1</v>
      </c>
      <c r="AI1659" s="1">
        <v>1</v>
      </c>
      <c r="AJ1659" s="1">
        <v>1</v>
      </c>
      <c r="AK1659" s="1">
        <v>51</v>
      </c>
    </row>
    <row r="1660" spans="1:37" x14ac:dyDescent="0.2">
      <c r="A1660" t="s">
        <v>1660</v>
      </c>
      <c r="B1660" t="s">
        <v>5123</v>
      </c>
      <c r="C1660" t="s">
        <v>5131</v>
      </c>
      <c r="D1660" t="s">
        <v>8649</v>
      </c>
      <c r="E1660" t="s">
        <v>8662</v>
      </c>
      <c r="F1660" s="35" t="s">
        <v>8663</v>
      </c>
      <c r="G1660" s="1" t="s">
        <v>5104</v>
      </c>
      <c r="H1660" s="1" t="s">
        <v>5104</v>
      </c>
      <c r="I1660" s="3">
        <v>1</v>
      </c>
      <c r="J1660" s="1">
        <v>0</v>
      </c>
      <c r="K1660" s="1">
        <v>0</v>
      </c>
      <c r="L1660" s="3">
        <v>1</v>
      </c>
      <c r="M1660" s="6">
        <v>40</v>
      </c>
      <c r="N1660" s="13">
        <v>40</v>
      </c>
      <c r="O1660" s="3">
        <v>44</v>
      </c>
      <c r="P1660" s="1" t="s">
        <v>2</v>
      </c>
      <c r="Q1660" s="1">
        <v>3.5503999999999998</v>
      </c>
      <c r="R1660" s="3" t="s">
        <v>14989</v>
      </c>
      <c r="S1660" s="1">
        <v>50</v>
      </c>
      <c r="T1660" s="1">
        <v>0</v>
      </c>
      <c r="U1660" s="1">
        <v>0</v>
      </c>
      <c r="V1660" s="1">
        <v>0</v>
      </c>
      <c r="W1660" s="1">
        <v>0</v>
      </c>
      <c r="X1660" s="1">
        <v>10</v>
      </c>
      <c r="Y1660" s="1">
        <v>20</v>
      </c>
      <c r="Z1660" s="1">
        <v>0</v>
      </c>
      <c r="AA1660" s="1">
        <v>20</v>
      </c>
      <c r="AB1660" s="1">
        <v>0</v>
      </c>
      <c r="AC1660" s="3">
        <v>11</v>
      </c>
      <c r="AD1660" s="1">
        <v>4.7402299000000002E-2</v>
      </c>
      <c r="AE1660" s="1">
        <v>-3.8055434823501197E-2</v>
      </c>
      <c r="AF1660" s="1">
        <v>3</v>
      </c>
      <c r="AG1660" s="1">
        <v>3</v>
      </c>
      <c r="AH1660" s="1">
        <v>1</v>
      </c>
      <c r="AI1660" s="1">
        <v>1</v>
      </c>
      <c r="AJ1660" s="1">
        <v>1</v>
      </c>
      <c r="AK1660" s="1">
        <v>51</v>
      </c>
    </row>
    <row r="1661" spans="1:37" x14ac:dyDescent="0.2">
      <c r="A1661" t="s">
        <v>1661</v>
      </c>
      <c r="B1661" t="s">
        <v>5123</v>
      </c>
      <c r="C1661" t="s">
        <v>5124</v>
      </c>
      <c r="D1661" t="s">
        <v>8664</v>
      </c>
      <c r="E1661" t="s">
        <v>8665</v>
      </c>
      <c r="F1661" s="35" t="s">
        <v>8666</v>
      </c>
      <c r="G1661" s="1" t="s">
        <v>5104</v>
      </c>
      <c r="H1661" s="1" t="s">
        <v>5104</v>
      </c>
      <c r="I1661" s="3">
        <v>1</v>
      </c>
      <c r="J1661" s="1">
        <v>0</v>
      </c>
      <c r="K1661" s="1">
        <v>0</v>
      </c>
      <c r="L1661" s="3">
        <v>1</v>
      </c>
      <c r="M1661" s="6">
        <v>59</v>
      </c>
      <c r="N1661" s="13">
        <v>59</v>
      </c>
      <c r="O1661" s="3">
        <v>44</v>
      </c>
      <c r="P1661" s="1" t="s">
        <v>2</v>
      </c>
      <c r="Q1661" s="1">
        <v>3.8873000000000002</v>
      </c>
      <c r="R1661" s="3" t="s">
        <v>14989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100</v>
      </c>
      <c r="AC1661" s="3">
        <v>11</v>
      </c>
      <c r="AD1661" s="1">
        <v>-9.0224465000000004E-2</v>
      </c>
      <c r="AE1661" s="1">
        <v>7.4363546281953602E-2</v>
      </c>
      <c r="AF1661" s="1">
        <v>1</v>
      </c>
      <c r="AG1661" s="1">
        <v>1</v>
      </c>
      <c r="AH1661" s="1">
        <v>11</v>
      </c>
      <c r="AI1661" s="1">
        <v>1</v>
      </c>
      <c r="AJ1661" s="1">
        <v>1</v>
      </c>
      <c r="AK1661" s="1">
        <v>51</v>
      </c>
    </row>
    <row r="1662" spans="1:37" x14ac:dyDescent="0.2">
      <c r="A1662" t="s">
        <v>1662</v>
      </c>
      <c r="B1662" t="s">
        <v>5123</v>
      </c>
      <c r="C1662" t="s">
        <v>5124</v>
      </c>
      <c r="D1662" t="s">
        <v>8664</v>
      </c>
      <c r="E1662" t="s">
        <v>8667</v>
      </c>
      <c r="F1662" s="35" t="s">
        <v>8668</v>
      </c>
      <c r="G1662" s="1" t="s">
        <v>5104</v>
      </c>
      <c r="H1662" s="1" t="s">
        <v>5104</v>
      </c>
      <c r="I1662" s="3">
        <v>1</v>
      </c>
      <c r="J1662" s="1">
        <v>0</v>
      </c>
      <c r="K1662" s="1">
        <v>0</v>
      </c>
      <c r="L1662" s="3">
        <v>1</v>
      </c>
      <c r="M1662" s="6">
        <v>59</v>
      </c>
      <c r="N1662" s="13">
        <v>59</v>
      </c>
      <c r="O1662" s="3">
        <v>44</v>
      </c>
      <c r="P1662" s="1" t="s">
        <v>2</v>
      </c>
      <c r="Q1662" s="1">
        <v>3.2273999999999998</v>
      </c>
      <c r="R1662" s="3" t="s">
        <v>14989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100</v>
      </c>
      <c r="AC1662" s="3">
        <v>11</v>
      </c>
      <c r="AD1662" s="1">
        <v>-9.0224465000000004E-2</v>
      </c>
      <c r="AE1662" s="1">
        <v>7.4363546281953602E-2</v>
      </c>
      <c r="AF1662" s="1">
        <v>1</v>
      </c>
      <c r="AG1662" s="1">
        <v>1</v>
      </c>
      <c r="AH1662" s="1">
        <v>11</v>
      </c>
      <c r="AI1662" s="1">
        <v>1</v>
      </c>
      <c r="AJ1662" s="1">
        <v>1</v>
      </c>
      <c r="AK1662" s="1">
        <v>51</v>
      </c>
    </row>
    <row r="1663" spans="1:37" x14ac:dyDescent="0.2">
      <c r="A1663" t="s">
        <v>1663</v>
      </c>
      <c r="B1663" t="s">
        <v>5123</v>
      </c>
      <c r="C1663" t="s">
        <v>5124</v>
      </c>
      <c r="D1663" t="s">
        <v>8669</v>
      </c>
      <c r="E1663" t="s">
        <v>8670</v>
      </c>
      <c r="F1663" s="35" t="s">
        <v>8671</v>
      </c>
      <c r="G1663" s="1" t="s">
        <v>5104</v>
      </c>
      <c r="H1663" s="1" t="s">
        <v>5104</v>
      </c>
      <c r="I1663" s="3">
        <v>1</v>
      </c>
      <c r="J1663" s="1">
        <v>0</v>
      </c>
      <c r="K1663" s="1">
        <v>0</v>
      </c>
      <c r="L1663" s="3">
        <v>1</v>
      </c>
      <c r="M1663" s="6">
        <v>12.7</v>
      </c>
      <c r="N1663" s="13">
        <v>12.7</v>
      </c>
      <c r="O1663" s="3">
        <v>44</v>
      </c>
      <c r="P1663" s="1" t="s">
        <v>2</v>
      </c>
      <c r="Q1663" s="1">
        <v>3.5165999999999999</v>
      </c>
      <c r="R1663" s="3" t="s">
        <v>14989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100</v>
      </c>
      <c r="AB1663" s="1">
        <v>0</v>
      </c>
      <c r="AC1663" s="3">
        <v>11</v>
      </c>
      <c r="AD1663" s="1">
        <v>-2.6422555E-2</v>
      </c>
      <c r="AE1663" s="1">
        <v>-2.6879942263813801E-2</v>
      </c>
      <c r="AF1663" s="1">
        <v>3</v>
      </c>
      <c r="AG1663" s="1">
        <v>3</v>
      </c>
      <c r="AH1663" s="1">
        <v>11</v>
      </c>
      <c r="AI1663" s="1">
        <v>1</v>
      </c>
      <c r="AJ1663" s="1">
        <v>1</v>
      </c>
      <c r="AK1663" s="1">
        <v>51</v>
      </c>
    </row>
    <row r="1664" spans="1:37" x14ac:dyDescent="0.2">
      <c r="A1664" t="s">
        <v>1664</v>
      </c>
      <c r="B1664" t="s">
        <v>5123</v>
      </c>
      <c r="C1664" t="s">
        <v>5124</v>
      </c>
      <c r="D1664" t="s">
        <v>8669</v>
      </c>
      <c r="E1664" t="s">
        <v>8672</v>
      </c>
      <c r="F1664" s="35" t="s">
        <v>8673</v>
      </c>
      <c r="G1664" s="1" t="s">
        <v>5104</v>
      </c>
      <c r="H1664" s="1" t="s">
        <v>5104</v>
      </c>
      <c r="I1664" s="3">
        <v>1</v>
      </c>
      <c r="J1664" s="1">
        <v>0</v>
      </c>
      <c r="K1664" s="1">
        <v>0</v>
      </c>
      <c r="L1664" s="3">
        <v>1</v>
      </c>
      <c r="M1664" s="6">
        <v>14.7</v>
      </c>
      <c r="N1664" s="13">
        <v>14.7</v>
      </c>
      <c r="O1664" s="3">
        <v>44</v>
      </c>
      <c r="P1664" s="1" t="s">
        <v>2</v>
      </c>
      <c r="Q1664" s="1">
        <v>2.1878000000000002</v>
      </c>
      <c r="R1664" s="3" t="s">
        <v>14989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100</v>
      </c>
      <c r="AB1664" s="1">
        <v>0</v>
      </c>
      <c r="AC1664" s="3">
        <v>11</v>
      </c>
      <c r="AD1664" s="1">
        <v>-2.6422555E-2</v>
      </c>
      <c r="AE1664" s="1">
        <v>-2.6879942263813801E-2</v>
      </c>
      <c r="AF1664" s="1">
        <v>3</v>
      </c>
      <c r="AG1664" s="1">
        <v>3</v>
      </c>
      <c r="AH1664" s="1">
        <v>11</v>
      </c>
      <c r="AI1664" s="1">
        <v>1</v>
      </c>
      <c r="AJ1664" s="1">
        <v>1</v>
      </c>
      <c r="AK1664" s="1">
        <v>51</v>
      </c>
    </row>
    <row r="1665" spans="1:37" x14ac:dyDescent="0.2">
      <c r="A1665" t="s">
        <v>1665</v>
      </c>
      <c r="B1665" t="s">
        <v>5123</v>
      </c>
      <c r="C1665" t="s">
        <v>5124</v>
      </c>
      <c r="D1665" t="s">
        <v>8669</v>
      </c>
      <c r="E1665" t="s">
        <v>5534</v>
      </c>
      <c r="F1665" s="35" t="s">
        <v>8674</v>
      </c>
      <c r="G1665" s="1" t="s">
        <v>5104</v>
      </c>
      <c r="H1665" s="1" t="s">
        <v>5104</v>
      </c>
      <c r="I1665" s="3">
        <v>1</v>
      </c>
      <c r="J1665" s="1">
        <v>0</v>
      </c>
      <c r="K1665" s="1">
        <v>0</v>
      </c>
      <c r="L1665" s="3">
        <v>1</v>
      </c>
      <c r="M1665" s="6">
        <v>10.4</v>
      </c>
      <c r="N1665" s="13">
        <v>10.4</v>
      </c>
      <c r="O1665" s="3">
        <v>44</v>
      </c>
      <c r="P1665" s="1" t="s">
        <v>2</v>
      </c>
      <c r="Q1665" s="1">
        <v>2.6463000000000001</v>
      </c>
      <c r="R1665" s="3" t="s">
        <v>14989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100</v>
      </c>
      <c r="AB1665" s="1">
        <v>0</v>
      </c>
      <c r="AC1665" s="3">
        <v>11</v>
      </c>
      <c r="AD1665" s="1">
        <v>-2.6422555E-2</v>
      </c>
      <c r="AE1665" s="1">
        <v>-2.6879942263813801E-2</v>
      </c>
      <c r="AF1665" s="1">
        <v>3</v>
      </c>
      <c r="AG1665" s="1">
        <v>3</v>
      </c>
      <c r="AH1665" s="1">
        <v>11</v>
      </c>
      <c r="AI1665" s="1">
        <v>1</v>
      </c>
      <c r="AJ1665" s="1">
        <v>1</v>
      </c>
      <c r="AK1665" s="1">
        <v>51</v>
      </c>
    </row>
    <row r="1666" spans="1:37" x14ac:dyDescent="0.2">
      <c r="A1666" t="s">
        <v>1666</v>
      </c>
      <c r="B1666" t="s">
        <v>5123</v>
      </c>
      <c r="C1666" t="s">
        <v>5131</v>
      </c>
      <c r="D1666" t="s">
        <v>8675</v>
      </c>
      <c r="E1666" t="s">
        <v>8676</v>
      </c>
      <c r="F1666" s="35" t="s">
        <v>8677</v>
      </c>
      <c r="G1666" s="1" t="s">
        <v>5104</v>
      </c>
      <c r="H1666" s="1" t="s">
        <v>5104</v>
      </c>
      <c r="I1666" s="3">
        <v>1</v>
      </c>
      <c r="J1666" s="1">
        <v>0</v>
      </c>
      <c r="K1666" s="1">
        <v>0</v>
      </c>
      <c r="L1666" s="3">
        <v>1</v>
      </c>
      <c r="M1666" s="6">
        <v>33.299999999999997</v>
      </c>
      <c r="N1666" s="13">
        <v>33.299999999999997</v>
      </c>
      <c r="O1666" s="3">
        <v>44</v>
      </c>
      <c r="P1666" s="1">
        <v>3.6625000000000001</v>
      </c>
      <c r="Q1666" s="1">
        <v>3.6625000000000001</v>
      </c>
      <c r="R1666" s="3">
        <v>47</v>
      </c>
      <c r="S1666" s="1">
        <v>20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20</v>
      </c>
      <c r="Z1666" s="1">
        <v>0</v>
      </c>
      <c r="AA1666" s="1">
        <v>20</v>
      </c>
      <c r="AB1666" s="1">
        <v>40</v>
      </c>
      <c r="AC1666" s="3">
        <v>11</v>
      </c>
      <c r="AD1666" s="1">
        <v>-4.6720485999999999E-2</v>
      </c>
      <c r="AE1666" s="1">
        <v>-7.7927399428682998E-3</v>
      </c>
      <c r="AF1666" s="1">
        <v>1</v>
      </c>
      <c r="AG1666" s="1">
        <v>1</v>
      </c>
      <c r="AH1666" s="1">
        <v>11</v>
      </c>
      <c r="AI1666" s="1">
        <v>3</v>
      </c>
      <c r="AJ1666" s="1">
        <v>3</v>
      </c>
      <c r="AK1666" s="1">
        <v>51</v>
      </c>
    </row>
    <row r="1667" spans="1:37" x14ac:dyDescent="0.2">
      <c r="A1667" t="s">
        <v>1667</v>
      </c>
      <c r="B1667" t="s">
        <v>5123</v>
      </c>
      <c r="C1667" t="s">
        <v>5131</v>
      </c>
      <c r="D1667" t="s">
        <v>8675</v>
      </c>
      <c r="E1667" t="s">
        <v>7768</v>
      </c>
      <c r="F1667" s="35" t="s">
        <v>8678</v>
      </c>
      <c r="G1667" s="1" t="s">
        <v>5104</v>
      </c>
      <c r="H1667" s="1" t="s">
        <v>5104</v>
      </c>
      <c r="I1667" s="3">
        <v>1</v>
      </c>
      <c r="J1667" s="1">
        <v>0</v>
      </c>
      <c r="K1667" s="1">
        <v>0</v>
      </c>
      <c r="L1667" s="3">
        <v>1</v>
      </c>
      <c r="M1667" s="6">
        <v>50</v>
      </c>
      <c r="N1667" s="13">
        <v>50</v>
      </c>
      <c r="O1667" s="3">
        <v>44</v>
      </c>
      <c r="P1667" s="1">
        <v>3.7349999999999999</v>
      </c>
      <c r="Q1667" s="1">
        <v>3.7349999999999999</v>
      </c>
      <c r="R1667" s="3">
        <v>47</v>
      </c>
      <c r="S1667" s="1">
        <v>20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</v>
      </c>
      <c r="Z1667" s="1">
        <v>0</v>
      </c>
      <c r="AA1667" s="1">
        <v>20</v>
      </c>
      <c r="AB1667" s="1">
        <v>40</v>
      </c>
      <c r="AC1667" s="3">
        <v>11</v>
      </c>
      <c r="AD1667" s="1">
        <v>-4.6720485999999999E-2</v>
      </c>
      <c r="AE1667" s="1">
        <v>-7.7927399428682998E-3</v>
      </c>
      <c r="AF1667" s="1">
        <v>1</v>
      </c>
      <c r="AG1667" s="1">
        <v>1</v>
      </c>
      <c r="AH1667" s="1">
        <v>11</v>
      </c>
      <c r="AI1667" s="1">
        <v>1</v>
      </c>
      <c r="AJ1667" s="1">
        <v>1</v>
      </c>
      <c r="AK1667" s="1">
        <v>51</v>
      </c>
    </row>
    <row r="1668" spans="1:37" x14ac:dyDescent="0.2">
      <c r="A1668" t="s">
        <v>1668</v>
      </c>
      <c r="B1668" t="s">
        <v>5123</v>
      </c>
      <c r="C1668" t="s">
        <v>5131</v>
      </c>
      <c r="D1668" t="s">
        <v>8675</v>
      </c>
      <c r="E1668" t="s">
        <v>8679</v>
      </c>
      <c r="F1668" s="35" t="s">
        <v>8680</v>
      </c>
      <c r="G1668" s="1" t="s">
        <v>5104</v>
      </c>
      <c r="H1668" s="1" t="s">
        <v>5104</v>
      </c>
      <c r="I1668" s="3">
        <v>1</v>
      </c>
      <c r="J1668" s="1">
        <v>0</v>
      </c>
      <c r="K1668" s="1">
        <v>0</v>
      </c>
      <c r="L1668" s="3">
        <v>1</v>
      </c>
      <c r="M1668" s="6">
        <v>49.5</v>
      </c>
      <c r="N1668" s="13">
        <v>49.5</v>
      </c>
      <c r="O1668" s="3">
        <v>44</v>
      </c>
      <c r="P1668" s="1">
        <v>2.5</v>
      </c>
      <c r="Q1668" s="1">
        <v>2.2999999999999998</v>
      </c>
      <c r="R1668" s="3">
        <v>1</v>
      </c>
      <c r="S1668" s="1">
        <v>20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20</v>
      </c>
      <c r="Z1668" s="1">
        <v>0</v>
      </c>
      <c r="AA1668" s="1">
        <v>20</v>
      </c>
      <c r="AB1668" s="1">
        <v>40</v>
      </c>
      <c r="AC1668" s="3">
        <v>11</v>
      </c>
      <c r="AD1668" s="1">
        <v>-4.6720485999999999E-2</v>
      </c>
      <c r="AE1668" s="1">
        <v>-7.7927399428683103E-3</v>
      </c>
      <c r="AF1668" s="1">
        <v>1</v>
      </c>
      <c r="AG1668" s="1">
        <v>1</v>
      </c>
      <c r="AH1668" s="1">
        <v>11</v>
      </c>
      <c r="AI1668" s="1">
        <v>3</v>
      </c>
      <c r="AJ1668" s="1">
        <v>3</v>
      </c>
      <c r="AK1668" s="1">
        <v>51</v>
      </c>
    </row>
    <row r="1669" spans="1:37" x14ac:dyDescent="0.2">
      <c r="A1669" t="s">
        <v>1669</v>
      </c>
      <c r="B1669" t="s">
        <v>5123</v>
      </c>
      <c r="C1669" t="s">
        <v>5131</v>
      </c>
      <c r="D1669" t="s">
        <v>8675</v>
      </c>
      <c r="E1669" t="s">
        <v>8681</v>
      </c>
      <c r="F1669" s="35" t="s">
        <v>8682</v>
      </c>
      <c r="G1669" s="1" t="s">
        <v>5104</v>
      </c>
      <c r="H1669" s="1" t="s">
        <v>5104</v>
      </c>
      <c r="I1669" s="3">
        <v>1</v>
      </c>
      <c r="J1669" s="1">
        <v>0</v>
      </c>
      <c r="K1669" s="1">
        <v>0</v>
      </c>
      <c r="L1669" s="3">
        <v>1</v>
      </c>
      <c r="M1669" s="6">
        <v>60.5</v>
      </c>
      <c r="N1669" s="13">
        <v>60.5</v>
      </c>
      <c r="O1669" s="3">
        <v>44</v>
      </c>
      <c r="P1669" s="1">
        <v>2</v>
      </c>
      <c r="Q1669" s="1">
        <v>2</v>
      </c>
      <c r="R1669" s="3">
        <v>1</v>
      </c>
      <c r="S1669" s="1">
        <v>20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20</v>
      </c>
      <c r="Z1669" s="1">
        <v>0</v>
      </c>
      <c r="AA1669" s="1">
        <v>20</v>
      </c>
      <c r="AB1669" s="1">
        <v>40</v>
      </c>
      <c r="AC1669" s="3">
        <v>11</v>
      </c>
      <c r="AD1669" s="1">
        <v>-4.6720485999999999E-2</v>
      </c>
      <c r="AE1669" s="1">
        <v>-7.7927399428683103E-3</v>
      </c>
      <c r="AF1669" s="1">
        <v>1</v>
      </c>
      <c r="AG1669" s="1">
        <v>1</v>
      </c>
      <c r="AH1669" s="1">
        <v>11</v>
      </c>
      <c r="AI1669" s="1">
        <v>3</v>
      </c>
      <c r="AJ1669" s="1">
        <v>3</v>
      </c>
      <c r="AK1669" s="1">
        <v>51</v>
      </c>
    </row>
    <row r="1670" spans="1:37" x14ac:dyDescent="0.2">
      <c r="A1670" t="s">
        <v>1670</v>
      </c>
      <c r="B1670" t="s">
        <v>5123</v>
      </c>
      <c r="C1670" t="s">
        <v>5131</v>
      </c>
      <c r="D1670" t="s">
        <v>8675</v>
      </c>
      <c r="E1670" t="s">
        <v>5296</v>
      </c>
      <c r="F1670" s="35" t="s">
        <v>8683</v>
      </c>
      <c r="G1670" s="1" t="s">
        <v>5104</v>
      </c>
      <c r="H1670" s="1" t="s">
        <v>5104</v>
      </c>
      <c r="I1670" s="3">
        <v>1</v>
      </c>
      <c r="J1670" s="1">
        <v>0</v>
      </c>
      <c r="K1670" s="1">
        <v>0</v>
      </c>
      <c r="L1670" s="3">
        <v>1</v>
      </c>
      <c r="M1670" s="6">
        <v>50</v>
      </c>
      <c r="N1670" s="13">
        <v>50</v>
      </c>
      <c r="O1670" s="3">
        <v>44</v>
      </c>
      <c r="P1670" s="1">
        <v>3.88</v>
      </c>
      <c r="Q1670" s="1">
        <v>3.88</v>
      </c>
      <c r="R1670" s="3">
        <v>47</v>
      </c>
      <c r="S1670" s="1">
        <v>20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20</v>
      </c>
      <c r="Z1670" s="1">
        <v>0</v>
      </c>
      <c r="AA1670" s="1">
        <v>20</v>
      </c>
      <c r="AB1670" s="1">
        <v>40</v>
      </c>
      <c r="AC1670" s="3">
        <v>11</v>
      </c>
      <c r="AD1670" s="1">
        <v>-4.6720485999999999E-2</v>
      </c>
      <c r="AE1670" s="1">
        <v>-7.7927399428683198E-3</v>
      </c>
      <c r="AF1670" s="1">
        <v>1</v>
      </c>
      <c r="AG1670" s="1">
        <v>1</v>
      </c>
      <c r="AH1670" s="1">
        <v>11</v>
      </c>
      <c r="AI1670" s="1">
        <v>1</v>
      </c>
      <c r="AJ1670" s="1">
        <v>1</v>
      </c>
      <c r="AK1670" s="1">
        <v>51</v>
      </c>
    </row>
    <row r="1671" spans="1:37" x14ac:dyDescent="0.2">
      <c r="A1671" t="s">
        <v>1671</v>
      </c>
      <c r="B1671" t="s">
        <v>5123</v>
      </c>
      <c r="C1671" t="s">
        <v>5131</v>
      </c>
      <c r="D1671" t="s">
        <v>8675</v>
      </c>
      <c r="E1671" t="s">
        <v>8684</v>
      </c>
      <c r="F1671" s="35" t="s">
        <v>8685</v>
      </c>
      <c r="G1671" s="1" t="s">
        <v>5104</v>
      </c>
      <c r="H1671" s="1" t="s">
        <v>5104</v>
      </c>
      <c r="I1671" s="3">
        <v>1</v>
      </c>
      <c r="J1671" s="1">
        <v>0</v>
      </c>
      <c r="K1671" s="1">
        <v>0</v>
      </c>
      <c r="L1671" s="3">
        <v>1</v>
      </c>
      <c r="M1671" s="6">
        <v>33</v>
      </c>
      <c r="N1671" s="13">
        <v>33</v>
      </c>
      <c r="O1671" s="3">
        <v>44</v>
      </c>
      <c r="P1671" s="1">
        <v>3.7349999999999999</v>
      </c>
      <c r="Q1671" s="1">
        <v>3.7349999999999999</v>
      </c>
      <c r="R1671" s="3">
        <v>47</v>
      </c>
      <c r="S1671" s="1">
        <v>20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20</v>
      </c>
      <c r="Z1671" s="1">
        <v>0</v>
      </c>
      <c r="AA1671" s="1">
        <v>20</v>
      </c>
      <c r="AB1671" s="1">
        <v>40</v>
      </c>
      <c r="AC1671" s="3">
        <v>11</v>
      </c>
      <c r="AD1671" s="1">
        <v>-4.6720485999999999E-2</v>
      </c>
      <c r="AE1671" s="1">
        <v>-7.7927399428683198E-3</v>
      </c>
      <c r="AF1671" s="1">
        <v>1</v>
      </c>
      <c r="AG1671" s="1">
        <v>1</v>
      </c>
      <c r="AH1671" s="1">
        <v>11</v>
      </c>
      <c r="AI1671" s="1">
        <v>1</v>
      </c>
      <c r="AJ1671" s="1">
        <v>1</v>
      </c>
      <c r="AK1671" s="1">
        <v>51</v>
      </c>
    </row>
    <row r="1672" spans="1:37" x14ac:dyDescent="0.2">
      <c r="A1672" t="s">
        <v>1672</v>
      </c>
      <c r="B1672" t="s">
        <v>5123</v>
      </c>
      <c r="C1672" t="s">
        <v>5131</v>
      </c>
      <c r="D1672" t="s">
        <v>8675</v>
      </c>
      <c r="E1672" t="s">
        <v>8686</v>
      </c>
      <c r="F1672" s="35" t="s">
        <v>8687</v>
      </c>
      <c r="G1672" s="1" t="s">
        <v>5104</v>
      </c>
      <c r="H1672" s="1" t="s">
        <v>5104</v>
      </c>
      <c r="I1672" s="3">
        <v>1</v>
      </c>
      <c r="J1672" s="1">
        <v>0</v>
      </c>
      <c r="K1672" s="1">
        <v>0</v>
      </c>
      <c r="L1672" s="3">
        <v>1</v>
      </c>
      <c r="M1672" s="6">
        <v>43.5</v>
      </c>
      <c r="N1672" s="13">
        <v>43.5</v>
      </c>
      <c r="O1672" s="3">
        <v>44</v>
      </c>
      <c r="P1672" s="1">
        <v>3.88</v>
      </c>
      <c r="Q1672" s="1">
        <v>3.88</v>
      </c>
      <c r="R1672" s="3">
        <v>47</v>
      </c>
      <c r="S1672" s="1">
        <v>20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20</v>
      </c>
      <c r="Z1672" s="1">
        <v>0</v>
      </c>
      <c r="AA1672" s="1">
        <v>20</v>
      </c>
      <c r="AB1672" s="1">
        <v>40</v>
      </c>
      <c r="AC1672" s="3">
        <v>11</v>
      </c>
      <c r="AD1672" s="1">
        <v>-4.6720485999999999E-2</v>
      </c>
      <c r="AE1672" s="1">
        <v>-7.7927399428683302E-3</v>
      </c>
      <c r="AF1672" s="1">
        <v>1</v>
      </c>
      <c r="AG1672" s="1">
        <v>1</v>
      </c>
      <c r="AH1672" s="1">
        <v>11</v>
      </c>
      <c r="AI1672" s="1">
        <v>3</v>
      </c>
      <c r="AJ1672" s="1">
        <v>3</v>
      </c>
      <c r="AK1672" s="1">
        <v>51</v>
      </c>
    </row>
    <row r="1673" spans="1:37" x14ac:dyDescent="0.2">
      <c r="A1673" t="s">
        <v>1673</v>
      </c>
      <c r="B1673" t="s">
        <v>5123</v>
      </c>
      <c r="C1673" t="s">
        <v>5131</v>
      </c>
      <c r="D1673" t="s">
        <v>8675</v>
      </c>
      <c r="E1673" t="s">
        <v>8688</v>
      </c>
      <c r="F1673" s="35" t="s">
        <v>8689</v>
      </c>
      <c r="G1673" s="1" t="s">
        <v>2</v>
      </c>
      <c r="H1673" s="1" t="s">
        <v>5104</v>
      </c>
      <c r="I1673" s="14" t="s">
        <v>14989</v>
      </c>
      <c r="J1673" s="1" t="s">
        <v>2</v>
      </c>
      <c r="K1673" s="1">
        <v>0</v>
      </c>
      <c r="L1673" s="14" t="s">
        <v>14989</v>
      </c>
      <c r="M1673" s="6">
        <v>26.5</v>
      </c>
      <c r="N1673" s="13">
        <v>26.5</v>
      </c>
      <c r="O1673" s="3">
        <v>44</v>
      </c>
      <c r="P1673" s="1">
        <v>3.7349999999999999</v>
      </c>
      <c r="Q1673" s="1">
        <v>3.7349999999999999</v>
      </c>
      <c r="R1673" s="3">
        <v>47</v>
      </c>
      <c r="S1673" s="1">
        <v>20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20</v>
      </c>
      <c r="Z1673" s="1">
        <v>0</v>
      </c>
      <c r="AA1673" s="1">
        <v>20</v>
      </c>
      <c r="AB1673" s="1">
        <v>40</v>
      </c>
      <c r="AC1673" s="3">
        <v>11</v>
      </c>
      <c r="AD1673" s="1">
        <v>-4.6720485999999999E-2</v>
      </c>
      <c r="AE1673" s="1">
        <v>-7.7927399428683198E-3</v>
      </c>
      <c r="AF1673" s="1">
        <v>1</v>
      </c>
      <c r="AG1673" s="1">
        <v>1</v>
      </c>
      <c r="AH1673" s="1">
        <v>11</v>
      </c>
      <c r="AI1673" s="1">
        <v>1</v>
      </c>
      <c r="AJ1673" s="1">
        <v>1</v>
      </c>
      <c r="AK1673" s="1">
        <v>51</v>
      </c>
    </row>
    <row r="1674" spans="1:37" x14ac:dyDescent="0.2">
      <c r="A1674" t="s">
        <v>1674</v>
      </c>
      <c r="B1674" t="s">
        <v>5412</v>
      </c>
      <c r="C1674" t="s">
        <v>8136</v>
      </c>
      <c r="D1674" t="s">
        <v>8690</v>
      </c>
      <c r="E1674" t="s">
        <v>8691</v>
      </c>
      <c r="F1674" s="35" t="s">
        <v>8692</v>
      </c>
      <c r="G1674" s="1" t="s">
        <v>5106</v>
      </c>
      <c r="H1674" s="1" t="s">
        <v>5106</v>
      </c>
      <c r="I1674" s="3">
        <v>1</v>
      </c>
      <c r="J1674" s="1">
        <v>0</v>
      </c>
      <c r="K1674" s="1">
        <v>0</v>
      </c>
      <c r="L1674" s="3">
        <v>1</v>
      </c>
      <c r="M1674" s="6">
        <v>1240</v>
      </c>
      <c r="N1674" s="13">
        <v>1240</v>
      </c>
      <c r="O1674" s="3">
        <v>44</v>
      </c>
      <c r="P1674" s="1">
        <v>1.2</v>
      </c>
      <c r="Q1674" s="1">
        <v>1.2</v>
      </c>
      <c r="R1674" s="3">
        <v>47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100</v>
      </c>
      <c r="AC1674" s="3">
        <v>11</v>
      </c>
      <c r="AD1674" s="1">
        <v>-9.0224465000000004E-2</v>
      </c>
      <c r="AE1674" s="1">
        <v>7.4363546281953602E-2</v>
      </c>
      <c r="AF1674" s="1">
        <v>3</v>
      </c>
      <c r="AG1674" s="1">
        <v>3</v>
      </c>
      <c r="AH1674" s="1">
        <v>11</v>
      </c>
      <c r="AI1674" s="1">
        <v>1</v>
      </c>
      <c r="AJ1674" s="1">
        <v>1</v>
      </c>
      <c r="AK1674" s="1">
        <v>51</v>
      </c>
    </row>
    <row r="1675" spans="1:37" x14ac:dyDescent="0.2">
      <c r="A1675" t="s">
        <v>1675</v>
      </c>
      <c r="B1675" t="s">
        <v>5412</v>
      </c>
      <c r="C1675" t="s">
        <v>8136</v>
      </c>
      <c r="D1675" t="s">
        <v>8690</v>
      </c>
      <c r="E1675" t="s">
        <v>5717</v>
      </c>
      <c r="F1675" s="35" t="s">
        <v>8693</v>
      </c>
      <c r="G1675" s="1" t="s">
        <v>5105</v>
      </c>
      <c r="H1675" s="1" t="s">
        <v>5105</v>
      </c>
      <c r="I1675" s="3">
        <v>1</v>
      </c>
      <c r="J1675" s="1">
        <v>1</v>
      </c>
      <c r="K1675" s="1">
        <v>1</v>
      </c>
      <c r="L1675" s="3">
        <v>1</v>
      </c>
      <c r="M1675" s="6">
        <v>1450</v>
      </c>
      <c r="N1675" s="13">
        <v>1450</v>
      </c>
      <c r="O1675" s="3">
        <v>44</v>
      </c>
      <c r="P1675" s="1">
        <v>1.01</v>
      </c>
      <c r="Q1675" s="1">
        <v>1.01</v>
      </c>
      <c r="R1675" s="3">
        <v>47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100</v>
      </c>
      <c r="AC1675" s="3">
        <v>11</v>
      </c>
      <c r="AD1675" s="1">
        <v>-9.0224465000000004E-2</v>
      </c>
      <c r="AE1675" s="1">
        <v>7.4363546281953602E-2</v>
      </c>
      <c r="AF1675" s="1">
        <v>3</v>
      </c>
      <c r="AG1675" s="1">
        <v>3</v>
      </c>
      <c r="AH1675" s="1">
        <v>11</v>
      </c>
      <c r="AI1675" s="1">
        <v>3</v>
      </c>
      <c r="AJ1675" s="1">
        <v>3</v>
      </c>
      <c r="AK1675" s="1">
        <v>51</v>
      </c>
    </row>
    <row r="1676" spans="1:37" x14ac:dyDescent="0.2">
      <c r="A1676" t="s">
        <v>1676</v>
      </c>
      <c r="B1676" t="s">
        <v>5412</v>
      </c>
      <c r="C1676" t="s">
        <v>8136</v>
      </c>
      <c r="D1676" t="s">
        <v>8690</v>
      </c>
      <c r="E1676" t="s">
        <v>8694</v>
      </c>
      <c r="F1676" s="35" t="s">
        <v>8695</v>
      </c>
      <c r="G1676" s="1" t="s">
        <v>5105</v>
      </c>
      <c r="H1676" s="1" t="s">
        <v>5105</v>
      </c>
      <c r="I1676" s="3">
        <v>1</v>
      </c>
      <c r="J1676" s="1">
        <v>1</v>
      </c>
      <c r="K1676" s="1">
        <v>1</v>
      </c>
      <c r="L1676" s="3">
        <v>1</v>
      </c>
      <c r="M1676" s="6">
        <v>900</v>
      </c>
      <c r="N1676" s="13">
        <v>900</v>
      </c>
      <c r="O1676" s="3">
        <v>44</v>
      </c>
      <c r="P1676" s="1">
        <v>1.35</v>
      </c>
      <c r="Q1676" s="1">
        <v>1.35</v>
      </c>
      <c r="R1676" s="3">
        <v>47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100</v>
      </c>
      <c r="AC1676" s="3">
        <v>11</v>
      </c>
      <c r="AD1676" s="1">
        <v>-9.0224465000000004E-2</v>
      </c>
      <c r="AE1676" s="1">
        <v>7.4363546281953602E-2</v>
      </c>
      <c r="AF1676" s="1">
        <v>3</v>
      </c>
      <c r="AG1676" s="1">
        <v>3</v>
      </c>
      <c r="AH1676" s="1">
        <v>11</v>
      </c>
      <c r="AI1676" s="1">
        <v>2</v>
      </c>
      <c r="AJ1676" s="1">
        <v>2</v>
      </c>
      <c r="AK1676" s="1">
        <v>51</v>
      </c>
    </row>
    <row r="1677" spans="1:37" x14ac:dyDescent="0.2">
      <c r="A1677" t="s">
        <v>1677</v>
      </c>
      <c r="B1677" t="s">
        <v>5412</v>
      </c>
      <c r="C1677" t="s">
        <v>8136</v>
      </c>
      <c r="D1677" t="s">
        <v>8690</v>
      </c>
      <c r="E1677" t="s">
        <v>5860</v>
      </c>
      <c r="F1677" s="35" t="s">
        <v>8696</v>
      </c>
      <c r="G1677" s="1" t="s">
        <v>5105</v>
      </c>
      <c r="H1677" s="1" t="s">
        <v>5105</v>
      </c>
      <c r="I1677" s="3">
        <v>1</v>
      </c>
      <c r="J1677" s="1">
        <v>1</v>
      </c>
      <c r="K1677" s="1">
        <v>1</v>
      </c>
      <c r="L1677" s="3">
        <v>1</v>
      </c>
      <c r="M1677" s="6">
        <v>900</v>
      </c>
      <c r="N1677" s="13">
        <v>900</v>
      </c>
      <c r="O1677" s="3">
        <v>44</v>
      </c>
      <c r="P1677" s="1">
        <v>1.35</v>
      </c>
      <c r="Q1677" s="1">
        <v>1.35</v>
      </c>
      <c r="R1677" s="3">
        <v>47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100</v>
      </c>
      <c r="AC1677" s="3">
        <v>1</v>
      </c>
      <c r="AD1677" s="1">
        <v>-9.0224465000000004E-2</v>
      </c>
      <c r="AE1677" s="1">
        <v>7.4363546281953602E-2</v>
      </c>
      <c r="AF1677" s="1">
        <v>3</v>
      </c>
      <c r="AG1677" s="1">
        <v>3</v>
      </c>
      <c r="AH1677" s="1">
        <v>1</v>
      </c>
      <c r="AI1677" s="1">
        <v>2</v>
      </c>
      <c r="AJ1677" s="1">
        <v>2</v>
      </c>
      <c r="AK1677" s="1">
        <v>51</v>
      </c>
    </row>
    <row r="1678" spans="1:37" x14ac:dyDescent="0.2">
      <c r="A1678" t="s">
        <v>1678</v>
      </c>
      <c r="B1678" t="s">
        <v>5412</v>
      </c>
      <c r="C1678" t="s">
        <v>8136</v>
      </c>
      <c r="D1678" t="s">
        <v>8690</v>
      </c>
      <c r="E1678" t="s">
        <v>5864</v>
      </c>
      <c r="F1678" s="35" t="s">
        <v>8697</v>
      </c>
      <c r="G1678" s="1" t="s">
        <v>5106</v>
      </c>
      <c r="H1678" s="1" t="s">
        <v>5106</v>
      </c>
      <c r="I1678" s="3">
        <v>1</v>
      </c>
      <c r="J1678" s="1">
        <v>1</v>
      </c>
      <c r="K1678" s="1">
        <v>1</v>
      </c>
      <c r="L1678" s="3">
        <v>1</v>
      </c>
      <c r="M1678" s="6">
        <v>850</v>
      </c>
      <c r="N1678" s="13">
        <v>850</v>
      </c>
      <c r="O1678" s="3">
        <v>44</v>
      </c>
      <c r="P1678" s="1">
        <v>1.2</v>
      </c>
      <c r="Q1678" s="1">
        <v>1.2</v>
      </c>
      <c r="R1678" s="3">
        <v>47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100</v>
      </c>
      <c r="AC1678" s="3">
        <v>11</v>
      </c>
      <c r="AD1678" s="1">
        <v>-9.0224465000000004E-2</v>
      </c>
      <c r="AE1678" s="1">
        <v>7.4363546281953602E-2</v>
      </c>
      <c r="AF1678" s="1">
        <v>3</v>
      </c>
      <c r="AG1678" s="1">
        <v>3</v>
      </c>
      <c r="AH1678" s="1">
        <v>11</v>
      </c>
      <c r="AI1678" s="1">
        <v>3</v>
      </c>
      <c r="AJ1678" s="1">
        <v>3</v>
      </c>
      <c r="AK1678" s="1">
        <v>51</v>
      </c>
    </row>
    <row r="1679" spans="1:37" x14ac:dyDescent="0.2">
      <c r="A1679" t="s">
        <v>1679</v>
      </c>
      <c r="B1679" t="s">
        <v>5123</v>
      </c>
      <c r="C1679" t="s">
        <v>5124</v>
      </c>
      <c r="D1679" t="s">
        <v>8698</v>
      </c>
      <c r="E1679" t="s">
        <v>8699</v>
      </c>
      <c r="F1679" s="35" t="s">
        <v>8700</v>
      </c>
      <c r="G1679" s="1" t="s">
        <v>5104</v>
      </c>
      <c r="H1679" s="1" t="s">
        <v>5104</v>
      </c>
      <c r="I1679" s="3">
        <v>1</v>
      </c>
      <c r="J1679" s="1">
        <v>0</v>
      </c>
      <c r="K1679" s="1">
        <v>0</v>
      </c>
      <c r="L1679" s="3">
        <v>1</v>
      </c>
      <c r="M1679" s="6">
        <v>64.3</v>
      </c>
      <c r="N1679" s="13">
        <v>64.3</v>
      </c>
      <c r="O1679" s="3">
        <v>44</v>
      </c>
      <c r="P1679" s="1" t="s">
        <v>2</v>
      </c>
      <c r="Q1679" s="1">
        <v>1.7765</v>
      </c>
      <c r="R1679" s="3" t="s">
        <v>14989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30</v>
      </c>
      <c r="Z1679" s="1">
        <v>0</v>
      </c>
      <c r="AA1679" s="1">
        <v>0</v>
      </c>
      <c r="AB1679" s="1">
        <v>70</v>
      </c>
      <c r="AC1679" s="3">
        <v>11</v>
      </c>
      <c r="AD1679" s="1">
        <v>-9.6893048999999995E-2</v>
      </c>
      <c r="AE1679" s="1">
        <v>1.50378915385727E-3</v>
      </c>
      <c r="AF1679" s="1">
        <v>3</v>
      </c>
      <c r="AG1679" s="1">
        <v>3</v>
      </c>
      <c r="AH1679" s="1">
        <v>11</v>
      </c>
      <c r="AI1679" s="1">
        <v>2</v>
      </c>
      <c r="AJ1679" s="1">
        <v>2</v>
      </c>
      <c r="AK1679" s="1">
        <v>51</v>
      </c>
    </row>
    <row r="1680" spans="1:37" x14ac:dyDescent="0.2">
      <c r="A1680" t="s">
        <v>1680</v>
      </c>
      <c r="B1680" t="s">
        <v>5123</v>
      </c>
      <c r="C1680" t="s">
        <v>5124</v>
      </c>
      <c r="D1680" t="s">
        <v>8698</v>
      </c>
      <c r="E1680" t="s">
        <v>6964</v>
      </c>
      <c r="F1680" s="35" t="s">
        <v>8701</v>
      </c>
      <c r="G1680" s="1" t="s">
        <v>5104</v>
      </c>
      <c r="H1680" s="1" t="s">
        <v>5104</v>
      </c>
      <c r="I1680" s="3">
        <v>1</v>
      </c>
      <c r="J1680" s="1">
        <v>0</v>
      </c>
      <c r="K1680" s="1">
        <v>0</v>
      </c>
      <c r="L1680" s="3">
        <v>1</v>
      </c>
      <c r="M1680" s="6">
        <v>70</v>
      </c>
      <c r="N1680" s="13">
        <v>70</v>
      </c>
      <c r="O1680" s="3">
        <v>44</v>
      </c>
      <c r="P1680" s="1" t="s">
        <v>2</v>
      </c>
      <c r="Q1680" s="1">
        <v>1.725975</v>
      </c>
      <c r="R1680" s="3" t="s">
        <v>14989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30</v>
      </c>
      <c r="Z1680" s="1">
        <v>0</v>
      </c>
      <c r="AA1680" s="1">
        <v>0</v>
      </c>
      <c r="AB1680" s="1">
        <v>70</v>
      </c>
      <c r="AC1680" s="3">
        <v>11</v>
      </c>
      <c r="AD1680" s="1">
        <v>-9.6893048999999995E-2</v>
      </c>
      <c r="AE1680" s="1">
        <v>1.50378915385726E-3</v>
      </c>
      <c r="AF1680" s="1">
        <v>3</v>
      </c>
      <c r="AG1680" s="1">
        <v>3</v>
      </c>
      <c r="AH1680" s="1">
        <v>11</v>
      </c>
      <c r="AI1680" s="1">
        <v>1</v>
      </c>
      <c r="AJ1680" s="1">
        <v>1</v>
      </c>
      <c r="AK1680" s="1">
        <v>51</v>
      </c>
    </row>
    <row r="1681" spans="1:37" x14ac:dyDescent="0.2">
      <c r="A1681" t="s">
        <v>1681</v>
      </c>
      <c r="B1681" t="s">
        <v>5168</v>
      </c>
      <c r="C1681" t="s">
        <v>5169</v>
      </c>
      <c r="D1681" t="s">
        <v>8702</v>
      </c>
      <c r="E1681" t="s">
        <v>7042</v>
      </c>
      <c r="F1681" s="35" t="s">
        <v>8703</v>
      </c>
      <c r="G1681" s="1" t="s">
        <v>5104</v>
      </c>
      <c r="H1681" s="1" t="s">
        <v>5104</v>
      </c>
      <c r="I1681" s="3">
        <v>1</v>
      </c>
      <c r="J1681" s="1">
        <v>0</v>
      </c>
      <c r="K1681" s="1">
        <v>0</v>
      </c>
      <c r="L1681" s="3">
        <v>1</v>
      </c>
      <c r="M1681" s="6">
        <v>18</v>
      </c>
      <c r="N1681" s="13">
        <v>18</v>
      </c>
      <c r="O1681" s="3">
        <v>44</v>
      </c>
      <c r="P1681" s="1">
        <v>1</v>
      </c>
      <c r="Q1681" s="1">
        <v>1</v>
      </c>
      <c r="R1681" s="3">
        <v>47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100</v>
      </c>
      <c r="Z1681" s="1">
        <v>0</v>
      </c>
      <c r="AA1681" s="1">
        <v>0</v>
      </c>
      <c r="AB1681" s="1">
        <v>0</v>
      </c>
      <c r="AC1681" s="3">
        <v>11</v>
      </c>
      <c r="AD1681" s="1">
        <v>-3.0872732999999999E-2</v>
      </c>
      <c r="AE1681" s="1">
        <v>-0.113818620885238</v>
      </c>
      <c r="AF1681" s="1">
        <v>3</v>
      </c>
      <c r="AG1681" s="1">
        <v>3</v>
      </c>
      <c r="AH1681" s="1">
        <v>11</v>
      </c>
      <c r="AI1681" s="1">
        <v>4</v>
      </c>
      <c r="AJ1681" s="1">
        <v>4</v>
      </c>
      <c r="AK1681" s="1">
        <v>51</v>
      </c>
    </row>
    <row r="1682" spans="1:37" x14ac:dyDescent="0.2">
      <c r="A1682" t="s">
        <v>1682</v>
      </c>
      <c r="B1682" t="s">
        <v>5168</v>
      </c>
      <c r="C1682" t="s">
        <v>5605</v>
      </c>
      <c r="D1682" t="s">
        <v>8704</v>
      </c>
      <c r="E1682" t="s">
        <v>8705</v>
      </c>
      <c r="F1682" s="35" t="s">
        <v>8706</v>
      </c>
      <c r="G1682" s="1" t="s">
        <v>5104</v>
      </c>
      <c r="H1682" s="1" t="s">
        <v>5104</v>
      </c>
      <c r="I1682" s="3">
        <v>1</v>
      </c>
      <c r="J1682" s="1">
        <v>0</v>
      </c>
      <c r="K1682" s="1">
        <v>0</v>
      </c>
      <c r="L1682" s="3">
        <v>1</v>
      </c>
      <c r="M1682" s="6">
        <v>16.3</v>
      </c>
      <c r="N1682" s="13">
        <v>16.3</v>
      </c>
      <c r="O1682" s="3">
        <v>44</v>
      </c>
      <c r="P1682" s="1" t="s">
        <v>2</v>
      </c>
      <c r="Q1682" s="1">
        <v>1.2181</v>
      </c>
      <c r="R1682" s="3" t="s">
        <v>14989</v>
      </c>
      <c r="S1682" s="1">
        <v>100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3">
        <v>11</v>
      </c>
      <c r="AD1682" s="1">
        <v>9.9855619000000007E-2</v>
      </c>
      <c r="AE1682" s="1">
        <v>2.2143426940416801E-2</v>
      </c>
      <c r="AF1682" s="1">
        <v>4</v>
      </c>
      <c r="AG1682" s="2">
        <v>4</v>
      </c>
      <c r="AH1682" s="1">
        <v>11</v>
      </c>
      <c r="AI1682" s="1">
        <v>1</v>
      </c>
      <c r="AJ1682" s="1">
        <v>1</v>
      </c>
      <c r="AK1682" s="1">
        <v>51</v>
      </c>
    </row>
    <row r="1683" spans="1:37" x14ac:dyDescent="0.2">
      <c r="A1683" t="s">
        <v>1683</v>
      </c>
      <c r="B1683" t="s">
        <v>5168</v>
      </c>
      <c r="C1683" t="s">
        <v>5605</v>
      </c>
      <c r="D1683" t="s">
        <v>8707</v>
      </c>
      <c r="E1683" t="s">
        <v>8708</v>
      </c>
      <c r="F1683" s="35" t="s">
        <v>8709</v>
      </c>
      <c r="G1683" s="1" t="s">
        <v>5104</v>
      </c>
      <c r="H1683" s="1" t="s">
        <v>5104</v>
      </c>
      <c r="I1683" s="3">
        <v>1</v>
      </c>
      <c r="J1683" s="1">
        <v>0</v>
      </c>
      <c r="K1683" s="1">
        <v>0</v>
      </c>
      <c r="L1683" s="3">
        <v>1</v>
      </c>
      <c r="M1683" s="6">
        <v>5.6</v>
      </c>
      <c r="N1683" s="13">
        <v>5.6</v>
      </c>
      <c r="O1683" s="3">
        <v>44</v>
      </c>
      <c r="P1683" s="1" t="s">
        <v>2</v>
      </c>
      <c r="Q1683" s="1">
        <v>1.169</v>
      </c>
      <c r="R1683" s="3" t="s">
        <v>14989</v>
      </c>
      <c r="S1683" s="1">
        <v>100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3">
        <v>11</v>
      </c>
      <c r="AD1683" s="1">
        <v>9.9855619000000007E-2</v>
      </c>
      <c r="AE1683" s="1">
        <v>2.2143426940416801E-2</v>
      </c>
      <c r="AF1683" s="1">
        <v>4</v>
      </c>
      <c r="AG1683" s="2">
        <v>4</v>
      </c>
      <c r="AH1683" s="1">
        <v>11</v>
      </c>
      <c r="AI1683" s="1">
        <v>1</v>
      </c>
      <c r="AJ1683" s="1">
        <v>1</v>
      </c>
      <c r="AK1683" s="1">
        <v>51</v>
      </c>
    </row>
    <row r="1684" spans="1:37" x14ac:dyDescent="0.2">
      <c r="A1684" t="s">
        <v>1684</v>
      </c>
      <c r="B1684" t="s">
        <v>5168</v>
      </c>
      <c r="C1684" t="s">
        <v>5605</v>
      </c>
      <c r="D1684" t="s">
        <v>8707</v>
      </c>
      <c r="E1684" t="s">
        <v>8710</v>
      </c>
      <c r="F1684" s="35" t="s">
        <v>8711</v>
      </c>
      <c r="G1684" s="1" t="s">
        <v>5104</v>
      </c>
      <c r="H1684" s="1" t="s">
        <v>5104</v>
      </c>
      <c r="I1684" s="3">
        <v>1</v>
      </c>
      <c r="J1684" s="1">
        <v>0</v>
      </c>
      <c r="K1684" s="1">
        <v>0</v>
      </c>
      <c r="L1684" s="3">
        <v>1</v>
      </c>
      <c r="M1684" s="6">
        <f>(3.4+8)/2</f>
        <v>5.7</v>
      </c>
      <c r="N1684" s="1">
        <f>(3.4+8)/2</f>
        <v>5.7</v>
      </c>
      <c r="O1684" s="3">
        <v>1</v>
      </c>
      <c r="P1684" s="1">
        <v>1</v>
      </c>
      <c r="Q1684" s="1">
        <v>1</v>
      </c>
      <c r="R1684" s="14">
        <v>1</v>
      </c>
      <c r="S1684" s="1">
        <v>100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3">
        <v>1</v>
      </c>
      <c r="AD1684" s="1">
        <v>9.9855619000000007E-2</v>
      </c>
      <c r="AE1684" s="1">
        <v>2.2143426940416801E-2</v>
      </c>
      <c r="AF1684" s="1">
        <v>4</v>
      </c>
      <c r="AG1684" s="2">
        <v>4</v>
      </c>
      <c r="AH1684" s="1">
        <v>1</v>
      </c>
      <c r="AI1684" s="1">
        <v>2</v>
      </c>
      <c r="AJ1684" s="1">
        <v>2</v>
      </c>
      <c r="AK1684" s="1">
        <v>51</v>
      </c>
    </row>
    <row r="1685" spans="1:37" x14ac:dyDescent="0.2">
      <c r="A1685" t="s">
        <v>1685</v>
      </c>
      <c r="B1685" t="s">
        <v>5168</v>
      </c>
      <c r="C1685" t="s">
        <v>5169</v>
      </c>
      <c r="D1685" t="s">
        <v>8712</v>
      </c>
      <c r="E1685" t="s">
        <v>5171</v>
      </c>
      <c r="F1685" s="35" t="s">
        <v>8713</v>
      </c>
      <c r="G1685" s="1" t="s">
        <v>5104</v>
      </c>
      <c r="H1685" s="1" t="s">
        <v>5104</v>
      </c>
      <c r="I1685" s="3">
        <v>1</v>
      </c>
      <c r="J1685" s="1">
        <v>0</v>
      </c>
      <c r="K1685" s="1">
        <v>0</v>
      </c>
      <c r="L1685" s="3">
        <v>1</v>
      </c>
      <c r="M1685" s="6">
        <v>104</v>
      </c>
      <c r="N1685" s="13">
        <v>104</v>
      </c>
      <c r="O1685" s="3">
        <v>44</v>
      </c>
      <c r="P1685" s="1">
        <v>0.99</v>
      </c>
      <c r="Q1685" s="1">
        <v>0.99</v>
      </c>
      <c r="R1685" s="3">
        <v>47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100</v>
      </c>
      <c r="Z1685" s="1">
        <v>0</v>
      </c>
      <c r="AA1685" s="1">
        <v>0</v>
      </c>
      <c r="AB1685" s="1">
        <v>0</v>
      </c>
      <c r="AC1685" s="3">
        <v>11</v>
      </c>
      <c r="AD1685" s="1">
        <v>-3.0872732999999999E-2</v>
      </c>
      <c r="AE1685" s="1">
        <v>-0.113818620885238</v>
      </c>
      <c r="AF1685" s="1">
        <v>3</v>
      </c>
      <c r="AG1685" s="1">
        <v>3</v>
      </c>
      <c r="AH1685" s="1">
        <v>11</v>
      </c>
      <c r="AI1685" s="1">
        <v>3</v>
      </c>
      <c r="AJ1685" s="1">
        <v>3</v>
      </c>
      <c r="AK1685" s="1">
        <v>51</v>
      </c>
    </row>
    <row r="1686" spans="1:37" x14ac:dyDescent="0.2">
      <c r="A1686" t="s">
        <v>1686</v>
      </c>
      <c r="B1686" t="s">
        <v>5168</v>
      </c>
      <c r="C1686" t="s">
        <v>5169</v>
      </c>
      <c r="D1686" t="s">
        <v>8712</v>
      </c>
      <c r="E1686" t="s">
        <v>6821</v>
      </c>
      <c r="F1686" s="35" t="s">
        <v>8714</v>
      </c>
      <c r="G1686" s="1" t="s">
        <v>5104</v>
      </c>
      <c r="H1686" s="1" t="s">
        <v>5104</v>
      </c>
      <c r="I1686" s="3">
        <v>1</v>
      </c>
      <c r="J1686" s="1">
        <v>0</v>
      </c>
      <c r="K1686" s="1">
        <v>0</v>
      </c>
      <c r="L1686" s="3">
        <v>1</v>
      </c>
      <c r="M1686" s="6">
        <v>110.5</v>
      </c>
      <c r="N1686" s="13">
        <v>110.5</v>
      </c>
      <c r="O1686" s="3">
        <v>44</v>
      </c>
      <c r="P1686" s="1">
        <v>1</v>
      </c>
      <c r="Q1686" s="1">
        <v>1</v>
      </c>
      <c r="R1686" s="3">
        <v>47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100</v>
      </c>
      <c r="Z1686" s="1">
        <v>0</v>
      </c>
      <c r="AA1686" s="1">
        <v>0</v>
      </c>
      <c r="AB1686" s="1">
        <v>0</v>
      </c>
      <c r="AC1686" s="3">
        <v>11</v>
      </c>
      <c r="AD1686" s="1">
        <v>-3.0872732999999999E-2</v>
      </c>
      <c r="AE1686" s="1">
        <v>-0.113818620885238</v>
      </c>
      <c r="AF1686" s="1">
        <v>3</v>
      </c>
      <c r="AG1686" s="1">
        <v>3</v>
      </c>
      <c r="AH1686" s="1">
        <v>11</v>
      </c>
      <c r="AI1686" s="1">
        <v>4</v>
      </c>
      <c r="AJ1686" s="1">
        <v>4</v>
      </c>
      <c r="AK1686" s="1">
        <v>51</v>
      </c>
    </row>
    <row r="1687" spans="1:37" x14ac:dyDescent="0.2">
      <c r="A1687" t="s">
        <v>1687</v>
      </c>
      <c r="B1687" t="s">
        <v>5123</v>
      </c>
      <c r="C1687" t="s">
        <v>5124</v>
      </c>
      <c r="D1687" t="s">
        <v>8715</v>
      </c>
      <c r="E1687" t="s">
        <v>8716</v>
      </c>
      <c r="F1687" s="35" t="s">
        <v>8717</v>
      </c>
      <c r="G1687" s="1" t="s">
        <v>5104</v>
      </c>
      <c r="H1687" s="1" t="s">
        <v>5104</v>
      </c>
      <c r="I1687" s="3">
        <v>1</v>
      </c>
      <c r="J1687" s="1">
        <v>0</v>
      </c>
      <c r="K1687" s="1">
        <v>0</v>
      </c>
      <c r="L1687" s="3">
        <v>1</v>
      </c>
      <c r="M1687" s="6">
        <v>14.3</v>
      </c>
      <c r="N1687" s="13">
        <v>14.3</v>
      </c>
      <c r="O1687" s="3">
        <v>44</v>
      </c>
      <c r="P1687" s="1">
        <v>2.5</v>
      </c>
      <c r="Q1687" s="1">
        <v>2.5</v>
      </c>
      <c r="R1687" s="3">
        <v>1</v>
      </c>
      <c r="S1687" s="1">
        <v>10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10</v>
      </c>
      <c r="Z1687" s="1">
        <v>0</v>
      </c>
      <c r="AA1687" s="1">
        <v>20</v>
      </c>
      <c r="AB1687" s="1">
        <v>60</v>
      </c>
      <c r="AC1687" s="3">
        <v>11</v>
      </c>
      <c r="AD1687" s="1">
        <v>-7.4080504000000005E-2</v>
      </c>
      <c r="AE1687" s="1">
        <v>2.32142666878421E-2</v>
      </c>
      <c r="AF1687" s="1">
        <v>2</v>
      </c>
      <c r="AG1687" s="1">
        <v>2</v>
      </c>
      <c r="AH1687" s="1">
        <v>11</v>
      </c>
      <c r="AI1687" s="1">
        <v>2</v>
      </c>
      <c r="AJ1687" s="1">
        <v>2</v>
      </c>
      <c r="AK1687" s="1">
        <v>51</v>
      </c>
    </row>
    <row r="1688" spans="1:37" x14ac:dyDescent="0.2">
      <c r="A1688" t="s">
        <v>1688</v>
      </c>
      <c r="B1688" t="s">
        <v>5181</v>
      </c>
      <c r="C1688" t="s">
        <v>5290</v>
      </c>
      <c r="D1688" t="s">
        <v>8718</v>
      </c>
      <c r="E1688" t="s">
        <v>8719</v>
      </c>
      <c r="F1688" s="35" t="s">
        <v>8720</v>
      </c>
      <c r="G1688" s="1" t="s">
        <v>5105</v>
      </c>
      <c r="H1688" s="1" t="s">
        <v>5105</v>
      </c>
      <c r="I1688" s="3">
        <v>1</v>
      </c>
      <c r="J1688" s="1">
        <v>1</v>
      </c>
      <c r="K1688" s="1">
        <v>1</v>
      </c>
      <c r="L1688" s="3">
        <v>1</v>
      </c>
      <c r="M1688" s="6">
        <v>46500</v>
      </c>
      <c r="N1688" s="13">
        <v>46500</v>
      </c>
      <c r="O1688" s="3">
        <v>44</v>
      </c>
      <c r="P1688" s="1">
        <v>1.1000000000000001</v>
      </c>
      <c r="Q1688" s="1">
        <v>1.1000000000000001</v>
      </c>
      <c r="R1688" s="3">
        <v>47</v>
      </c>
      <c r="S1688" s="1">
        <v>50</v>
      </c>
      <c r="T1688" s="1">
        <v>20</v>
      </c>
      <c r="U1688" s="1">
        <v>0</v>
      </c>
      <c r="V1688" s="1">
        <v>0</v>
      </c>
      <c r="W1688" s="1">
        <v>0</v>
      </c>
      <c r="X1688" s="1">
        <v>0</v>
      </c>
      <c r="Y1688" s="1">
        <v>20</v>
      </c>
      <c r="Z1688" s="1">
        <v>0</v>
      </c>
      <c r="AA1688" s="1">
        <v>10</v>
      </c>
      <c r="AB1688" s="1">
        <v>0</v>
      </c>
      <c r="AC1688" s="3">
        <v>11</v>
      </c>
      <c r="AD1688" s="1">
        <v>5.2818372000000002E-2</v>
      </c>
      <c r="AE1688" s="1">
        <v>-3.9063522160323202E-2</v>
      </c>
      <c r="AF1688" s="1">
        <v>1</v>
      </c>
      <c r="AG1688" s="1">
        <v>1</v>
      </c>
      <c r="AH1688" s="1">
        <v>11</v>
      </c>
      <c r="AI1688" s="1">
        <v>9</v>
      </c>
      <c r="AJ1688" s="1">
        <v>9</v>
      </c>
      <c r="AK1688" s="1">
        <v>51</v>
      </c>
    </row>
    <row r="1689" spans="1:37" x14ac:dyDescent="0.2">
      <c r="A1689" t="s">
        <v>1689</v>
      </c>
      <c r="B1689" t="s">
        <v>5123</v>
      </c>
      <c r="C1689" t="s">
        <v>5254</v>
      </c>
      <c r="D1689" t="s">
        <v>8721</v>
      </c>
      <c r="E1689" t="s">
        <v>6953</v>
      </c>
      <c r="F1689" s="35" t="s">
        <v>8722</v>
      </c>
      <c r="G1689" s="1" t="s">
        <v>5105</v>
      </c>
      <c r="H1689" s="1" t="s">
        <v>5105</v>
      </c>
      <c r="I1689" s="3">
        <v>1</v>
      </c>
      <c r="J1689" s="1">
        <v>0</v>
      </c>
      <c r="K1689" s="1">
        <v>0</v>
      </c>
      <c r="L1689" s="3">
        <v>1</v>
      </c>
      <c r="M1689" s="6">
        <v>295</v>
      </c>
      <c r="N1689" s="13">
        <v>295</v>
      </c>
      <c r="O1689" s="3">
        <v>44</v>
      </c>
      <c r="P1689" s="1">
        <v>2.9325000000000001</v>
      </c>
      <c r="Q1689" s="1">
        <v>2.9325000000000001</v>
      </c>
      <c r="R1689" s="3">
        <v>47</v>
      </c>
      <c r="S1689" s="1">
        <v>20</v>
      </c>
      <c r="T1689" s="1">
        <v>0</v>
      </c>
      <c r="U1689" s="1">
        <v>0</v>
      </c>
      <c r="V1689" s="1">
        <v>0</v>
      </c>
      <c r="W1689" s="1">
        <v>20</v>
      </c>
      <c r="X1689" s="1">
        <v>0</v>
      </c>
      <c r="Y1689" s="1">
        <v>30</v>
      </c>
      <c r="Z1689" s="1">
        <v>0</v>
      </c>
      <c r="AA1689" s="1">
        <v>30</v>
      </c>
      <c r="AB1689" s="1">
        <v>0</v>
      </c>
      <c r="AC1689" s="3">
        <v>11</v>
      </c>
      <c r="AD1689" s="1">
        <v>-5.0562610000000003E-3</v>
      </c>
      <c r="AE1689" s="1">
        <v>-7.4886486830494703E-2</v>
      </c>
      <c r="AF1689" s="1">
        <v>2</v>
      </c>
      <c r="AG1689" s="1">
        <v>2</v>
      </c>
      <c r="AH1689" s="1">
        <v>11</v>
      </c>
      <c r="AI1689" s="1">
        <v>6</v>
      </c>
      <c r="AJ1689" s="1">
        <v>6</v>
      </c>
      <c r="AK1689" s="1">
        <v>51</v>
      </c>
    </row>
    <row r="1690" spans="1:37" x14ac:dyDescent="0.2">
      <c r="A1690" t="s">
        <v>1690</v>
      </c>
      <c r="B1690" t="s">
        <v>5123</v>
      </c>
      <c r="C1690" t="s">
        <v>5254</v>
      </c>
      <c r="D1690" t="s">
        <v>8721</v>
      </c>
      <c r="E1690" t="s">
        <v>8723</v>
      </c>
      <c r="F1690" s="35" t="s">
        <v>8724</v>
      </c>
      <c r="G1690" s="1" t="s">
        <v>5105</v>
      </c>
      <c r="H1690" s="1" t="s">
        <v>5105</v>
      </c>
      <c r="I1690" s="3">
        <v>1</v>
      </c>
      <c r="J1690" s="1">
        <v>0</v>
      </c>
      <c r="K1690" s="1">
        <v>0</v>
      </c>
      <c r="L1690" s="3">
        <v>1</v>
      </c>
      <c r="M1690" s="6">
        <v>390</v>
      </c>
      <c r="N1690" s="13">
        <v>390</v>
      </c>
      <c r="O1690" s="3">
        <v>44</v>
      </c>
      <c r="P1690" s="1">
        <v>2.75</v>
      </c>
      <c r="Q1690" s="1">
        <v>2.75</v>
      </c>
      <c r="R1690" s="3">
        <v>47</v>
      </c>
      <c r="S1690" s="1">
        <v>20</v>
      </c>
      <c r="T1690" s="1">
        <v>0</v>
      </c>
      <c r="U1690" s="1">
        <v>0</v>
      </c>
      <c r="V1690" s="1">
        <v>0</v>
      </c>
      <c r="W1690" s="1">
        <v>20</v>
      </c>
      <c r="X1690" s="1">
        <v>0</v>
      </c>
      <c r="Y1690" s="1">
        <v>30</v>
      </c>
      <c r="Z1690" s="1">
        <v>0</v>
      </c>
      <c r="AA1690" s="1">
        <v>30</v>
      </c>
      <c r="AB1690" s="1">
        <v>0</v>
      </c>
      <c r="AC1690" s="3">
        <v>11</v>
      </c>
      <c r="AD1690" s="1">
        <v>-5.0562610000000003E-3</v>
      </c>
      <c r="AE1690" s="1">
        <v>-7.4886486830494703E-2</v>
      </c>
      <c r="AF1690" s="1">
        <v>2</v>
      </c>
      <c r="AG1690" s="1">
        <v>2</v>
      </c>
      <c r="AH1690" s="1">
        <v>11</v>
      </c>
      <c r="AI1690" s="1">
        <v>3</v>
      </c>
      <c r="AJ1690" s="1">
        <v>3</v>
      </c>
      <c r="AK1690" s="1">
        <v>51</v>
      </c>
    </row>
    <row r="1691" spans="1:37" x14ac:dyDescent="0.2">
      <c r="A1691" t="s">
        <v>1691</v>
      </c>
      <c r="B1691" t="s">
        <v>5123</v>
      </c>
      <c r="C1691" t="s">
        <v>5254</v>
      </c>
      <c r="D1691" t="s">
        <v>8721</v>
      </c>
      <c r="E1691" t="s">
        <v>8725</v>
      </c>
      <c r="F1691" s="35" t="s">
        <v>8726</v>
      </c>
      <c r="G1691" s="1" t="s">
        <v>5105</v>
      </c>
      <c r="H1691" s="1" t="s">
        <v>5105</v>
      </c>
      <c r="I1691" s="3">
        <v>1</v>
      </c>
      <c r="J1691" s="1">
        <v>0</v>
      </c>
      <c r="K1691" s="1">
        <v>0</v>
      </c>
      <c r="L1691" s="3">
        <v>1</v>
      </c>
      <c r="M1691" s="6">
        <v>174</v>
      </c>
      <c r="N1691" s="13">
        <v>174</v>
      </c>
      <c r="O1691" s="3">
        <v>44</v>
      </c>
      <c r="P1691" s="1">
        <v>2.9550000000000001</v>
      </c>
      <c r="Q1691" s="1">
        <v>2.9550000000000001</v>
      </c>
      <c r="R1691" s="3">
        <v>47</v>
      </c>
      <c r="S1691" s="1">
        <v>20</v>
      </c>
      <c r="T1691" s="1">
        <v>0</v>
      </c>
      <c r="U1691" s="1">
        <v>0</v>
      </c>
      <c r="V1691" s="1">
        <v>0</v>
      </c>
      <c r="W1691" s="1">
        <v>20</v>
      </c>
      <c r="X1691" s="1">
        <v>0</v>
      </c>
      <c r="Y1691" s="1">
        <v>30</v>
      </c>
      <c r="Z1691" s="1">
        <v>0</v>
      </c>
      <c r="AA1691" s="1">
        <v>30</v>
      </c>
      <c r="AB1691" s="1">
        <v>0</v>
      </c>
      <c r="AC1691" s="3">
        <v>11</v>
      </c>
      <c r="AD1691" s="1">
        <v>-5.0562610000000003E-3</v>
      </c>
      <c r="AE1691" s="1">
        <v>-7.48864868304948E-2</v>
      </c>
      <c r="AF1691" s="1">
        <v>2</v>
      </c>
      <c r="AG1691" s="1">
        <v>2</v>
      </c>
      <c r="AH1691" s="1">
        <v>11</v>
      </c>
      <c r="AI1691" s="1">
        <v>2</v>
      </c>
      <c r="AJ1691" s="1">
        <v>2</v>
      </c>
      <c r="AK1691" s="1">
        <v>51</v>
      </c>
    </row>
    <row r="1692" spans="1:37" x14ac:dyDescent="0.2">
      <c r="A1692" t="s">
        <v>1692</v>
      </c>
      <c r="B1692" t="s">
        <v>5123</v>
      </c>
      <c r="C1692" t="s">
        <v>5254</v>
      </c>
      <c r="D1692" t="s">
        <v>8721</v>
      </c>
      <c r="E1692" t="s">
        <v>8727</v>
      </c>
      <c r="F1692" s="35" t="s">
        <v>8728</v>
      </c>
      <c r="G1692" s="1" t="s">
        <v>5105</v>
      </c>
      <c r="H1692" s="1" t="s">
        <v>5105</v>
      </c>
      <c r="I1692" s="3">
        <v>1</v>
      </c>
      <c r="J1692" s="1">
        <v>0</v>
      </c>
      <c r="K1692" s="1">
        <v>0</v>
      </c>
      <c r="L1692" s="3">
        <v>1</v>
      </c>
      <c r="M1692" s="6">
        <v>371.5</v>
      </c>
      <c r="N1692" s="13">
        <v>371.5</v>
      </c>
      <c r="O1692" s="3">
        <v>44</v>
      </c>
      <c r="P1692" s="1">
        <v>2.375</v>
      </c>
      <c r="Q1692" s="1">
        <v>2.375</v>
      </c>
      <c r="R1692" s="3">
        <v>47</v>
      </c>
      <c r="S1692" s="1">
        <v>20</v>
      </c>
      <c r="T1692" s="1">
        <v>0</v>
      </c>
      <c r="U1692" s="1">
        <v>0</v>
      </c>
      <c r="V1692" s="1">
        <v>0</v>
      </c>
      <c r="W1692" s="1">
        <v>20</v>
      </c>
      <c r="X1692" s="1">
        <v>0</v>
      </c>
      <c r="Y1692" s="1">
        <v>30</v>
      </c>
      <c r="Z1692" s="1">
        <v>0</v>
      </c>
      <c r="AA1692" s="1">
        <v>30</v>
      </c>
      <c r="AB1692" s="1">
        <v>0</v>
      </c>
      <c r="AC1692" s="3">
        <v>11</v>
      </c>
      <c r="AD1692" s="1">
        <v>-5.0562610000000003E-3</v>
      </c>
      <c r="AE1692" s="1">
        <v>-7.48864868304948E-2</v>
      </c>
      <c r="AF1692" s="1">
        <v>2</v>
      </c>
      <c r="AG1692" s="1">
        <v>2</v>
      </c>
      <c r="AH1692" s="1">
        <v>11</v>
      </c>
      <c r="AI1692" s="1">
        <v>5</v>
      </c>
      <c r="AJ1692" s="1">
        <v>5</v>
      </c>
      <c r="AK1692" s="1">
        <v>51</v>
      </c>
    </row>
    <row r="1693" spans="1:37" x14ac:dyDescent="0.2">
      <c r="A1693" t="s">
        <v>1693</v>
      </c>
      <c r="B1693" t="s">
        <v>5123</v>
      </c>
      <c r="C1693" t="s">
        <v>5254</v>
      </c>
      <c r="D1693" t="s">
        <v>8721</v>
      </c>
      <c r="E1693" t="s">
        <v>8729</v>
      </c>
      <c r="F1693" s="35" t="s">
        <v>8730</v>
      </c>
      <c r="G1693" s="1" t="s">
        <v>5105</v>
      </c>
      <c r="H1693" s="1" t="s">
        <v>5105</v>
      </c>
      <c r="I1693" s="3">
        <v>1</v>
      </c>
      <c r="J1693" s="1">
        <v>0</v>
      </c>
      <c r="K1693" s="1">
        <v>0</v>
      </c>
      <c r="L1693" s="3">
        <v>1</v>
      </c>
      <c r="M1693" s="6">
        <v>291</v>
      </c>
      <c r="N1693" s="13">
        <v>291</v>
      </c>
      <c r="O1693" s="3">
        <v>44</v>
      </c>
      <c r="P1693" s="1">
        <v>2.9325000000000001</v>
      </c>
      <c r="Q1693" s="1">
        <v>2.9325000000000001</v>
      </c>
      <c r="R1693" s="3">
        <v>47</v>
      </c>
      <c r="S1693" s="1">
        <v>20</v>
      </c>
      <c r="T1693" s="1">
        <v>0</v>
      </c>
      <c r="U1693" s="1">
        <v>0</v>
      </c>
      <c r="V1693" s="1">
        <v>0</v>
      </c>
      <c r="W1693" s="1">
        <v>20</v>
      </c>
      <c r="X1693" s="1">
        <v>0</v>
      </c>
      <c r="Y1693" s="1">
        <v>30</v>
      </c>
      <c r="Z1693" s="1">
        <v>0</v>
      </c>
      <c r="AA1693" s="1">
        <v>30</v>
      </c>
      <c r="AB1693" s="1">
        <v>0</v>
      </c>
      <c r="AC1693" s="3">
        <v>11</v>
      </c>
      <c r="AD1693" s="1">
        <v>-5.0562610000000003E-3</v>
      </c>
      <c r="AE1693" s="1">
        <v>-7.48864868304948E-2</v>
      </c>
      <c r="AF1693" s="1">
        <v>2</v>
      </c>
      <c r="AG1693" s="1">
        <v>2</v>
      </c>
      <c r="AH1693" s="1">
        <v>11</v>
      </c>
      <c r="AI1693" s="1">
        <v>3</v>
      </c>
      <c r="AJ1693" s="1">
        <v>3</v>
      </c>
      <c r="AK1693" s="1">
        <v>51</v>
      </c>
    </row>
    <row r="1694" spans="1:37" x14ac:dyDescent="0.2">
      <c r="A1694" t="s">
        <v>1694</v>
      </c>
      <c r="B1694" t="s">
        <v>5123</v>
      </c>
      <c r="C1694" t="s">
        <v>5254</v>
      </c>
      <c r="D1694" t="s">
        <v>8721</v>
      </c>
      <c r="E1694" t="s">
        <v>8731</v>
      </c>
      <c r="F1694" s="35" t="s">
        <v>8732</v>
      </c>
      <c r="G1694" s="1" t="s">
        <v>5105</v>
      </c>
      <c r="H1694" s="1" t="s">
        <v>5105</v>
      </c>
      <c r="I1694" s="3">
        <v>1</v>
      </c>
      <c r="J1694" s="1">
        <v>0</v>
      </c>
      <c r="K1694" s="1">
        <v>0</v>
      </c>
      <c r="L1694" s="3">
        <v>1</v>
      </c>
      <c r="M1694" s="6">
        <v>347.3</v>
      </c>
      <c r="N1694" s="13">
        <v>347.3</v>
      </c>
      <c r="O1694" s="3">
        <v>44</v>
      </c>
      <c r="P1694" s="1">
        <v>2.75</v>
      </c>
      <c r="Q1694" s="1">
        <v>2.75</v>
      </c>
      <c r="R1694" s="3">
        <v>47</v>
      </c>
      <c r="S1694" s="1">
        <v>20</v>
      </c>
      <c r="T1694" s="1">
        <v>0</v>
      </c>
      <c r="U1694" s="1">
        <v>0</v>
      </c>
      <c r="V1694" s="1">
        <v>0</v>
      </c>
      <c r="W1694" s="1">
        <v>20</v>
      </c>
      <c r="X1694" s="1">
        <v>0</v>
      </c>
      <c r="Y1694" s="1">
        <v>30</v>
      </c>
      <c r="Z1694" s="1">
        <v>0</v>
      </c>
      <c r="AA1694" s="1">
        <v>30</v>
      </c>
      <c r="AB1694" s="1">
        <v>0</v>
      </c>
      <c r="AC1694" s="3">
        <v>11</v>
      </c>
      <c r="AD1694" s="1">
        <v>-5.0562610000000003E-3</v>
      </c>
      <c r="AE1694" s="1">
        <v>-7.4886486830494897E-2</v>
      </c>
      <c r="AF1694" s="1">
        <v>2</v>
      </c>
      <c r="AG1694" s="1">
        <v>2</v>
      </c>
      <c r="AH1694" s="1">
        <v>11</v>
      </c>
      <c r="AI1694" s="1">
        <v>3</v>
      </c>
      <c r="AJ1694" s="1">
        <v>3</v>
      </c>
      <c r="AK1694" s="1">
        <v>51</v>
      </c>
    </row>
    <row r="1695" spans="1:37" x14ac:dyDescent="0.2">
      <c r="A1695" t="s">
        <v>1695</v>
      </c>
      <c r="B1695" t="s">
        <v>5181</v>
      </c>
      <c r="C1695" t="s">
        <v>5834</v>
      </c>
      <c r="D1695" t="s">
        <v>8733</v>
      </c>
      <c r="E1695" t="s">
        <v>8734</v>
      </c>
      <c r="F1695" s="35" t="s">
        <v>8735</v>
      </c>
      <c r="G1695" s="1" t="s">
        <v>5105</v>
      </c>
      <c r="H1695" s="1" t="s">
        <v>5105</v>
      </c>
      <c r="I1695" s="3">
        <v>1</v>
      </c>
      <c r="J1695" s="1">
        <v>0</v>
      </c>
      <c r="K1695" s="1">
        <v>0</v>
      </c>
      <c r="L1695" s="3">
        <v>1</v>
      </c>
      <c r="M1695" s="6">
        <v>289</v>
      </c>
      <c r="N1695" s="13">
        <v>289</v>
      </c>
      <c r="O1695" s="3">
        <v>44</v>
      </c>
      <c r="P1695" s="1" t="s">
        <v>2</v>
      </c>
      <c r="Q1695" s="1">
        <v>3.5703</v>
      </c>
      <c r="R1695" s="3" t="s">
        <v>14989</v>
      </c>
      <c r="S1695" s="1">
        <v>70</v>
      </c>
      <c r="T1695" s="1">
        <v>0</v>
      </c>
      <c r="U1695" s="1">
        <v>0</v>
      </c>
      <c r="V1695" s="1">
        <v>0</v>
      </c>
      <c r="W1695" s="1">
        <v>20</v>
      </c>
      <c r="X1695" s="1">
        <v>0</v>
      </c>
      <c r="Y1695" s="1">
        <v>10</v>
      </c>
      <c r="Z1695" s="1">
        <v>0</v>
      </c>
      <c r="AA1695" s="1">
        <v>0</v>
      </c>
      <c r="AB1695" s="1">
        <v>0</v>
      </c>
      <c r="AC1695" s="3">
        <v>11</v>
      </c>
      <c r="AD1695" s="1">
        <v>8.2415166999999998E-2</v>
      </c>
      <c r="AE1695" s="1">
        <v>-7.8127868929965903E-3</v>
      </c>
      <c r="AF1695" s="1">
        <v>1</v>
      </c>
      <c r="AG1695" s="1">
        <v>1</v>
      </c>
      <c r="AH1695" s="1">
        <v>11</v>
      </c>
      <c r="AI1695" s="1">
        <v>3</v>
      </c>
      <c r="AJ1695" s="1">
        <v>3</v>
      </c>
      <c r="AK1695" s="1">
        <v>51</v>
      </c>
    </row>
    <row r="1696" spans="1:37" x14ac:dyDescent="0.2">
      <c r="A1696" t="s">
        <v>1696</v>
      </c>
      <c r="B1696" t="s">
        <v>5181</v>
      </c>
      <c r="C1696" t="s">
        <v>5834</v>
      </c>
      <c r="D1696" t="s">
        <v>8733</v>
      </c>
      <c r="E1696" t="s">
        <v>8736</v>
      </c>
      <c r="F1696" s="35" t="s">
        <v>8737</v>
      </c>
      <c r="G1696" s="1" t="s">
        <v>5105</v>
      </c>
      <c r="H1696" s="1" t="s">
        <v>5105</v>
      </c>
      <c r="I1696" s="3">
        <v>1</v>
      </c>
      <c r="J1696" s="1">
        <v>0</v>
      </c>
      <c r="K1696" s="1">
        <v>0</v>
      </c>
      <c r="L1696" s="3">
        <v>1</v>
      </c>
      <c r="M1696" s="6">
        <v>300</v>
      </c>
      <c r="N1696" s="13">
        <v>300</v>
      </c>
      <c r="O1696" s="3">
        <v>44</v>
      </c>
      <c r="P1696" s="1">
        <v>3.34</v>
      </c>
      <c r="Q1696" s="1">
        <v>3.34</v>
      </c>
      <c r="R1696" s="3">
        <v>47</v>
      </c>
      <c r="S1696" s="1">
        <v>70</v>
      </c>
      <c r="T1696" s="1">
        <v>0</v>
      </c>
      <c r="U1696" s="1">
        <v>0</v>
      </c>
      <c r="V1696" s="1">
        <v>0</v>
      </c>
      <c r="W1696" s="1">
        <v>20</v>
      </c>
      <c r="X1696" s="1">
        <v>0</v>
      </c>
      <c r="Y1696" s="1">
        <v>10</v>
      </c>
      <c r="Z1696" s="1">
        <v>0</v>
      </c>
      <c r="AA1696" s="1">
        <v>0</v>
      </c>
      <c r="AB1696" s="1">
        <v>0</v>
      </c>
      <c r="AC1696" s="3">
        <v>11</v>
      </c>
      <c r="AD1696" s="1">
        <v>8.2415166999999998E-2</v>
      </c>
      <c r="AE1696" s="1">
        <v>-7.8127868929965798E-3</v>
      </c>
      <c r="AF1696" s="1">
        <v>1</v>
      </c>
      <c r="AG1696" s="1">
        <v>1</v>
      </c>
      <c r="AH1696" s="1">
        <v>11</v>
      </c>
      <c r="AI1696" s="1">
        <v>2</v>
      </c>
      <c r="AJ1696" s="1">
        <v>2</v>
      </c>
      <c r="AK1696" s="1">
        <v>51</v>
      </c>
    </row>
    <row r="1697" spans="1:37" x14ac:dyDescent="0.2">
      <c r="A1697" t="s">
        <v>1697</v>
      </c>
      <c r="B1697" t="s">
        <v>5228</v>
      </c>
      <c r="C1697" t="s">
        <v>8738</v>
      </c>
      <c r="D1697" t="s">
        <v>8739</v>
      </c>
      <c r="E1697" t="s">
        <v>8740</v>
      </c>
      <c r="F1697" s="35" t="s">
        <v>8741</v>
      </c>
      <c r="G1697" s="1" t="s">
        <v>5104</v>
      </c>
      <c r="H1697" s="1" t="s">
        <v>5104</v>
      </c>
      <c r="I1697" s="3">
        <v>1</v>
      </c>
      <c r="J1697" s="1">
        <v>0</v>
      </c>
      <c r="K1697" s="1">
        <v>0</v>
      </c>
      <c r="L1697" s="3">
        <v>1</v>
      </c>
      <c r="M1697" s="6">
        <v>952.5</v>
      </c>
      <c r="N1697" s="13">
        <v>952.5</v>
      </c>
      <c r="O1697" s="3">
        <v>44</v>
      </c>
      <c r="P1697" s="1">
        <v>1</v>
      </c>
      <c r="Q1697" s="1">
        <v>1</v>
      </c>
      <c r="R1697" s="3">
        <v>47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100</v>
      </c>
      <c r="AC1697" s="3">
        <v>11</v>
      </c>
      <c r="AD1697" s="1">
        <v>-9.0224465000000004E-2</v>
      </c>
      <c r="AE1697" s="1">
        <v>7.4363546281953602E-2</v>
      </c>
      <c r="AF1697" s="1">
        <v>3</v>
      </c>
      <c r="AG1697" s="1">
        <v>3</v>
      </c>
      <c r="AH1697" s="1">
        <v>11</v>
      </c>
      <c r="AI1697" s="1">
        <v>2</v>
      </c>
      <c r="AJ1697" s="1">
        <v>2</v>
      </c>
      <c r="AK1697" s="1">
        <v>51</v>
      </c>
    </row>
    <row r="1698" spans="1:37" x14ac:dyDescent="0.2">
      <c r="A1698" t="s">
        <v>1698</v>
      </c>
      <c r="B1698" t="s">
        <v>7851</v>
      </c>
      <c r="C1698" t="s">
        <v>7852</v>
      </c>
      <c r="D1698" t="s">
        <v>8742</v>
      </c>
      <c r="E1698" t="s">
        <v>5629</v>
      </c>
      <c r="F1698" s="35" t="s">
        <v>8743</v>
      </c>
      <c r="G1698" s="1" t="s">
        <v>5104</v>
      </c>
      <c r="H1698" s="1" t="s">
        <v>5104</v>
      </c>
      <c r="I1698" s="3">
        <v>1</v>
      </c>
      <c r="J1698" s="1">
        <v>0</v>
      </c>
      <c r="K1698" s="1">
        <v>0</v>
      </c>
      <c r="L1698" s="3">
        <v>1</v>
      </c>
      <c r="M1698" s="6">
        <v>113</v>
      </c>
      <c r="N1698" s="13">
        <v>113</v>
      </c>
      <c r="O1698" s="3">
        <v>44</v>
      </c>
      <c r="P1698" s="1">
        <v>3.93</v>
      </c>
      <c r="Q1698" s="1">
        <v>3.93</v>
      </c>
      <c r="R1698" s="3">
        <v>47</v>
      </c>
      <c r="S1698" s="1">
        <v>100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3">
        <v>11</v>
      </c>
      <c r="AD1698" s="1">
        <v>9.9855619000000007E-2</v>
      </c>
      <c r="AE1698" s="1">
        <v>2.2143426940416801E-2</v>
      </c>
      <c r="AF1698" s="1">
        <v>1</v>
      </c>
      <c r="AG1698" s="1">
        <v>1</v>
      </c>
      <c r="AH1698" s="1">
        <v>11</v>
      </c>
      <c r="AI1698" s="1">
        <v>9</v>
      </c>
      <c r="AJ1698" s="1">
        <v>9</v>
      </c>
      <c r="AK1698" s="1">
        <v>51</v>
      </c>
    </row>
    <row r="1699" spans="1:37" x14ac:dyDescent="0.2">
      <c r="A1699" t="s">
        <v>1699</v>
      </c>
      <c r="B1699" t="s">
        <v>7851</v>
      </c>
      <c r="C1699" t="s">
        <v>7852</v>
      </c>
      <c r="D1699" t="s">
        <v>8742</v>
      </c>
      <c r="E1699" t="s">
        <v>8744</v>
      </c>
      <c r="F1699" s="35" t="s">
        <v>8745</v>
      </c>
      <c r="G1699" s="1" t="s">
        <v>5106</v>
      </c>
      <c r="H1699" s="1" t="s">
        <v>5106</v>
      </c>
      <c r="I1699" s="3">
        <v>1</v>
      </c>
      <c r="J1699" s="1">
        <v>0</v>
      </c>
      <c r="K1699" s="1">
        <v>0</v>
      </c>
      <c r="L1699" s="3">
        <v>1</v>
      </c>
      <c r="M1699" s="6">
        <v>137.80000000000001</v>
      </c>
      <c r="N1699" s="13">
        <v>137.80000000000001</v>
      </c>
      <c r="O1699" s="3">
        <v>44</v>
      </c>
      <c r="P1699" s="1">
        <v>5.2450000000000001</v>
      </c>
      <c r="Q1699" s="1">
        <v>5.2450000000000001</v>
      </c>
      <c r="R1699" s="3">
        <v>47</v>
      </c>
      <c r="S1699" s="1">
        <v>100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3">
        <v>11</v>
      </c>
      <c r="AD1699" s="1">
        <v>9.9855619000000007E-2</v>
      </c>
      <c r="AE1699" s="1">
        <v>2.2143426940416801E-2</v>
      </c>
      <c r="AF1699" s="1">
        <v>1</v>
      </c>
      <c r="AG1699" s="1">
        <v>1</v>
      </c>
      <c r="AH1699" s="1">
        <v>11</v>
      </c>
      <c r="AI1699" s="1">
        <v>10</v>
      </c>
      <c r="AJ1699" s="1">
        <v>10</v>
      </c>
      <c r="AK1699" s="1">
        <v>51</v>
      </c>
    </row>
    <row r="1700" spans="1:37" x14ac:dyDescent="0.2">
      <c r="A1700" t="s">
        <v>1700</v>
      </c>
      <c r="B1700" t="s">
        <v>5554</v>
      </c>
      <c r="C1700" t="s">
        <v>5801</v>
      </c>
      <c r="D1700" t="s">
        <v>8746</v>
      </c>
      <c r="E1700" t="s">
        <v>6824</v>
      </c>
      <c r="F1700" s="35" t="s">
        <v>8747</v>
      </c>
      <c r="G1700" s="1" t="s">
        <v>5104</v>
      </c>
      <c r="H1700" s="1" t="s">
        <v>5104</v>
      </c>
      <c r="I1700" s="3">
        <v>1</v>
      </c>
      <c r="J1700" s="1">
        <v>0</v>
      </c>
      <c r="K1700" s="1">
        <v>0</v>
      </c>
      <c r="L1700" s="3">
        <v>1</v>
      </c>
      <c r="M1700" s="6">
        <v>342</v>
      </c>
      <c r="N1700" s="13">
        <v>342</v>
      </c>
      <c r="O1700" s="3">
        <v>44</v>
      </c>
      <c r="P1700" s="1">
        <v>3.87</v>
      </c>
      <c r="Q1700" s="1">
        <v>3.87</v>
      </c>
      <c r="R1700" s="3">
        <v>47</v>
      </c>
      <c r="S1700" s="1">
        <v>30</v>
      </c>
      <c r="T1700" s="1">
        <v>0</v>
      </c>
      <c r="U1700" s="1">
        <v>0</v>
      </c>
      <c r="V1700" s="1">
        <v>0</v>
      </c>
      <c r="W1700" s="1">
        <v>30</v>
      </c>
      <c r="X1700" s="1">
        <v>20</v>
      </c>
      <c r="Y1700" s="1">
        <v>10</v>
      </c>
      <c r="Z1700" s="1">
        <v>0</v>
      </c>
      <c r="AA1700" s="1">
        <v>10</v>
      </c>
      <c r="AB1700" s="1">
        <v>0</v>
      </c>
      <c r="AC1700" s="3">
        <v>11</v>
      </c>
      <c r="AD1700" s="1">
        <v>3.7780598999999998E-2</v>
      </c>
      <c r="AE1700" s="1">
        <v>-2.7859047375452299E-2</v>
      </c>
      <c r="AF1700" s="1">
        <v>1</v>
      </c>
      <c r="AG1700" s="1">
        <v>1</v>
      </c>
      <c r="AH1700" s="1">
        <v>11</v>
      </c>
      <c r="AI1700" s="1">
        <v>5</v>
      </c>
      <c r="AJ1700" s="1">
        <v>5</v>
      </c>
      <c r="AK1700" s="1">
        <v>51</v>
      </c>
    </row>
    <row r="1701" spans="1:37" x14ac:dyDescent="0.2">
      <c r="A1701" t="s">
        <v>1701</v>
      </c>
      <c r="B1701" t="s">
        <v>5554</v>
      </c>
      <c r="C1701" t="s">
        <v>5801</v>
      </c>
      <c r="D1701" t="s">
        <v>8746</v>
      </c>
      <c r="E1701" t="s">
        <v>5727</v>
      </c>
      <c r="F1701" s="35" t="s">
        <v>8748</v>
      </c>
      <c r="G1701" s="1" t="s">
        <v>5104</v>
      </c>
      <c r="H1701" s="1" t="s">
        <v>5104</v>
      </c>
      <c r="I1701" s="3">
        <v>1</v>
      </c>
      <c r="J1701" s="1">
        <v>0</v>
      </c>
      <c r="K1701" s="1">
        <v>0</v>
      </c>
      <c r="L1701" s="3">
        <v>1</v>
      </c>
      <c r="M1701" s="6">
        <v>141</v>
      </c>
      <c r="N1701" s="13">
        <v>141</v>
      </c>
      <c r="O1701" s="3">
        <v>44</v>
      </c>
      <c r="P1701" s="1">
        <v>3.9024999999999999</v>
      </c>
      <c r="Q1701" s="1">
        <v>3.9024999999999999</v>
      </c>
      <c r="R1701" s="3">
        <v>47</v>
      </c>
      <c r="S1701" s="1">
        <v>30</v>
      </c>
      <c r="T1701" s="1">
        <v>0</v>
      </c>
      <c r="U1701" s="1">
        <v>0</v>
      </c>
      <c r="V1701" s="1">
        <v>0</v>
      </c>
      <c r="W1701" s="1">
        <v>30</v>
      </c>
      <c r="X1701" s="1">
        <v>20</v>
      </c>
      <c r="Y1701" s="1">
        <v>10</v>
      </c>
      <c r="Z1701" s="1">
        <v>0</v>
      </c>
      <c r="AA1701" s="1">
        <v>10</v>
      </c>
      <c r="AB1701" s="1">
        <v>0</v>
      </c>
      <c r="AC1701" s="3">
        <v>11</v>
      </c>
      <c r="AD1701" s="1">
        <v>3.7780598999999998E-2</v>
      </c>
      <c r="AE1701" s="1">
        <v>-2.7859047375452299E-2</v>
      </c>
      <c r="AF1701" s="1">
        <v>1</v>
      </c>
      <c r="AG1701" s="1">
        <v>1</v>
      </c>
      <c r="AH1701" s="1">
        <v>11</v>
      </c>
      <c r="AI1701" s="1">
        <v>5</v>
      </c>
      <c r="AJ1701" s="1">
        <v>5</v>
      </c>
      <c r="AK1701" s="1">
        <v>51</v>
      </c>
    </row>
    <row r="1702" spans="1:37" x14ac:dyDescent="0.2">
      <c r="A1702" t="s">
        <v>1702</v>
      </c>
      <c r="B1702" t="s">
        <v>5181</v>
      </c>
      <c r="C1702" t="s">
        <v>5711</v>
      </c>
      <c r="D1702" t="s">
        <v>8749</v>
      </c>
      <c r="E1702" t="s">
        <v>8750</v>
      </c>
      <c r="F1702" s="35" t="s">
        <v>8751</v>
      </c>
      <c r="G1702" s="1" t="s">
        <v>5104</v>
      </c>
      <c r="H1702" s="1" t="s">
        <v>5104</v>
      </c>
      <c r="I1702" s="3">
        <v>1</v>
      </c>
      <c r="J1702" s="1">
        <v>0</v>
      </c>
      <c r="K1702" s="1">
        <v>0</v>
      </c>
      <c r="L1702" s="3">
        <v>1</v>
      </c>
      <c r="M1702" s="6">
        <v>2322.5</v>
      </c>
      <c r="N1702" s="13">
        <v>2322.5</v>
      </c>
      <c r="O1702" s="3">
        <v>44</v>
      </c>
      <c r="P1702" s="1">
        <v>1.865</v>
      </c>
      <c r="Q1702" s="1">
        <v>1.865</v>
      </c>
      <c r="R1702" s="3">
        <v>47</v>
      </c>
      <c r="S1702" s="1">
        <v>100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3">
        <v>11</v>
      </c>
      <c r="AD1702" s="1">
        <v>9.9855619000000007E-2</v>
      </c>
      <c r="AE1702" s="1">
        <v>2.2143426940416801E-2</v>
      </c>
      <c r="AF1702" s="1">
        <v>1</v>
      </c>
      <c r="AG1702" s="1">
        <v>1</v>
      </c>
      <c r="AH1702" s="1">
        <v>11</v>
      </c>
      <c r="AI1702" s="1">
        <v>5</v>
      </c>
      <c r="AJ1702" s="1">
        <v>5</v>
      </c>
      <c r="AK1702" s="1">
        <v>51</v>
      </c>
    </row>
    <row r="1703" spans="1:37" x14ac:dyDescent="0.2">
      <c r="A1703" t="s">
        <v>1703</v>
      </c>
      <c r="B1703" t="s">
        <v>5233</v>
      </c>
      <c r="C1703" t="s">
        <v>5234</v>
      </c>
      <c r="D1703" t="s">
        <v>8752</v>
      </c>
      <c r="E1703" t="s">
        <v>8753</v>
      </c>
      <c r="F1703" s="35" t="s">
        <v>8754</v>
      </c>
      <c r="G1703" s="1" t="s">
        <v>5105</v>
      </c>
      <c r="H1703" s="1" t="s">
        <v>5105</v>
      </c>
      <c r="I1703" s="3">
        <v>1</v>
      </c>
      <c r="J1703" s="1">
        <v>0</v>
      </c>
      <c r="K1703" s="1">
        <v>0</v>
      </c>
      <c r="L1703" s="3">
        <v>1</v>
      </c>
      <c r="M1703" s="6">
        <v>35200</v>
      </c>
      <c r="N1703" s="13">
        <v>35200</v>
      </c>
      <c r="O1703" s="3">
        <v>44</v>
      </c>
      <c r="P1703" s="1">
        <v>1.0075000000000001</v>
      </c>
      <c r="Q1703" s="1">
        <v>1.0075000000000001</v>
      </c>
      <c r="R1703" s="3">
        <v>47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100</v>
      </c>
      <c r="AC1703" s="3">
        <v>11</v>
      </c>
      <c r="AD1703" s="1">
        <v>-9.0224465000000004E-2</v>
      </c>
      <c r="AE1703" s="1">
        <v>7.4363546281953602E-2</v>
      </c>
      <c r="AF1703" s="1">
        <v>1</v>
      </c>
      <c r="AG1703" s="1">
        <v>1</v>
      </c>
      <c r="AH1703" s="1">
        <v>11</v>
      </c>
      <c r="AI1703" s="1">
        <v>5</v>
      </c>
      <c r="AJ1703" s="1">
        <v>5</v>
      </c>
      <c r="AK1703" s="1">
        <v>51</v>
      </c>
    </row>
    <row r="1704" spans="1:37" x14ac:dyDescent="0.2">
      <c r="A1704" t="s">
        <v>1704</v>
      </c>
      <c r="B1704" t="s">
        <v>5181</v>
      </c>
      <c r="C1704" t="s">
        <v>5182</v>
      </c>
      <c r="D1704" t="s">
        <v>8755</v>
      </c>
      <c r="E1704" t="s">
        <v>8756</v>
      </c>
      <c r="F1704" s="35" t="s">
        <v>8757</v>
      </c>
      <c r="G1704" s="1" t="s">
        <v>5105</v>
      </c>
      <c r="H1704" s="1" t="s">
        <v>5105</v>
      </c>
      <c r="I1704" s="3">
        <v>1</v>
      </c>
      <c r="J1704" s="1">
        <v>1</v>
      </c>
      <c r="K1704" s="1">
        <v>1</v>
      </c>
      <c r="L1704" s="3">
        <v>1</v>
      </c>
      <c r="M1704" s="6">
        <v>7874.9</v>
      </c>
      <c r="N1704" s="13">
        <v>7874.9</v>
      </c>
      <c r="O1704" s="3">
        <v>44</v>
      </c>
      <c r="P1704" s="1">
        <v>2.42</v>
      </c>
      <c r="Q1704" s="1">
        <v>2.42</v>
      </c>
      <c r="R1704" s="3">
        <v>47</v>
      </c>
      <c r="S1704" s="1">
        <v>10</v>
      </c>
      <c r="T1704" s="1">
        <v>80</v>
      </c>
      <c r="U1704" s="1">
        <v>0</v>
      </c>
      <c r="V1704" s="1">
        <v>0</v>
      </c>
      <c r="W1704" s="1">
        <v>0</v>
      </c>
      <c r="X1704" s="1">
        <v>0</v>
      </c>
      <c r="Y1704" s="1">
        <v>10</v>
      </c>
      <c r="Z1704" s="1">
        <v>0</v>
      </c>
      <c r="AA1704" s="1">
        <v>0</v>
      </c>
      <c r="AB1704" s="1">
        <v>0</v>
      </c>
      <c r="AC1704" s="3">
        <v>11</v>
      </c>
      <c r="AD1704" s="1">
        <v>8.0993760000000001E-3</v>
      </c>
      <c r="AE1704" s="1">
        <v>-3.7179103325470003E-2</v>
      </c>
      <c r="AF1704" s="1">
        <v>1</v>
      </c>
      <c r="AG1704" s="1">
        <v>1</v>
      </c>
      <c r="AH1704" s="1">
        <v>11</v>
      </c>
      <c r="AI1704" s="1">
        <v>9</v>
      </c>
      <c r="AJ1704" s="1">
        <v>9</v>
      </c>
      <c r="AK1704" s="1">
        <v>51</v>
      </c>
    </row>
    <row r="1705" spans="1:37" x14ac:dyDescent="0.2">
      <c r="A1705" t="s">
        <v>1705</v>
      </c>
      <c r="B1705" t="s">
        <v>5181</v>
      </c>
      <c r="C1705" t="s">
        <v>5834</v>
      </c>
      <c r="D1705" t="s">
        <v>8758</v>
      </c>
      <c r="E1705" t="s">
        <v>8759</v>
      </c>
      <c r="F1705" s="35" t="s">
        <v>8760</v>
      </c>
      <c r="G1705" s="1" t="s">
        <v>5105</v>
      </c>
      <c r="H1705" s="1" t="s">
        <v>5105</v>
      </c>
      <c r="I1705" s="3">
        <v>1</v>
      </c>
      <c r="J1705" s="1">
        <v>0</v>
      </c>
      <c r="K1705" s="1">
        <v>0</v>
      </c>
      <c r="L1705" s="3">
        <v>1</v>
      </c>
      <c r="M1705" s="6">
        <v>483.5</v>
      </c>
      <c r="N1705" s="13">
        <v>483.5</v>
      </c>
      <c r="O1705" s="3">
        <v>44</v>
      </c>
      <c r="P1705" s="1">
        <v>2.2999999999999998</v>
      </c>
      <c r="Q1705" s="1">
        <v>2.2999999999999998</v>
      </c>
      <c r="R1705" s="3">
        <v>1</v>
      </c>
      <c r="S1705" s="1">
        <v>30</v>
      </c>
      <c r="T1705" s="1">
        <v>0</v>
      </c>
      <c r="U1705" s="1">
        <v>0</v>
      </c>
      <c r="V1705" s="1">
        <v>0</v>
      </c>
      <c r="W1705" s="1">
        <v>58</v>
      </c>
      <c r="X1705" s="1">
        <v>0</v>
      </c>
      <c r="Y1705" s="1">
        <v>0</v>
      </c>
      <c r="Z1705" s="1">
        <v>0</v>
      </c>
      <c r="AA1705" s="1">
        <v>0</v>
      </c>
      <c r="AB1705" s="1">
        <v>12</v>
      </c>
      <c r="AC1705" s="36">
        <v>1</v>
      </c>
      <c r="AD1705" s="1">
        <v>2.8357994000000001E-2</v>
      </c>
      <c r="AE1705" s="1">
        <v>1.19780551854469E-2</v>
      </c>
      <c r="AF1705" s="1">
        <v>1</v>
      </c>
      <c r="AG1705" s="1">
        <v>1</v>
      </c>
      <c r="AH1705" s="15">
        <v>1</v>
      </c>
      <c r="AI1705" s="1">
        <v>8</v>
      </c>
      <c r="AJ1705" s="1">
        <v>8</v>
      </c>
      <c r="AK1705" s="1">
        <v>51</v>
      </c>
    </row>
    <row r="1706" spans="1:37" x14ac:dyDescent="0.2">
      <c r="A1706" t="s">
        <v>1706</v>
      </c>
      <c r="B1706" t="s">
        <v>5181</v>
      </c>
      <c r="C1706" t="s">
        <v>5834</v>
      </c>
      <c r="D1706" t="s">
        <v>8758</v>
      </c>
      <c r="E1706" t="s">
        <v>6827</v>
      </c>
      <c r="F1706" s="35" t="s">
        <v>8761</v>
      </c>
      <c r="G1706" s="1" t="s">
        <v>5105</v>
      </c>
      <c r="H1706" s="1" t="s">
        <v>5105</v>
      </c>
      <c r="I1706" s="3">
        <v>1</v>
      </c>
      <c r="J1706" s="1">
        <v>0</v>
      </c>
      <c r="K1706" s="1">
        <v>0</v>
      </c>
      <c r="L1706" s="3">
        <v>1</v>
      </c>
      <c r="M1706" s="6">
        <v>1853.5</v>
      </c>
      <c r="N1706" s="13">
        <v>1853.5</v>
      </c>
      <c r="O1706" s="3">
        <v>44</v>
      </c>
      <c r="P1706" s="1">
        <v>3.49</v>
      </c>
      <c r="Q1706" s="1">
        <v>3.49</v>
      </c>
      <c r="R1706" s="3">
        <v>47</v>
      </c>
      <c r="S1706" s="1">
        <v>30</v>
      </c>
      <c r="T1706" s="1">
        <v>20</v>
      </c>
      <c r="U1706" s="1">
        <v>30</v>
      </c>
      <c r="V1706" s="1">
        <v>10</v>
      </c>
      <c r="W1706" s="1">
        <v>0</v>
      </c>
      <c r="X1706" s="1">
        <v>0</v>
      </c>
      <c r="Y1706" s="1">
        <v>10</v>
      </c>
      <c r="Z1706" s="1">
        <v>0</v>
      </c>
      <c r="AA1706" s="1">
        <v>0</v>
      </c>
      <c r="AB1706" s="1">
        <v>0</v>
      </c>
      <c r="AC1706" s="3">
        <v>11</v>
      </c>
      <c r="AD1706" s="1">
        <v>5.9155342999999999E-2</v>
      </c>
      <c r="AE1706" s="1">
        <v>-2.98968952120067E-2</v>
      </c>
      <c r="AF1706" s="1">
        <v>1</v>
      </c>
      <c r="AG1706" s="1">
        <v>1</v>
      </c>
      <c r="AH1706" s="1">
        <v>11</v>
      </c>
      <c r="AI1706" s="1">
        <v>8</v>
      </c>
      <c r="AJ1706" s="1">
        <v>8</v>
      </c>
      <c r="AK1706" s="1">
        <v>51</v>
      </c>
    </row>
    <row r="1707" spans="1:37" x14ac:dyDescent="0.2">
      <c r="A1707" t="s">
        <v>1707</v>
      </c>
      <c r="B1707" t="s">
        <v>5181</v>
      </c>
      <c r="C1707" t="s">
        <v>5834</v>
      </c>
      <c r="D1707" t="s">
        <v>8758</v>
      </c>
      <c r="E1707" t="s">
        <v>8762</v>
      </c>
      <c r="F1707" s="35" t="s">
        <v>8763</v>
      </c>
      <c r="G1707" s="1" t="s">
        <v>5105</v>
      </c>
      <c r="H1707" s="1" t="s">
        <v>5105</v>
      </c>
      <c r="I1707" s="3">
        <v>1</v>
      </c>
      <c r="J1707" s="1">
        <v>1</v>
      </c>
      <c r="K1707" s="1">
        <v>1</v>
      </c>
      <c r="L1707" s="3">
        <v>1</v>
      </c>
      <c r="M1707" s="6">
        <v>1324.2</v>
      </c>
      <c r="N1707" s="13">
        <v>1324.2</v>
      </c>
      <c r="O1707" s="3">
        <v>44</v>
      </c>
      <c r="P1707" s="1">
        <v>2.2999999999999998</v>
      </c>
      <c r="Q1707" s="1">
        <v>2.2999999999999998</v>
      </c>
      <c r="R1707" s="3">
        <v>47</v>
      </c>
      <c r="S1707" s="1">
        <v>20</v>
      </c>
      <c r="T1707" s="1">
        <v>30</v>
      </c>
      <c r="U1707" s="1">
        <v>30</v>
      </c>
      <c r="V1707" s="1">
        <v>0</v>
      </c>
      <c r="W1707" s="1">
        <v>10</v>
      </c>
      <c r="X1707" s="1">
        <v>0</v>
      </c>
      <c r="Y1707" s="1">
        <v>10</v>
      </c>
      <c r="Z1707" s="1">
        <v>0</v>
      </c>
      <c r="AA1707" s="1">
        <v>0</v>
      </c>
      <c r="AB1707" s="1">
        <v>0</v>
      </c>
      <c r="AC1707" s="3">
        <v>11</v>
      </c>
      <c r="AD1707" s="1">
        <v>3.9305724E-2</v>
      </c>
      <c r="AE1707" s="1">
        <v>-3.8429095405190503E-2</v>
      </c>
      <c r="AF1707" s="1">
        <v>1</v>
      </c>
      <c r="AG1707" s="1">
        <v>1</v>
      </c>
      <c r="AH1707" s="1">
        <v>11</v>
      </c>
      <c r="AI1707" s="1">
        <v>9</v>
      </c>
      <c r="AJ1707" s="1">
        <v>9</v>
      </c>
      <c r="AK1707" s="1">
        <v>51</v>
      </c>
    </row>
    <row r="1708" spans="1:37" x14ac:dyDescent="0.2">
      <c r="A1708" t="s">
        <v>1708</v>
      </c>
      <c r="B1708" t="s">
        <v>5181</v>
      </c>
      <c r="C1708" t="s">
        <v>5834</v>
      </c>
      <c r="D1708" t="s">
        <v>8758</v>
      </c>
      <c r="E1708" t="s">
        <v>5746</v>
      </c>
      <c r="F1708" s="35" t="s">
        <v>8764</v>
      </c>
      <c r="G1708" s="1" t="s">
        <v>5105</v>
      </c>
      <c r="H1708" s="1" t="s">
        <v>5105</v>
      </c>
      <c r="I1708" s="3">
        <v>1</v>
      </c>
      <c r="J1708" s="1">
        <v>0</v>
      </c>
      <c r="K1708" s="1">
        <v>0</v>
      </c>
      <c r="L1708" s="3">
        <v>1</v>
      </c>
      <c r="M1708" s="6">
        <v>750</v>
      </c>
      <c r="N1708" s="13">
        <v>750</v>
      </c>
      <c r="O1708" s="3">
        <v>44</v>
      </c>
      <c r="P1708" s="1" t="s">
        <v>2</v>
      </c>
      <c r="Q1708" s="1">
        <v>3.3243</v>
      </c>
      <c r="R1708" s="3" t="s">
        <v>14989</v>
      </c>
      <c r="S1708" s="1">
        <v>70</v>
      </c>
      <c r="T1708" s="1">
        <v>0</v>
      </c>
      <c r="U1708" s="1">
        <v>0</v>
      </c>
      <c r="V1708" s="1">
        <v>0</v>
      </c>
      <c r="W1708" s="1">
        <v>20</v>
      </c>
      <c r="X1708" s="1">
        <v>0</v>
      </c>
      <c r="Y1708" s="1">
        <v>0</v>
      </c>
      <c r="Z1708" s="1">
        <v>0</v>
      </c>
      <c r="AA1708" s="1">
        <v>0</v>
      </c>
      <c r="AB1708" s="1">
        <v>10</v>
      </c>
      <c r="AC1708" s="3">
        <v>11</v>
      </c>
      <c r="AD1708" s="1">
        <v>7.3162836999999994E-2</v>
      </c>
      <c r="AE1708" s="1">
        <v>2.58672376812491E-2</v>
      </c>
      <c r="AF1708" s="1">
        <v>1</v>
      </c>
      <c r="AG1708" s="1">
        <v>1</v>
      </c>
      <c r="AH1708" s="1">
        <v>11</v>
      </c>
      <c r="AI1708" s="1">
        <v>2</v>
      </c>
      <c r="AJ1708" s="1">
        <v>2</v>
      </c>
      <c r="AK1708" s="1">
        <v>51</v>
      </c>
    </row>
    <row r="1709" spans="1:37" x14ac:dyDescent="0.2">
      <c r="A1709" t="s">
        <v>1709</v>
      </c>
      <c r="B1709" t="s">
        <v>5181</v>
      </c>
      <c r="C1709" t="s">
        <v>5834</v>
      </c>
      <c r="D1709" t="s">
        <v>8758</v>
      </c>
      <c r="E1709" t="s">
        <v>5224</v>
      </c>
      <c r="F1709" s="35" t="s">
        <v>8765</v>
      </c>
      <c r="G1709" s="1" t="s">
        <v>5104</v>
      </c>
      <c r="H1709" s="1" t="s">
        <v>5104</v>
      </c>
      <c r="I1709" s="3">
        <v>1</v>
      </c>
      <c r="J1709" s="1">
        <v>0</v>
      </c>
      <c r="K1709" s="1">
        <v>0</v>
      </c>
      <c r="L1709" s="3">
        <v>1</v>
      </c>
      <c r="M1709" s="6">
        <v>2700</v>
      </c>
      <c r="N1709" s="13">
        <v>2700</v>
      </c>
      <c r="O1709" s="3">
        <v>44</v>
      </c>
      <c r="P1709" s="1">
        <v>2.3650000000000002</v>
      </c>
      <c r="Q1709" s="1">
        <v>2.3650000000000002</v>
      </c>
      <c r="R1709" s="3">
        <v>47</v>
      </c>
      <c r="S1709" s="1">
        <v>30</v>
      </c>
      <c r="T1709" s="1">
        <v>20</v>
      </c>
      <c r="U1709" s="1">
        <v>30</v>
      </c>
      <c r="V1709" s="1">
        <v>10</v>
      </c>
      <c r="W1709" s="1">
        <v>0</v>
      </c>
      <c r="X1709" s="1">
        <v>0</v>
      </c>
      <c r="Y1709" s="1">
        <v>10</v>
      </c>
      <c r="Z1709" s="1">
        <v>0</v>
      </c>
      <c r="AA1709" s="1">
        <v>0</v>
      </c>
      <c r="AB1709" s="1">
        <v>0</v>
      </c>
      <c r="AC1709" s="3">
        <v>11</v>
      </c>
      <c r="AD1709" s="1">
        <v>5.9155342999999999E-2</v>
      </c>
      <c r="AE1709" s="1">
        <v>-2.98968952120067E-2</v>
      </c>
      <c r="AF1709" s="1">
        <v>1</v>
      </c>
      <c r="AG1709" s="1">
        <v>1</v>
      </c>
      <c r="AH1709" s="1">
        <v>11</v>
      </c>
      <c r="AI1709" s="1">
        <v>8</v>
      </c>
      <c r="AJ1709" s="1">
        <v>8</v>
      </c>
      <c r="AK1709" s="1">
        <v>51</v>
      </c>
    </row>
    <row r="1710" spans="1:37" x14ac:dyDescent="0.2">
      <c r="A1710" t="s">
        <v>1710</v>
      </c>
      <c r="B1710" t="s">
        <v>5181</v>
      </c>
      <c r="C1710" t="s">
        <v>5834</v>
      </c>
      <c r="D1710" t="s">
        <v>8758</v>
      </c>
      <c r="E1710" t="s">
        <v>8766</v>
      </c>
      <c r="F1710" s="35" t="s">
        <v>8767</v>
      </c>
      <c r="G1710" s="1" t="s">
        <v>5104</v>
      </c>
      <c r="H1710" s="1" t="s">
        <v>5104</v>
      </c>
      <c r="I1710" s="3">
        <v>1</v>
      </c>
      <c r="J1710" s="1">
        <v>1</v>
      </c>
      <c r="K1710" s="1">
        <v>1</v>
      </c>
      <c r="L1710" s="3">
        <v>1</v>
      </c>
      <c r="M1710" s="6">
        <v>5175</v>
      </c>
      <c r="N1710" s="13">
        <v>5175</v>
      </c>
      <c r="O1710" s="3">
        <v>44</v>
      </c>
      <c r="P1710" s="1">
        <v>2.9775</v>
      </c>
      <c r="Q1710" s="1">
        <v>2.9775</v>
      </c>
      <c r="R1710" s="3">
        <v>47</v>
      </c>
      <c r="S1710" s="1">
        <v>30</v>
      </c>
      <c r="T1710" s="1">
        <v>20</v>
      </c>
      <c r="U1710" s="1">
        <v>30</v>
      </c>
      <c r="V1710" s="1">
        <v>10</v>
      </c>
      <c r="W1710" s="1">
        <v>0</v>
      </c>
      <c r="X1710" s="1">
        <v>0</v>
      </c>
      <c r="Y1710" s="1">
        <v>10</v>
      </c>
      <c r="Z1710" s="1">
        <v>0</v>
      </c>
      <c r="AA1710" s="1">
        <v>0</v>
      </c>
      <c r="AB1710" s="1">
        <v>0</v>
      </c>
      <c r="AC1710" s="3">
        <v>11</v>
      </c>
      <c r="AD1710" s="1">
        <v>5.9155342999999999E-2</v>
      </c>
      <c r="AE1710" s="1">
        <v>-2.98968952120067E-2</v>
      </c>
      <c r="AF1710" s="1">
        <v>1</v>
      </c>
      <c r="AG1710" s="1">
        <v>1</v>
      </c>
      <c r="AH1710" s="1">
        <v>11</v>
      </c>
      <c r="AI1710" s="1">
        <v>9</v>
      </c>
      <c r="AJ1710" s="1">
        <v>9</v>
      </c>
      <c r="AK1710" s="1">
        <v>51</v>
      </c>
    </row>
    <row r="1711" spans="1:37" x14ac:dyDescent="0.2">
      <c r="A1711" t="s">
        <v>1711</v>
      </c>
      <c r="B1711" t="s">
        <v>5181</v>
      </c>
      <c r="C1711" t="s">
        <v>5834</v>
      </c>
      <c r="D1711" t="s">
        <v>8758</v>
      </c>
      <c r="E1711" t="s">
        <v>6013</v>
      </c>
      <c r="F1711" s="35" t="s">
        <v>8768</v>
      </c>
      <c r="G1711" s="1" t="s">
        <v>5104</v>
      </c>
      <c r="H1711" s="1" t="s">
        <v>5104</v>
      </c>
      <c r="I1711" s="3">
        <v>1</v>
      </c>
      <c r="J1711" s="1">
        <v>0</v>
      </c>
      <c r="K1711" s="1">
        <v>0</v>
      </c>
      <c r="L1711" s="3">
        <v>1</v>
      </c>
      <c r="M1711" s="6">
        <v>750</v>
      </c>
      <c r="N1711" s="13">
        <v>750</v>
      </c>
      <c r="O1711" s="3">
        <v>44</v>
      </c>
      <c r="P1711" s="1">
        <v>2.21</v>
      </c>
      <c r="Q1711" s="1">
        <v>2.21</v>
      </c>
      <c r="R1711" s="3">
        <v>47</v>
      </c>
      <c r="S1711" s="1">
        <v>30</v>
      </c>
      <c r="T1711" s="1">
        <v>20</v>
      </c>
      <c r="U1711" s="1">
        <v>30</v>
      </c>
      <c r="V1711" s="1">
        <v>10</v>
      </c>
      <c r="W1711" s="1">
        <v>0</v>
      </c>
      <c r="X1711" s="1">
        <v>0</v>
      </c>
      <c r="Y1711" s="1">
        <v>10</v>
      </c>
      <c r="Z1711" s="1">
        <v>0</v>
      </c>
      <c r="AA1711" s="1">
        <v>0</v>
      </c>
      <c r="AB1711" s="1">
        <v>0</v>
      </c>
      <c r="AC1711" s="3">
        <v>11</v>
      </c>
      <c r="AD1711" s="1">
        <v>5.9155342999999999E-2</v>
      </c>
      <c r="AE1711" s="1">
        <v>-2.98968952120067E-2</v>
      </c>
      <c r="AF1711" s="1">
        <v>1</v>
      </c>
      <c r="AG1711" s="1">
        <v>1</v>
      </c>
      <c r="AH1711" s="1">
        <v>11</v>
      </c>
      <c r="AI1711" s="1">
        <v>27</v>
      </c>
      <c r="AJ1711" s="1">
        <v>27</v>
      </c>
      <c r="AK1711" s="1">
        <v>51</v>
      </c>
    </row>
    <row r="1712" spans="1:37" x14ac:dyDescent="0.2">
      <c r="A1712" t="s">
        <v>1712</v>
      </c>
      <c r="B1712" t="s">
        <v>5181</v>
      </c>
      <c r="C1712" t="s">
        <v>5834</v>
      </c>
      <c r="D1712" t="s">
        <v>8758</v>
      </c>
      <c r="E1712" t="s">
        <v>8121</v>
      </c>
      <c r="F1712" s="35" t="s">
        <v>8769</v>
      </c>
      <c r="G1712" s="1" t="s">
        <v>5105</v>
      </c>
      <c r="H1712" s="1" t="s">
        <v>5105</v>
      </c>
      <c r="I1712" s="3">
        <v>1</v>
      </c>
      <c r="J1712" s="1">
        <v>1</v>
      </c>
      <c r="K1712" s="1">
        <v>1</v>
      </c>
      <c r="L1712" s="3">
        <v>1</v>
      </c>
      <c r="M1712" s="6">
        <v>3000</v>
      </c>
      <c r="N1712" s="13">
        <v>3000</v>
      </c>
      <c r="O1712" s="3">
        <v>44</v>
      </c>
      <c r="P1712" s="1">
        <v>3</v>
      </c>
      <c r="Q1712" s="1">
        <v>3</v>
      </c>
      <c r="R1712" s="3">
        <v>1</v>
      </c>
      <c r="S1712" s="1">
        <v>30</v>
      </c>
      <c r="T1712" s="1">
        <v>20</v>
      </c>
      <c r="U1712" s="1">
        <v>30</v>
      </c>
      <c r="V1712" s="1">
        <v>10</v>
      </c>
      <c r="W1712" s="1">
        <v>0</v>
      </c>
      <c r="X1712" s="1">
        <v>0</v>
      </c>
      <c r="Y1712" s="1">
        <v>10</v>
      </c>
      <c r="Z1712" s="1">
        <v>0</v>
      </c>
      <c r="AA1712" s="1">
        <v>0</v>
      </c>
      <c r="AB1712" s="1">
        <v>0</v>
      </c>
      <c r="AC1712" s="3">
        <v>11</v>
      </c>
      <c r="AD1712" s="1">
        <v>5.9155342999999999E-2</v>
      </c>
      <c r="AE1712" s="1">
        <v>-2.98968952120067E-2</v>
      </c>
      <c r="AF1712" s="1">
        <v>1</v>
      </c>
      <c r="AG1712" s="1">
        <v>1</v>
      </c>
      <c r="AH1712" s="1">
        <v>11</v>
      </c>
      <c r="AI1712" s="1">
        <v>5</v>
      </c>
      <c r="AJ1712" s="1">
        <v>5</v>
      </c>
      <c r="AK1712" s="1">
        <v>51</v>
      </c>
    </row>
    <row r="1713" spans="1:37" x14ac:dyDescent="0.2">
      <c r="A1713" t="s">
        <v>1713</v>
      </c>
      <c r="B1713" t="s">
        <v>5181</v>
      </c>
      <c r="C1713" t="s">
        <v>5834</v>
      </c>
      <c r="D1713" t="s">
        <v>8758</v>
      </c>
      <c r="E1713" t="s">
        <v>8770</v>
      </c>
      <c r="F1713" s="35" t="s">
        <v>8771</v>
      </c>
      <c r="G1713" s="1" t="s">
        <v>5105</v>
      </c>
      <c r="H1713" s="1" t="s">
        <v>5105</v>
      </c>
      <c r="I1713" s="3">
        <v>1</v>
      </c>
      <c r="J1713" s="1">
        <v>0</v>
      </c>
      <c r="K1713" s="1">
        <v>0</v>
      </c>
      <c r="L1713" s="3">
        <v>1</v>
      </c>
      <c r="M1713" s="6">
        <v>498</v>
      </c>
      <c r="N1713" s="13">
        <v>498</v>
      </c>
      <c r="O1713" s="3">
        <v>44</v>
      </c>
      <c r="P1713" s="1" t="s">
        <v>2</v>
      </c>
      <c r="Q1713" s="1">
        <v>3.4558</v>
      </c>
      <c r="R1713" s="3" t="s">
        <v>14989</v>
      </c>
      <c r="S1713" s="1">
        <v>70</v>
      </c>
      <c r="T1713" s="1">
        <v>0</v>
      </c>
      <c r="U1713" s="1">
        <v>0</v>
      </c>
      <c r="V1713" s="1">
        <v>0</v>
      </c>
      <c r="W1713" s="1">
        <v>20</v>
      </c>
      <c r="X1713" s="1">
        <v>0</v>
      </c>
      <c r="Y1713" s="1">
        <v>0</v>
      </c>
      <c r="Z1713" s="1">
        <v>0</v>
      </c>
      <c r="AA1713" s="1">
        <v>0</v>
      </c>
      <c r="AB1713" s="1">
        <v>10</v>
      </c>
      <c r="AC1713" s="3">
        <v>11</v>
      </c>
      <c r="AD1713" s="1">
        <v>7.3162836999999994E-2</v>
      </c>
      <c r="AE1713" s="1">
        <v>2.58672376812491E-2</v>
      </c>
      <c r="AF1713" s="1">
        <v>1</v>
      </c>
      <c r="AG1713" s="1">
        <v>1</v>
      </c>
      <c r="AH1713" s="1">
        <v>11</v>
      </c>
      <c r="AI1713" s="1">
        <v>2</v>
      </c>
      <c r="AJ1713" s="1">
        <v>2</v>
      </c>
      <c r="AK1713" s="1">
        <v>51</v>
      </c>
    </row>
    <row r="1714" spans="1:37" x14ac:dyDescent="0.2">
      <c r="A1714" t="s">
        <v>1714</v>
      </c>
      <c r="B1714" t="s">
        <v>5181</v>
      </c>
      <c r="C1714" t="s">
        <v>5834</v>
      </c>
      <c r="D1714" t="s">
        <v>8758</v>
      </c>
      <c r="E1714" t="s">
        <v>8772</v>
      </c>
      <c r="F1714" s="35" t="s">
        <v>8773</v>
      </c>
      <c r="G1714" s="1" t="s">
        <v>5105</v>
      </c>
      <c r="H1714" s="1" t="s">
        <v>5105</v>
      </c>
      <c r="I1714" s="3">
        <v>1</v>
      </c>
      <c r="J1714" s="1">
        <v>1</v>
      </c>
      <c r="K1714" s="1">
        <v>1</v>
      </c>
      <c r="L1714" s="3">
        <v>1</v>
      </c>
      <c r="M1714" s="6">
        <v>797</v>
      </c>
      <c r="N1714" s="13">
        <v>797</v>
      </c>
      <c r="O1714" s="3">
        <v>44</v>
      </c>
      <c r="P1714" s="1">
        <v>2</v>
      </c>
      <c r="Q1714" s="1">
        <v>2</v>
      </c>
      <c r="R1714" s="3">
        <v>1</v>
      </c>
      <c r="S1714" s="1">
        <v>70</v>
      </c>
      <c r="T1714" s="1">
        <v>0</v>
      </c>
      <c r="U1714" s="1">
        <v>0</v>
      </c>
      <c r="V1714" s="1">
        <v>0</v>
      </c>
      <c r="W1714" s="1">
        <v>20</v>
      </c>
      <c r="X1714" s="1">
        <v>0</v>
      </c>
      <c r="Y1714" s="1">
        <v>0</v>
      </c>
      <c r="Z1714" s="1">
        <v>0</v>
      </c>
      <c r="AA1714" s="1">
        <v>0</v>
      </c>
      <c r="AB1714" s="1">
        <v>10</v>
      </c>
      <c r="AC1714" s="3">
        <v>11</v>
      </c>
      <c r="AD1714" s="1">
        <v>7.3162836999999994E-2</v>
      </c>
      <c r="AE1714" s="1">
        <v>2.58672376812491E-2</v>
      </c>
      <c r="AF1714" s="1">
        <v>1</v>
      </c>
      <c r="AG1714" s="1">
        <v>1</v>
      </c>
      <c r="AH1714" s="1">
        <v>11</v>
      </c>
      <c r="AI1714" s="1">
        <v>4</v>
      </c>
      <c r="AJ1714" s="1">
        <v>4</v>
      </c>
      <c r="AK1714" s="1">
        <v>51</v>
      </c>
    </row>
    <row r="1715" spans="1:37" x14ac:dyDescent="0.2">
      <c r="A1715" t="s">
        <v>1715</v>
      </c>
      <c r="B1715" t="s">
        <v>5181</v>
      </c>
      <c r="C1715" t="s">
        <v>5834</v>
      </c>
      <c r="D1715" t="s">
        <v>8758</v>
      </c>
      <c r="E1715" t="s">
        <v>8774</v>
      </c>
      <c r="F1715" s="35" t="s">
        <v>8775</v>
      </c>
      <c r="G1715" s="1" t="s">
        <v>5105</v>
      </c>
      <c r="H1715" s="1" t="s">
        <v>5105</v>
      </c>
      <c r="I1715" s="3">
        <v>1</v>
      </c>
      <c r="J1715" s="1">
        <v>1</v>
      </c>
      <c r="K1715" s="1">
        <v>1</v>
      </c>
      <c r="L1715" s="3">
        <v>1</v>
      </c>
      <c r="M1715" s="6">
        <v>550</v>
      </c>
      <c r="N1715" s="13">
        <v>550</v>
      </c>
      <c r="O1715" s="3">
        <v>44</v>
      </c>
      <c r="P1715" s="1">
        <v>3</v>
      </c>
      <c r="Q1715" s="1">
        <v>3</v>
      </c>
      <c r="R1715" s="3">
        <v>1</v>
      </c>
      <c r="S1715" s="1">
        <v>70</v>
      </c>
      <c r="T1715" s="1">
        <v>0</v>
      </c>
      <c r="U1715" s="1">
        <v>0</v>
      </c>
      <c r="V1715" s="1">
        <v>0</v>
      </c>
      <c r="W1715" s="1">
        <v>20</v>
      </c>
      <c r="X1715" s="1">
        <v>0</v>
      </c>
      <c r="Y1715" s="1">
        <v>0</v>
      </c>
      <c r="Z1715" s="1">
        <v>0</v>
      </c>
      <c r="AA1715" s="1">
        <v>0</v>
      </c>
      <c r="AB1715" s="1">
        <v>10</v>
      </c>
      <c r="AC1715" s="3">
        <v>11</v>
      </c>
      <c r="AD1715" s="1">
        <v>7.3162836999999994E-2</v>
      </c>
      <c r="AE1715" s="1">
        <v>2.58672376812491E-2</v>
      </c>
      <c r="AF1715" s="1">
        <v>1</v>
      </c>
      <c r="AG1715" s="1">
        <v>1</v>
      </c>
      <c r="AH1715" s="1">
        <v>11</v>
      </c>
      <c r="AI1715" s="1">
        <v>7</v>
      </c>
      <c r="AJ1715" s="1">
        <v>7</v>
      </c>
      <c r="AK1715" s="1">
        <v>51</v>
      </c>
    </row>
    <row r="1716" spans="1:37" x14ac:dyDescent="0.2">
      <c r="A1716" t="s">
        <v>1716</v>
      </c>
      <c r="B1716" t="s">
        <v>5181</v>
      </c>
      <c r="C1716" t="s">
        <v>5834</v>
      </c>
      <c r="D1716" t="s">
        <v>8758</v>
      </c>
      <c r="E1716" t="s">
        <v>8776</v>
      </c>
      <c r="F1716" s="35" t="s">
        <v>8777</v>
      </c>
      <c r="G1716" s="1" t="s">
        <v>5105</v>
      </c>
      <c r="H1716" s="1" t="s">
        <v>5105</v>
      </c>
      <c r="I1716" s="3">
        <v>1</v>
      </c>
      <c r="J1716" s="1">
        <v>1</v>
      </c>
      <c r="K1716" s="1">
        <v>1</v>
      </c>
      <c r="L1716" s="3">
        <v>1</v>
      </c>
      <c r="M1716" s="6">
        <v>3500</v>
      </c>
      <c r="N1716" s="13">
        <v>3500</v>
      </c>
      <c r="O1716" s="3">
        <v>44</v>
      </c>
      <c r="P1716" s="1">
        <v>3.49</v>
      </c>
      <c r="Q1716" s="1">
        <v>3.49</v>
      </c>
      <c r="R1716" s="3">
        <v>47</v>
      </c>
      <c r="S1716" s="1">
        <v>30</v>
      </c>
      <c r="T1716" s="1">
        <v>20</v>
      </c>
      <c r="U1716" s="1">
        <v>30</v>
      </c>
      <c r="V1716" s="1">
        <v>10</v>
      </c>
      <c r="W1716" s="1">
        <v>0</v>
      </c>
      <c r="X1716" s="1">
        <v>0</v>
      </c>
      <c r="Y1716" s="1">
        <v>10</v>
      </c>
      <c r="Z1716" s="1">
        <v>0</v>
      </c>
      <c r="AA1716" s="1">
        <v>0</v>
      </c>
      <c r="AB1716" s="1">
        <v>0</v>
      </c>
      <c r="AC1716" s="3">
        <v>11</v>
      </c>
      <c r="AD1716" s="1">
        <v>5.9155342999999999E-2</v>
      </c>
      <c r="AE1716" s="1">
        <v>-2.98968952120067E-2</v>
      </c>
      <c r="AF1716" s="1">
        <v>1</v>
      </c>
      <c r="AG1716" s="1">
        <v>1</v>
      </c>
      <c r="AH1716" s="1">
        <v>11</v>
      </c>
      <c r="AI1716" s="1">
        <v>4</v>
      </c>
      <c r="AJ1716" s="1">
        <v>4</v>
      </c>
      <c r="AK1716" s="1">
        <v>51</v>
      </c>
    </row>
    <row r="1717" spans="1:37" x14ac:dyDescent="0.2">
      <c r="A1717" t="s">
        <v>1717</v>
      </c>
      <c r="B1717" t="s">
        <v>5181</v>
      </c>
      <c r="C1717" t="s">
        <v>5834</v>
      </c>
      <c r="D1717" t="s">
        <v>8758</v>
      </c>
      <c r="E1717" t="s">
        <v>6787</v>
      </c>
      <c r="F1717" s="35" t="s">
        <v>7427</v>
      </c>
      <c r="G1717" s="1" t="s">
        <v>5105</v>
      </c>
      <c r="H1717" s="1" t="s">
        <v>5105</v>
      </c>
      <c r="I1717" s="3">
        <v>1</v>
      </c>
      <c r="J1717" s="1">
        <v>1</v>
      </c>
      <c r="K1717" s="1">
        <v>1</v>
      </c>
      <c r="L1717" s="3">
        <v>1</v>
      </c>
      <c r="M1717" s="6">
        <v>1782</v>
      </c>
      <c r="N1717" s="13">
        <v>1782</v>
      </c>
      <c r="O1717" s="3">
        <v>44</v>
      </c>
      <c r="P1717" s="1">
        <v>2.5</v>
      </c>
      <c r="Q1717" s="1">
        <v>2.5</v>
      </c>
      <c r="R1717" s="3">
        <v>47</v>
      </c>
      <c r="S1717" s="1">
        <v>30</v>
      </c>
      <c r="T1717" s="1">
        <v>20</v>
      </c>
      <c r="U1717" s="1">
        <v>30</v>
      </c>
      <c r="V1717" s="1">
        <v>10</v>
      </c>
      <c r="W1717" s="1">
        <v>0</v>
      </c>
      <c r="X1717" s="1">
        <v>0</v>
      </c>
      <c r="Y1717" s="1">
        <v>10</v>
      </c>
      <c r="Z1717" s="1">
        <v>0</v>
      </c>
      <c r="AA1717" s="1">
        <v>0</v>
      </c>
      <c r="AB1717" s="1">
        <v>0</v>
      </c>
      <c r="AC1717" s="3">
        <v>11</v>
      </c>
      <c r="AD1717" s="1">
        <v>5.9155342999999999E-2</v>
      </c>
      <c r="AE1717" s="1">
        <v>-2.98968952120067E-2</v>
      </c>
      <c r="AF1717" s="1">
        <v>1</v>
      </c>
      <c r="AG1717" s="1">
        <v>1</v>
      </c>
      <c r="AH1717" s="1">
        <v>11</v>
      </c>
      <c r="AI1717" s="1">
        <v>7</v>
      </c>
      <c r="AJ1717" s="1">
        <v>7</v>
      </c>
      <c r="AK1717" s="1">
        <v>51</v>
      </c>
    </row>
    <row r="1718" spans="1:37" x14ac:dyDescent="0.2">
      <c r="A1718" t="s">
        <v>1718</v>
      </c>
      <c r="B1718" t="s">
        <v>5181</v>
      </c>
      <c r="C1718" t="s">
        <v>5834</v>
      </c>
      <c r="D1718" t="s">
        <v>8758</v>
      </c>
      <c r="E1718" t="s">
        <v>8778</v>
      </c>
      <c r="F1718" s="35" t="s">
        <v>8779</v>
      </c>
      <c r="G1718" s="1" t="s">
        <v>5105</v>
      </c>
      <c r="H1718" s="1" t="s">
        <v>5105</v>
      </c>
      <c r="I1718" s="3">
        <v>1</v>
      </c>
      <c r="J1718" s="1">
        <v>1</v>
      </c>
      <c r="K1718" s="1">
        <v>1</v>
      </c>
      <c r="L1718" s="3">
        <v>1</v>
      </c>
      <c r="M1718" s="6">
        <v>1863.2</v>
      </c>
      <c r="N1718" s="13">
        <v>1863.2</v>
      </c>
      <c r="O1718" s="3">
        <v>44</v>
      </c>
      <c r="P1718" s="1">
        <v>3</v>
      </c>
      <c r="Q1718" s="1">
        <v>3</v>
      </c>
      <c r="R1718" s="3">
        <v>47</v>
      </c>
      <c r="S1718" s="1">
        <v>30</v>
      </c>
      <c r="T1718" s="1">
        <v>20</v>
      </c>
      <c r="U1718" s="1">
        <v>30</v>
      </c>
      <c r="V1718" s="1">
        <v>10</v>
      </c>
      <c r="W1718" s="1">
        <v>0</v>
      </c>
      <c r="X1718" s="1">
        <v>0</v>
      </c>
      <c r="Y1718" s="1">
        <v>10</v>
      </c>
      <c r="Z1718" s="1">
        <v>0</v>
      </c>
      <c r="AA1718" s="1">
        <v>0</v>
      </c>
      <c r="AB1718" s="1">
        <v>0</v>
      </c>
      <c r="AC1718" s="3">
        <v>11</v>
      </c>
      <c r="AD1718" s="1">
        <v>5.9155342999999999E-2</v>
      </c>
      <c r="AE1718" s="1">
        <v>-2.98968952120067E-2</v>
      </c>
      <c r="AF1718" s="1">
        <v>1</v>
      </c>
      <c r="AG1718" s="1">
        <v>1</v>
      </c>
      <c r="AH1718" s="1">
        <v>11</v>
      </c>
      <c r="AI1718" s="1">
        <v>12</v>
      </c>
      <c r="AJ1718" s="1">
        <v>12</v>
      </c>
      <c r="AK1718" s="1">
        <v>51</v>
      </c>
    </row>
    <row r="1719" spans="1:37" x14ac:dyDescent="0.2">
      <c r="A1719" t="s">
        <v>1719</v>
      </c>
      <c r="B1719" t="s">
        <v>5181</v>
      </c>
      <c r="C1719" t="s">
        <v>5834</v>
      </c>
      <c r="D1719" t="s">
        <v>8758</v>
      </c>
      <c r="E1719" t="s">
        <v>8780</v>
      </c>
      <c r="F1719" s="35" t="s">
        <v>8781</v>
      </c>
      <c r="G1719" s="1" t="s">
        <v>5105</v>
      </c>
      <c r="H1719" s="1" t="s">
        <v>5105</v>
      </c>
      <c r="I1719" s="3">
        <v>1</v>
      </c>
      <c r="J1719" s="1">
        <v>1</v>
      </c>
      <c r="K1719" s="1">
        <v>1</v>
      </c>
      <c r="L1719" s="3">
        <v>1</v>
      </c>
      <c r="M1719" s="6">
        <v>2575.6</v>
      </c>
      <c r="N1719" s="13">
        <v>2575.6</v>
      </c>
      <c r="O1719" s="3">
        <v>44</v>
      </c>
      <c r="P1719" s="1">
        <v>2.6724999999999999</v>
      </c>
      <c r="Q1719" s="1">
        <v>2.6724999999999999</v>
      </c>
      <c r="R1719" s="3">
        <v>47</v>
      </c>
      <c r="S1719" s="1">
        <v>30</v>
      </c>
      <c r="T1719" s="1">
        <v>20</v>
      </c>
      <c r="U1719" s="1">
        <v>30</v>
      </c>
      <c r="V1719" s="1">
        <v>10</v>
      </c>
      <c r="W1719" s="1">
        <v>0</v>
      </c>
      <c r="X1719" s="1">
        <v>0</v>
      </c>
      <c r="Y1719" s="1">
        <v>10</v>
      </c>
      <c r="Z1719" s="1">
        <v>0</v>
      </c>
      <c r="AA1719" s="1">
        <v>0</v>
      </c>
      <c r="AB1719" s="1">
        <v>0</v>
      </c>
      <c r="AC1719" s="3">
        <v>11</v>
      </c>
      <c r="AD1719" s="1">
        <v>5.9155342999999999E-2</v>
      </c>
      <c r="AE1719" s="1">
        <v>-2.9896895212006801E-2</v>
      </c>
      <c r="AF1719" s="1">
        <v>1</v>
      </c>
      <c r="AG1719" s="1">
        <v>1</v>
      </c>
      <c r="AH1719" s="1">
        <v>11</v>
      </c>
      <c r="AI1719" s="1">
        <v>13</v>
      </c>
      <c r="AJ1719" s="1">
        <v>13</v>
      </c>
      <c r="AK1719" s="1">
        <v>51</v>
      </c>
    </row>
    <row r="1720" spans="1:37" x14ac:dyDescent="0.2">
      <c r="A1720" t="s">
        <v>1720</v>
      </c>
      <c r="B1720" t="s">
        <v>5168</v>
      </c>
      <c r="C1720" t="s">
        <v>5605</v>
      </c>
      <c r="D1720" t="s">
        <v>8782</v>
      </c>
      <c r="E1720" t="s">
        <v>8783</v>
      </c>
      <c r="F1720" s="35" t="s">
        <v>8784</v>
      </c>
      <c r="G1720" s="1" t="s">
        <v>5104</v>
      </c>
      <c r="H1720" s="1" t="s">
        <v>5104</v>
      </c>
      <c r="I1720" s="3">
        <v>1</v>
      </c>
      <c r="J1720" s="1">
        <v>0</v>
      </c>
      <c r="K1720" s="1">
        <v>0</v>
      </c>
      <c r="L1720" s="3">
        <v>1</v>
      </c>
      <c r="M1720" s="6">
        <v>6.5</v>
      </c>
      <c r="N1720" s="13">
        <v>6.5</v>
      </c>
      <c r="O1720" s="3">
        <v>44</v>
      </c>
      <c r="P1720" s="1" t="s">
        <v>2</v>
      </c>
      <c r="Q1720" s="1">
        <v>1.1376999999999999</v>
      </c>
      <c r="R1720" s="3" t="s">
        <v>14989</v>
      </c>
      <c r="S1720" s="1">
        <v>100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3">
        <v>11</v>
      </c>
      <c r="AD1720" s="1">
        <v>9.9855619000000007E-2</v>
      </c>
      <c r="AE1720" s="1">
        <v>2.2143426940416901E-2</v>
      </c>
      <c r="AF1720" s="1">
        <v>4</v>
      </c>
      <c r="AG1720" s="2">
        <v>4</v>
      </c>
      <c r="AH1720" s="1">
        <v>11</v>
      </c>
      <c r="AI1720" s="1">
        <v>3</v>
      </c>
      <c r="AJ1720" s="1">
        <v>3</v>
      </c>
      <c r="AK1720" s="1">
        <v>51</v>
      </c>
    </row>
    <row r="1721" spans="1:37" x14ac:dyDescent="0.2">
      <c r="A1721" t="s">
        <v>1721</v>
      </c>
      <c r="B1721" t="s">
        <v>5168</v>
      </c>
      <c r="C1721" t="s">
        <v>5605</v>
      </c>
      <c r="D1721" t="s">
        <v>8782</v>
      </c>
      <c r="E1721" t="s">
        <v>6721</v>
      </c>
      <c r="F1721" s="35" t="s">
        <v>8785</v>
      </c>
      <c r="G1721" s="1" t="s">
        <v>5104</v>
      </c>
      <c r="H1721" s="1" t="s">
        <v>5104</v>
      </c>
      <c r="I1721" s="3">
        <v>1</v>
      </c>
      <c r="J1721" s="1">
        <v>0</v>
      </c>
      <c r="K1721" s="1">
        <v>0</v>
      </c>
      <c r="L1721" s="3">
        <v>1</v>
      </c>
      <c r="M1721" s="6">
        <v>7.7</v>
      </c>
      <c r="N1721" s="13">
        <v>7.7</v>
      </c>
      <c r="O1721" s="3">
        <v>44</v>
      </c>
      <c r="P1721" s="1" t="s">
        <v>2</v>
      </c>
      <c r="Q1721" s="1">
        <v>1.2518</v>
      </c>
      <c r="R1721" s="3" t="s">
        <v>14989</v>
      </c>
      <c r="S1721" s="1">
        <v>100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3">
        <v>11</v>
      </c>
      <c r="AD1721" s="1">
        <v>9.9855619000000007E-2</v>
      </c>
      <c r="AE1721" s="1">
        <v>2.2143426940416901E-2</v>
      </c>
      <c r="AF1721" s="1">
        <v>4</v>
      </c>
      <c r="AG1721" s="2">
        <v>4</v>
      </c>
      <c r="AH1721" s="1">
        <v>11</v>
      </c>
      <c r="AI1721" s="1">
        <v>1</v>
      </c>
      <c r="AJ1721" s="1">
        <v>1</v>
      </c>
      <c r="AK1721" s="1">
        <v>51</v>
      </c>
    </row>
    <row r="1722" spans="1:37" x14ac:dyDescent="0.2">
      <c r="A1722" t="s">
        <v>1722</v>
      </c>
      <c r="B1722" t="s">
        <v>5168</v>
      </c>
      <c r="C1722" t="s">
        <v>5605</v>
      </c>
      <c r="D1722" t="s">
        <v>8782</v>
      </c>
      <c r="E1722" t="s">
        <v>8786</v>
      </c>
      <c r="F1722" s="35" t="s">
        <v>8787</v>
      </c>
      <c r="G1722" s="1" t="s">
        <v>5104</v>
      </c>
      <c r="H1722" s="1" t="s">
        <v>5104</v>
      </c>
      <c r="I1722" s="3">
        <v>1</v>
      </c>
      <c r="J1722" s="1">
        <v>0</v>
      </c>
      <c r="K1722" s="1">
        <v>0</v>
      </c>
      <c r="L1722" s="3">
        <v>1</v>
      </c>
      <c r="M1722" s="6">
        <v>11.6</v>
      </c>
      <c r="N1722" s="13">
        <v>11.6</v>
      </c>
      <c r="O1722" s="3">
        <v>44</v>
      </c>
      <c r="P1722" s="1" t="s">
        <v>2</v>
      </c>
      <c r="Q1722" s="1">
        <v>1.1564000000000001</v>
      </c>
      <c r="R1722" s="3" t="s">
        <v>14989</v>
      </c>
      <c r="S1722" s="1">
        <v>100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3">
        <v>11</v>
      </c>
      <c r="AD1722" s="1">
        <v>9.9855619000000007E-2</v>
      </c>
      <c r="AE1722" s="1">
        <v>2.2143426940416901E-2</v>
      </c>
      <c r="AF1722" s="1">
        <v>4</v>
      </c>
      <c r="AG1722" s="2">
        <v>4</v>
      </c>
      <c r="AH1722" s="1">
        <v>11</v>
      </c>
      <c r="AI1722" s="1">
        <v>1</v>
      </c>
      <c r="AJ1722" s="1">
        <v>1</v>
      </c>
      <c r="AK1722" s="1">
        <v>51</v>
      </c>
    </row>
    <row r="1723" spans="1:37" x14ac:dyDescent="0.2">
      <c r="A1723" t="s">
        <v>1723</v>
      </c>
      <c r="B1723" t="s">
        <v>5168</v>
      </c>
      <c r="C1723" t="s">
        <v>5605</v>
      </c>
      <c r="D1723" t="s">
        <v>8782</v>
      </c>
      <c r="E1723" t="s">
        <v>8788</v>
      </c>
      <c r="F1723" s="35" t="s">
        <v>8789</v>
      </c>
      <c r="G1723" s="1" t="s">
        <v>5104</v>
      </c>
      <c r="H1723" s="1" t="s">
        <v>5104</v>
      </c>
      <c r="I1723" s="3">
        <v>1</v>
      </c>
      <c r="J1723" s="1">
        <v>0</v>
      </c>
      <c r="K1723" s="1">
        <v>0</v>
      </c>
      <c r="L1723" s="3">
        <v>1</v>
      </c>
      <c r="M1723" s="6">
        <v>18</v>
      </c>
      <c r="N1723" s="13">
        <v>18</v>
      </c>
      <c r="O1723" s="3">
        <v>44</v>
      </c>
      <c r="P1723" s="1">
        <v>1</v>
      </c>
      <c r="Q1723" s="1">
        <v>1</v>
      </c>
      <c r="R1723" s="3">
        <v>47</v>
      </c>
      <c r="S1723" s="1">
        <v>100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3">
        <v>11</v>
      </c>
      <c r="AD1723" s="1">
        <v>9.9855619000000007E-2</v>
      </c>
      <c r="AE1723" s="1">
        <v>2.2143426940416901E-2</v>
      </c>
      <c r="AF1723" s="1">
        <v>4</v>
      </c>
      <c r="AG1723" s="2">
        <v>4</v>
      </c>
      <c r="AH1723" s="1">
        <v>11</v>
      </c>
      <c r="AI1723" s="1">
        <v>10</v>
      </c>
      <c r="AJ1723" s="1">
        <v>10</v>
      </c>
      <c r="AK1723" s="1">
        <v>51</v>
      </c>
    </row>
    <row r="1724" spans="1:37" x14ac:dyDescent="0.2">
      <c r="A1724" t="s">
        <v>1724</v>
      </c>
      <c r="B1724" t="s">
        <v>5168</v>
      </c>
      <c r="C1724" t="s">
        <v>5605</v>
      </c>
      <c r="D1724" t="s">
        <v>8782</v>
      </c>
      <c r="E1724" t="s">
        <v>8790</v>
      </c>
      <c r="F1724" s="35" t="s">
        <v>8791</v>
      </c>
      <c r="G1724" s="1" t="s">
        <v>5104</v>
      </c>
      <c r="H1724" s="1" t="s">
        <v>5104</v>
      </c>
      <c r="I1724" s="3">
        <v>1</v>
      </c>
      <c r="J1724" s="1">
        <v>0</v>
      </c>
      <c r="K1724" s="1">
        <v>0</v>
      </c>
      <c r="L1724" s="3">
        <v>1</v>
      </c>
      <c r="M1724" s="6">
        <v>31</v>
      </c>
      <c r="N1724" s="13">
        <v>31</v>
      </c>
      <c r="O1724" s="3">
        <v>44</v>
      </c>
      <c r="P1724" s="1" t="s">
        <v>2</v>
      </c>
      <c r="Q1724" s="1">
        <v>1.0353000000000001</v>
      </c>
      <c r="R1724" s="3" t="s">
        <v>14989</v>
      </c>
      <c r="S1724" s="1">
        <v>100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3">
        <v>11</v>
      </c>
      <c r="AD1724" s="1">
        <v>9.9855619000000007E-2</v>
      </c>
      <c r="AE1724" s="1">
        <v>2.2143426940416901E-2</v>
      </c>
      <c r="AF1724" s="1">
        <v>4</v>
      </c>
      <c r="AG1724" s="2">
        <v>4</v>
      </c>
      <c r="AH1724" s="1">
        <v>11</v>
      </c>
      <c r="AI1724" s="1">
        <v>2</v>
      </c>
      <c r="AJ1724" s="1">
        <v>2</v>
      </c>
      <c r="AK1724" s="1">
        <v>51</v>
      </c>
    </row>
    <row r="1725" spans="1:37" x14ac:dyDescent="0.2">
      <c r="A1725" t="s">
        <v>1725</v>
      </c>
      <c r="B1725" t="s">
        <v>5123</v>
      </c>
      <c r="C1725" t="s">
        <v>8792</v>
      </c>
      <c r="D1725" t="s">
        <v>8793</v>
      </c>
      <c r="E1725" t="s">
        <v>8794</v>
      </c>
      <c r="F1725" s="35" t="s">
        <v>8795</v>
      </c>
      <c r="G1725" s="1" t="s">
        <v>5106</v>
      </c>
      <c r="H1725" s="1" t="s">
        <v>5106</v>
      </c>
      <c r="I1725" s="3">
        <v>1</v>
      </c>
      <c r="J1725" s="1">
        <v>0</v>
      </c>
      <c r="K1725" s="1">
        <v>0</v>
      </c>
      <c r="L1725" s="3">
        <v>1</v>
      </c>
      <c r="M1725" s="6">
        <v>225</v>
      </c>
      <c r="N1725" s="13">
        <v>225</v>
      </c>
      <c r="O1725" s="3">
        <v>44</v>
      </c>
      <c r="P1725" s="1">
        <v>2.5</v>
      </c>
      <c r="Q1725" s="1">
        <v>2.5</v>
      </c>
      <c r="R1725" s="3">
        <v>47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100</v>
      </c>
      <c r="AC1725" s="3">
        <v>11</v>
      </c>
      <c r="AD1725" s="1">
        <v>-9.0224465000000004E-2</v>
      </c>
      <c r="AE1725" s="1">
        <v>7.4363546281953699E-2</v>
      </c>
      <c r="AF1725" s="1">
        <v>1</v>
      </c>
      <c r="AG1725" s="1">
        <v>1</v>
      </c>
      <c r="AH1725" s="1">
        <v>11</v>
      </c>
      <c r="AI1725" s="1">
        <v>3</v>
      </c>
      <c r="AJ1725" s="1">
        <v>3</v>
      </c>
      <c r="AK1725" s="1">
        <v>51</v>
      </c>
    </row>
    <row r="1726" spans="1:37" x14ac:dyDescent="0.2">
      <c r="A1726" t="s">
        <v>1726</v>
      </c>
      <c r="B1726" t="s">
        <v>5123</v>
      </c>
      <c r="C1726" t="s">
        <v>8792</v>
      </c>
      <c r="D1726" t="s">
        <v>8793</v>
      </c>
      <c r="E1726" t="s">
        <v>8796</v>
      </c>
      <c r="F1726" s="35" t="s">
        <v>8797</v>
      </c>
      <c r="G1726" s="1" t="s">
        <v>5106</v>
      </c>
      <c r="H1726" s="1" t="s">
        <v>5106</v>
      </c>
      <c r="I1726" s="3">
        <v>1</v>
      </c>
      <c r="J1726" s="1">
        <v>0</v>
      </c>
      <c r="K1726" s="1">
        <v>0</v>
      </c>
      <c r="L1726" s="3">
        <v>1</v>
      </c>
      <c r="M1726" s="6">
        <v>438</v>
      </c>
      <c r="N1726" s="13">
        <v>438</v>
      </c>
      <c r="O1726" s="3">
        <v>44</v>
      </c>
      <c r="P1726" s="1">
        <v>2.5</v>
      </c>
      <c r="Q1726" s="1">
        <v>2.5</v>
      </c>
      <c r="R1726" s="3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100</v>
      </c>
      <c r="AC1726" s="3">
        <v>11</v>
      </c>
      <c r="AD1726" s="1">
        <v>-9.0224465000000004E-2</v>
      </c>
      <c r="AE1726" s="1">
        <v>7.4363546281953796E-2</v>
      </c>
      <c r="AF1726" s="1">
        <v>1</v>
      </c>
      <c r="AG1726" s="1">
        <v>1</v>
      </c>
      <c r="AH1726" s="1">
        <v>11</v>
      </c>
      <c r="AI1726" s="1">
        <v>3</v>
      </c>
      <c r="AJ1726" s="1">
        <v>3</v>
      </c>
      <c r="AK1726" s="1">
        <v>51</v>
      </c>
    </row>
    <row r="1727" spans="1:37" x14ac:dyDescent="0.2">
      <c r="A1727" t="s">
        <v>1727</v>
      </c>
      <c r="B1727" t="s">
        <v>7567</v>
      </c>
      <c r="C1727" t="s">
        <v>7568</v>
      </c>
      <c r="D1727" t="s">
        <v>8798</v>
      </c>
      <c r="E1727" t="s">
        <v>8799</v>
      </c>
      <c r="F1727" s="35" t="s">
        <v>8800</v>
      </c>
      <c r="G1727" s="1" t="s">
        <v>5105</v>
      </c>
      <c r="H1727" s="1" t="s">
        <v>5105</v>
      </c>
      <c r="I1727" s="3">
        <v>1</v>
      </c>
      <c r="J1727" s="1">
        <v>0</v>
      </c>
      <c r="K1727" s="1">
        <v>0</v>
      </c>
      <c r="L1727" s="3">
        <v>1</v>
      </c>
      <c r="M1727" s="6">
        <v>2625</v>
      </c>
      <c r="N1727" s="13">
        <v>2625</v>
      </c>
      <c r="O1727" s="3">
        <v>44</v>
      </c>
      <c r="P1727" s="1">
        <v>1.89</v>
      </c>
      <c r="Q1727" s="1">
        <v>1.89</v>
      </c>
      <c r="R1727" s="3">
        <v>47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100</v>
      </c>
      <c r="AC1727" s="3">
        <v>11</v>
      </c>
      <c r="AD1727" s="1">
        <v>-9.0224465000000004E-2</v>
      </c>
      <c r="AE1727" s="1">
        <v>7.4363546281953796E-2</v>
      </c>
      <c r="AF1727" s="1">
        <v>2</v>
      </c>
      <c r="AG1727" s="1">
        <v>2</v>
      </c>
      <c r="AH1727" s="1">
        <v>11</v>
      </c>
      <c r="AI1727" s="1">
        <v>2</v>
      </c>
      <c r="AJ1727" s="1">
        <v>2</v>
      </c>
      <c r="AK1727" s="1">
        <v>51</v>
      </c>
    </row>
    <row r="1728" spans="1:37" x14ac:dyDescent="0.2">
      <c r="A1728" t="s">
        <v>1728</v>
      </c>
      <c r="B1728" t="s">
        <v>5123</v>
      </c>
      <c r="C1728" t="s">
        <v>6604</v>
      </c>
      <c r="D1728" t="s">
        <v>8801</v>
      </c>
      <c r="E1728" t="s">
        <v>8802</v>
      </c>
      <c r="F1728" s="35" t="s">
        <v>8803</v>
      </c>
      <c r="G1728" s="1" t="s">
        <v>5104</v>
      </c>
      <c r="H1728" s="1" t="s">
        <v>5104</v>
      </c>
      <c r="I1728" s="3">
        <v>1</v>
      </c>
      <c r="J1728" s="1">
        <v>0</v>
      </c>
      <c r="K1728" s="1">
        <v>0</v>
      </c>
      <c r="L1728" s="3">
        <v>1</v>
      </c>
      <c r="M1728" s="6">
        <v>65</v>
      </c>
      <c r="N1728" s="13">
        <v>65</v>
      </c>
      <c r="O1728" s="3">
        <v>44</v>
      </c>
      <c r="P1728" s="1">
        <v>3.2</v>
      </c>
      <c r="Q1728" s="1">
        <v>3.2</v>
      </c>
      <c r="R1728" s="3">
        <v>47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50</v>
      </c>
      <c r="AB1728" s="1">
        <v>50</v>
      </c>
      <c r="AC1728" s="3">
        <v>11</v>
      </c>
      <c r="AD1728" s="1">
        <v>-8.8843203999999995E-2</v>
      </c>
      <c r="AE1728" s="1">
        <v>3.0219422104284101E-2</v>
      </c>
      <c r="AF1728" s="1">
        <v>1</v>
      </c>
      <c r="AG1728" s="1">
        <v>1</v>
      </c>
      <c r="AH1728" s="1">
        <v>11</v>
      </c>
      <c r="AI1728" s="1">
        <v>2</v>
      </c>
      <c r="AJ1728" s="1">
        <v>2</v>
      </c>
      <c r="AK1728" s="1">
        <v>51</v>
      </c>
    </row>
    <row r="1729" spans="1:37" x14ac:dyDescent="0.2">
      <c r="A1729" t="s">
        <v>1729</v>
      </c>
      <c r="B1729" t="s">
        <v>5123</v>
      </c>
      <c r="C1729" t="s">
        <v>6604</v>
      </c>
      <c r="D1729" t="s">
        <v>8801</v>
      </c>
      <c r="E1729" t="s">
        <v>8804</v>
      </c>
      <c r="F1729" s="35" t="s">
        <v>8805</v>
      </c>
      <c r="G1729" s="1" t="s">
        <v>5104</v>
      </c>
      <c r="H1729" s="1" t="s">
        <v>5104</v>
      </c>
      <c r="I1729" s="3">
        <v>1</v>
      </c>
      <c r="J1729" s="1">
        <v>0</v>
      </c>
      <c r="K1729" s="1">
        <v>0</v>
      </c>
      <c r="L1729" s="3">
        <v>1</v>
      </c>
      <c r="M1729" s="6">
        <v>70</v>
      </c>
      <c r="N1729" s="13">
        <v>70</v>
      </c>
      <c r="O1729" s="3">
        <v>44</v>
      </c>
      <c r="P1729" s="1">
        <v>2.6225000000000001</v>
      </c>
      <c r="Q1729" s="1">
        <v>2.6225000000000001</v>
      </c>
      <c r="R1729" s="3">
        <v>47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30</v>
      </c>
      <c r="AB1729" s="1">
        <v>70</v>
      </c>
      <c r="AC1729" s="3">
        <v>11</v>
      </c>
      <c r="AD1729" s="1">
        <v>-9.6594105999999999E-2</v>
      </c>
      <c r="AE1729" s="1">
        <v>4.7863827424768801E-2</v>
      </c>
      <c r="AF1729" s="1">
        <v>1</v>
      </c>
      <c r="AG1729" s="1">
        <v>1</v>
      </c>
      <c r="AH1729" s="1">
        <v>11</v>
      </c>
      <c r="AI1729" s="1">
        <v>4</v>
      </c>
      <c r="AJ1729" s="1">
        <v>4</v>
      </c>
      <c r="AK1729" s="1">
        <v>51</v>
      </c>
    </row>
    <row r="1730" spans="1:37" x14ac:dyDescent="0.2">
      <c r="A1730" t="s">
        <v>1730</v>
      </c>
      <c r="B1730" t="s">
        <v>5123</v>
      </c>
      <c r="C1730" t="s">
        <v>6604</v>
      </c>
      <c r="D1730" t="s">
        <v>8801</v>
      </c>
      <c r="E1730" t="s">
        <v>5849</v>
      </c>
      <c r="F1730" s="35" t="s">
        <v>8806</v>
      </c>
      <c r="G1730" s="1" t="s">
        <v>5104</v>
      </c>
      <c r="H1730" s="1" t="s">
        <v>5104</v>
      </c>
      <c r="I1730" s="3">
        <v>1</v>
      </c>
      <c r="J1730" s="1">
        <v>1</v>
      </c>
      <c r="K1730" s="1">
        <v>1</v>
      </c>
      <c r="L1730" s="3">
        <v>1</v>
      </c>
      <c r="M1730" s="6">
        <v>57</v>
      </c>
      <c r="N1730" s="13">
        <v>57</v>
      </c>
      <c r="O1730" s="3">
        <v>44</v>
      </c>
      <c r="P1730" s="1">
        <v>2.75</v>
      </c>
      <c r="Q1730" s="1">
        <v>2.75</v>
      </c>
      <c r="R1730" s="3">
        <v>47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30</v>
      </c>
      <c r="AB1730" s="1">
        <v>70</v>
      </c>
      <c r="AC1730" s="3">
        <v>11</v>
      </c>
      <c r="AD1730" s="1">
        <v>-9.6594105999999999E-2</v>
      </c>
      <c r="AE1730" s="1">
        <v>4.7863827424768801E-2</v>
      </c>
      <c r="AF1730" s="1">
        <v>1</v>
      </c>
      <c r="AG1730" s="1">
        <v>1</v>
      </c>
      <c r="AH1730" s="1">
        <v>11</v>
      </c>
      <c r="AI1730" s="1">
        <v>2</v>
      </c>
      <c r="AJ1730" s="1">
        <v>2</v>
      </c>
      <c r="AK1730" s="1">
        <v>51</v>
      </c>
    </row>
    <row r="1731" spans="1:37" x14ac:dyDescent="0.2">
      <c r="A1731" t="s">
        <v>1731</v>
      </c>
      <c r="B1731" t="s">
        <v>5123</v>
      </c>
      <c r="C1731" t="s">
        <v>6604</v>
      </c>
      <c r="D1731" t="s">
        <v>8801</v>
      </c>
      <c r="E1731" t="s">
        <v>8807</v>
      </c>
      <c r="F1731" s="35" t="s">
        <v>8808</v>
      </c>
      <c r="G1731" s="1" t="s">
        <v>5104</v>
      </c>
      <c r="H1731" s="1" t="s">
        <v>5104</v>
      </c>
      <c r="I1731" s="3">
        <v>1</v>
      </c>
      <c r="J1731" s="1">
        <v>0</v>
      </c>
      <c r="K1731" s="1">
        <v>0</v>
      </c>
      <c r="L1731" s="3">
        <v>1</v>
      </c>
      <c r="M1731" s="6">
        <v>72.5</v>
      </c>
      <c r="N1731" s="13">
        <v>72.5</v>
      </c>
      <c r="O1731" s="3">
        <v>44</v>
      </c>
      <c r="P1731" s="1">
        <v>3.1225000000000001</v>
      </c>
      <c r="Q1731" s="1">
        <v>3.1225000000000001</v>
      </c>
      <c r="R1731" s="3">
        <v>47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30</v>
      </c>
      <c r="AB1731" s="1">
        <v>70</v>
      </c>
      <c r="AC1731" s="3">
        <v>11</v>
      </c>
      <c r="AD1731" s="1">
        <v>-9.6594105999999999E-2</v>
      </c>
      <c r="AE1731" s="1">
        <v>4.7863827424768801E-2</v>
      </c>
      <c r="AF1731" s="1">
        <v>1</v>
      </c>
      <c r="AG1731" s="1">
        <v>1</v>
      </c>
      <c r="AH1731" s="1">
        <v>11</v>
      </c>
      <c r="AI1731" s="1">
        <v>2</v>
      </c>
      <c r="AJ1731" s="1">
        <v>2</v>
      </c>
      <c r="AK1731" s="1">
        <v>51</v>
      </c>
    </row>
    <row r="1732" spans="1:37" x14ac:dyDescent="0.2">
      <c r="A1732" t="s">
        <v>1732</v>
      </c>
      <c r="B1732" t="s">
        <v>5123</v>
      </c>
      <c r="C1732" t="s">
        <v>6604</v>
      </c>
      <c r="D1732" t="s">
        <v>8801</v>
      </c>
      <c r="E1732" t="s">
        <v>8809</v>
      </c>
      <c r="F1732" s="35" t="s">
        <v>8810</v>
      </c>
      <c r="G1732" s="1" t="s">
        <v>5104</v>
      </c>
      <c r="H1732" s="1" t="s">
        <v>5104</v>
      </c>
      <c r="I1732" s="3">
        <v>1</v>
      </c>
      <c r="J1732" s="1">
        <v>0</v>
      </c>
      <c r="K1732" s="1">
        <v>0</v>
      </c>
      <c r="L1732" s="3">
        <v>1</v>
      </c>
      <c r="M1732" s="6">
        <v>63.6</v>
      </c>
      <c r="N1732" s="13">
        <v>63.6</v>
      </c>
      <c r="O1732" s="3">
        <v>44</v>
      </c>
      <c r="P1732" s="1">
        <v>2.95</v>
      </c>
      <c r="Q1732" s="1">
        <v>2.95</v>
      </c>
      <c r="R1732" s="3">
        <v>47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30</v>
      </c>
      <c r="AB1732" s="1">
        <v>70</v>
      </c>
      <c r="AC1732" s="3">
        <v>11</v>
      </c>
      <c r="AD1732" s="1">
        <v>-9.6594105999999999E-2</v>
      </c>
      <c r="AE1732" s="1">
        <v>4.7863827424768801E-2</v>
      </c>
      <c r="AF1732" s="1">
        <v>1</v>
      </c>
      <c r="AG1732" s="1">
        <v>1</v>
      </c>
      <c r="AH1732" s="1">
        <v>11</v>
      </c>
      <c r="AI1732" s="1">
        <v>1</v>
      </c>
      <c r="AJ1732" s="1">
        <v>1</v>
      </c>
      <c r="AK1732" s="1">
        <v>51</v>
      </c>
    </row>
    <row r="1733" spans="1:37" x14ac:dyDescent="0.2">
      <c r="A1733" t="s">
        <v>1733</v>
      </c>
      <c r="B1733" t="s">
        <v>5123</v>
      </c>
      <c r="C1733" t="s">
        <v>6604</v>
      </c>
      <c r="D1733" t="s">
        <v>8801</v>
      </c>
      <c r="E1733" t="s">
        <v>8811</v>
      </c>
      <c r="F1733" s="35" t="s">
        <v>8812</v>
      </c>
      <c r="G1733" s="1" t="s">
        <v>5104</v>
      </c>
      <c r="H1733" s="1" t="s">
        <v>5104</v>
      </c>
      <c r="I1733" s="3">
        <v>1</v>
      </c>
      <c r="J1733" s="1">
        <v>0</v>
      </c>
      <c r="K1733" s="1">
        <v>0</v>
      </c>
      <c r="L1733" s="3">
        <v>1</v>
      </c>
      <c r="M1733" s="6">
        <v>50</v>
      </c>
      <c r="N1733" s="13">
        <v>50</v>
      </c>
      <c r="O1733" s="3">
        <v>44</v>
      </c>
      <c r="P1733" s="1">
        <v>4.165</v>
      </c>
      <c r="Q1733" s="1">
        <v>4.165</v>
      </c>
      <c r="R1733" s="3">
        <v>47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50</v>
      </c>
      <c r="AB1733" s="1">
        <v>50</v>
      </c>
      <c r="AC1733" s="3">
        <v>11</v>
      </c>
      <c r="AD1733" s="1">
        <v>-8.8843203999999995E-2</v>
      </c>
      <c r="AE1733" s="1">
        <v>3.0219422104284199E-2</v>
      </c>
      <c r="AF1733" s="1">
        <v>1</v>
      </c>
      <c r="AG1733" s="1">
        <v>1</v>
      </c>
      <c r="AH1733" s="1">
        <v>11</v>
      </c>
      <c r="AI1733" s="1">
        <v>1</v>
      </c>
      <c r="AJ1733" s="1">
        <v>1</v>
      </c>
      <c r="AK1733" s="1">
        <v>51</v>
      </c>
    </row>
    <row r="1734" spans="1:37" x14ac:dyDescent="0.2">
      <c r="A1734" t="s">
        <v>1734</v>
      </c>
      <c r="B1734" t="s">
        <v>5123</v>
      </c>
      <c r="C1734" t="s">
        <v>6604</v>
      </c>
      <c r="D1734" t="s">
        <v>8801</v>
      </c>
      <c r="E1734" t="s">
        <v>5498</v>
      </c>
      <c r="F1734" s="35" t="s">
        <v>8813</v>
      </c>
      <c r="G1734" s="1" t="s">
        <v>5104</v>
      </c>
      <c r="H1734" s="1" t="s">
        <v>5104</v>
      </c>
      <c r="I1734" s="3">
        <v>1</v>
      </c>
      <c r="J1734" s="1">
        <v>0</v>
      </c>
      <c r="K1734" s="1">
        <v>0</v>
      </c>
      <c r="L1734" s="3">
        <v>1</v>
      </c>
      <c r="M1734" s="6">
        <v>54.2</v>
      </c>
      <c r="N1734" s="13">
        <v>54.2</v>
      </c>
      <c r="O1734" s="3">
        <v>44</v>
      </c>
      <c r="P1734" s="1" t="s">
        <v>2</v>
      </c>
      <c r="Q1734" s="1">
        <v>4.0122</v>
      </c>
      <c r="R1734" s="3" t="s">
        <v>14989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30</v>
      </c>
      <c r="AB1734" s="1">
        <v>70</v>
      </c>
      <c r="AC1734" s="3">
        <v>11</v>
      </c>
      <c r="AD1734" s="1">
        <v>-9.6594105999999999E-2</v>
      </c>
      <c r="AE1734" s="1">
        <v>4.7863827424768697E-2</v>
      </c>
      <c r="AF1734" s="1">
        <v>1</v>
      </c>
      <c r="AG1734" s="1">
        <v>1</v>
      </c>
      <c r="AH1734" s="1">
        <v>11</v>
      </c>
      <c r="AI1734" s="1">
        <v>1</v>
      </c>
      <c r="AJ1734" s="1">
        <v>1</v>
      </c>
      <c r="AK1734" s="1">
        <v>51</v>
      </c>
    </row>
    <row r="1735" spans="1:37" x14ac:dyDescent="0.2">
      <c r="A1735" t="s">
        <v>1735</v>
      </c>
      <c r="B1735" t="s">
        <v>5123</v>
      </c>
      <c r="C1735" t="s">
        <v>6604</v>
      </c>
      <c r="D1735" t="s">
        <v>8801</v>
      </c>
      <c r="E1735" t="s">
        <v>8814</v>
      </c>
      <c r="F1735" s="35" t="s">
        <v>8815</v>
      </c>
      <c r="G1735" s="1" t="s">
        <v>5104</v>
      </c>
      <c r="H1735" s="1" t="s">
        <v>5104</v>
      </c>
      <c r="I1735" s="3">
        <v>1</v>
      </c>
      <c r="J1735" s="1">
        <v>0</v>
      </c>
      <c r="K1735" s="1">
        <v>0</v>
      </c>
      <c r="L1735" s="3">
        <v>1</v>
      </c>
      <c r="M1735" s="6">
        <v>43.8</v>
      </c>
      <c r="N1735" s="13">
        <v>43.8</v>
      </c>
      <c r="O1735" s="3">
        <v>44</v>
      </c>
      <c r="P1735" s="1" t="s">
        <v>2</v>
      </c>
      <c r="Q1735" s="1">
        <v>4.0922999999999998</v>
      </c>
      <c r="R1735" s="3" t="s">
        <v>14989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30</v>
      </c>
      <c r="AB1735" s="1">
        <v>70</v>
      </c>
      <c r="AC1735" s="3">
        <v>11</v>
      </c>
      <c r="AD1735" s="1">
        <v>-9.6594105999999999E-2</v>
      </c>
      <c r="AE1735" s="1">
        <v>4.7863827424768697E-2</v>
      </c>
      <c r="AF1735" s="1">
        <v>1</v>
      </c>
      <c r="AG1735" s="1">
        <v>1</v>
      </c>
      <c r="AH1735" s="1">
        <v>11</v>
      </c>
      <c r="AI1735" s="1">
        <v>3</v>
      </c>
      <c r="AJ1735" s="1">
        <v>3</v>
      </c>
      <c r="AK1735" s="1">
        <v>51</v>
      </c>
    </row>
    <row r="1736" spans="1:37" x14ac:dyDescent="0.2">
      <c r="A1736" t="s">
        <v>1736</v>
      </c>
      <c r="B1736" t="s">
        <v>5123</v>
      </c>
      <c r="C1736" t="s">
        <v>6604</v>
      </c>
      <c r="D1736" t="s">
        <v>8801</v>
      </c>
      <c r="E1736" t="s">
        <v>8816</v>
      </c>
      <c r="F1736" s="35" t="s">
        <v>8817</v>
      </c>
      <c r="G1736" s="1" t="s">
        <v>5104</v>
      </c>
      <c r="H1736" s="1" t="s">
        <v>5104</v>
      </c>
      <c r="I1736" s="3">
        <v>1</v>
      </c>
      <c r="J1736" s="1">
        <v>0</v>
      </c>
      <c r="K1736" s="1">
        <v>0</v>
      </c>
      <c r="L1736" s="3">
        <v>1</v>
      </c>
      <c r="M1736" s="6">
        <v>74.8</v>
      </c>
      <c r="N1736" s="13">
        <v>74.8</v>
      </c>
      <c r="O1736" s="3">
        <v>44</v>
      </c>
      <c r="P1736" s="1">
        <v>3.5575000000000001</v>
      </c>
      <c r="Q1736" s="1">
        <v>3.5575000000000001</v>
      </c>
      <c r="R1736" s="3">
        <v>47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30</v>
      </c>
      <c r="AB1736" s="1">
        <v>70</v>
      </c>
      <c r="AC1736" s="3">
        <v>11</v>
      </c>
      <c r="AD1736" s="1">
        <v>-9.6594105999999999E-2</v>
      </c>
      <c r="AE1736" s="1">
        <v>4.7863827424768697E-2</v>
      </c>
      <c r="AF1736" s="1">
        <v>1</v>
      </c>
      <c r="AG1736" s="1">
        <v>1</v>
      </c>
      <c r="AH1736" s="1">
        <v>11</v>
      </c>
      <c r="AI1736" s="1">
        <v>1</v>
      </c>
      <c r="AJ1736" s="1">
        <v>1</v>
      </c>
      <c r="AK1736" s="1">
        <v>51</v>
      </c>
    </row>
    <row r="1737" spans="1:37" x14ac:dyDescent="0.2">
      <c r="A1737" t="s">
        <v>1737</v>
      </c>
      <c r="B1737" t="s">
        <v>5123</v>
      </c>
      <c r="C1737" t="s">
        <v>6604</v>
      </c>
      <c r="D1737" t="s">
        <v>8801</v>
      </c>
      <c r="E1737" t="s">
        <v>5843</v>
      </c>
      <c r="F1737" s="35" t="s">
        <v>8818</v>
      </c>
      <c r="G1737" s="1" t="s">
        <v>5104</v>
      </c>
      <c r="H1737" s="1" t="s">
        <v>5104</v>
      </c>
      <c r="I1737" s="3">
        <v>1</v>
      </c>
      <c r="J1737" s="1">
        <v>0</v>
      </c>
      <c r="K1737" s="1">
        <v>0</v>
      </c>
      <c r="L1737" s="3">
        <v>1</v>
      </c>
      <c r="M1737" s="6">
        <v>40</v>
      </c>
      <c r="N1737" s="13">
        <v>40</v>
      </c>
      <c r="O1737" s="3">
        <v>44</v>
      </c>
      <c r="P1737" s="1">
        <v>3.6274999999999999</v>
      </c>
      <c r="Q1737" s="1">
        <v>3.6274999999999999</v>
      </c>
      <c r="R1737" s="3">
        <v>47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50</v>
      </c>
      <c r="AB1737" s="1">
        <v>50</v>
      </c>
      <c r="AC1737" s="3">
        <v>11</v>
      </c>
      <c r="AD1737" s="1">
        <v>-8.8843203999999995E-2</v>
      </c>
      <c r="AE1737" s="1">
        <v>3.0219422104284199E-2</v>
      </c>
      <c r="AF1737" s="1">
        <v>1</v>
      </c>
      <c r="AG1737" s="1">
        <v>1</v>
      </c>
      <c r="AH1737" s="1">
        <v>11</v>
      </c>
      <c r="AI1737" s="1">
        <v>2</v>
      </c>
      <c r="AJ1737" s="1">
        <v>2</v>
      </c>
      <c r="AK1737" s="1">
        <v>51</v>
      </c>
    </row>
    <row r="1738" spans="1:37" x14ac:dyDescent="0.2">
      <c r="A1738" t="s">
        <v>1738</v>
      </c>
      <c r="B1738" t="s">
        <v>5123</v>
      </c>
      <c r="C1738" t="s">
        <v>6604</v>
      </c>
      <c r="D1738" t="s">
        <v>8801</v>
      </c>
      <c r="E1738" t="s">
        <v>6725</v>
      </c>
      <c r="F1738" s="35" t="s">
        <v>8819</v>
      </c>
      <c r="G1738" s="1" t="s">
        <v>5104</v>
      </c>
      <c r="H1738" s="1" t="s">
        <v>5104</v>
      </c>
      <c r="I1738" s="3">
        <v>1</v>
      </c>
      <c r="J1738" s="1">
        <v>0</v>
      </c>
      <c r="K1738" s="1">
        <v>0</v>
      </c>
      <c r="L1738" s="3">
        <v>1</v>
      </c>
      <c r="M1738" s="6">
        <v>42</v>
      </c>
      <c r="N1738" s="13">
        <v>42</v>
      </c>
      <c r="O1738" s="3">
        <v>44</v>
      </c>
      <c r="P1738" s="1">
        <v>3.625</v>
      </c>
      <c r="Q1738" s="1">
        <v>3.625</v>
      </c>
      <c r="R1738" s="3">
        <v>47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50</v>
      </c>
      <c r="AB1738" s="1">
        <v>50</v>
      </c>
      <c r="AC1738" s="3">
        <v>11</v>
      </c>
      <c r="AD1738" s="1">
        <v>-8.8843203999999995E-2</v>
      </c>
      <c r="AE1738" s="1">
        <v>3.0219422104284199E-2</v>
      </c>
      <c r="AF1738" s="1">
        <v>1</v>
      </c>
      <c r="AG1738" s="1">
        <v>1</v>
      </c>
      <c r="AH1738" s="1">
        <v>11</v>
      </c>
      <c r="AI1738" s="1">
        <v>1</v>
      </c>
      <c r="AJ1738" s="1">
        <v>1</v>
      </c>
      <c r="AK1738" s="1">
        <v>51</v>
      </c>
    </row>
    <row r="1739" spans="1:37" x14ac:dyDescent="0.2">
      <c r="A1739" t="s">
        <v>1739</v>
      </c>
      <c r="B1739" t="s">
        <v>5123</v>
      </c>
      <c r="C1739" t="s">
        <v>6604</v>
      </c>
      <c r="D1739" t="s">
        <v>8801</v>
      </c>
      <c r="E1739" t="s">
        <v>7753</v>
      </c>
      <c r="F1739" s="35" t="s">
        <v>8820</v>
      </c>
      <c r="G1739" s="1" t="s">
        <v>5104</v>
      </c>
      <c r="H1739" s="1" t="s">
        <v>5104</v>
      </c>
      <c r="I1739" s="3">
        <v>1</v>
      </c>
      <c r="J1739" s="1">
        <v>0</v>
      </c>
      <c r="K1739" s="1">
        <v>0</v>
      </c>
      <c r="L1739" s="3">
        <v>1</v>
      </c>
      <c r="M1739" s="6">
        <v>65</v>
      </c>
      <c r="N1739" s="13">
        <v>65</v>
      </c>
      <c r="O1739" s="3">
        <v>44</v>
      </c>
      <c r="P1739" s="1">
        <v>5</v>
      </c>
      <c r="Q1739" s="1">
        <v>5</v>
      </c>
      <c r="R1739" s="3">
        <v>47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50</v>
      </c>
      <c r="AB1739" s="1">
        <v>50</v>
      </c>
      <c r="AC1739" s="3">
        <v>11</v>
      </c>
      <c r="AD1739" s="1">
        <v>-8.8843203999999995E-2</v>
      </c>
      <c r="AE1739" s="1">
        <v>3.0219422104284199E-2</v>
      </c>
      <c r="AF1739" s="1">
        <v>1</v>
      </c>
      <c r="AG1739" s="1">
        <v>1</v>
      </c>
      <c r="AH1739" s="1">
        <v>11</v>
      </c>
      <c r="AI1739" s="1">
        <v>1</v>
      </c>
      <c r="AJ1739" s="1">
        <v>1</v>
      </c>
      <c r="AK1739" s="1">
        <v>51</v>
      </c>
    </row>
    <row r="1740" spans="1:37" x14ac:dyDescent="0.2">
      <c r="A1740" t="s">
        <v>1740</v>
      </c>
      <c r="B1740" t="s">
        <v>5123</v>
      </c>
      <c r="C1740" t="s">
        <v>6604</v>
      </c>
      <c r="D1740" t="s">
        <v>8801</v>
      </c>
      <c r="E1740" t="s">
        <v>8821</v>
      </c>
      <c r="F1740" s="35" t="s">
        <v>8822</v>
      </c>
      <c r="G1740" s="1" t="s">
        <v>5104</v>
      </c>
      <c r="H1740" s="1" t="s">
        <v>5104</v>
      </c>
      <c r="I1740" s="3">
        <v>1</v>
      </c>
      <c r="J1740" s="1">
        <v>1</v>
      </c>
      <c r="K1740" s="1">
        <v>1</v>
      </c>
      <c r="L1740" s="3">
        <v>1</v>
      </c>
      <c r="M1740" s="6">
        <v>88</v>
      </c>
      <c r="N1740" s="13">
        <v>88</v>
      </c>
      <c r="O1740" s="3">
        <v>44</v>
      </c>
      <c r="P1740" s="1" t="s">
        <v>2</v>
      </c>
      <c r="Q1740" s="1">
        <v>3.8355999999999999</v>
      </c>
      <c r="R1740" s="3" t="s">
        <v>14989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30</v>
      </c>
      <c r="AB1740" s="1">
        <v>70</v>
      </c>
      <c r="AC1740" s="3">
        <v>11</v>
      </c>
      <c r="AD1740" s="1">
        <v>-9.6594105999999999E-2</v>
      </c>
      <c r="AE1740" s="1">
        <v>4.7863827424768697E-2</v>
      </c>
      <c r="AF1740" s="1">
        <v>1</v>
      </c>
      <c r="AG1740" s="1">
        <v>1</v>
      </c>
      <c r="AH1740" s="1">
        <v>11</v>
      </c>
      <c r="AI1740" s="1">
        <v>2</v>
      </c>
      <c r="AJ1740" s="1">
        <v>2</v>
      </c>
      <c r="AK1740" s="1">
        <v>51</v>
      </c>
    </row>
    <row r="1741" spans="1:37" x14ac:dyDescent="0.2">
      <c r="A1741" t="s">
        <v>1741</v>
      </c>
      <c r="B1741" t="s">
        <v>5233</v>
      </c>
      <c r="C1741" t="s">
        <v>5376</v>
      </c>
      <c r="D1741" t="s">
        <v>8823</v>
      </c>
      <c r="E1741" t="s">
        <v>8824</v>
      </c>
      <c r="F1741" s="35" t="s">
        <v>8825</v>
      </c>
      <c r="G1741" s="1" t="s">
        <v>5105</v>
      </c>
      <c r="H1741" s="1" t="s">
        <v>5105</v>
      </c>
      <c r="I1741" s="3">
        <v>1</v>
      </c>
      <c r="J1741" s="1">
        <v>1</v>
      </c>
      <c r="K1741" s="1">
        <v>1</v>
      </c>
      <c r="L1741" s="3">
        <v>1</v>
      </c>
      <c r="M1741" s="6">
        <v>68599.399999999994</v>
      </c>
      <c r="N1741" s="13">
        <v>68599.399999999994</v>
      </c>
      <c r="O1741" s="3">
        <v>44</v>
      </c>
      <c r="P1741" s="1">
        <v>1</v>
      </c>
      <c r="Q1741" s="1">
        <v>1</v>
      </c>
      <c r="R1741" s="3">
        <v>47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100</v>
      </c>
      <c r="AC1741" s="3">
        <v>11</v>
      </c>
      <c r="AD1741" s="1">
        <v>-9.0224465000000004E-2</v>
      </c>
      <c r="AE1741" s="1">
        <v>7.4363546281953893E-2</v>
      </c>
      <c r="AF1741" s="1">
        <v>1</v>
      </c>
      <c r="AG1741" s="1">
        <v>1</v>
      </c>
      <c r="AH1741" s="1">
        <v>11</v>
      </c>
      <c r="AI1741" s="1">
        <v>4</v>
      </c>
      <c r="AJ1741" s="1">
        <v>4</v>
      </c>
      <c r="AK1741" s="1">
        <v>51</v>
      </c>
    </row>
    <row r="1742" spans="1:37" x14ac:dyDescent="0.2">
      <c r="A1742" t="s">
        <v>1742</v>
      </c>
      <c r="B1742" t="s">
        <v>5233</v>
      </c>
      <c r="C1742" t="s">
        <v>5376</v>
      </c>
      <c r="D1742" t="s">
        <v>8823</v>
      </c>
      <c r="E1742" t="s">
        <v>8826</v>
      </c>
      <c r="F1742" s="35" t="s">
        <v>8827</v>
      </c>
      <c r="G1742" s="1" t="s">
        <v>5107</v>
      </c>
      <c r="H1742" s="1" t="s">
        <v>5107</v>
      </c>
      <c r="I1742" s="3">
        <v>1</v>
      </c>
      <c r="J1742" s="1">
        <v>1</v>
      </c>
      <c r="K1742" s="1">
        <v>1</v>
      </c>
      <c r="L1742" s="3">
        <v>1</v>
      </c>
      <c r="M1742" s="6">
        <v>70000.3</v>
      </c>
      <c r="N1742" s="13">
        <v>70000.3</v>
      </c>
      <c r="O1742" s="3">
        <v>44</v>
      </c>
      <c r="P1742" s="1">
        <v>1</v>
      </c>
      <c r="Q1742" s="1">
        <v>1</v>
      </c>
      <c r="R1742" s="3">
        <v>47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100</v>
      </c>
      <c r="AC1742" s="3">
        <v>11</v>
      </c>
      <c r="AD1742" s="1">
        <v>-9.0224465000000004E-2</v>
      </c>
      <c r="AE1742" s="1">
        <v>7.4363546281953893E-2</v>
      </c>
      <c r="AF1742" s="1">
        <v>1</v>
      </c>
      <c r="AG1742" s="1">
        <v>1</v>
      </c>
      <c r="AH1742" s="1">
        <v>11</v>
      </c>
      <c r="AI1742" s="1">
        <v>12</v>
      </c>
      <c r="AJ1742" s="1">
        <v>12</v>
      </c>
      <c r="AK1742" s="1">
        <v>51</v>
      </c>
    </row>
    <row r="1743" spans="1:37" x14ac:dyDescent="0.2">
      <c r="A1743" t="s">
        <v>1743</v>
      </c>
      <c r="B1743" t="s">
        <v>5233</v>
      </c>
      <c r="C1743" t="s">
        <v>6800</v>
      </c>
      <c r="D1743" t="s">
        <v>8828</v>
      </c>
      <c r="E1743" t="s">
        <v>5786</v>
      </c>
      <c r="F1743" s="35" t="s">
        <v>8828</v>
      </c>
      <c r="G1743" s="1" t="s">
        <v>5106</v>
      </c>
      <c r="H1743" s="1" t="s">
        <v>5106</v>
      </c>
      <c r="I1743" s="3">
        <v>1</v>
      </c>
      <c r="J1743" s="1">
        <v>0</v>
      </c>
      <c r="K1743" s="1">
        <v>0</v>
      </c>
      <c r="L1743" s="3">
        <v>1</v>
      </c>
      <c r="M1743" s="6">
        <v>1417490</v>
      </c>
      <c r="N1743" s="13">
        <v>1417490</v>
      </c>
      <c r="O1743" s="3">
        <v>44</v>
      </c>
      <c r="P1743" s="1">
        <v>1</v>
      </c>
      <c r="Q1743" s="1">
        <v>1</v>
      </c>
      <c r="R1743" s="3">
        <v>47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100</v>
      </c>
      <c r="AC1743" s="3">
        <v>11</v>
      </c>
      <c r="AD1743" s="1">
        <v>-9.0224465000000004E-2</v>
      </c>
      <c r="AE1743" s="1">
        <v>7.4363546281953796E-2</v>
      </c>
      <c r="AF1743" s="1">
        <v>1</v>
      </c>
      <c r="AG1743" s="1">
        <v>1</v>
      </c>
      <c r="AH1743" s="1">
        <v>11</v>
      </c>
      <c r="AI1743" s="1">
        <v>21</v>
      </c>
      <c r="AJ1743" s="1">
        <v>21</v>
      </c>
      <c r="AK1743" s="1">
        <v>51</v>
      </c>
    </row>
    <row r="1744" spans="1:37" x14ac:dyDescent="0.2">
      <c r="A1744" t="s">
        <v>1744</v>
      </c>
      <c r="B1744" t="s">
        <v>5168</v>
      </c>
      <c r="C1744" t="s">
        <v>5591</v>
      </c>
      <c r="D1744" t="s">
        <v>8829</v>
      </c>
      <c r="E1744" t="s">
        <v>8830</v>
      </c>
      <c r="F1744" s="35" t="s">
        <v>8831</v>
      </c>
      <c r="G1744" s="1" t="s">
        <v>5104</v>
      </c>
      <c r="H1744" s="1" t="s">
        <v>5104</v>
      </c>
      <c r="I1744" s="3">
        <v>1</v>
      </c>
      <c r="J1744" s="1">
        <v>0</v>
      </c>
      <c r="K1744" s="1">
        <v>0</v>
      </c>
      <c r="L1744" s="3">
        <v>1</v>
      </c>
      <c r="M1744" s="6">
        <v>25.5</v>
      </c>
      <c r="N1744" s="13">
        <v>25.5</v>
      </c>
      <c r="O1744" s="3">
        <v>44</v>
      </c>
      <c r="P1744" s="1">
        <v>1.5</v>
      </c>
      <c r="Q1744" s="1">
        <v>1.5</v>
      </c>
      <c r="R1744" s="3">
        <v>47</v>
      </c>
      <c r="S1744" s="1">
        <v>100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3">
        <v>11</v>
      </c>
      <c r="AD1744" s="1">
        <v>9.9855619000000007E-2</v>
      </c>
      <c r="AE1744" s="1">
        <v>2.2143426940416901E-2</v>
      </c>
      <c r="AF1744" s="1">
        <v>4</v>
      </c>
      <c r="AG1744" s="2">
        <v>4</v>
      </c>
      <c r="AH1744" s="1">
        <v>11</v>
      </c>
      <c r="AI1744" s="1">
        <v>4</v>
      </c>
      <c r="AJ1744" s="1">
        <v>4</v>
      </c>
      <c r="AK1744" s="1">
        <v>51</v>
      </c>
    </row>
    <row r="1745" spans="1:37" x14ac:dyDescent="0.2">
      <c r="A1745" t="s">
        <v>1745</v>
      </c>
      <c r="B1745" t="s">
        <v>5168</v>
      </c>
      <c r="C1745" t="s">
        <v>5591</v>
      </c>
      <c r="D1745" t="s">
        <v>8829</v>
      </c>
      <c r="E1745" t="s">
        <v>8832</v>
      </c>
      <c r="F1745" s="35" t="s">
        <v>8833</v>
      </c>
      <c r="G1745" s="1" t="s">
        <v>5104</v>
      </c>
      <c r="H1745" s="1" t="s">
        <v>5104</v>
      </c>
      <c r="I1745" s="3">
        <v>1</v>
      </c>
      <c r="J1745" s="1">
        <v>0</v>
      </c>
      <c r="K1745" s="1">
        <v>0</v>
      </c>
      <c r="L1745" s="3">
        <v>1</v>
      </c>
      <c r="M1745" s="6">
        <v>53</v>
      </c>
      <c r="N1745" s="13">
        <v>53</v>
      </c>
      <c r="O1745" s="3">
        <v>44</v>
      </c>
      <c r="P1745" s="1">
        <v>1</v>
      </c>
      <c r="Q1745" s="1">
        <v>1</v>
      </c>
      <c r="R1745" s="3">
        <v>1</v>
      </c>
      <c r="S1745" s="1">
        <v>100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3">
        <v>11</v>
      </c>
      <c r="AD1745" s="1">
        <v>9.9855619000000007E-2</v>
      </c>
      <c r="AE1745" s="1">
        <v>2.2143426940416901E-2</v>
      </c>
      <c r="AF1745" s="1">
        <v>4</v>
      </c>
      <c r="AG1745" s="2">
        <v>4</v>
      </c>
      <c r="AH1745" s="1">
        <v>11</v>
      </c>
      <c r="AI1745" s="1">
        <v>4</v>
      </c>
      <c r="AJ1745" s="1">
        <v>4</v>
      </c>
      <c r="AK1745" s="1">
        <v>51</v>
      </c>
    </row>
    <row r="1746" spans="1:37" x14ac:dyDescent="0.2">
      <c r="A1746" t="s">
        <v>1746</v>
      </c>
      <c r="B1746" t="s">
        <v>5168</v>
      </c>
      <c r="C1746" t="s">
        <v>5591</v>
      </c>
      <c r="D1746" t="s">
        <v>8829</v>
      </c>
      <c r="E1746" t="s">
        <v>8834</v>
      </c>
      <c r="F1746" s="35" t="s">
        <v>8835</v>
      </c>
      <c r="G1746" s="1" t="s">
        <v>5104</v>
      </c>
      <c r="H1746" s="1" t="s">
        <v>5104</v>
      </c>
      <c r="I1746" s="3">
        <v>1</v>
      </c>
      <c r="J1746" s="1">
        <v>0</v>
      </c>
      <c r="K1746" s="1">
        <v>0</v>
      </c>
      <c r="L1746" s="3">
        <v>1</v>
      </c>
      <c r="M1746" s="6">
        <v>5.8</v>
      </c>
      <c r="N1746" s="13">
        <v>5.8</v>
      </c>
      <c r="O1746" s="3">
        <v>44</v>
      </c>
      <c r="P1746" s="1">
        <v>0.99</v>
      </c>
      <c r="Q1746" s="1">
        <v>0.99</v>
      </c>
      <c r="R1746" s="3">
        <v>47</v>
      </c>
      <c r="S1746" s="1">
        <v>100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3">
        <v>11</v>
      </c>
      <c r="AD1746" s="1">
        <v>9.9855619000000007E-2</v>
      </c>
      <c r="AE1746" s="1">
        <v>2.2143426940416901E-2</v>
      </c>
      <c r="AF1746" s="1">
        <v>4</v>
      </c>
      <c r="AG1746" s="2">
        <v>4</v>
      </c>
      <c r="AH1746" s="1">
        <v>11</v>
      </c>
      <c r="AI1746" s="1">
        <v>10</v>
      </c>
      <c r="AJ1746" s="1">
        <v>10</v>
      </c>
      <c r="AK1746" s="1">
        <v>51</v>
      </c>
    </row>
    <row r="1747" spans="1:37" x14ac:dyDescent="0.2">
      <c r="A1747" t="s">
        <v>1747</v>
      </c>
      <c r="B1747" t="s">
        <v>5168</v>
      </c>
      <c r="C1747" t="s">
        <v>5591</v>
      </c>
      <c r="D1747" t="s">
        <v>8829</v>
      </c>
      <c r="E1747" t="s">
        <v>6996</v>
      </c>
      <c r="F1747" s="35" t="s">
        <v>8836</v>
      </c>
      <c r="G1747" s="1" t="s">
        <v>5104</v>
      </c>
      <c r="H1747" s="1" t="s">
        <v>5104</v>
      </c>
      <c r="I1747" s="3">
        <v>1</v>
      </c>
      <c r="J1747" s="1">
        <v>0</v>
      </c>
      <c r="K1747" s="1">
        <v>0</v>
      </c>
      <c r="L1747" s="3">
        <v>1</v>
      </c>
      <c r="M1747" s="6">
        <v>6.7</v>
      </c>
      <c r="N1747" s="13">
        <v>6.7</v>
      </c>
      <c r="O1747" s="3">
        <v>44</v>
      </c>
      <c r="P1747" s="1">
        <v>1</v>
      </c>
      <c r="Q1747" s="1">
        <v>1</v>
      </c>
      <c r="R1747" s="3">
        <v>1</v>
      </c>
      <c r="S1747" s="1">
        <v>100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3">
        <v>11</v>
      </c>
      <c r="AD1747" s="1">
        <v>9.9855619000000007E-2</v>
      </c>
      <c r="AE1747" s="1">
        <v>2.2143426940416901E-2</v>
      </c>
      <c r="AF1747" s="1">
        <v>4</v>
      </c>
      <c r="AG1747" s="2">
        <v>4</v>
      </c>
      <c r="AH1747" s="1">
        <v>11</v>
      </c>
      <c r="AI1747" s="1">
        <v>5</v>
      </c>
      <c r="AJ1747" s="1">
        <v>5</v>
      </c>
      <c r="AK1747" s="1">
        <v>51</v>
      </c>
    </row>
    <row r="1748" spans="1:37" x14ac:dyDescent="0.2">
      <c r="A1748" t="s">
        <v>1748</v>
      </c>
      <c r="B1748" t="s">
        <v>5168</v>
      </c>
      <c r="C1748" t="s">
        <v>5591</v>
      </c>
      <c r="D1748" t="s">
        <v>8829</v>
      </c>
      <c r="E1748" t="s">
        <v>6855</v>
      </c>
      <c r="F1748" s="35" t="s">
        <v>8837</v>
      </c>
      <c r="G1748" s="1" t="s">
        <v>5104</v>
      </c>
      <c r="H1748" s="1" t="s">
        <v>5104</v>
      </c>
      <c r="I1748" s="3">
        <v>1</v>
      </c>
      <c r="J1748" s="1">
        <v>0</v>
      </c>
      <c r="K1748" s="1">
        <v>0</v>
      </c>
      <c r="L1748" s="3">
        <v>1</v>
      </c>
      <c r="M1748" s="6">
        <v>7.6</v>
      </c>
      <c r="N1748" s="13">
        <v>7.6</v>
      </c>
      <c r="O1748" s="3">
        <v>44</v>
      </c>
      <c r="P1748" s="1">
        <v>0.99</v>
      </c>
      <c r="Q1748" s="1">
        <v>0.99</v>
      </c>
      <c r="R1748" s="3">
        <v>47</v>
      </c>
      <c r="S1748" s="1">
        <v>100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3">
        <v>11</v>
      </c>
      <c r="AD1748" s="1">
        <v>9.9855619000000007E-2</v>
      </c>
      <c r="AE1748" s="1">
        <v>2.2143426940416901E-2</v>
      </c>
      <c r="AF1748" s="1">
        <v>4</v>
      </c>
      <c r="AG1748" s="2">
        <v>4</v>
      </c>
      <c r="AH1748" s="1">
        <v>11</v>
      </c>
      <c r="AI1748" s="1">
        <v>2</v>
      </c>
      <c r="AJ1748" s="1">
        <v>2</v>
      </c>
      <c r="AK1748" s="1">
        <v>51</v>
      </c>
    </row>
    <row r="1749" spans="1:37" x14ac:dyDescent="0.2">
      <c r="A1749" t="s">
        <v>1749</v>
      </c>
      <c r="B1749" t="s">
        <v>5168</v>
      </c>
      <c r="C1749" t="s">
        <v>5591</v>
      </c>
      <c r="D1749" t="s">
        <v>8829</v>
      </c>
      <c r="E1749" t="s">
        <v>8838</v>
      </c>
      <c r="F1749" s="35" t="s">
        <v>15006</v>
      </c>
      <c r="G1749" s="1" t="s">
        <v>5104</v>
      </c>
      <c r="H1749" s="1" t="s">
        <v>5104</v>
      </c>
      <c r="I1749" s="3">
        <v>1</v>
      </c>
      <c r="J1749" s="1">
        <v>0</v>
      </c>
      <c r="K1749" s="1">
        <v>0</v>
      </c>
      <c r="L1749" s="3">
        <v>1</v>
      </c>
      <c r="M1749" s="6">
        <v>7.7</v>
      </c>
      <c r="N1749" s="13">
        <v>7.7</v>
      </c>
      <c r="O1749" s="3">
        <v>44</v>
      </c>
      <c r="P1749" s="1">
        <v>1</v>
      </c>
      <c r="Q1749" s="1">
        <v>2.2755999999999998</v>
      </c>
      <c r="R1749" s="3">
        <v>1</v>
      </c>
      <c r="S1749" s="1">
        <v>100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3">
        <v>1</v>
      </c>
      <c r="AD1749" s="1">
        <v>9.9855619000000007E-2</v>
      </c>
      <c r="AE1749" s="1">
        <v>2.2143426940416901E-2</v>
      </c>
      <c r="AF1749" s="1">
        <v>4</v>
      </c>
      <c r="AG1749" s="2">
        <v>4</v>
      </c>
      <c r="AH1749" s="1">
        <v>1</v>
      </c>
      <c r="AI1749" s="1">
        <v>1</v>
      </c>
      <c r="AJ1749" s="1">
        <v>1</v>
      </c>
      <c r="AK1749" s="1">
        <v>51</v>
      </c>
    </row>
    <row r="1750" spans="1:37" x14ac:dyDescent="0.2">
      <c r="A1750" t="s">
        <v>1750</v>
      </c>
      <c r="B1750" t="s">
        <v>5168</v>
      </c>
      <c r="C1750" t="s">
        <v>5591</v>
      </c>
      <c r="D1750" t="s">
        <v>8829</v>
      </c>
      <c r="E1750" t="s">
        <v>8839</v>
      </c>
      <c r="F1750" s="35" t="s">
        <v>8840</v>
      </c>
      <c r="G1750" s="1" t="s">
        <v>5104</v>
      </c>
      <c r="H1750" s="1" t="s">
        <v>5104</v>
      </c>
      <c r="I1750" s="3">
        <v>1</v>
      </c>
      <c r="J1750" s="1">
        <v>0</v>
      </c>
      <c r="K1750" s="1">
        <v>0</v>
      </c>
      <c r="L1750" s="3">
        <v>1</v>
      </c>
      <c r="M1750" s="6">
        <v>7.2</v>
      </c>
      <c r="N1750" s="13">
        <v>7.2</v>
      </c>
      <c r="O1750" s="3">
        <v>44</v>
      </c>
      <c r="P1750" s="1">
        <v>1</v>
      </c>
      <c r="Q1750" s="1">
        <v>1.1890000000000001</v>
      </c>
      <c r="R1750" s="3">
        <v>1</v>
      </c>
      <c r="S1750" s="1">
        <v>100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3">
        <v>11</v>
      </c>
      <c r="AD1750" s="1">
        <v>9.9855619000000007E-2</v>
      </c>
      <c r="AE1750" s="1">
        <v>2.2143426940416901E-2</v>
      </c>
      <c r="AF1750" s="1">
        <v>4</v>
      </c>
      <c r="AG1750" s="2">
        <v>4</v>
      </c>
      <c r="AH1750" s="1">
        <v>11</v>
      </c>
      <c r="AI1750" s="1">
        <v>2</v>
      </c>
      <c r="AJ1750" s="1">
        <v>2</v>
      </c>
      <c r="AK1750" s="1">
        <v>51</v>
      </c>
    </row>
    <row r="1751" spans="1:37" x14ac:dyDescent="0.2">
      <c r="A1751" t="s">
        <v>1751</v>
      </c>
      <c r="B1751" t="s">
        <v>5168</v>
      </c>
      <c r="C1751" t="s">
        <v>5591</v>
      </c>
      <c r="D1751" t="s">
        <v>8829</v>
      </c>
      <c r="E1751" t="s">
        <v>8841</v>
      </c>
      <c r="F1751" s="35" t="s">
        <v>8842</v>
      </c>
      <c r="G1751" s="1" t="s">
        <v>5104</v>
      </c>
      <c r="H1751" s="1" t="s">
        <v>5104</v>
      </c>
      <c r="I1751" s="3">
        <v>1</v>
      </c>
      <c r="J1751" s="1">
        <v>0</v>
      </c>
      <c r="K1751" s="1">
        <v>0</v>
      </c>
      <c r="L1751" s="3">
        <v>1</v>
      </c>
      <c r="M1751" s="6">
        <v>9.4</v>
      </c>
      <c r="N1751" s="13">
        <v>9.4</v>
      </c>
      <c r="O1751" s="3">
        <v>44</v>
      </c>
      <c r="P1751" s="1">
        <v>0.99250000000000005</v>
      </c>
      <c r="Q1751" s="1">
        <v>0.99250000000000005</v>
      </c>
      <c r="R1751" s="3">
        <v>47</v>
      </c>
      <c r="S1751" s="1">
        <v>100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3">
        <v>11</v>
      </c>
      <c r="AD1751" s="1">
        <v>9.9855619000000007E-2</v>
      </c>
      <c r="AE1751" s="1">
        <v>2.2143426940416901E-2</v>
      </c>
      <c r="AF1751" s="1">
        <v>4</v>
      </c>
      <c r="AG1751" s="2">
        <v>4</v>
      </c>
      <c r="AH1751" s="1">
        <v>11</v>
      </c>
      <c r="AI1751" s="1">
        <v>7</v>
      </c>
      <c r="AJ1751" s="1">
        <v>7</v>
      </c>
      <c r="AK1751" s="1">
        <v>51</v>
      </c>
    </row>
    <row r="1752" spans="1:37" x14ac:dyDescent="0.2">
      <c r="A1752" t="s">
        <v>1752</v>
      </c>
      <c r="B1752" t="s">
        <v>5168</v>
      </c>
      <c r="C1752" t="s">
        <v>5591</v>
      </c>
      <c r="D1752" t="s">
        <v>8829</v>
      </c>
      <c r="E1752" t="s">
        <v>8843</v>
      </c>
      <c r="F1752" s="35" t="s">
        <v>8844</v>
      </c>
      <c r="G1752" s="1" t="s">
        <v>5104</v>
      </c>
      <c r="H1752" s="1" t="s">
        <v>5104</v>
      </c>
      <c r="I1752" s="3">
        <v>1</v>
      </c>
      <c r="J1752" s="1">
        <v>0</v>
      </c>
      <c r="K1752" s="1">
        <v>0</v>
      </c>
      <c r="L1752" s="3">
        <v>1</v>
      </c>
      <c r="M1752" s="6">
        <v>11.4</v>
      </c>
      <c r="N1752" s="13">
        <v>11.4</v>
      </c>
      <c r="O1752" s="3">
        <v>44</v>
      </c>
      <c r="P1752" s="1">
        <v>1.5</v>
      </c>
      <c r="Q1752" s="1">
        <v>1.5</v>
      </c>
      <c r="R1752" s="3">
        <v>47</v>
      </c>
      <c r="S1752" s="1">
        <v>100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3">
        <v>11</v>
      </c>
      <c r="AD1752" s="1">
        <v>9.9855619000000007E-2</v>
      </c>
      <c r="AE1752" s="1">
        <v>2.2143426940416901E-2</v>
      </c>
      <c r="AF1752" s="1">
        <v>4</v>
      </c>
      <c r="AG1752" s="2">
        <v>4</v>
      </c>
      <c r="AH1752" s="1">
        <v>11</v>
      </c>
      <c r="AI1752" s="1">
        <v>3</v>
      </c>
      <c r="AJ1752" s="1">
        <v>3</v>
      </c>
      <c r="AK1752" s="1">
        <v>51</v>
      </c>
    </row>
    <row r="1753" spans="1:37" x14ac:dyDescent="0.2">
      <c r="A1753" t="s">
        <v>1753</v>
      </c>
      <c r="B1753" t="s">
        <v>5168</v>
      </c>
      <c r="C1753" t="s">
        <v>5591</v>
      </c>
      <c r="D1753" t="s">
        <v>8829</v>
      </c>
      <c r="E1753" t="s">
        <v>8845</v>
      </c>
      <c r="F1753" s="35" t="s">
        <v>8846</v>
      </c>
      <c r="G1753" s="1" t="s">
        <v>5104</v>
      </c>
      <c r="H1753" s="1" t="s">
        <v>5104</v>
      </c>
      <c r="I1753" s="3">
        <v>1</v>
      </c>
      <c r="J1753" s="1">
        <v>0</v>
      </c>
      <c r="K1753" s="1">
        <v>0</v>
      </c>
      <c r="L1753" s="3">
        <v>1</v>
      </c>
      <c r="M1753" s="6">
        <v>52.7</v>
      </c>
      <c r="N1753" s="13">
        <v>52.7</v>
      </c>
      <c r="O1753" s="3">
        <v>44</v>
      </c>
      <c r="P1753" s="1">
        <v>1</v>
      </c>
      <c r="Q1753" s="1">
        <v>1</v>
      </c>
      <c r="R1753" s="3">
        <v>1</v>
      </c>
      <c r="S1753" s="1">
        <v>100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3">
        <v>11</v>
      </c>
      <c r="AD1753" s="1">
        <v>9.9855619000000007E-2</v>
      </c>
      <c r="AE1753" s="1">
        <v>2.2143426940416901E-2</v>
      </c>
      <c r="AF1753" s="1">
        <v>4</v>
      </c>
      <c r="AG1753" s="2">
        <v>4</v>
      </c>
      <c r="AH1753" s="1">
        <v>11</v>
      </c>
      <c r="AI1753" s="1">
        <v>2</v>
      </c>
      <c r="AJ1753" s="1">
        <v>2</v>
      </c>
      <c r="AK1753" s="1">
        <v>51</v>
      </c>
    </row>
    <row r="1754" spans="1:37" x14ac:dyDescent="0.2">
      <c r="A1754" t="s">
        <v>1754</v>
      </c>
      <c r="B1754" t="s">
        <v>5168</v>
      </c>
      <c r="C1754" t="s">
        <v>5591</v>
      </c>
      <c r="D1754" t="s">
        <v>8829</v>
      </c>
      <c r="E1754" t="s">
        <v>8847</v>
      </c>
      <c r="F1754" s="35" t="s">
        <v>8848</v>
      </c>
      <c r="G1754" s="1" t="s">
        <v>5104</v>
      </c>
      <c r="H1754" s="1" t="s">
        <v>5104</v>
      </c>
      <c r="I1754" s="3">
        <v>1</v>
      </c>
      <c r="J1754" s="1">
        <v>0</v>
      </c>
      <c r="K1754" s="1">
        <v>0</v>
      </c>
      <c r="L1754" s="3">
        <v>1</v>
      </c>
      <c r="M1754" s="6">
        <v>9.3000000000000007</v>
      </c>
      <c r="N1754" s="13">
        <v>9.3000000000000007</v>
      </c>
      <c r="O1754" s="3">
        <v>44</v>
      </c>
      <c r="P1754" s="1">
        <v>0.995</v>
      </c>
      <c r="Q1754" s="1">
        <v>0.995</v>
      </c>
      <c r="R1754" s="3">
        <v>47</v>
      </c>
      <c r="S1754" s="1">
        <v>100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3">
        <v>11</v>
      </c>
      <c r="AD1754" s="1">
        <v>9.9855619000000007E-2</v>
      </c>
      <c r="AE1754" s="1">
        <v>2.2143426940416901E-2</v>
      </c>
      <c r="AF1754" s="1">
        <v>4</v>
      </c>
      <c r="AG1754" s="2">
        <v>4</v>
      </c>
      <c r="AH1754" s="1">
        <v>11</v>
      </c>
      <c r="AI1754" s="1">
        <v>4</v>
      </c>
      <c r="AJ1754" s="1">
        <v>4</v>
      </c>
      <c r="AK1754" s="1">
        <v>51</v>
      </c>
    </row>
    <row r="1755" spans="1:37" x14ac:dyDescent="0.2">
      <c r="A1755" t="s">
        <v>1755</v>
      </c>
      <c r="B1755" t="s">
        <v>5168</v>
      </c>
      <c r="C1755" t="s">
        <v>5591</v>
      </c>
      <c r="D1755" t="s">
        <v>8829</v>
      </c>
      <c r="E1755" t="s">
        <v>5192</v>
      </c>
      <c r="F1755" s="35" t="s">
        <v>8849</v>
      </c>
      <c r="G1755" s="1" t="s">
        <v>5104</v>
      </c>
      <c r="H1755" s="1" t="s">
        <v>5104</v>
      </c>
      <c r="I1755" s="3">
        <v>1</v>
      </c>
      <c r="J1755" s="1">
        <v>0</v>
      </c>
      <c r="K1755" s="1">
        <v>0</v>
      </c>
      <c r="L1755" s="3">
        <v>1</v>
      </c>
      <c r="M1755" s="6">
        <v>4.7</v>
      </c>
      <c r="N1755" s="13">
        <v>4.7</v>
      </c>
      <c r="O1755" s="3">
        <v>44</v>
      </c>
      <c r="P1755" s="1">
        <v>0.98</v>
      </c>
      <c r="Q1755" s="1">
        <v>0.98</v>
      </c>
      <c r="R1755" s="3">
        <v>47</v>
      </c>
      <c r="S1755" s="1">
        <v>100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3">
        <v>11</v>
      </c>
      <c r="AD1755" s="1">
        <v>9.9855619000000007E-2</v>
      </c>
      <c r="AE1755" s="1">
        <v>2.2143426940416901E-2</v>
      </c>
      <c r="AF1755" s="1">
        <v>4</v>
      </c>
      <c r="AG1755" s="2">
        <v>4</v>
      </c>
      <c r="AH1755" s="1">
        <v>11</v>
      </c>
      <c r="AI1755" s="1">
        <v>3</v>
      </c>
      <c r="AJ1755" s="1">
        <v>3</v>
      </c>
      <c r="AK1755" s="1">
        <v>51</v>
      </c>
    </row>
    <row r="1756" spans="1:37" x14ac:dyDescent="0.2">
      <c r="A1756" t="s">
        <v>1756</v>
      </c>
      <c r="B1756" t="s">
        <v>5168</v>
      </c>
      <c r="C1756" t="s">
        <v>5591</v>
      </c>
      <c r="D1756" t="s">
        <v>8829</v>
      </c>
      <c r="E1756" t="s">
        <v>8850</v>
      </c>
      <c r="F1756" s="35" t="s">
        <v>8851</v>
      </c>
      <c r="G1756" s="1" t="s">
        <v>5104</v>
      </c>
      <c r="H1756" s="1" t="s">
        <v>5104</v>
      </c>
      <c r="I1756" s="3">
        <v>1</v>
      </c>
      <c r="J1756" s="1">
        <v>0</v>
      </c>
      <c r="K1756" s="1">
        <v>0</v>
      </c>
      <c r="L1756" s="3">
        <v>1</v>
      </c>
      <c r="M1756" s="6">
        <v>99.1</v>
      </c>
      <c r="N1756" s="13">
        <v>99.1</v>
      </c>
      <c r="O1756" s="3">
        <v>44</v>
      </c>
      <c r="P1756" s="1">
        <v>0.99250000000000005</v>
      </c>
      <c r="Q1756" s="1">
        <v>0.99250000000000005</v>
      </c>
      <c r="R1756" s="3">
        <v>47</v>
      </c>
      <c r="S1756" s="1">
        <v>100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3">
        <v>11</v>
      </c>
      <c r="AD1756" s="1">
        <v>9.9855619000000007E-2</v>
      </c>
      <c r="AE1756" s="1">
        <v>2.2143426940416901E-2</v>
      </c>
      <c r="AF1756" s="1">
        <v>4</v>
      </c>
      <c r="AG1756" s="2">
        <v>4</v>
      </c>
      <c r="AH1756" s="1">
        <v>11</v>
      </c>
      <c r="AI1756" s="1">
        <v>5</v>
      </c>
      <c r="AJ1756" s="1">
        <v>5</v>
      </c>
      <c r="AK1756" s="1">
        <v>51</v>
      </c>
    </row>
    <row r="1757" spans="1:37" x14ac:dyDescent="0.2">
      <c r="A1757" t="s">
        <v>1757</v>
      </c>
      <c r="B1757" t="s">
        <v>5168</v>
      </c>
      <c r="C1757" t="s">
        <v>5591</v>
      </c>
      <c r="D1757" t="s">
        <v>8829</v>
      </c>
      <c r="E1757" t="s">
        <v>8142</v>
      </c>
      <c r="F1757" s="35" t="s">
        <v>8852</v>
      </c>
      <c r="G1757" s="1" t="s">
        <v>5104</v>
      </c>
      <c r="H1757" s="1" t="s">
        <v>5104</v>
      </c>
      <c r="I1757" s="3">
        <v>1</v>
      </c>
      <c r="J1757" s="1">
        <v>0</v>
      </c>
      <c r="K1757" s="1">
        <v>0</v>
      </c>
      <c r="L1757" s="3">
        <v>1</v>
      </c>
      <c r="M1757" s="6">
        <v>9.5</v>
      </c>
      <c r="N1757" s="13">
        <v>9.5</v>
      </c>
      <c r="O1757" s="3">
        <v>44</v>
      </c>
      <c r="P1757" s="1">
        <v>1</v>
      </c>
      <c r="Q1757" s="1">
        <v>1.2387999999999999</v>
      </c>
      <c r="R1757" s="3">
        <v>1</v>
      </c>
      <c r="S1757" s="1">
        <v>100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3">
        <v>11</v>
      </c>
      <c r="AD1757" s="1">
        <v>9.9855619000000007E-2</v>
      </c>
      <c r="AE1757" s="1">
        <v>2.2143426940416901E-2</v>
      </c>
      <c r="AF1757" s="1">
        <v>4</v>
      </c>
      <c r="AG1757" s="2">
        <v>4</v>
      </c>
      <c r="AH1757" s="1">
        <v>11</v>
      </c>
      <c r="AI1757" s="1">
        <v>2</v>
      </c>
      <c r="AJ1757" s="1">
        <v>2</v>
      </c>
      <c r="AK1757" s="1">
        <v>51</v>
      </c>
    </row>
    <row r="1758" spans="1:37" x14ac:dyDescent="0.2">
      <c r="A1758" t="s">
        <v>1758</v>
      </c>
      <c r="B1758" t="s">
        <v>5168</v>
      </c>
      <c r="C1758" t="s">
        <v>5591</v>
      </c>
      <c r="D1758" t="s">
        <v>8829</v>
      </c>
      <c r="E1758" t="s">
        <v>8853</v>
      </c>
      <c r="F1758" s="35" t="s">
        <v>8854</v>
      </c>
      <c r="G1758" s="1" t="s">
        <v>5104</v>
      </c>
      <c r="H1758" s="1" t="s">
        <v>5104</v>
      </c>
      <c r="I1758" s="3">
        <v>1</v>
      </c>
      <c r="J1758" s="1">
        <v>0</v>
      </c>
      <c r="K1758" s="1">
        <v>0</v>
      </c>
      <c r="L1758" s="3">
        <v>1</v>
      </c>
      <c r="M1758" s="6">
        <v>14.5</v>
      </c>
      <c r="N1758" s="13">
        <v>14.5</v>
      </c>
      <c r="O1758" s="3">
        <v>44</v>
      </c>
      <c r="P1758" s="1">
        <v>1</v>
      </c>
      <c r="Q1758" s="1">
        <v>1.0863</v>
      </c>
      <c r="R1758" s="3">
        <v>1</v>
      </c>
      <c r="S1758" s="1">
        <v>100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3">
        <v>11</v>
      </c>
      <c r="AD1758" s="1">
        <v>9.9855619000000007E-2</v>
      </c>
      <c r="AE1758" s="1">
        <v>2.2143426940416901E-2</v>
      </c>
      <c r="AF1758" s="1">
        <v>4</v>
      </c>
      <c r="AG1758" s="2">
        <v>4</v>
      </c>
      <c r="AH1758" s="1">
        <v>11</v>
      </c>
      <c r="AI1758" s="1">
        <v>2</v>
      </c>
      <c r="AJ1758" s="1">
        <v>2</v>
      </c>
      <c r="AK1758" s="1">
        <v>51</v>
      </c>
    </row>
    <row r="1759" spans="1:37" x14ac:dyDescent="0.2">
      <c r="A1759" t="s">
        <v>1759</v>
      </c>
      <c r="B1759" t="s">
        <v>5168</v>
      </c>
      <c r="C1759" t="s">
        <v>5591</v>
      </c>
      <c r="D1759" t="s">
        <v>8829</v>
      </c>
      <c r="E1759" t="s">
        <v>8855</v>
      </c>
      <c r="F1759" s="35" t="s">
        <v>8856</v>
      </c>
      <c r="G1759" s="1" t="s">
        <v>5104</v>
      </c>
      <c r="H1759" s="1" t="s">
        <v>5104</v>
      </c>
      <c r="I1759" s="3">
        <v>1</v>
      </c>
      <c r="J1759" s="1">
        <v>0</v>
      </c>
      <c r="K1759" s="1">
        <v>0</v>
      </c>
      <c r="L1759" s="3">
        <v>1</v>
      </c>
      <c r="M1759" s="6">
        <v>9.3000000000000007</v>
      </c>
      <c r="N1759" s="13">
        <v>9.3000000000000007</v>
      </c>
      <c r="O1759" s="3">
        <v>44</v>
      </c>
      <c r="P1759" s="1">
        <v>1</v>
      </c>
      <c r="Q1759" s="1">
        <v>1.1409</v>
      </c>
      <c r="R1759" s="3">
        <v>1</v>
      </c>
      <c r="S1759" s="1">
        <v>100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3">
        <v>11</v>
      </c>
      <c r="AD1759" s="1">
        <v>9.9855619000000007E-2</v>
      </c>
      <c r="AE1759" s="1">
        <v>2.2143426940416901E-2</v>
      </c>
      <c r="AF1759" s="1">
        <v>4</v>
      </c>
      <c r="AG1759" s="2">
        <v>4</v>
      </c>
      <c r="AH1759" s="1">
        <v>11</v>
      </c>
      <c r="AI1759" s="1">
        <v>1</v>
      </c>
      <c r="AJ1759" s="1">
        <v>1</v>
      </c>
      <c r="AK1759" s="1">
        <v>51</v>
      </c>
    </row>
    <row r="1760" spans="1:37" x14ac:dyDescent="0.2">
      <c r="A1760" t="s">
        <v>1760</v>
      </c>
      <c r="B1760" t="s">
        <v>5168</v>
      </c>
      <c r="C1760" t="s">
        <v>5591</v>
      </c>
      <c r="D1760" t="s">
        <v>8829</v>
      </c>
      <c r="E1760" t="s">
        <v>8857</v>
      </c>
      <c r="F1760" s="35" t="s">
        <v>8858</v>
      </c>
      <c r="G1760" s="1" t="s">
        <v>5104</v>
      </c>
      <c r="H1760" s="1" t="s">
        <v>5104</v>
      </c>
      <c r="I1760" s="3">
        <v>1</v>
      </c>
      <c r="J1760" s="1">
        <v>0</v>
      </c>
      <c r="K1760" s="1">
        <v>0</v>
      </c>
      <c r="L1760" s="3">
        <v>1</v>
      </c>
      <c r="M1760" s="6">
        <v>9.3000000000000007</v>
      </c>
      <c r="N1760" s="13">
        <v>9.3000000000000007</v>
      </c>
      <c r="O1760" s="3">
        <v>44</v>
      </c>
      <c r="P1760" s="1">
        <v>1</v>
      </c>
      <c r="Q1760" s="1">
        <v>1.2618</v>
      </c>
      <c r="R1760" s="3">
        <v>1</v>
      </c>
      <c r="S1760" s="1">
        <v>100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3">
        <v>11</v>
      </c>
      <c r="AD1760" s="1">
        <v>9.9855619000000007E-2</v>
      </c>
      <c r="AE1760" s="1">
        <v>2.2143426940416901E-2</v>
      </c>
      <c r="AF1760" s="1">
        <v>4</v>
      </c>
      <c r="AG1760" s="2">
        <v>4</v>
      </c>
      <c r="AH1760" s="1">
        <v>11</v>
      </c>
      <c r="AI1760" s="1">
        <v>1</v>
      </c>
      <c r="AJ1760" s="1">
        <v>1</v>
      </c>
      <c r="AK1760" s="1">
        <v>51</v>
      </c>
    </row>
    <row r="1761" spans="1:37" x14ac:dyDescent="0.2">
      <c r="A1761" t="s">
        <v>1761</v>
      </c>
      <c r="B1761" t="s">
        <v>5168</v>
      </c>
      <c r="C1761" t="s">
        <v>5591</v>
      </c>
      <c r="D1761" t="s">
        <v>8829</v>
      </c>
      <c r="E1761" t="s">
        <v>8859</v>
      </c>
      <c r="F1761" s="35" t="s">
        <v>8860</v>
      </c>
      <c r="G1761" s="1" t="s">
        <v>5104</v>
      </c>
      <c r="H1761" s="1" t="s">
        <v>5104</v>
      </c>
      <c r="I1761" s="3">
        <v>1</v>
      </c>
      <c r="J1761" s="1">
        <v>0</v>
      </c>
      <c r="K1761" s="1">
        <v>0</v>
      </c>
      <c r="L1761" s="3">
        <v>1</v>
      </c>
      <c r="M1761" s="6">
        <v>7.5</v>
      </c>
      <c r="N1761" s="13">
        <v>7.5</v>
      </c>
      <c r="O1761" s="3">
        <v>44</v>
      </c>
      <c r="P1761" s="1">
        <v>1</v>
      </c>
      <c r="Q1761" s="1">
        <v>1.2754000000000001</v>
      </c>
      <c r="R1761" s="3">
        <v>1</v>
      </c>
      <c r="S1761" s="1">
        <v>100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3">
        <v>11</v>
      </c>
      <c r="AD1761" s="1">
        <v>9.9855619000000007E-2</v>
      </c>
      <c r="AE1761" s="1">
        <v>2.2143426940416901E-2</v>
      </c>
      <c r="AF1761" s="1">
        <v>4</v>
      </c>
      <c r="AG1761" s="2">
        <v>4</v>
      </c>
      <c r="AH1761" s="1">
        <v>11</v>
      </c>
      <c r="AI1761" s="1">
        <v>3</v>
      </c>
      <c r="AJ1761" s="1">
        <v>3</v>
      </c>
      <c r="AK1761" s="1">
        <v>51</v>
      </c>
    </row>
    <row r="1762" spans="1:37" x14ac:dyDescent="0.2">
      <c r="A1762" t="s">
        <v>1762</v>
      </c>
      <c r="B1762" t="s">
        <v>5168</v>
      </c>
      <c r="C1762" t="s">
        <v>5591</v>
      </c>
      <c r="D1762" t="s">
        <v>8829</v>
      </c>
      <c r="E1762" t="s">
        <v>8861</v>
      </c>
      <c r="F1762" s="35" t="s">
        <v>8862</v>
      </c>
      <c r="G1762" s="1" t="s">
        <v>5104</v>
      </c>
      <c r="H1762" s="1" t="s">
        <v>5104</v>
      </c>
      <c r="I1762" s="3">
        <v>1</v>
      </c>
      <c r="J1762" s="1">
        <v>0</v>
      </c>
      <c r="K1762" s="1">
        <v>0</v>
      </c>
      <c r="L1762" s="3">
        <v>1</v>
      </c>
      <c r="M1762" s="6">
        <v>33.5</v>
      </c>
      <c r="N1762" s="13">
        <v>33.5</v>
      </c>
      <c r="O1762" s="3">
        <v>44</v>
      </c>
      <c r="P1762" s="1">
        <v>1</v>
      </c>
      <c r="Q1762" s="1">
        <v>1</v>
      </c>
      <c r="R1762" s="3">
        <v>47</v>
      </c>
      <c r="S1762" s="1">
        <v>100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3">
        <v>11</v>
      </c>
      <c r="AD1762" s="1">
        <v>9.9855619000000007E-2</v>
      </c>
      <c r="AE1762" s="1">
        <v>2.2143426940416901E-2</v>
      </c>
      <c r="AF1762" s="1">
        <v>4</v>
      </c>
      <c r="AG1762" s="2">
        <v>4</v>
      </c>
      <c r="AH1762" s="1">
        <v>11</v>
      </c>
      <c r="AI1762" s="1">
        <v>3</v>
      </c>
      <c r="AJ1762" s="1">
        <v>3</v>
      </c>
      <c r="AK1762" s="1">
        <v>51</v>
      </c>
    </row>
    <row r="1763" spans="1:37" x14ac:dyDescent="0.2">
      <c r="A1763" t="s">
        <v>1763</v>
      </c>
      <c r="B1763" t="s">
        <v>5168</v>
      </c>
      <c r="C1763" t="s">
        <v>5591</v>
      </c>
      <c r="D1763" t="s">
        <v>8829</v>
      </c>
      <c r="E1763" t="s">
        <v>8863</v>
      </c>
      <c r="F1763" s="35" t="s">
        <v>8864</v>
      </c>
      <c r="G1763" s="1" t="s">
        <v>5104</v>
      </c>
      <c r="H1763" s="1" t="s">
        <v>5104</v>
      </c>
      <c r="I1763" s="3">
        <v>1</v>
      </c>
      <c r="J1763" s="1">
        <v>0</v>
      </c>
      <c r="K1763" s="1">
        <v>0</v>
      </c>
      <c r="L1763" s="3">
        <v>1</v>
      </c>
      <c r="M1763" s="6">
        <v>24.9</v>
      </c>
      <c r="N1763" s="13">
        <v>24.9</v>
      </c>
      <c r="O1763" s="3">
        <v>44</v>
      </c>
      <c r="P1763" s="1">
        <v>1</v>
      </c>
      <c r="Q1763" s="1">
        <v>1</v>
      </c>
      <c r="R1763" s="3">
        <v>47</v>
      </c>
      <c r="S1763" s="1">
        <v>100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3">
        <v>11</v>
      </c>
      <c r="AD1763" s="1">
        <v>9.9855619000000007E-2</v>
      </c>
      <c r="AE1763" s="1">
        <v>2.2143426940416901E-2</v>
      </c>
      <c r="AF1763" s="1">
        <v>4</v>
      </c>
      <c r="AG1763" s="2">
        <v>4</v>
      </c>
      <c r="AH1763" s="1">
        <v>11</v>
      </c>
      <c r="AI1763" s="1">
        <v>1</v>
      </c>
      <c r="AJ1763" s="1">
        <v>1</v>
      </c>
      <c r="AK1763" s="1">
        <v>51</v>
      </c>
    </row>
    <row r="1764" spans="1:37" x14ac:dyDescent="0.2">
      <c r="A1764" t="s">
        <v>1764</v>
      </c>
      <c r="B1764" t="s">
        <v>5168</v>
      </c>
      <c r="C1764" t="s">
        <v>5591</v>
      </c>
      <c r="D1764" t="s">
        <v>8829</v>
      </c>
      <c r="E1764" t="s">
        <v>8865</v>
      </c>
      <c r="F1764" s="35" t="s">
        <v>8866</v>
      </c>
      <c r="G1764" s="1" t="s">
        <v>5104</v>
      </c>
      <c r="H1764" s="1" t="s">
        <v>5104</v>
      </c>
      <c r="I1764" s="3">
        <v>1</v>
      </c>
      <c r="J1764" s="1">
        <v>0</v>
      </c>
      <c r="K1764" s="1">
        <v>0</v>
      </c>
      <c r="L1764" s="3">
        <v>1</v>
      </c>
      <c r="M1764" s="6">
        <v>43.8</v>
      </c>
      <c r="N1764" s="13">
        <v>43.8</v>
      </c>
      <c r="O1764" s="3">
        <v>44</v>
      </c>
      <c r="P1764" s="1">
        <v>1</v>
      </c>
      <c r="Q1764" s="1">
        <v>1</v>
      </c>
      <c r="R1764" s="3">
        <v>47</v>
      </c>
      <c r="S1764" s="1">
        <v>100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3">
        <v>11</v>
      </c>
      <c r="AD1764" s="1">
        <v>9.9855619000000007E-2</v>
      </c>
      <c r="AE1764" s="1">
        <v>2.2143426940416901E-2</v>
      </c>
      <c r="AF1764" s="1">
        <v>4</v>
      </c>
      <c r="AG1764" s="2">
        <v>4</v>
      </c>
      <c r="AH1764" s="1">
        <v>11</v>
      </c>
      <c r="AI1764" s="1">
        <v>8</v>
      </c>
      <c r="AJ1764" s="1">
        <v>8</v>
      </c>
      <c r="AK1764" s="1">
        <v>51</v>
      </c>
    </row>
    <row r="1765" spans="1:37" x14ac:dyDescent="0.2">
      <c r="A1765" t="s">
        <v>1765</v>
      </c>
      <c r="B1765" t="s">
        <v>5168</v>
      </c>
      <c r="C1765" t="s">
        <v>5591</v>
      </c>
      <c r="D1765" t="s">
        <v>8829</v>
      </c>
      <c r="E1765" t="s">
        <v>8867</v>
      </c>
      <c r="F1765" s="35" t="s">
        <v>8868</v>
      </c>
      <c r="G1765" s="1" t="s">
        <v>5104</v>
      </c>
      <c r="H1765" s="1" t="s">
        <v>5104</v>
      </c>
      <c r="I1765" s="3">
        <v>1</v>
      </c>
      <c r="J1765" s="1">
        <v>0</v>
      </c>
      <c r="K1765" s="1">
        <v>0</v>
      </c>
      <c r="L1765" s="3">
        <v>1</v>
      </c>
      <c r="M1765" s="6">
        <v>71.900000000000006</v>
      </c>
      <c r="N1765" s="13">
        <v>71.900000000000006</v>
      </c>
      <c r="O1765" s="3">
        <v>44</v>
      </c>
      <c r="P1765" s="1">
        <v>1</v>
      </c>
      <c r="Q1765" s="1">
        <v>1.0459000000000001</v>
      </c>
      <c r="R1765" s="3">
        <v>1</v>
      </c>
      <c r="S1765" s="1">
        <v>100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3">
        <v>11</v>
      </c>
      <c r="AD1765" s="1">
        <v>9.9855619000000007E-2</v>
      </c>
      <c r="AE1765" s="1">
        <v>2.2143426940416901E-2</v>
      </c>
      <c r="AF1765" s="1">
        <v>4</v>
      </c>
      <c r="AG1765" s="2">
        <v>4</v>
      </c>
      <c r="AH1765" s="1">
        <v>11</v>
      </c>
      <c r="AI1765" s="1">
        <v>2</v>
      </c>
      <c r="AJ1765" s="1">
        <v>2</v>
      </c>
      <c r="AK1765" s="1">
        <v>51</v>
      </c>
    </row>
    <row r="1766" spans="1:37" x14ac:dyDescent="0.2">
      <c r="A1766" t="s">
        <v>1766</v>
      </c>
      <c r="B1766" t="s">
        <v>5168</v>
      </c>
      <c r="C1766" t="s">
        <v>5591</v>
      </c>
      <c r="D1766" t="s">
        <v>8829</v>
      </c>
      <c r="E1766" t="s">
        <v>6721</v>
      </c>
      <c r="F1766" s="35" t="s">
        <v>8869</v>
      </c>
      <c r="G1766" s="1" t="s">
        <v>5104</v>
      </c>
      <c r="H1766" s="1" t="s">
        <v>5104</v>
      </c>
      <c r="I1766" s="3">
        <v>1</v>
      </c>
      <c r="J1766" s="1">
        <v>0</v>
      </c>
      <c r="K1766" s="1">
        <v>0</v>
      </c>
      <c r="L1766" s="3">
        <v>1</v>
      </c>
      <c r="M1766" s="6">
        <v>5</v>
      </c>
      <c r="N1766" s="13">
        <v>5</v>
      </c>
      <c r="O1766" s="3">
        <v>44</v>
      </c>
      <c r="P1766" s="1">
        <v>1</v>
      </c>
      <c r="Q1766" s="1">
        <v>1.256</v>
      </c>
      <c r="R1766" s="3">
        <v>1</v>
      </c>
      <c r="S1766" s="1">
        <v>100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3">
        <v>11</v>
      </c>
      <c r="AD1766" s="1">
        <v>9.9855619000000007E-2</v>
      </c>
      <c r="AE1766" s="1">
        <v>2.2143426940416901E-2</v>
      </c>
      <c r="AF1766" s="1">
        <v>4</v>
      </c>
      <c r="AG1766" s="2">
        <v>4</v>
      </c>
      <c r="AH1766" s="1">
        <v>11</v>
      </c>
      <c r="AI1766" s="1">
        <v>1</v>
      </c>
      <c r="AJ1766" s="1">
        <v>1</v>
      </c>
      <c r="AK1766" s="1">
        <v>51</v>
      </c>
    </row>
    <row r="1767" spans="1:37" x14ac:dyDescent="0.2">
      <c r="A1767" t="s">
        <v>1767</v>
      </c>
      <c r="B1767" t="s">
        <v>5168</v>
      </c>
      <c r="C1767" t="s">
        <v>5591</v>
      </c>
      <c r="D1767" t="s">
        <v>8829</v>
      </c>
      <c r="E1767" t="s">
        <v>8870</v>
      </c>
      <c r="F1767" s="35" t="s">
        <v>8871</v>
      </c>
      <c r="G1767" s="1" t="s">
        <v>5104</v>
      </c>
      <c r="H1767" s="1" t="s">
        <v>5104</v>
      </c>
      <c r="I1767" s="3">
        <v>1</v>
      </c>
      <c r="J1767" s="1">
        <v>0</v>
      </c>
      <c r="K1767" s="1">
        <v>0</v>
      </c>
      <c r="L1767" s="3">
        <v>1</v>
      </c>
      <c r="M1767" s="6">
        <v>5.6</v>
      </c>
      <c r="N1767" s="13">
        <v>5.6</v>
      </c>
      <c r="O1767" s="3">
        <v>44</v>
      </c>
      <c r="P1767" s="1">
        <v>0.98</v>
      </c>
      <c r="Q1767" s="1">
        <v>0.98</v>
      </c>
      <c r="R1767" s="3">
        <v>47</v>
      </c>
      <c r="S1767" s="1">
        <v>100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3">
        <v>11</v>
      </c>
      <c r="AD1767" s="1">
        <v>9.9855619000000007E-2</v>
      </c>
      <c r="AE1767" s="1">
        <v>2.2143426940416901E-2</v>
      </c>
      <c r="AF1767" s="1">
        <v>4</v>
      </c>
      <c r="AG1767" s="2">
        <v>4</v>
      </c>
      <c r="AH1767" s="1">
        <v>11</v>
      </c>
      <c r="AI1767" s="1">
        <v>2</v>
      </c>
      <c r="AJ1767" s="1">
        <v>2</v>
      </c>
      <c r="AK1767" s="1">
        <v>51</v>
      </c>
    </row>
    <row r="1768" spans="1:37" x14ac:dyDescent="0.2">
      <c r="A1768" t="s">
        <v>1768</v>
      </c>
      <c r="B1768" t="s">
        <v>5168</v>
      </c>
      <c r="C1768" t="s">
        <v>5591</v>
      </c>
      <c r="D1768" t="s">
        <v>8829</v>
      </c>
      <c r="E1768" t="s">
        <v>8872</v>
      </c>
      <c r="F1768" s="35" t="s">
        <v>8873</v>
      </c>
      <c r="G1768" s="1" t="s">
        <v>5104</v>
      </c>
      <c r="H1768" s="1" t="s">
        <v>5104</v>
      </c>
      <c r="I1768" s="3">
        <v>1</v>
      </c>
      <c r="J1768" s="1">
        <v>0</v>
      </c>
      <c r="K1768" s="1">
        <v>0</v>
      </c>
      <c r="L1768" s="3">
        <v>1</v>
      </c>
      <c r="M1768" s="6">
        <v>6.1</v>
      </c>
      <c r="N1768" s="13">
        <v>6.1</v>
      </c>
      <c r="O1768" s="3">
        <v>44</v>
      </c>
      <c r="P1768" s="1">
        <v>1</v>
      </c>
      <c r="Q1768" s="1">
        <v>1.4095</v>
      </c>
      <c r="R1768" s="3">
        <v>1</v>
      </c>
      <c r="S1768" s="1">
        <v>100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3">
        <v>11</v>
      </c>
      <c r="AD1768" s="1">
        <v>9.9855619000000007E-2</v>
      </c>
      <c r="AE1768" s="1">
        <v>2.2143426940416901E-2</v>
      </c>
      <c r="AF1768" s="1">
        <v>4</v>
      </c>
      <c r="AG1768" s="2">
        <v>4</v>
      </c>
      <c r="AH1768" s="1">
        <v>11</v>
      </c>
      <c r="AI1768" s="1">
        <v>2</v>
      </c>
      <c r="AJ1768" s="1">
        <v>2</v>
      </c>
      <c r="AK1768" s="1">
        <v>51</v>
      </c>
    </row>
    <row r="1769" spans="1:37" x14ac:dyDescent="0.2">
      <c r="A1769" t="s">
        <v>1769</v>
      </c>
      <c r="B1769" t="s">
        <v>5168</v>
      </c>
      <c r="C1769" t="s">
        <v>5591</v>
      </c>
      <c r="D1769" t="s">
        <v>8829</v>
      </c>
      <c r="E1769" t="s">
        <v>8874</v>
      </c>
      <c r="F1769" s="35" t="s">
        <v>8875</v>
      </c>
      <c r="G1769" s="1" t="s">
        <v>5104</v>
      </c>
      <c r="H1769" s="1" t="s">
        <v>5104</v>
      </c>
      <c r="I1769" s="3">
        <v>1</v>
      </c>
      <c r="J1769" s="1">
        <v>0</v>
      </c>
      <c r="K1769" s="1">
        <v>0</v>
      </c>
      <c r="L1769" s="3">
        <v>1</v>
      </c>
      <c r="M1769" s="6">
        <v>11.3</v>
      </c>
      <c r="N1769" s="13">
        <v>11.3</v>
      </c>
      <c r="O1769" s="3">
        <v>44</v>
      </c>
      <c r="P1769" s="1">
        <v>1</v>
      </c>
      <c r="Q1769" s="1">
        <v>1.1549</v>
      </c>
      <c r="R1769" s="3">
        <v>1</v>
      </c>
      <c r="S1769" s="1">
        <v>100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3">
        <v>11</v>
      </c>
      <c r="AD1769" s="1">
        <v>9.9855619000000007E-2</v>
      </c>
      <c r="AE1769" s="1">
        <v>2.2143426940416901E-2</v>
      </c>
      <c r="AF1769" s="1">
        <v>4</v>
      </c>
      <c r="AG1769" s="2">
        <v>4</v>
      </c>
      <c r="AH1769" s="1">
        <v>11</v>
      </c>
      <c r="AI1769" s="1">
        <v>3</v>
      </c>
      <c r="AJ1769" s="1">
        <v>3</v>
      </c>
      <c r="AK1769" s="1">
        <v>51</v>
      </c>
    </row>
    <row r="1770" spans="1:37" x14ac:dyDescent="0.2">
      <c r="A1770" t="s">
        <v>1770</v>
      </c>
      <c r="B1770" t="s">
        <v>5168</v>
      </c>
      <c r="C1770" t="s">
        <v>5591</v>
      </c>
      <c r="D1770" t="s">
        <v>8829</v>
      </c>
      <c r="E1770" t="s">
        <v>6138</v>
      </c>
      <c r="F1770" s="35" t="s">
        <v>8876</v>
      </c>
      <c r="G1770" s="1" t="s">
        <v>5104</v>
      </c>
      <c r="H1770" s="1" t="s">
        <v>5104</v>
      </c>
      <c r="I1770" s="3">
        <v>1</v>
      </c>
      <c r="J1770" s="1">
        <v>0</v>
      </c>
      <c r="K1770" s="1">
        <v>0</v>
      </c>
      <c r="L1770" s="3">
        <v>1</v>
      </c>
      <c r="M1770" s="6">
        <v>16.600000000000001</v>
      </c>
      <c r="N1770" s="13">
        <v>16.600000000000001</v>
      </c>
      <c r="O1770" s="3">
        <v>44</v>
      </c>
      <c r="P1770" s="1">
        <v>1</v>
      </c>
      <c r="Q1770" s="1">
        <v>1</v>
      </c>
      <c r="R1770" s="3">
        <v>1</v>
      </c>
      <c r="S1770" s="1">
        <v>100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3">
        <v>11</v>
      </c>
      <c r="AD1770" s="1">
        <v>9.9855619000000007E-2</v>
      </c>
      <c r="AE1770" s="1">
        <v>2.2143426940416901E-2</v>
      </c>
      <c r="AF1770" s="1">
        <v>4</v>
      </c>
      <c r="AG1770" s="2">
        <v>4</v>
      </c>
      <c r="AH1770" s="1">
        <v>11</v>
      </c>
      <c r="AI1770" s="1">
        <v>1</v>
      </c>
      <c r="AJ1770" s="1">
        <v>1</v>
      </c>
      <c r="AK1770" s="1">
        <v>51</v>
      </c>
    </row>
    <row r="1771" spans="1:37" x14ac:dyDescent="0.2">
      <c r="A1771" t="s">
        <v>1771</v>
      </c>
      <c r="B1771" t="s">
        <v>5168</v>
      </c>
      <c r="C1771" t="s">
        <v>5591</v>
      </c>
      <c r="D1771" t="s">
        <v>8829</v>
      </c>
      <c r="E1771" t="s">
        <v>8146</v>
      </c>
      <c r="F1771" s="35" t="s">
        <v>8877</v>
      </c>
      <c r="G1771" s="1" t="s">
        <v>5104</v>
      </c>
      <c r="H1771" s="1" t="s">
        <v>5104</v>
      </c>
      <c r="I1771" s="3">
        <v>1</v>
      </c>
      <c r="J1771" s="1">
        <v>0</v>
      </c>
      <c r="K1771" s="1">
        <v>0</v>
      </c>
      <c r="L1771" s="3">
        <v>1</v>
      </c>
      <c r="M1771" s="6">
        <v>8.5</v>
      </c>
      <c r="N1771" s="13">
        <v>8.5</v>
      </c>
      <c r="O1771" s="3">
        <v>44</v>
      </c>
      <c r="P1771" s="1">
        <v>0.99750000000000005</v>
      </c>
      <c r="Q1771" s="1">
        <v>0.99750000000000005</v>
      </c>
      <c r="R1771" s="3">
        <v>47</v>
      </c>
      <c r="S1771" s="1">
        <v>100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3">
        <v>11</v>
      </c>
      <c r="AD1771" s="1">
        <v>9.9855619000000007E-2</v>
      </c>
      <c r="AE1771" s="1">
        <v>2.2143426940416901E-2</v>
      </c>
      <c r="AF1771" s="1">
        <v>4</v>
      </c>
      <c r="AG1771" s="2">
        <v>4</v>
      </c>
      <c r="AH1771" s="1">
        <v>11</v>
      </c>
      <c r="AI1771" s="1">
        <v>3</v>
      </c>
      <c r="AJ1771" s="1">
        <v>3</v>
      </c>
      <c r="AK1771" s="1">
        <v>51</v>
      </c>
    </row>
    <row r="1772" spans="1:37" x14ac:dyDescent="0.2">
      <c r="A1772" t="s">
        <v>1772</v>
      </c>
      <c r="B1772" t="s">
        <v>5168</v>
      </c>
      <c r="C1772" t="s">
        <v>5591</v>
      </c>
      <c r="D1772" t="s">
        <v>8829</v>
      </c>
      <c r="E1772" t="s">
        <v>6508</v>
      </c>
      <c r="F1772" s="35" t="s">
        <v>8878</v>
      </c>
      <c r="G1772" s="1" t="s">
        <v>5104</v>
      </c>
      <c r="H1772" s="1" t="s">
        <v>5104</v>
      </c>
      <c r="I1772" s="3">
        <v>1</v>
      </c>
      <c r="J1772" s="1">
        <v>0</v>
      </c>
      <c r="K1772" s="1">
        <v>0</v>
      </c>
      <c r="L1772" s="3">
        <v>1</v>
      </c>
      <c r="M1772" s="6">
        <v>8.1999999999999993</v>
      </c>
      <c r="N1772" s="13">
        <v>8.1999999999999993</v>
      </c>
      <c r="O1772" s="3">
        <v>44</v>
      </c>
      <c r="P1772" s="1">
        <v>0.99</v>
      </c>
      <c r="Q1772" s="1">
        <v>0.99</v>
      </c>
      <c r="R1772" s="3">
        <v>47</v>
      </c>
      <c r="S1772" s="1">
        <v>100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3">
        <v>11</v>
      </c>
      <c r="AD1772" s="1">
        <v>9.9855619000000007E-2</v>
      </c>
      <c r="AE1772" s="1">
        <v>2.2143426940416901E-2</v>
      </c>
      <c r="AF1772" s="1">
        <v>4</v>
      </c>
      <c r="AG1772" s="2">
        <v>4</v>
      </c>
      <c r="AH1772" s="1">
        <v>11</v>
      </c>
      <c r="AI1772" s="1">
        <v>10</v>
      </c>
      <c r="AJ1772" s="1">
        <v>10</v>
      </c>
      <c r="AK1772" s="1">
        <v>51</v>
      </c>
    </row>
    <row r="1773" spans="1:37" x14ac:dyDescent="0.2">
      <c r="A1773" t="s">
        <v>1773</v>
      </c>
      <c r="B1773" t="s">
        <v>5168</v>
      </c>
      <c r="C1773" t="s">
        <v>5591</v>
      </c>
      <c r="D1773" t="s">
        <v>8829</v>
      </c>
      <c r="E1773" t="s">
        <v>8599</v>
      </c>
      <c r="F1773" s="35" t="s">
        <v>8879</v>
      </c>
      <c r="G1773" s="1" t="s">
        <v>5104</v>
      </c>
      <c r="H1773" s="1" t="s">
        <v>5104</v>
      </c>
      <c r="I1773" s="3">
        <v>1</v>
      </c>
      <c r="J1773" s="1">
        <v>0</v>
      </c>
      <c r="K1773" s="1">
        <v>0</v>
      </c>
      <c r="L1773" s="3">
        <v>1</v>
      </c>
      <c r="M1773" s="6">
        <v>166.5</v>
      </c>
      <c r="N1773" s="13">
        <v>166.5</v>
      </c>
      <c r="O1773" s="3">
        <v>44</v>
      </c>
      <c r="P1773" s="1">
        <v>1</v>
      </c>
      <c r="Q1773" s="1">
        <v>1</v>
      </c>
      <c r="R1773" s="3">
        <v>47</v>
      </c>
      <c r="S1773" s="1">
        <v>100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3">
        <v>11</v>
      </c>
      <c r="AD1773" s="1">
        <v>9.9855619000000007E-2</v>
      </c>
      <c r="AE1773" s="1">
        <v>2.2143426940416901E-2</v>
      </c>
      <c r="AF1773" s="1">
        <v>4</v>
      </c>
      <c r="AG1773" s="2">
        <v>4</v>
      </c>
      <c r="AH1773" s="1">
        <v>11</v>
      </c>
      <c r="AI1773" s="1">
        <v>5</v>
      </c>
      <c r="AJ1773" s="1">
        <v>5</v>
      </c>
      <c r="AK1773" s="1">
        <v>51</v>
      </c>
    </row>
    <row r="1774" spans="1:37" x14ac:dyDescent="0.2">
      <c r="A1774" t="s">
        <v>1774</v>
      </c>
      <c r="B1774" t="s">
        <v>5168</v>
      </c>
      <c r="C1774" t="s">
        <v>5591</v>
      </c>
      <c r="D1774" t="s">
        <v>8829</v>
      </c>
      <c r="E1774" t="s">
        <v>6282</v>
      </c>
      <c r="F1774" s="35" t="s">
        <v>8880</v>
      </c>
      <c r="G1774" s="1" t="s">
        <v>5104</v>
      </c>
      <c r="H1774" s="1" t="s">
        <v>5104</v>
      </c>
      <c r="I1774" s="3">
        <v>1</v>
      </c>
      <c r="J1774" s="1">
        <v>0</v>
      </c>
      <c r="K1774" s="1">
        <v>0</v>
      </c>
      <c r="L1774" s="3">
        <v>1</v>
      </c>
      <c r="M1774" s="6">
        <v>16.3</v>
      </c>
      <c r="N1774" s="13">
        <v>16.3</v>
      </c>
      <c r="O1774" s="3">
        <v>44</v>
      </c>
      <c r="P1774" s="1">
        <v>0.98</v>
      </c>
      <c r="Q1774" s="1">
        <v>0.98</v>
      </c>
      <c r="R1774" s="3">
        <v>47</v>
      </c>
      <c r="S1774" s="1">
        <v>100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3">
        <v>11</v>
      </c>
      <c r="AD1774" s="1">
        <v>9.9855619000000007E-2</v>
      </c>
      <c r="AE1774" s="1">
        <v>2.2143426940416901E-2</v>
      </c>
      <c r="AF1774" s="1">
        <v>4</v>
      </c>
      <c r="AG1774" s="2">
        <v>4</v>
      </c>
      <c r="AH1774" s="1">
        <v>11</v>
      </c>
      <c r="AI1774" s="1">
        <v>2</v>
      </c>
      <c r="AJ1774" s="1">
        <v>2</v>
      </c>
      <c r="AK1774" s="1">
        <v>51</v>
      </c>
    </row>
    <row r="1775" spans="1:37" x14ac:dyDescent="0.2">
      <c r="A1775" t="s">
        <v>1775</v>
      </c>
      <c r="B1775" t="s">
        <v>5168</v>
      </c>
      <c r="C1775" t="s">
        <v>5591</v>
      </c>
      <c r="D1775" t="s">
        <v>8829</v>
      </c>
      <c r="E1775" t="s">
        <v>8881</v>
      </c>
      <c r="F1775" s="35" t="s">
        <v>8882</v>
      </c>
      <c r="G1775" s="1" t="s">
        <v>5104</v>
      </c>
      <c r="H1775" s="1" t="s">
        <v>5104</v>
      </c>
      <c r="I1775" s="3">
        <v>1</v>
      </c>
      <c r="J1775" s="1">
        <v>0</v>
      </c>
      <c r="K1775" s="1">
        <v>0</v>
      </c>
      <c r="L1775" s="3">
        <v>1</v>
      </c>
      <c r="M1775" s="6">
        <v>4</v>
      </c>
      <c r="N1775" s="13">
        <v>4</v>
      </c>
      <c r="O1775" s="3">
        <v>44</v>
      </c>
      <c r="P1775" s="1">
        <v>1</v>
      </c>
      <c r="Q1775" s="1">
        <v>1</v>
      </c>
      <c r="R1775" s="3">
        <v>1</v>
      </c>
      <c r="S1775" s="1">
        <v>100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3">
        <v>11</v>
      </c>
      <c r="AD1775" s="1">
        <v>9.9855619000000007E-2</v>
      </c>
      <c r="AE1775" s="1">
        <v>2.2143426940416901E-2</v>
      </c>
      <c r="AF1775" s="1">
        <v>4</v>
      </c>
      <c r="AG1775" s="2">
        <v>4</v>
      </c>
      <c r="AH1775" s="1">
        <v>11</v>
      </c>
      <c r="AI1775" s="1">
        <v>2</v>
      </c>
      <c r="AJ1775" s="1">
        <v>2</v>
      </c>
      <c r="AK1775" s="1">
        <v>51</v>
      </c>
    </row>
    <row r="1776" spans="1:37" x14ac:dyDescent="0.2">
      <c r="A1776" t="s">
        <v>1776</v>
      </c>
      <c r="B1776" t="s">
        <v>5168</v>
      </c>
      <c r="C1776" t="s">
        <v>5591</v>
      </c>
      <c r="D1776" t="s">
        <v>8829</v>
      </c>
      <c r="E1776" t="s">
        <v>8883</v>
      </c>
      <c r="F1776" s="35" t="s">
        <v>8884</v>
      </c>
      <c r="G1776" s="1" t="s">
        <v>5104</v>
      </c>
      <c r="H1776" s="1" t="s">
        <v>5104</v>
      </c>
      <c r="I1776" s="3">
        <v>1</v>
      </c>
      <c r="J1776" s="1">
        <v>0</v>
      </c>
      <c r="K1776" s="1">
        <v>0</v>
      </c>
      <c r="L1776" s="3">
        <v>1</v>
      </c>
      <c r="M1776" s="6" t="s">
        <v>2</v>
      </c>
      <c r="N1776" s="13">
        <v>7.7</v>
      </c>
      <c r="O1776" s="3" t="s">
        <v>14989</v>
      </c>
      <c r="P1776" s="1">
        <v>1</v>
      </c>
      <c r="Q1776" s="1">
        <v>1</v>
      </c>
      <c r="R1776" s="3">
        <v>1</v>
      </c>
      <c r="S1776" s="1">
        <v>100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3">
        <v>11</v>
      </c>
      <c r="AD1776" s="1">
        <v>9.9855619000000007E-2</v>
      </c>
      <c r="AE1776" s="1">
        <v>2.2143426940416901E-2</v>
      </c>
      <c r="AF1776" s="1">
        <v>4</v>
      </c>
      <c r="AG1776" s="2">
        <v>4</v>
      </c>
      <c r="AH1776" s="1">
        <v>11</v>
      </c>
      <c r="AI1776" s="1">
        <v>2</v>
      </c>
      <c r="AJ1776" s="1">
        <v>2</v>
      </c>
      <c r="AK1776" s="1">
        <v>51</v>
      </c>
    </row>
    <row r="1777" spans="1:37" x14ac:dyDescent="0.2">
      <c r="A1777" t="s">
        <v>1777</v>
      </c>
      <c r="B1777" t="s">
        <v>5168</v>
      </c>
      <c r="C1777" t="s">
        <v>5591</v>
      </c>
      <c r="D1777" t="s">
        <v>8829</v>
      </c>
      <c r="E1777" t="s">
        <v>8885</v>
      </c>
      <c r="F1777" s="35" t="s">
        <v>8886</v>
      </c>
      <c r="G1777" s="1" t="s">
        <v>5104</v>
      </c>
      <c r="H1777" s="1" t="s">
        <v>5104</v>
      </c>
      <c r="I1777" s="3">
        <v>1</v>
      </c>
      <c r="J1777" s="1">
        <v>0</v>
      </c>
      <c r="K1777" s="1">
        <v>0</v>
      </c>
      <c r="L1777" s="3">
        <v>1</v>
      </c>
      <c r="M1777" s="6">
        <v>70.400000000000006</v>
      </c>
      <c r="N1777" s="13">
        <v>70.400000000000006</v>
      </c>
      <c r="O1777" s="3">
        <v>44</v>
      </c>
      <c r="P1777" s="1">
        <v>1</v>
      </c>
      <c r="Q1777" s="1">
        <v>1</v>
      </c>
      <c r="R1777" s="3">
        <v>1</v>
      </c>
      <c r="S1777" s="1">
        <v>100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3">
        <v>11</v>
      </c>
      <c r="AD1777" s="1">
        <v>9.9855619000000007E-2</v>
      </c>
      <c r="AE1777" s="1">
        <v>2.2143426940416901E-2</v>
      </c>
      <c r="AF1777" s="1">
        <v>4</v>
      </c>
      <c r="AG1777" s="2">
        <v>4</v>
      </c>
      <c r="AH1777" s="1">
        <v>11</v>
      </c>
      <c r="AI1777" s="1">
        <v>2</v>
      </c>
      <c r="AJ1777" s="1">
        <v>2</v>
      </c>
      <c r="AK1777" s="1">
        <v>51</v>
      </c>
    </row>
    <row r="1778" spans="1:37" x14ac:dyDescent="0.2">
      <c r="A1778" t="s">
        <v>1778</v>
      </c>
      <c r="B1778" t="s">
        <v>5168</v>
      </c>
      <c r="C1778" t="s">
        <v>5591</v>
      </c>
      <c r="D1778" t="s">
        <v>8829</v>
      </c>
      <c r="E1778" t="s">
        <v>6224</v>
      </c>
      <c r="F1778" s="35" t="s">
        <v>8887</v>
      </c>
      <c r="G1778" s="1" t="s">
        <v>5104</v>
      </c>
      <c r="H1778" s="1" t="s">
        <v>5104</v>
      </c>
      <c r="I1778" s="3">
        <v>1</v>
      </c>
      <c r="J1778" s="1">
        <v>0</v>
      </c>
      <c r="K1778" s="1">
        <v>0</v>
      </c>
      <c r="L1778" s="3">
        <v>1</v>
      </c>
      <c r="M1778" s="6">
        <v>28.5</v>
      </c>
      <c r="N1778" s="13">
        <v>28.5</v>
      </c>
      <c r="O1778" s="3">
        <v>44</v>
      </c>
      <c r="P1778" s="1">
        <v>1</v>
      </c>
      <c r="Q1778" s="1">
        <v>1</v>
      </c>
      <c r="R1778" s="3">
        <v>47</v>
      </c>
      <c r="S1778" s="1">
        <v>100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3">
        <v>11</v>
      </c>
      <c r="AD1778" s="1">
        <v>9.9855619000000007E-2</v>
      </c>
      <c r="AE1778" s="1">
        <v>2.2143426940416901E-2</v>
      </c>
      <c r="AF1778" s="1">
        <v>4</v>
      </c>
      <c r="AG1778" s="2">
        <v>4</v>
      </c>
      <c r="AH1778" s="1">
        <v>11</v>
      </c>
      <c r="AI1778" s="1">
        <v>5</v>
      </c>
      <c r="AJ1778" s="1">
        <v>5</v>
      </c>
      <c r="AK1778" s="1">
        <v>51</v>
      </c>
    </row>
    <row r="1779" spans="1:37" x14ac:dyDescent="0.2">
      <c r="A1779" t="s">
        <v>1779</v>
      </c>
      <c r="B1779" t="s">
        <v>5168</v>
      </c>
      <c r="C1779" t="s">
        <v>5591</v>
      </c>
      <c r="D1779" t="s">
        <v>8829</v>
      </c>
      <c r="E1779" t="s">
        <v>8888</v>
      </c>
      <c r="F1779" s="35" t="s">
        <v>8889</v>
      </c>
      <c r="G1779" s="1" t="s">
        <v>5104</v>
      </c>
      <c r="H1779" s="1" t="s">
        <v>5104</v>
      </c>
      <c r="I1779" s="3">
        <v>1</v>
      </c>
      <c r="J1779" s="1">
        <v>0</v>
      </c>
      <c r="K1779" s="1">
        <v>0</v>
      </c>
      <c r="L1779" s="3">
        <v>1</v>
      </c>
      <c r="M1779" s="6">
        <v>5.5</v>
      </c>
      <c r="N1779" s="13">
        <v>5.5</v>
      </c>
      <c r="O1779" s="3">
        <v>44</v>
      </c>
      <c r="P1779" s="1">
        <v>1</v>
      </c>
      <c r="Q1779" s="1">
        <v>1</v>
      </c>
      <c r="R1779" s="3">
        <v>1</v>
      </c>
      <c r="S1779" s="1">
        <v>100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3">
        <v>11</v>
      </c>
      <c r="AD1779" s="1">
        <v>9.9855619000000007E-2</v>
      </c>
      <c r="AE1779" s="1">
        <v>2.2143426940416901E-2</v>
      </c>
      <c r="AF1779" s="1">
        <v>4</v>
      </c>
      <c r="AG1779" s="2">
        <v>4</v>
      </c>
      <c r="AH1779" s="1">
        <v>11</v>
      </c>
      <c r="AI1779" s="1">
        <v>9</v>
      </c>
      <c r="AJ1779" s="1">
        <v>9</v>
      </c>
      <c r="AK1779" s="1">
        <v>51</v>
      </c>
    </row>
    <row r="1780" spans="1:37" x14ac:dyDescent="0.2">
      <c r="A1780" t="s">
        <v>1780</v>
      </c>
      <c r="B1780" t="s">
        <v>5168</v>
      </c>
      <c r="C1780" t="s">
        <v>5591</v>
      </c>
      <c r="D1780" t="s">
        <v>8829</v>
      </c>
      <c r="E1780" t="s">
        <v>8890</v>
      </c>
      <c r="F1780" s="35" t="s">
        <v>8891</v>
      </c>
      <c r="G1780" s="1" t="s">
        <v>5104</v>
      </c>
      <c r="H1780" s="1" t="s">
        <v>5104</v>
      </c>
      <c r="I1780" s="3">
        <v>1</v>
      </c>
      <c r="J1780" s="1">
        <v>0</v>
      </c>
      <c r="K1780" s="1">
        <v>0</v>
      </c>
      <c r="L1780" s="3">
        <v>1</v>
      </c>
      <c r="M1780" s="6">
        <v>8.6999999999999993</v>
      </c>
      <c r="N1780" s="13">
        <v>8.6999999999999993</v>
      </c>
      <c r="O1780" s="3">
        <v>44</v>
      </c>
      <c r="P1780" s="1">
        <v>1</v>
      </c>
      <c r="Q1780" s="1">
        <v>1</v>
      </c>
      <c r="R1780" s="3">
        <v>1</v>
      </c>
      <c r="S1780" s="1">
        <v>100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3">
        <v>44</v>
      </c>
      <c r="AD1780" s="1">
        <v>9.9855619000000007E-2</v>
      </c>
      <c r="AE1780" s="1">
        <v>2.2143426940416901E-2</v>
      </c>
      <c r="AF1780" s="1">
        <v>4</v>
      </c>
      <c r="AG1780" s="2">
        <v>4</v>
      </c>
      <c r="AH1780" s="1">
        <v>1</v>
      </c>
      <c r="AI1780" s="1">
        <v>1</v>
      </c>
      <c r="AJ1780" s="1">
        <v>1</v>
      </c>
      <c r="AK1780" s="1">
        <v>51</v>
      </c>
    </row>
    <row r="1781" spans="1:37" x14ac:dyDescent="0.2">
      <c r="A1781" t="s">
        <v>1781</v>
      </c>
      <c r="B1781" t="s">
        <v>5168</v>
      </c>
      <c r="C1781" t="s">
        <v>5591</v>
      </c>
      <c r="D1781" t="s">
        <v>8829</v>
      </c>
      <c r="E1781" t="s">
        <v>7098</v>
      </c>
      <c r="F1781" s="35" t="s">
        <v>8892</v>
      </c>
      <c r="G1781" s="1" t="s">
        <v>5104</v>
      </c>
      <c r="H1781" s="1" t="s">
        <v>5104</v>
      </c>
      <c r="I1781" s="3">
        <v>1</v>
      </c>
      <c r="J1781" s="1">
        <v>0</v>
      </c>
      <c r="K1781" s="1">
        <v>0</v>
      </c>
      <c r="L1781" s="3">
        <v>1</v>
      </c>
      <c r="M1781" s="6">
        <v>13.1</v>
      </c>
      <c r="N1781" s="13">
        <v>13.1</v>
      </c>
      <c r="O1781" s="3">
        <v>44</v>
      </c>
      <c r="P1781" s="1">
        <v>1</v>
      </c>
      <c r="Q1781" s="1">
        <v>1</v>
      </c>
      <c r="R1781" s="3">
        <v>1</v>
      </c>
      <c r="S1781" s="1">
        <v>100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3">
        <v>11</v>
      </c>
      <c r="AD1781" s="1">
        <v>9.9855619000000007E-2</v>
      </c>
      <c r="AE1781" s="1">
        <v>2.2143426940416901E-2</v>
      </c>
      <c r="AF1781" s="1">
        <v>4</v>
      </c>
      <c r="AG1781" s="2">
        <v>4</v>
      </c>
      <c r="AH1781" s="1">
        <v>11</v>
      </c>
      <c r="AI1781" s="1">
        <v>5</v>
      </c>
      <c r="AJ1781" s="1">
        <v>5</v>
      </c>
      <c r="AK1781" s="1">
        <v>51</v>
      </c>
    </row>
    <row r="1782" spans="1:37" x14ac:dyDescent="0.2">
      <c r="A1782" t="s">
        <v>1782</v>
      </c>
      <c r="B1782" t="s">
        <v>5168</v>
      </c>
      <c r="C1782" t="s">
        <v>5591</v>
      </c>
      <c r="D1782" t="s">
        <v>8829</v>
      </c>
      <c r="E1782" t="s">
        <v>8893</v>
      </c>
      <c r="F1782" s="35" t="s">
        <v>8894</v>
      </c>
      <c r="G1782" s="1" t="s">
        <v>5104</v>
      </c>
      <c r="H1782" s="1" t="s">
        <v>5104</v>
      </c>
      <c r="I1782" s="3">
        <v>1</v>
      </c>
      <c r="J1782" s="1">
        <v>0</v>
      </c>
      <c r="K1782" s="1">
        <v>0</v>
      </c>
      <c r="L1782" s="3">
        <v>1</v>
      </c>
      <c r="M1782" s="6">
        <v>52.4</v>
      </c>
      <c r="N1782" s="13">
        <v>52.4</v>
      </c>
      <c r="O1782" s="3">
        <v>44</v>
      </c>
      <c r="P1782" s="1">
        <v>0.99</v>
      </c>
      <c r="Q1782" s="1">
        <v>0.99</v>
      </c>
      <c r="R1782" s="3">
        <v>47</v>
      </c>
      <c r="S1782" s="1">
        <v>100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3">
        <v>11</v>
      </c>
      <c r="AD1782" s="1">
        <v>9.9855619000000007E-2</v>
      </c>
      <c r="AE1782" s="1">
        <v>2.2143426940416901E-2</v>
      </c>
      <c r="AF1782" s="1">
        <v>4</v>
      </c>
      <c r="AG1782" s="2">
        <v>4</v>
      </c>
      <c r="AH1782" s="1">
        <v>11</v>
      </c>
      <c r="AI1782" s="1">
        <v>6</v>
      </c>
      <c r="AJ1782" s="1">
        <v>6</v>
      </c>
      <c r="AK1782" s="1">
        <v>51</v>
      </c>
    </row>
    <row r="1783" spans="1:37" x14ac:dyDescent="0.2">
      <c r="A1783" t="s">
        <v>1783</v>
      </c>
      <c r="B1783" t="s">
        <v>5168</v>
      </c>
      <c r="C1783" t="s">
        <v>5591</v>
      </c>
      <c r="D1783" t="s">
        <v>8829</v>
      </c>
      <c r="E1783" t="s">
        <v>8895</v>
      </c>
      <c r="F1783" s="35" t="s">
        <v>8896</v>
      </c>
      <c r="G1783" s="1" t="s">
        <v>5104</v>
      </c>
      <c r="H1783" s="1" t="s">
        <v>5104</v>
      </c>
      <c r="I1783" s="3">
        <v>1</v>
      </c>
      <c r="J1783" s="1">
        <v>0</v>
      </c>
      <c r="K1783" s="1">
        <v>0</v>
      </c>
      <c r="L1783" s="3">
        <v>1</v>
      </c>
      <c r="M1783" s="6">
        <v>19.899999999999999</v>
      </c>
      <c r="N1783" s="13">
        <v>19.899999999999999</v>
      </c>
      <c r="O1783" s="3">
        <v>44</v>
      </c>
      <c r="P1783" s="1">
        <v>0.98</v>
      </c>
      <c r="Q1783" s="1">
        <v>0.98</v>
      </c>
      <c r="R1783" s="3">
        <v>47</v>
      </c>
      <c r="S1783" s="1">
        <v>100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3">
        <v>11</v>
      </c>
      <c r="AD1783" s="1">
        <v>9.9855619000000007E-2</v>
      </c>
      <c r="AE1783" s="1">
        <v>2.2143426940416901E-2</v>
      </c>
      <c r="AF1783" s="1">
        <v>4</v>
      </c>
      <c r="AG1783" s="2">
        <v>4</v>
      </c>
      <c r="AH1783" s="1">
        <v>11</v>
      </c>
      <c r="AI1783" s="1">
        <v>8</v>
      </c>
      <c r="AJ1783" s="1">
        <v>8</v>
      </c>
      <c r="AK1783" s="1">
        <v>51</v>
      </c>
    </row>
    <row r="1784" spans="1:37" x14ac:dyDescent="0.2">
      <c r="A1784" t="s">
        <v>1784</v>
      </c>
      <c r="B1784" t="s">
        <v>5168</v>
      </c>
      <c r="C1784" t="s">
        <v>5591</v>
      </c>
      <c r="D1784" t="s">
        <v>8829</v>
      </c>
      <c r="E1784" t="s">
        <v>8897</v>
      </c>
      <c r="F1784" s="35" t="s">
        <v>8898</v>
      </c>
      <c r="G1784" s="1" t="s">
        <v>5104</v>
      </c>
      <c r="H1784" s="1" t="s">
        <v>5104</v>
      </c>
      <c r="I1784" s="3">
        <v>1</v>
      </c>
      <c r="J1784" s="1">
        <v>0</v>
      </c>
      <c r="K1784" s="1">
        <v>0</v>
      </c>
      <c r="L1784" s="3">
        <v>1</v>
      </c>
      <c r="M1784" s="6">
        <v>31.1</v>
      </c>
      <c r="N1784" s="13">
        <v>31.1</v>
      </c>
      <c r="O1784" s="3">
        <v>44</v>
      </c>
      <c r="P1784" s="1">
        <v>1</v>
      </c>
      <c r="Q1784" s="1">
        <v>1</v>
      </c>
      <c r="R1784" s="3">
        <v>1</v>
      </c>
      <c r="S1784" s="1">
        <v>100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3">
        <v>11</v>
      </c>
      <c r="AD1784" s="1">
        <v>9.9855619000000007E-2</v>
      </c>
      <c r="AE1784" s="1">
        <v>2.2143426940416901E-2</v>
      </c>
      <c r="AF1784" s="1">
        <v>4</v>
      </c>
      <c r="AG1784" s="2">
        <v>4</v>
      </c>
      <c r="AH1784" s="1">
        <v>11</v>
      </c>
      <c r="AI1784" s="1">
        <v>4</v>
      </c>
      <c r="AJ1784" s="1">
        <v>4</v>
      </c>
      <c r="AK1784" s="1">
        <v>51</v>
      </c>
    </row>
    <row r="1785" spans="1:37" x14ac:dyDescent="0.2">
      <c r="A1785" t="s">
        <v>1785</v>
      </c>
      <c r="B1785" t="s">
        <v>5168</v>
      </c>
      <c r="C1785" t="s">
        <v>5591</v>
      </c>
      <c r="D1785" t="s">
        <v>8829</v>
      </c>
      <c r="E1785" t="s">
        <v>8899</v>
      </c>
      <c r="F1785" s="35" t="s">
        <v>8900</v>
      </c>
      <c r="G1785" s="1" t="s">
        <v>5104</v>
      </c>
      <c r="H1785" s="1" t="s">
        <v>5104</v>
      </c>
      <c r="I1785" s="3">
        <v>1</v>
      </c>
      <c r="J1785" s="1">
        <v>0</v>
      </c>
      <c r="K1785" s="1">
        <v>0</v>
      </c>
      <c r="L1785" s="3">
        <v>1</v>
      </c>
      <c r="M1785" s="6">
        <v>40</v>
      </c>
      <c r="N1785" s="13">
        <v>40</v>
      </c>
      <c r="O1785" s="3">
        <v>44</v>
      </c>
      <c r="P1785" s="1">
        <v>1</v>
      </c>
      <c r="Q1785" s="1">
        <v>1</v>
      </c>
      <c r="R1785" s="3">
        <v>1</v>
      </c>
      <c r="S1785" s="1">
        <v>100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3">
        <v>11</v>
      </c>
      <c r="AD1785" s="1">
        <v>9.9855619000000007E-2</v>
      </c>
      <c r="AE1785" s="1">
        <v>2.2143426940416901E-2</v>
      </c>
      <c r="AF1785" s="1">
        <v>4</v>
      </c>
      <c r="AG1785" s="2">
        <v>4</v>
      </c>
      <c r="AH1785" s="1">
        <v>11</v>
      </c>
      <c r="AI1785" s="1">
        <v>4</v>
      </c>
      <c r="AJ1785" s="1">
        <v>4</v>
      </c>
      <c r="AK1785" s="1">
        <v>51</v>
      </c>
    </row>
    <row r="1786" spans="1:37" x14ac:dyDescent="0.2">
      <c r="A1786" t="s">
        <v>1786</v>
      </c>
      <c r="B1786" t="s">
        <v>5168</v>
      </c>
      <c r="C1786" t="s">
        <v>5591</v>
      </c>
      <c r="D1786" t="s">
        <v>8829</v>
      </c>
      <c r="E1786" t="s">
        <v>8901</v>
      </c>
      <c r="F1786" s="35" t="s">
        <v>8902</v>
      </c>
      <c r="G1786" s="1" t="s">
        <v>5104</v>
      </c>
      <c r="H1786" s="1" t="s">
        <v>5104</v>
      </c>
      <c r="I1786" s="3">
        <v>1</v>
      </c>
      <c r="J1786" s="1">
        <v>0</v>
      </c>
      <c r="K1786" s="1">
        <v>0</v>
      </c>
      <c r="L1786" s="3">
        <v>1</v>
      </c>
      <c r="M1786" s="6">
        <v>5.8</v>
      </c>
      <c r="N1786" s="13">
        <v>5.8</v>
      </c>
      <c r="O1786" s="3">
        <v>44</v>
      </c>
      <c r="P1786" s="1">
        <v>0.99</v>
      </c>
      <c r="Q1786" s="1">
        <v>0.99</v>
      </c>
      <c r="R1786" s="3">
        <v>47</v>
      </c>
      <c r="S1786" s="1">
        <v>100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3">
        <v>11</v>
      </c>
      <c r="AD1786" s="1">
        <v>9.9855619000000007E-2</v>
      </c>
      <c r="AE1786" s="1">
        <v>2.2143426940416901E-2</v>
      </c>
      <c r="AF1786" s="1">
        <v>4</v>
      </c>
      <c r="AG1786" s="2">
        <v>4</v>
      </c>
      <c r="AH1786" s="1">
        <v>11</v>
      </c>
      <c r="AI1786" s="1">
        <v>2</v>
      </c>
      <c r="AJ1786" s="1">
        <v>2</v>
      </c>
      <c r="AK1786" s="1">
        <v>51</v>
      </c>
    </row>
    <row r="1787" spans="1:37" x14ac:dyDescent="0.2">
      <c r="A1787" t="s">
        <v>1787</v>
      </c>
      <c r="B1787" t="s">
        <v>5168</v>
      </c>
      <c r="C1787" t="s">
        <v>5591</v>
      </c>
      <c r="D1787" t="s">
        <v>8829</v>
      </c>
      <c r="E1787" t="s">
        <v>8903</v>
      </c>
      <c r="F1787" s="35" t="s">
        <v>8904</v>
      </c>
      <c r="G1787" s="1" t="s">
        <v>5104</v>
      </c>
      <c r="H1787" s="1" t="s">
        <v>5104</v>
      </c>
      <c r="I1787" s="3">
        <v>1</v>
      </c>
      <c r="J1787" s="1">
        <v>0</v>
      </c>
      <c r="K1787" s="1">
        <v>0</v>
      </c>
      <c r="L1787" s="3">
        <v>1</v>
      </c>
      <c r="M1787" s="6">
        <v>13.9</v>
      </c>
      <c r="N1787" s="13">
        <v>13.9</v>
      </c>
      <c r="O1787" s="3">
        <v>44</v>
      </c>
      <c r="P1787" s="1">
        <v>0.98</v>
      </c>
      <c r="Q1787" s="1">
        <v>0.98</v>
      </c>
      <c r="R1787" s="3">
        <v>47</v>
      </c>
      <c r="S1787" s="1">
        <v>100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3">
        <v>11</v>
      </c>
      <c r="AD1787" s="1">
        <v>9.9855619000000007E-2</v>
      </c>
      <c r="AE1787" s="1">
        <v>2.2143426940416901E-2</v>
      </c>
      <c r="AF1787" s="1">
        <v>4</v>
      </c>
      <c r="AG1787" s="2">
        <v>4</v>
      </c>
      <c r="AH1787" s="1">
        <v>11</v>
      </c>
      <c r="AI1787" s="1">
        <v>2</v>
      </c>
      <c r="AJ1787" s="1">
        <v>2</v>
      </c>
      <c r="AK1787" s="1">
        <v>51</v>
      </c>
    </row>
    <row r="1788" spans="1:37" x14ac:dyDescent="0.2">
      <c r="A1788" t="s">
        <v>1788</v>
      </c>
      <c r="B1788" t="s">
        <v>5168</v>
      </c>
      <c r="C1788" t="s">
        <v>5591</v>
      </c>
      <c r="D1788" t="s">
        <v>8829</v>
      </c>
      <c r="E1788" t="s">
        <v>8905</v>
      </c>
      <c r="F1788" s="35" t="s">
        <v>8906</v>
      </c>
      <c r="G1788" s="1" t="s">
        <v>5104</v>
      </c>
      <c r="H1788" s="1" t="s">
        <v>5104</v>
      </c>
      <c r="I1788" s="3">
        <v>1</v>
      </c>
      <c r="J1788" s="1">
        <v>0</v>
      </c>
      <c r="K1788" s="1">
        <v>0</v>
      </c>
      <c r="L1788" s="3">
        <v>1</v>
      </c>
      <c r="M1788" s="6">
        <v>18.5</v>
      </c>
      <c r="N1788" s="13">
        <v>18.5</v>
      </c>
      <c r="O1788" s="3">
        <v>44</v>
      </c>
      <c r="P1788" s="1">
        <v>1</v>
      </c>
      <c r="Q1788" s="1">
        <v>1</v>
      </c>
      <c r="R1788" s="14">
        <v>1</v>
      </c>
      <c r="S1788" s="1">
        <v>100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3">
        <v>11</v>
      </c>
      <c r="AD1788" s="1">
        <v>9.9855619000000007E-2</v>
      </c>
      <c r="AE1788" s="1">
        <v>2.2143426940416901E-2</v>
      </c>
      <c r="AF1788" s="1">
        <v>4</v>
      </c>
      <c r="AG1788" s="2">
        <v>4</v>
      </c>
      <c r="AH1788" s="1">
        <v>11</v>
      </c>
      <c r="AI1788" s="1">
        <v>6</v>
      </c>
      <c r="AJ1788" s="1">
        <v>6</v>
      </c>
      <c r="AK1788" s="1">
        <v>51</v>
      </c>
    </row>
    <row r="1789" spans="1:37" x14ac:dyDescent="0.2">
      <c r="A1789" t="s">
        <v>1789</v>
      </c>
      <c r="B1789" t="s">
        <v>5168</v>
      </c>
      <c r="C1789" t="s">
        <v>5591</v>
      </c>
      <c r="D1789" t="s">
        <v>8829</v>
      </c>
      <c r="E1789" t="s">
        <v>8907</v>
      </c>
      <c r="F1789" s="35" t="s">
        <v>8908</v>
      </c>
      <c r="G1789" s="1" t="s">
        <v>5104</v>
      </c>
      <c r="H1789" s="1" t="s">
        <v>5104</v>
      </c>
      <c r="I1789" s="3">
        <v>1</v>
      </c>
      <c r="J1789" s="1">
        <v>0</v>
      </c>
      <c r="K1789" s="1">
        <v>0</v>
      </c>
      <c r="L1789" s="3">
        <v>1</v>
      </c>
      <c r="M1789" s="6">
        <v>6.1</v>
      </c>
      <c r="N1789" s="13">
        <v>6.1</v>
      </c>
      <c r="O1789" s="3">
        <v>44</v>
      </c>
      <c r="P1789" s="1">
        <v>1</v>
      </c>
      <c r="Q1789" s="1">
        <v>1</v>
      </c>
      <c r="R1789" s="14">
        <v>1</v>
      </c>
      <c r="S1789" s="1">
        <v>100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3">
        <v>11</v>
      </c>
      <c r="AD1789" s="1">
        <v>9.9855619000000007E-2</v>
      </c>
      <c r="AE1789" s="1">
        <v>2.2143426940416901E-2</v>
      </c>
      <c r="AF1789" s="1">
        <v>4</v>
      </c>
      <c r="AG1789" s="2">
        <v>4</v>
      </c>
      <c r="AH1789" s="1">
        <v>11</v>
      </c>
      <c r="AI1789" s="1">
        <v>4</v>
      </c>
      <c r="AJ1789" s="1">
        <v>4</v>
      </c>
      <c r="AK1789" s="1">
        <v>51</v>
      </c>
    </row>
    <row r="1790" spans="1:37" x14ac:dyDescent="0.2">
      <c r="A1790" t="s">
        <v>1790</v>
      </c>
      <c r="B1790" t="s">
        <v>5168</v>
      </c>
      <c r="C1790" t="s">
        <v>5591</v>
      </c>
      <c r="D1790" t="s">
        <v>8829</v>
      </c>
      <c r="E1790" t="s">
        <v>7798</v>
      </c>
      <c r="F1790" s="35" t="s">
        <v>8909</v>
      </c>
      <c r="G1790" s="1" t="s">
        <v>5104</v>
      </c>
      <c r="H1790" s="1" t="s">
        <v>5104</v>
      </c>
      <c r="I1790" s="3">
        <v>1</v>
      </c>
      <c r="J1790" s="1">
        <v>0</v>
      </c>
      <c r="K1790" s="1">
        <v>0</v>
      </c>
      <c r="L1790" s="3">
        <v>1</v>
      </c>
      <c r="M1790" s="6">
        <v>5.6</v>
      </c>
      <c r="N1790" s="13">
        <v>5.6</v>
      </c>
      <c r="O1790" s="3">
        <v>44</v>
      </c>
      <c r="P1790" s="1">
        <v>1</v>
      </c>
      <c r="Q1790" s="1">
        <v>1</v>
      </c>
      <c r="R1790" s="14">
        <v>1</v>
      </c>
      <c r="S1790" s="1">
        <v>100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3">
        <v>11</v>
      </c>
      <c r="AD1790" s="1">
        <v>9.9855619000000007E-2</v>
      </c>
      <c r="AE1790" s="1">
        <v>2.2143426940416901E-2</v>
      </c>
      <c r="AF1790" s="1">
        <v>4</v>
      </c>
      <c r="AG1790" s="2">
        <v>4</v>
      </c>
      <c r="AH1790" s="1">
        <v>11</v>
      </c>
      <c r="AI1790" s="1">
        <v>2</v>
      </c>
      <c r="AJ1790" s="1">
        <v>2</v>
      </c>
      <c r="AK1790" s="1">
        <v>51</v>
      </c>
    </row>
    <row r="1791" spans="1:37" x14ac:dyDescent="0.2">
      <c r="A1791" t="s">
        <v>1791</v>
      </c>
      <c r="B1791" t="s">
        <v>5168</v>
      </c>
      <c r="C1791" t="s">
        <v>5591</v>
      </c>
      <c r="D1791" t="s">
        <v>8829</v>
      </c>
      <c r="E1791" t="s">
        <v>8910</v>
      </c>
      <c r="F1791" s="35" t="s">
        <v>8911</v>
      </c>
      <c r="G1791" s="1" t="s">
        <v>5104</v>
      </c>
      <c r="H1791" s="1" t="s">
        <v>5104</v>
      </c>
      <c r="I1791" s="3">
        <v>1</v>
      </c>
      <c r="J1791" s="1">
        <v>0</v>
      </c>
      <c r="K1791" s="1">
        <v>0</v>
      </c>
      <c r="L1791" s="3">
        <v>1</v>
      </c>
      <c r="M1791" s="6">
        <v>8.6</v>
      </c>
      <c r="N1791" s="13">
        <v>8.6</v>
      </c>
      <c r="O1791" s="3">
        <v>44</v>
      </c>
      <c r="P1791" s="1">
        <v>1</v>
      </c>
      <c r="Q1791" s="1">
        <v>1</v>
      </c>
      <c r="R1791" s="3">
        <v>1</v>
      </c>
      <c r="S1791" s="1">
        <v>100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3">
        <v>11</v>
      </c>
      <c r="AD1791" s="1">
        <v>9.9855619000000007E-2</v>
      </c>
      <c r="AE1791" s="1">
        <v>2.2143426940416901E-2</v>
      </c>
      <c r="AF1791" s="1">
        <v>4</v>
      </c>
      <c r="AG1791" s="2">
        <v>4</v>
      </c>
      <c r="AH1791" s="1">
        <v>11</v>
      </c>
      <c r="AI1791" s="1">
        <v>1</v>
      </c>
      <c r="AJ1791" s="1">
        <v>1</v>
      </c>
      <c r="AK1791" s="1">
        <v>51</v>
      </c>
    </row>
    <row r="1792" spans="1:37" x14ac:dyDescent="0.2">
      <c r="A1792" t="s">
        <v>1792</v>
      </c>
      <c r="B1792" t="s">
        <v>5168</v>
      </c>
      <c r="C1792" t="s">
        <v>5591</v>
      </c>
      <c r="D1792" t="s">
        <v>8829</v>
      </c>
      <c r="E1792" t="s">
        <v>8912</v>
      </c>
      <c r="F1792" s="35" t="s">
        <v>8913</v>
      </c>
      <c r="G1792" s="1" t="s">
        <v>5104</v>
      </c>
      <c r="H1792" s="1" t="s">
        <v>5104</v>
      </c>
      <c r="I1792" s="3">
        <v>1</v>
      </c>
      <c r="J1792" s="1">
        <v>0</v>
      </c>
      <c r="K1792" s="1">
        <v>0</v>
      </c>
      <c r="L1792" s="3">
        <v>1</v>
      </c>
      <c r="M1792" s="6">
        <v>7.6</v>
      </c>
      <c r="N1792" s="13">
        <v>7.6</v>
      </c>
      <c r="O1792" s="3">
        <v>44</v>
      </c>
      <c r="P1792" s="1">
        <v>1</v>
      </c>
      <c r="Q1792" s="1">
        <v>1</v>
      </c>
      <c r="R1792" s="3">
        <v>1</v>
      </c>
      <c r="S1792" s="1">
        <v>100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3">
        <v>11</v>
      </c>
      <c r="AD1792" s="1">
        <v>9.9855619000000007E-2</v>
      </c>
      <c r="AE1792" s="1">
        <v>2.2143426940416901E-2</v>
      </c>
      <c r="AF1792" s="1">
        <v>4</v>
      </c>
      <c r="AG1792" s="2">
        <v>4</v>
      </c>
      <c r="AH1792" s="1">
        <v>11</v>
      </c>
      <c r="AI1792" s="1">
        <v>1</v>
      </c>
      <c r="AJ1792" s="1">
        <v>1</v>
      </c>
      <c r="AK1792" s="1">
        <v>51</v>
      </c>
    </row>
    <row r="1793" spans="1:37" x14ac:dyDescent="0.2">
      <c r="A1793" t="s">
        <v>1793</v>
      </c>
      <c r="B1793" t="s">
        <v>5168</v>
      </c>
      <c r="C1793" t="s">
        <v>5591</v>
      </c>
      <c r="D1793" t="s">
        <v>8829</v>
      </c>
      <c r="E1793" t="s">
        <v>5765</v>
      </c>
      <c r="F1793" s="35" t="s">
        <v>8914</v>
      </c>
      <c r="G1793" s="1" t="s">
        <v>5104</v>
      </c>
      <c r="H1793" s="1" t="s">
        <v>5104</v>
      </c>
      <c r="I1793" s="3">
        <v>1</v>
      </c>
      <c r="J1793" s="1">
        <v>0</v>
      </c>
      <c r="K1793" s="1">
        <v>0</v>
      </c>
      <c r="L1793" s="3">
        <v>1</v>
      </c>
      <c r="M1793" s="6">
        <v>9.5</v>
      </c>
      <c r="N1793" s="13">
        <v>9.5</v>
      </c>
      <c r="O1793" s="3">
        <v>44</v>
      </c>
      <c r="P1793" s="1">
        <v>1</v>
      </c>
      <c r="Q1793" s="1">
        <v>1</v>
      </c>
      <c r="R1793" s="3">
        <v>1</v>
      </c>
      <c r="S1793" s="1">
        <v>100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3">
        <v>11</v>
      </c>
      <c r="AD1793" s="1">
        <v>9.9855619000000007E-2</v>
      </c>
      <c r="AE1793" s="1">
        <v>2.2143426940416901E-2</v>
      </c>
      <c r="AF1793" s="1">
        <v>4</v>
      </c>
      <c r="AG1793" s="2">
        <v>4</v>
      </c>
      <c r="AH1793" s="1">
        <v>11</v>
      </c>
      <c r="AI1793" s="1">
        <v>3</v>
      </c>
      <c r="AJ1793" s="1">
        <v>3</v>
      </c>
      <c r="AK1793" s="1">
        <v>51</v>
      </c>
    </row>
    <row r="1794" spans="1:37" x14ac:dyDescent="0.2">
      <c r="A1794" t="s">
        <v>1794</v>
      </c>
      <c r="B1794" t="s">
        <v>5168</v>
      </c>
      <c r="C1794" t="s">
        <v>5591</v>
      </c>
      <c r="D1794" t="s">
        <v>8829</v>
      </c>
      <c r="E1794" t="s">
        <v>8915</v>
      </c>
      <c r="F1794" s="35" t="s">
        <v>8916</v>
      </c>
      <c r="G1794" s="1" t="s">
        <v>5104</v>
      </c>
      <c r="H1794" s="1" t="s">
        <v>5104</v>
      </c>
      <c r="I1794" s="3">
        <v>1</v>
      </c>
      <c r="J1794" s="1">
        <v>0</v>
      </c>
      <c r="K1794" s="1">
        <v>0</v>
      </c>
      <c r="L1794" s="3">
        <v>1</v>
      </c>
      <c r="M1794" s="6">
        <v>9.8000000000000007</v>
      </c>
      <c r="N1794" s="13">
        <v>9.8000000000000007</v>
      </c>
      <c r="O1794" s="3">
        <v>44</v>
      </c>
      <c r="P1794" s="1">
        <v>1</v>
      </c>
      <c r="Q1794" s="1">
        <v>1</v>
      </c>
      <c r="R1794" s="3">
        <v>1</v>
      </c>
      <c r="S1794" s="1">
        <v>100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3">
        <v>11</v>
      </c>
      <c r="AD1794" s="1">
        <v>9.9855619000000007E-2</v>
      </c>
      <c r="AE1794" s="1">
        <v>2.2143426940416901E-2</v>
      </c>
      <c r="AF1794" s="1">
        <v>4</v>
      </c>
      <c r="AG1794" s="2">
        <v>4</v>
      </c>
      <c r="AH1794" s="1">
        <v>11</v>
      </c>
      <c r="AI1794" s="1">
        <v>1</v>
      </c>
      <c r="AJ1794" s="1">
        <v>1</v>
      </c>
      <c r="AK1794" s="1">
        <v>51</v>
      </c>
    </row>
    <row r="1795" spans="1:37" x14ac:dyDescent="0.2">
      <c r="A1795" t="s">
        <v>1795</v>
      </c>
      <c r="B1795" t="s">
        <v>5168</v>
      </c>
      <c r="C1795" t="s">
        <v>5591</v>
      </c>
      <c r="D1795" t="s">
        <v>8829</v>
      </c>
      <c r="E1795" t="s">
        <v>8917</v>
      </c>
      <c r="F1795" s="35" t="s">
        <v>8918</v>
      </c>
      <c r="G1795" s="1" t="s">
        <v>5104</v>
      </c>
      <c r="H1795" s="1" t="s">
        <v>5104</v>
      </c>
      <c r="I1795" s="3">
        <v>1</v>
      </c>
      <c r="J1795" s="1">
        <v>0</v>
      </c>
      <c r="K1795" s="1">
        <v>0</v>
      </c>
      <c r="L1795" s="3">
        <v>1</v>
      </c>
      <c r="M1795" s="6">
        <v>10.1</v>
      </c>
      <c r="N1795" s="13">
        <v>10.1</v>
      </c>
      <c r="O1795" s="3">
        <v>44</v>
      </c>
      <c r="P1795" s="1">
        <v>1</v>
      </c>
      <c r="Q1795" s="1">
        <v>1</v>
      </c>
      <c r="R1795" s="3">
        <v>1</v>
      </c>
      <c r="S1795" s="1">
        <v>100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3">
        <v>11</v>
      </c>
      <c r="AD1795" s="1">
        <v>9.9855619000000007E-2</v>
      </c>
      <c r="AE1795" s="1">
        <v>2.2143426940416901E-2</v>
      </c>
      <c r="AF1795" s="1">
        <v>4</v>
      </c>
      <c r="AG1795" s="2">
        <v>4</v>
      </c>
      <c r="AH1795" s="1">
        <v>11</v>
      </c>
      <c r="AI1795" s="1">
        <v>2</v>
      </c>
      <c r="AJ1795" s="1">
        <v>2</v>
      </c>
      <c r="AK1795" s="1">
        <v>51</v>
      </c>
    </row>
    <row r="1796" spans="1:37" x14ac:dyDescent="0.2">
      <c r="A1796" t="s">
        <v>1796</v>
      </c>
      <c r="B1796" t="s">
        <v>5168</v>
      </c>
      <c r="C1796" t="s">
        <v>5591</v>
      </c>
      <c r="D1796" t="s">
        <v>8829</v>
      </c>
      <c r="E1796" t="s">
        <v>8919</v>
      </c>
      <c r="F1796" s="35" t="s">
        <v>8920</v>
      </c>
      <c r="G1796" s="1" t="s">
        <v>5104</v>
      </c>
      <c r="H1796" s="1" t="s">
        <v>5104</v>
      </c>
      <c r="I1796" s="3">
        <v>1</v>
      </c>
      <c r="J1796" s="1">
        <v>0</v>
      </c>
      <c r="K1796" s="1">
        <v>0</v>
      </c>
      <c r="L1796" s="3">
        <v>1</v>
      </c>
      <c r="M1796" s="6">
        <v>56.2</v>
      </c>
      <c r="N1796" s="13">
        <v>56.2</v>
      </c>
      <c r="O1796" s="3">
        <v>44</v>
      </c>
      <c r="P1796" s="1">
        <v>1</v>
      </c>
      <c r="Q1796" s="1">
        <v>1</v>
      </c>
      <c r="R1796" s="3">
        <v>1</v>
      </c>
      <c r="S1796" s="1">
        <v>100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3">
        <v>11</v>
      </c>
      <c r="AD1796" s="1">
        <v>9.9855619000000007E-2</v>
      </c>
      <c r="AE1796" s="1">
        <v>2.2143426940416901E-2</v>
      </c>
      <c r="AF1796" s="1">
        <v>4</v>
      </c>
      <c r="AG1796" s="2">
        <v>4</v>
      </c>
      <c r="AH1796" s="1">
        <v>11</v>
      </c>
      <c r="AI1796" s="1">
        <v>3</v>
      </c>
      <c r="AJ1796" s="1">
        <v>3</v>
      </c>
      <c r="AK1796" s="1">
        <v>51</v>
      </c>
    </row>
    <row r="1797" spans="1:37" x14ac:dyDescent="0.2">
      <c r="A1797" t="s">
        <v>1797</v>
      </c>
      <c r="B1797" t="s">
        <v>5168</v>
      </c>
      <c r="C1797" t="s">
        <v>5591</v>
      </c>
      <c r="D1797" t="s">
        <v>8829</v>
      </c>
      <c r="E1797" t="s">
        <v>8921</v>
      </c>
      <c r="F1797" s="35" t="s">
        <v>8922</v>
      </c>
      <c r="G1797" s="1" t="s">
        <v>5104</v>
      </c>
      <c r="H1797" s="1" t="s">
        <v>5104</v>
      </c>
      <c r="I1797" s="3">
        <v>1</v>
      </c>
      <c r="J1797" s="1">
        <v>0</v>
      </c>
      <c r="K1797" s="1">
        <v>0</v>
      </c>
      <c r="L1797" s="3">
        <v>1</v>
      </c>
      <c r="M1797" s="6">
        <v>6.2</v>
      </c>
      <c r="N1797" s="13">
        <v>6.2</v>
      </c>
      <c r="O1797" s="3">
        <v>44</v>
      </c>
      <c r="P1797" s="1">
        <v>0.99</v>
      </c>
      <c r="Q1797" s="1">
        <v>0.99</v>
      </c>
      <c r="R1797" s="3">
        <v>47</v>
      </c>
      <c r="S1797" s="1">
        <v>100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3">
        <v>11</v>
      </c>
      <c r="AD1797" s="1">
        <v>9.9855619000000007E-2</v>
      </c>
      <c r="AE1797" s="1">
        <v>2.2143426940416901E-2</v>
      </c>
      <c r="AF1797" s="1">
        <v>4</v>
      </c>
      <c r="AG1797" s="2">
        <v>4</v>
      </c>
      <c r="AH1797" s="1">
        <v>11</v>
      </c>
      <c r="AI1797" s="1">
        <v>5</v>
      </c>
      <c r="AJ1797" s="1">
        <v>5</v>
      </c>
      <c r="AK1797" s="1">
        <v>51</v>
      </c>
    </row>
    <row r="1798" spans="1:37" x14ac:dyDescent="0.2">
      <c r="A1798" t="s">
        <v>1798</v>
      </c>
      <c r="B1798" t="s">
        <v>5168</v>
      </c>
      <c r="C1798" t="s">
        <v>5591</v>
      </c>
      <c r="D1798" t="s">
        <v>8829</v>
      </c>
      <c r="E1798" t="s">
        <v>8923</v>
      </c>
      <c r="F1798" s="35" t="s">
        <v>8924</v>
      </c>
      <c r="G1798" s="1" t="s">
        <v>5104</v>
      </c>
      <c r="H1798" s="1" t="s">
        <v>5104</v>
      </c>
      <c r="I1798" s="3">
        <v>1</v>
      </c>
      <c r="J1798" s="1">
        <v>0</v>
      </c>
      <c r="K1798" s="1">
        <v>0</v>
      </c>
      <c r="L1798" s="3">
        <v>1</v>
      </c>
      <c r="M1798" s="6">
        <v>56</v>
      </c>
      <c r="N1798" s="13">
        <v>56</v>
      </c>
      <c r="O1798" s="3">
        <v>44</v>
      </c>
      <c r="P1798" s="1">
        <v>1</v>
      </c>
      <c r="Q1798" s="1">
        <v>1</v>
      </c>
      <c r="R1798" s="3">
        <v>1</v>
      </c>
      <c r="S1798" s="1">
        <v>100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3">
        <v>11</v>
      </c>
      <c r="AD1798" s="1">
        <v>9.9855619000000007E-2</v>
      </c>
      <c r="AE1798" s="1">
        <v>2.2143426940416901E-2</v>
      </c>
      <c r="AF1798" s="1">
        <v>4</v>
      </c>
      <c r="AG1798" s="2">
        <v>4</v>
      </c>
      <c r="AH1798" s="1">
        <v>11</v>
      </c>
      <c r="AI1798" s="1">
        <v>1</v>
      </c>
      <c r="AJ1798" s="1">
        <v>1</v>
      </c>
      <c r="AK1798" s="1">
        <v>51</v>
      </c>
    </row>
    <row r="1799" spans="1:37" x14ac:dyDescent="0.2">
      <c r="A1799" t="s">
        <v>1799</v>
      </c>
      <c r="B1799" t="s">
        <v>5168</v>
      </c>
      <c r="C1799" t="s">
        <v>5591</v>
      </c>
      <c r="D1799" t="s">
        <v>8829</v>
      </c>
      <c r="E1799" t="s">
        <v>5231</v>
      </c>
      <c r="F1799" s="35" t="s">
        <v>8925</v>
      </c>
      <c r="G1799" s="1" t="s">
        <v>5104</v>
      </c>
      <c r="H1799" s="1" t="s">
        <v>5104</v>
      </c>
      <c r="I1799" s="3">
        <v>1</v>
      </c>
      <c r="J1799" s="1">
        <v>0</v>
      </c>
      <c r="K1799" s="1">
        <v>0</v>
      </c>
      <c r="L1799" s="3">
        <v>1</v>
      </c>
      <c r="M1799" s="6">
        <v>3.5</v>
      </c>
      <c r="N1799" s="13">
        <v>3.5</v>
      </c>
      <c r="O1799" s="3">
        <v>44</v>
      </c>
      <c r="P1799" s="1">
        <v>1</v>
      </c>
      <c r="Q1799" s="1">
        <v>1</v>
      </c>
      <c r="R1799" s="3">
        <v>1</v>
      </c>
      <c r="S1799" s="1">
        <v>100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3">
        <v>11</v>
      </c>
      <c r="AD1799" s="1">
        <v>9.9855619000000007E-2</v>
      </c>
      <c r="AE1799" s="1">
        <v>2.2143426940416901E-2</v>
      </c>
      <c r="AF1799" s="1">
        <v>4</v>
      </c>
      <c r="AG1799" s="2">
        <v>4</v>
      </c>
      <c r="AH1799" s="1">
        <v>11</v>
      </c>
      <c r="AI1799" s="1">
        <v>2</v>
      </c>
      <c r="AJ1799" s="1">
        <v>2</v>
      </c>
      <c r="AK1799" s="1">
        <v>51</v>
      </c>
    </row>
    <row r="1800" spans="1:37" x14ac:dyDescent="0.2">
      <c r="A1800" t="s">
        <v>1800</v>
      </c>
      <c r="B1800" t="s">
        <v>5168</v>
      </c>
      <c r="C1800" t="s">
        <v>5591</v>
      </c>
      <c r="D1800" t="s">
        <v>8829</v>
      </c>
      <c r="E1800" t="s">
        <v>8926</v>
      </c>
      <c r="F1800" s="35" t="s">
        <v>8927</v>
      </c>
      <c r="G1800" s="1" t="s">
        <v>5104</v>
      </c>
      <c r="H1800" s="1" t="s">
        <v>5104</v>
      </c>
      <c r="I1800" s="3">
        <v>1</v>
      </c>
      <c r="J1800" s="1">
        <v>0</v>
      </c>
      <c r="K1800" s="1">
        <v>0</v>
      </c>
      <c r="L1800" s="3">
        <v>1</v>
      </c>
      <c r="M1800" s="6">
        <v>8.8000000000000007</v>
      </c>
      <c r="N1800" s="13">
        <v>8.8000000000000007</v>
      </c>
      <c r="O1800" s="3">
        <v>44</v>
      </c>
      <c r="P1800" s="1">
        <v>0.98</v>
      </c>
      <c r="Q1800" s="1">
        <v>0.98</v>
      </c>
      <c r="R1800" s="3">
        <v>47</v>
      </c>
      <c r="S1800" s="1">
        <v>100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3">
        <v>11</v>
      </c>
      <c r="AD1800" s="1">
        <v>9.9855619000000007E-2</v>
      </c>
      <c r="AE1800" s="1">
        <v>2.2143426940416901E-2</v>
      </c>
      <c r="AF1800" s="1">
        <v>4</v>
      </c>
      <c r="AG1800" s="2">
        <v>4</v>
      </c>
      <c r="AH1800" s="1">
        <v>11</v>
      </c>
      <c r="AI1800" s="1">
        <v>1</v>
      </c>
      <c r="AJ1800" s="1">
        <v>1</v>
      </c>
      <c r="AK1800" s="1">
        <v>51</v>
      </c>
    </row>
    <row r="1801" spans="1:37" x14ac:dyDescent="0.2">
      <c r="A1801" t="s">
        <v>1801</v>
      </c>
      <c r="B1801" t="s">
        <v>5168</v>
      </c>
      <c r="C1801" t="s">
        <v>5591</v>
      </c>
      <c r="D1801" t="s">
        <v>8829</v>
      </c>
      <c r="E1801" t="s">
        <v>8928</v>
      </c>
      <c r="F1801" s="35" t="s">
        <v>8929</v>
      </c>
      <c r="G1801" s="1" t="s">
        <v>5104</v>
      </c>
      <c r="H1801" s="1" t="s">
        <v>5104</v>
      </c>
      <c r="I1801" s="3">
        <v>1</v>
      </c>
      <c r="J1801" s="1">
        <v>0</v>
      </c>
      <c r="K1801" s="1">
        <v>0</v>
      </c>
      <c r="L1801" s="3">
        <v>1</v>
      </c>
      <c r="M1801" s="6">
        <v>9.3000000000000007</v>
      </c>
      <c r="N1801" s="13">
        <v>9.3000000000000007</v>
      </c>
      <c r="O1801" s="3">
        <v>44</v>
      </c>
      <c r="P1801" s="1">
        <v>1</v>
      </c>
      <c r="Q1801" s="1">
        <v>1</v>
      </c>
      <c r="R1801" s="3">
        <v>1</v>
      </c>
      <c r="S1801" s="1">
        <v>100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3">
        <v>11</v>
      </c>
      <c r="AD1801" s="1">
        <v>9.9855619000000007E-2</v>
      </c>
      <c r="AE1801" s="1">
        <v>2.2143426940416901E-2</v>
      </c>
      <c r="AF1801" s="1">
        <v>4</v>
      </c>
      <c r="AG1801" s="2">
        <v>4</v>
      </c>
      <c r="AH1801" s="1">
        <v>11</v>
      </c>
      <c r="AI1801" s="1">
        <v>1</v>
      </c>
      <c r="AJ1801" s="1">
        <v>1</v>
      </c>
      <c r="AK1801" s="1">
        <v>51</v>
      </c>
    </row>
    <row r="1802" spans="1:37" x14ac:dyDescent="0.2">
      <c r="A1802" t="s">
        <v>1802</v>
      </c>
      <c r="B1802" t="s">
        <v>5168</v>
      </c>
      <c r="C1802" t="s">
        <v>5591</v>
      </c>
      <c r="D1802" t="s">
        <v>8829</v>
      </c>
      <c r="E1802" t="s">
        <v>8930</v>
      </c>
      <c r="F1802" s="35" t="s">
        <v>8931</v>
      </c>
      <c r="G1802" s="1" t="s">
        <v>5104</v>
      </c>
      <c r="H1802" s="1" t="s">
        <v>5104</v>
      </c>
      <c r="I1802" s="3">
        <v>1</v>
      </c>
      <c r="J1802" s="1">
        <v>1</v>
      </c>
      <c r="K1802" s="1">
        <v>1</v>
      </c>
      <c r="L1802" s="3">
        <v>1</v>
      </c>
      <c r="M1802" s="6">
        <v>10.1</v>
      </c>
      <c r="N1802" s="13">
        <v>10.1</v>
      </c>
      <c r="O1802" s="3">
        <v>44</v>
      </c>
      <c r="P1802" s="1">
        <v>1</v>
      </c>
      <c r="Q1802" s="1">
        <v>1</v>
      </c>
      <c r="R1802" s="3">
        <v>47</v>
      </c>
      <c r="S1802" s="1">
        <v>100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3">
        <v>11</v>
      </c>
      <c r="AD1802" s="1">
        <v>9.9855619000000007E-2</v>
      </c>
      <c r="AE1802" s="1">
        <v>2.2143426940416901E-2</v>
      </c>
      <c r="AF1802" s="1">
        <v>4</v>
      </c>
      <c r="AG1802" s="2">
        <v>4</v>
      </c>
      <c r="AH1802" s="1">
        <v>11</v>
      </c>
      <c r="AI1802" s="1">
        <v>4</v>
      </c>
      <c r="AJ1802" s="1">
        <v>4</v>
      </c>
      <c r="AK1802" s="1">
        <v>51</v>
      </c>
    </row>
    <row r="1803" spans="1:37" x14ac:dyDescent="0.2">
      <c r="A1803" t="s">
        <v>1803</v>
      </c>
      <c r="B1803" t="s">
        <v>5168</v>
      </c>
      <c r="C1803" t="s">
        <v>5591</v>
      </c>
      <c r="D1803" t="s">
        <v>8829</v>
      </c>
      <c r="E1803" t="s">
        <v>8932</v>
      </c>
      <c r="F1803" s="35" t="s">
        <v>8933</v>
      </c>
      <c r="G1803" s="1" t="s">
        <v>5104</v>
      </c>
      <c r="H1803" s="1" t="s">
        <v>5104</v>
      </c>
      <c r="I1803" s="3">
        <v>1</v>
      </c>
      <c r="J1803" s="1">
        <v>0</v>
      </c>
      <c r="K1803" s="1">
        <v>0</v>
      </c>
      <c r="L1803" s="3">
        <v>1</v>
      </c>
      <c r="M1803" s="6">
        <v>40</v>
      </c>
      <c r="N1803" s="13">
        <v>40</v>
      </c>
      <c r="O1803" s="3">
        <v>44</v>
      </c>
      <c r="P1803" s="1">
        <v>1</v>
      </c>
      <c r="Q1803" s="1">
        <v>1.1919</v>
      </c>
      <c r="R1803" s="3">
        <v>1</v>
      </c>
      <c r="S1803" s="1">
        <v>100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3">
        <v>11</v>
      </c>
      <c r="AD1803" s="1">
        <v>9.9855619000000007E-2</v>
      </c>
      <c r="AE1803" s="1">
        <v>2.2143426940416901E-2</v>
      </c>
      <c r="AF1803" s="1">
        <v>4</v>
      </c>
      <c r="AG1803" s="2">
        <v>4</v>
      </c>
      <c r="AH1803" s="1">
        <v>11</v>
      </c>
      <c r="AI1803" s="1">
        <v>1</v>
      </c>
      <c r="AJ1803" s="1">
        <v>1</v>
      </c>
      <c r="AK1803" s="1">
        <v>51</v>
      </c>
    </row>
    <row r="1804" spans="1:37" x14ac:dyDescent="0.2">
      <c r="A1804" t="s">
        <v>1804</v>
      </c>
      <c r="B1804" t="s">
        <v>5168</v>
      </c>
      <c r="C1804" t="s">
        <v>5591</v>
      </c>
      <c r="D1804" t="s">
        <v>8829</v>
      </c>
      <c r="E1804" t="s">
        <v>8934</v>
      </c>
      <c r="F1804" s="35" t="s">
        <v>8935</v>
      </c>
      <c r="G1804" s="1" t="s">
        <v>5104</v>
      </c>
      <c r="H1804" s="1" t="s">
        <v>5104</v>
      </c>
      <c r="I1804" s="3">
        <v>1</v>
      </c>
      <c r="J1804" s="1">
        <v>0</v>
      </c>
      <c r="K1804" s="1">
        <v>0</v>
      </c>
      <c r="L1804" s="3">
        <v>1</v>
      </c>
      <c r="M1804" s="6">
        <v>7.5</v>
      </c>
      <c r="N1804" s="13">
        <v>7.5</v>
      </c>
      <c r="O1804" s="3">
        <v>44</v>
      </c>
      <c r="P1804" s="1">
        <v>1</v>
      </c>
      <c r="Q1804" s="1">
        <v>1</v>
      </c>
      <c r="R1804" s="14">
        <v>1</v>
      </c>
      <c r="S1804" s="1">
        <v>100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3">
        <v>11</v>
      </c>
      <c r="AD1804" s="1">
        <v>9.9855619000000007E-2</v>
      </c>
      <c r="AE1804" s="1">
        <v>2.2143426940416901E-2</v>
      </c>
      <c r="AF1804" s="1">
        <v>4</v>
      </c>
      <c r="AG1804" s="2">
        <v>4</v>
      </c>
      <c r="AH1804" s="1">
        <v>11</v>
      </c>
      <c r="AI1804" s="1">
        <v>6</v>
      </c>
      <c r="AJ1804" s="1">
        <v>6</v>
      </c>
      <c r="AK1804" s="1">
        <v>51</v>
      </c>
    </row>
    <row r="1805" spans="1:37" x14ac:dyDescent="0.2">
      <c r="A1805" t="s">
        <v>1805</v>
      </c>
      <c r="B1805" t="s">
        <v>5168</v>
      </c>
      <c r="C1805" t="s">
        <v>5591</v>
      </c>
      <c r="D1805" t="s">
        <v>8829</v>
      </c>
      <c r="E1805" t="s">
        <v>8936</v>
      </c>
      <c r="F1805" s="35" t="s">
        <v>8937</v>
      </c>
      <c r="G1805" s="1" t="s">
        <v>5104</v>
      </c>
      <c r="H1805" s="1" t="s">
        <v>5104</v>
      </c>
      <c r="I1805" s="3">
        <v>1</v>
      </c>
      <c r="J1805" s="1">
        <v>0</v>
      </c>
      <c r="K1805" s="1">
        <v>0</v>
      </c>
      <c r="L1805" s="3">
        <v>1</v>
      </c>
      <c r="M1805" s="6">
        <v>20.2</v>
      </c>
      <c r="N1805" s="13">
        <v>20.2</v>
      </c>
      <c r="O1805" s="3">
        <v>44</v>
      </c>
      <c r="P1805" s="1">
        <v>1</v>
      </c>
      <c r="Q1805" s="1">
        <v>1</v>
      </c>
      <c r="R1805" s="3">
        <v>1</v>
      </c>
      <c r="S1805" s="1">
        <v>100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3">
        <v>11</v>
      </c>
      <c r="AD1805" s="1">
        <v>9.9855619000000007E-2</v>
      </c>
      <c r="AE1805" s="1">
        <v>2.2143426940416901E-2</v>
      </c>
      <c r="AF1805" s="1">
        <v>4</v>
      </c>
      <c r="AG1805" s="2">
        <v>4</v>
      </c>
      <c r="AH1805" s="1">
        <v>11</v>
      </c>
      <c r="AI1805" s="1">
        <v>3</v>
      </c>
      <c r="AJ1805" s="1">
        <v>3</v>
      </c>
      <c r="AK1805" s="1">
        <v>51</v>
      </c>
    </row>
    <row r="1806" spans="1:37" x14ac:dyDescent="0.2">
      <c r="A1806" t="s">
        <v>1806</v>
      </c>
      <c r="B1806" t="s">
        <v>5168</v>
      </c>
      <c r="C1806" t="s">
        <v>5591</v>
      </c>
      <c r="D1806" t="s">
        <v>8829</v>
      </c>
      <c r="E1806" t="s">
        <v>8938</v>
      </c>
      <c r="F1806" s="35" t="s">
        <v>15007</v>
      </c>
      <c r="G1806" s="1" t="s">
        <v>5104</v>
      </c>
      <c r="H1806" s="1" t="s">
        <v>5104</v>
      </c>
      <c r="I1806" s="3">
        <v>1</v>
      </c>
      <c r="J1806" s="1">
        <v>0</v>
      </c>
      <c r="K1806" s="1">
        <v>0</v>
      </c>
      <c r="L1806" s="3">
        <v>1</v>
      </c>
      <c r="M1806" s="6">
        <v>10.4</v>
      </c>
      <c r="N1806" s="13">
        <v>10.4</v>
      </c>
      <c r="O1806" s="3">
        <v>44</v>
      </c>
      <c r="P1806" s="1">
        <v>0.99250000000000005</v>
      </c>
      <c r="Q1806" s="1">
        <v>0.99250000000000005</v>
      </c>
      <c r="R1806" s="3">
        <v>47</v>
      </c>
      <c r="S1806" s="1">
        <v>100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3">
        <v>11</v>
      </c>
      <c r="AD1806" s="1">
        <v>9.9855619000000007E-2</v>
      </c>
      <c r="AE1806" s="1">
        <v>2.2143426940416901E-2</v>
      </c>
      <c r="AF1806" s="1">
        <v>4</v>
      </c>
      <c r="AG1806" s="2">
        <v>4</v>
      </c>
      <c r="AH1806" s="1">
        <v>11</v>
      </c>
      <c r="AI1806" s="1">
        <v>11</v>
      </c>
      <c r="AJ1806" s="1">
        <v>11</v>
      </c>
      <c r="AK1806" s="1">
        <v>51</v>
      </c>
    </row>
    <row r="1807" spans="1:37" x14ac:dyDescent="0.2">
      <c r="A1807" t="s">
        <v>1807</v>
      </c>
      <c r="B1807" t="s">
        <v>5168</v>
      </c>
      <c r="C1807" t="s">
        <v>5591</v>
      </c>
      <c r="D1807" t="s">
        <v>8829</v>
      </c>
      <c r="E1807" t="s">
        <v>8939</v>
      </c>
      <c r="F1807" s="35" t="s">
        <v>8940</v>
      </c>
      <c r="G1807" s="1" t="s">
        <v>5104</v>
      </c>
      <c r="H1807" s="1" t="s">
        <v>5104</v>
      </c>
      <c r="I1807" s="3">
        <v>1</v>
      </c>
      <c r="J1807" s="1">
        <v>0</v>
      </c>
      <c r="K1807" s="1">
        <v>0</v>
      </c>
      <c r="L1807" s="3">
        <v>1</v>
      </c>
      <c r="M1807" s="6">
        <v>12</v>
      </c>
      <c r="N1807" s="13">
        <v>12</v>
      </c>
      <c r="O1807" s="3">
        <v>44</v>
      </c>
      <c r="P1807" s="1">
        <v>1</v>
      </c>
      <c r="Q1807" s="1">
        <v>1</v>
      </c>
      <c r="R1807" s="14">
        <v>1</v>
      </c>
      <c r="S1807" s="1">
        <v>100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3">
        <v>11</v>
      </c>
      <c r="AD1807" s="1">
        <v>9.9855619000000007E-2</v>
      </c>
      <c r="AE1807" s="1">
        <v>2.2143426940416901E-2</v>
      </c>
      <c r="AF1807" s="1">
        <v>4</v>
      </c>
      <c r="AG1807" s="2">
        <v>4</v>
      </c>
      <c r="AH1807" s="1">
        <v>11</v>
      </c>
      <c r="AI1807" s="1">
        <v>4</v>
      </c>
      <c r="AJ1807" s="1">
        <v>4</v>
      </c>
      <c r="AK1807" s="1">
        <v>51</v>
      </c>
    </row>
    <row r="1808" spans="1:37" x14ac:dyDescent="0.2">
      <c r="A1808" t="s">
        <v>1808</v>
      </c>
      <c r="B1808" t="s">
        <v>5168</v>
      </c>
      <c r="C1808" t="s">
        <v>5591</v>
      </c>
      <c r="D1808" t="s">
        <v>8829</v>
      </c>
      <c r="E1808" t="s">
        <v>8941</v>
      </c>
      <c r="F1808" s="35" t="s">
        <v>8942</v>
      </c>
      <c r="G1808" s="1" t="s">
        <v>5104</v>
      </c>
      <c r="H1808" s="1" t="s">
        <v>5104</v>
      </c>
      <c r="I1808" s="3">
        <v>1</v>
      </c>
      <c r="J1808" s="1">
        <v>0</v>
      </c>
      <c r="K1808" s="1">
        <v>0</v>
      </c>
      <c r="L1808" s="3">
        <v>1</v>
      </c>
      <c r="M1808" s="6">
        <v>13.3</v>
      </c>
      <c r="N1808" s="13">
        <v>13.3</v>
      </c>
      <c r="O1808" s="3">
        <v>44</v>
      </c>
      <c r="P1808" s="1">
        <v>0.98</v>
      </c>
      <c r="Q1808" s="1">
        <v>0.98</v>
      </c>
      <c r="R1808" s="3">
        <v>47</v>
      </c>
      <c r="S1808" s="1">
        <v>100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3">
        <v>11</v>
      </c>
      <c r="AD1808" s="1">
        <v>9.9855619000000007E-2</v>
      </c>
      <c r="AE1808" s="1">
        <v>2.2143426940416901E-2</v>
      </c>
      <c r="AF1808" s="1">
        <v>4</v>
      </c>
      <c r="AG1808" s="2">
        <v>4</v>
      </c>
      <c r="AH1808" s="1">
        <v>11</v>
      </c>
      <c r="AI1808" s="1">
        <v>1</v>
      </c>
      <c r="AJ1808" s="1">
        <v>1</v>
      </c>
      <c r="AK1808" s="1">
        <v>51</v>
      </c>
    </row>
    <row r="1809" spans="1:37" x14ac:dyDescent="0.2">
      <c r="A1809" t="s">
        <v>1809</v>
      </c>
      <c r="B1809" t="s">
        <v>5168</v>
      </c>
      <c r="C1809" t="s">
        <v>5591</v>
      </c>
      <c r="D1809" t="s">
        <v>8829</v>
      </c>
      <c r="E1809" t="s">
        <v>7264</v>
      </c>
      <c r="F1809" s="35" t="s">
        <v>14939</v>
      </c>
      <c r="G1809" s="1" t="s">
        <v>5104</v>
      </c>
      <c r="H1809" s="1" t="s">
        <v>5104</v>
      </c>
      <c r="I1809" s="3">
        <v>1</v>
      </c>
      <c r="J1809" s="1">
        <v>0</v>
      </c>
      <c r="K1809" s="1">
        <v>0</v>
      </c>
      <c r="L1809" s="3">
        <v>1</v>
      </c>
      <c r="M1809" s="6">
        <v>67</v>
      </c>
      <c r="N1809" s="13">
        <v>67</v>
      </c>
      <c r="O1809" s="3">
        <v>44</v>
      </c>
      <c r="P1809" s="1">
        <v>0.995</v>
      </c>
      <c r="Q1809" s="1">
        <v>0.995</v>
      </c>
      <c r="R1809" s="3">
        <v>47</v>
      </c>
      <c r="S1809" s="1">
        <v>100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3">
        <v>11</v>
      </c>
      <c r="AD1809" s="1">
        <v>9.9855619000000007E-2</v>
      </c>
      <c r="AE1809" s="1">
        <v>2.2143426940416901E-2</v>
      </c>
      <c r="AF1809" s="1">
        <v>4</v>
      </c>
      <c r="AG1809" s="2">
        <v>4</v>
      </c>
      <c r="AH1809" s="1">
        <v>11</v>
      </c>
      <c r="AI1809" s="1">
        <v>4</v>
      </c>
      <c r="AJ1809" s="1">
        <v>4</v>
      </c>
      <c r="AK1809" s="1">
        <v>51</v>
      </c>
    </row>
    <row r="1810" spans="1:37" x14ac:dyDescent="0.2">
      <c r="A1810" t="s">
        <v>1810</v>
      </c>
      <c r="B1810" t="s">
        <v>5168</v>
      </c>
      <c r="C1810" t="s">
        <v>5591</v>
      </c>
      <c r="D1810" t="s">
        <v>8829</v>
      </c>
      <c r="E1810" t="s">
        <v>8943</v>
      </c>
      <c r="F1810" s="35" t="s">
        <v>8944</v>
      </c>
      <c r="G1810" s="1" t="s">
        <v>5104</v>
      </c>
      <c r="H1810" s="1" t="s">
        <v>5104</v>
      </c>
      <c r="I1810" s="3">
        <v>1</v>
      </c>
      <c r="J1810" s="1">
        <v>0</v>
      </c>
      <c r="K1810" s="1">
        <v>0</v>
      </c>
      <c r="L1810" s="3">
        <v>1</v>
      </c>
      <c r="M1810" s="6">
        <v>33.4</v>
      </c>
      <c r="N1810" s="13">
        <v>33.4</v>
      </c>
      <c r="O1810" s="3">
        <v>44</v>
      </c>
      <c r="P1810" s="1">
        <v>1</v>
      </c>
      <c r="Q1810" s="1">
        <v>1</v>
      </c>
      <c r="R1810" s="3">
        <v>47</v>
      </c>
      <c r="S1810" s="1">
        <v>100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3">
        <v>11</v>
      </c>
      <c r="AD1810" s="1">
        <v>9.9855619000000007E-2</v>
      </c>
      <c r="AE1810" s="1">
        <v>2.2143426940416901E-2</v>
      </c>
      <c r="AF1810" s="1">
        <v>4</v>
      </c>
      <c r="AG1810" s="2">
        <v>4</v>
      </c>
      <c r="AH1810" s="1">
        <v>11</v>
      </c>
      <c r="AI1810" s="1">
        <v>4</v>
      </c>
      <c r="AJ1810" s="1">
        <v>4</v>
      </c>
      <c r="AK1810" s="1">
        <v>51</v>
      </c>
    </row>
    <row r="1811" spans="1:37" x14ac:dyDescent="0.2">
      <c r="A1811" t="s">
        <v>1811</v>
      </c>
      <c r="B1811" t="s">
        <v>5168</v>
      </c>
      <c r="C1811" t="s">
        <v>5591</v>
      </c>
      <c r="D1811" t="s">
        <v>8829</v>
      </c>
      <c r="E1811" t="s">
        <v>8945</v>
      </c>
      <c r="F1811" s="35" t="s">
        <v>8946</v>
      </c>
      <c r="G1811" s="1" t="s">
        <v>5104</v>
      </c>
      <c r="H1811" s="1" t="s">
        <v>5104</v>
      </c>
      <c r="I1811" s="3">
        <v>1</v>
      </c>
      <c r="J1811" s="1">
        <v>0</v>
      </c>
      <c r="K1811" s="1">
        <v>0</v>
      </c>
      <c r="L1811" s="3">
        <v>1</v>
      </c>
      <c r="M1811" s="6">
        <v>127.9</v>
      </c>
      <c r="N1811" s="13">
        <v>127.9</v>
      </c>
      <c r="O1811" s="3">
        <v>44</v>
      </c>
      <c r="P1811" s="1">
        <v>1</v>
      </c>
      <c r="Q1811" s="1">
        <v>1</v>
      </c>
      <c r="R1811" s="14">
        <v>1</v>
      </c>
      <c r="S1811" s="1">
        <v>100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3">
        <v>11</v>
      </c>
      <c r="AD1811" s="1">
        <v>9.9855619000000007E-2</v>
      </c>
      <c r="AE1811" s="1">
        <v>2.2143426940416901E-2</v>
      </c>
      <c r="AF1811" s="1">
        <v>4</v>
      </c>
      <c r="AG1811" s="2">
        <v>4</v>
      </c>
      <c r="AH1811" s="1">
        <v>11</v>
      </c>
      <c r="AI1811" s="1">
        <v>6</v>
      </c>
      <c r="AJ1811" s="1">
        <v>6</v>
      </c>
      <c r="AK1811" s="1">
        <v>51</v>
      </c>
    </row>
    <row r="1812" spans="1:37" x14ac:dyDescent="0.2">
      <c r="A1812" t="s">
        <v>1812</v>
      </c>
      <c r="B1812" t="s">
        <v>5168</v>
      </c>
      <c r="C1812" t="s">
        <v>5591</v>
      </c>
      <c r="D1812" t="s">
        <v>8829</v>
      </c>
      <c r="E1812" t="s">
        <v>8947</v>
      </c>
      <c r="F1812" s="35" t="s">
        <v>8948</v>
      </c>
      <c r="G1812" s="1" t="s">
        <v>5104</v>
      </c>
      <c r="H1812" s="1" t="s">
        <v>5104</v>
      </c>
      <c r="I1812" s="3">
        <v>1</v>
      </c>
      <c r="J1812" s="1">
        <v>0</v>
      </c>
      <c r="K1812" s="1">
        <v>0</v>
      </c>
      <c r="L1812" s="3">
        <v>1</v>
      </c>
      <c r="M1812" s="6">
        <v>6.8</v>
      </c>
      <c r="N1812" s="13">
        <v>6.8</v>
      </c>
      <c r="O1812" s="3">
        <v>44</v>
      </c>
      <c r="P1812" s="1">
        <v>1</v>
      </c>
      <c r="Q1812" s="1">
        <v>1</v>
      </c>
      <c r="R1812" s="14">
        <v>1</v>
      </c>
      <c r="S1812" s="1">
        <v>100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3">
        <v>11</v>
      </c>
      <c r="AD1812" s="1">
        <v>9.9855619000000007E-2</v>
      </c>
      <c r="AE1812" s="1">
        <v>2.2143426940416901E-2</v>
      </c>
      <c r="AF1812" s="1">
        <v>4</v>
      </c>
      <c r="AG1812" s="2">
        <v>4</v>
      </c>
      <c r="AH1812" s="1">
        <v>11</v>
      </c>
      <c r="AI1812" s="1">
        <v>3</v>
      </c>
      <c r="AJ1812" s="1">
        <v>3</v>
      </c>
      <c r="AK1812" s="1">
        <v>51</v>
      </c>
    </row>
    <row r="1813" spans="1:37" x14ac:dyDescent="0.2">
      <c r="A1813" t="s">
        <v>1813</v>
      </c>
      <c r="B1813" t="s">
        <v>5233</v>
      </c>
      <c r="C1813" t="s">
        <v>5234</v>
      </c>
      <c r="D1813" t="s">
        <v>8949</v>
      </c>
      <c r="E1813" t="s">
        <v>8950</v>
      </c>
      <c r="F1813" s="35" t="s">
        <v>8951</v>
      </c>
      <c r="G1813" s="1" t="s">
        <v>5105</v>
      </c>
      <c r="H1813" s="1" t="s">
        <v>5105</v>
      </c>
      <c r="I1813" s="3">
        <v>1</v>
      </c>
      <c r="J1813" s="1">
        <v>1</v>
      </c>
      <c r="K1813" s="1">
        <v>1</v>
      </c>
      <c r="L1813" s="3">
        <v>1</v>
      </c>
      <c r="M1813" s="6">
        <v>269997.7</v>
      </c>
      <c r="N1813" s="13">
        <v>269997.7</v>
      </c>
      <c r="O1813" s="3">
        <v>44</v>
      </c>
      <c r="P1813" s="1">
        <v>0.99</v>
      </c>
      <c r="Q1813" s="1">
        <v>0.99</v>
      </c>
      <c r="R1813" s="3">
        <v>47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100</v>
      </c>
      <c r="AC1813" s="3">
        <v>11</v>
      </c>
      <c r="AD1813" s="1">
        <v>-9.0224465000000004E-2</v>
      </c>
      <c r="AE1813" s="1">
        <v>7.4363546281954004E-2</v>
      </c>
      <c r="AF1813" s="1">
        <v>1</v>
      </c>
      <c r="AG1813" s="1">
        <v>1</v>
      </c>
      <c r="AH1813" s="1">
        <v>11</v>
      </c>
      <c r="AI1813" s="1">
        <v>4</v>
      </c>
      <c r="AJ1813" s="1">
        <v>4</v>
      </c>
      <c r="AK1813" s="1">
        <v>51</v>
      </c>
    </row>
    <row r="1814" spans="1:37" x14ac:dyDescent="0.2">
      <c r="A1814" t="s">
        <v>1814</v>
      </c>
      <c r="B1814" t="s">
        <v>5233</v>
      </c>
      <c r="C1814" t="s">
        <v>5234</v>
      </c>
      <c r="D1814" t="s">
        <v>8949</v>
      </c>
      <c r="E1814" t="s">
        <v>6474</v>
      </c>
      <c r="F1814" s="35" t="s">
        <v>8952</v>
      </c>
      <c r="G1814" s="1" t="s">
        <v>5106</v>
      </c>
      <c r="H1814" s="1" t="s">
        <v>5106</v>
      </c>
      <c r="I1814" s="3">
        <v>1</v>
      </c>
      <c r="J1814" s="1">
        <v>1</v>
      </c>
      <c r="K1814" s="1">
        <v>1</v>
      </c>
      <c r="L1814" s="3">
        <v>1</v>
      </c>
      <c r="M1814" s="6">
        <v>227499.3</v>
      </c>
      <c r="N1814" s="13">
        <v>227499.3</v>
      </c>
      <c r="O1814" s="3">
        <v>44</v>
      </c>
      <c r="P1814" s="1">
        <v>1</v>
      </c>
      <c r="Q1814" s="1">
        <v>1</v>
      </c>
      <c r="R1814" s="3">
        <v>47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100</v>
      </c>
      <c r="AC1814" s="3">
        <v>11</v>
      </c>
      <c r="AD1814" s="1">
        <v>-9.0224465000000004E-2</v>
      </c>
      <c r="AE1814" s="1">
        <v>7.4363546281954004E-2</v>
      </c>
      <c r="AF1814" s="1">
        <v>1</v>
      </c>
      <c r="AG1814" s="1">
        <v>1</v>
      </c>
      <c r="AH1814" s="1">
        <v>11</v>
      </c>
      <c r="AI1814" s="1">
        <v>4</v>
      </c>
      <c r="AJ1814" s="1">
        <v>4</v>
      </c>
      <c r="AK1814" s="1">
        <v>51</v>
      </c>
    </row>
    <row r="1815" spans="1:37" x14ac:dyDescent="0.2">
      <c r="A1815" t="s">
        <v>1815</v>
      </c>
      <c r="B1815" t="s">
        <v>5168</v>
      </c>
      <c r="C1815" t="s">
        <v>5605</v>
      </c>
      <c r="D1815" t="s">
        <v>8953</v>
      </c>
      <c r="E1815" t="s">
        <v>8954</v>
      </c>
      <c r="F1815" s="35" t="s">
        <v>8955</v>
      </c>
      <c r="G1815" s="1" t="s">
        <v>5104</v>
      </c>
      <c r="H1815" s="1" t="s">
        <v>5104</v>
      </c>
      <c r="I1815" s="3">
        <v>1</v>
      </c>
      <c r="J1815" s="1">
        <v>0</v>
      </c>
      <c r="K1815" s="1">
        <v>0</v>
      </c>
      <c r="L1815" s="3">
        <v>1</v>
      </c>
      <c r="M1815" s="6">
        <v>12</v>
      </c>
      <c r="N1815" s="13">
        <v>12</v>
      </c>
      <c r="O1815" s="3">
        <v>44</v>
      </c>
      <c r="P1815" s="1" t="s">
        <v>2</v>
      </c>
      <c r="Q1815" s="1">
        <v>1.1047</v>
      </c>
      <c r="R1815" s="3" t="s">
        <v>14989</v>
      </c>
      <c r="S1815" s="1">
        <v>100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3">
        <v>11</v>
      </c>
      <c r="AD1815" s="1">
        <v>9.9855619000000007E-2</v>
      </c>
      <c r="AE1815" s="1">
        <v>2.2143426940416901E-2</v>
      </c>
      <c r="AF1815" s="1">
        <v>4</v>
      </c>
      <c r="AG1815" s="2">
        <v>4</v>
      </c>
      <c r="AH1815" s="1">
        <v>11</v>
      </c>
      <c r="AI1815" s="1">
        <v>1</v>
      </c>
      <c r="AJ1815" s="1">
        <v>1</v>
      </c>
      <c r="AK1815" s="1">
        <v>51</v>
      </c>
    </row>
    <row r="1816" spans="1:37" x14ac:dyDescent="0.2">
      <c r="A1816" t="s">
        <v>1816</v>
      </c>
      <c r="B1816" t="s">
        <v>5168</v>
      </c>
      <c r="C1816" t="s">
        <v>5605</v>
      </c>
      <c r="D1816" t="s">
        <v>8953</v>
      </c>
      <c r="E1816" t="s">
        <v>8956</v>
      </c>
      <c r="F1816" s="35" t="s">
        <v>14939</v>
      </c>
      <c r="G1816" s="1" t="s">
        <v>5104</v>
      </c>
      <c r="H1816" s="1" t="s">
        <v>5104</v>
      </c>
      <c r="I1816" s="3">
        <v>1</v>
      </c>
      <c r="J1816" s="1">
        <v>0</v>
      </c>
      <c r="K1816" s="1">
        <v>0</v>
      </c>
      <c r="L1816" s="3">
        <v>1</v>
      </c>
      <c r="M1816" s="6">
        <v>10.5</v>
      </c>
      <c r="N1816" s="13">
        <v>10.5</v>
      </c>
      <c r="O1816" s="3">
        <v>44</v>
      </c>
      <c r="P1816" s="1" t="s">
        <v>2</v>
      </c>
      <c r="Q1816" s="1">
        <v>1.2598</v>
      </c>
      <c r="R1816" s="3" t="s">
        <v>14989</v>
      </c>
      <c r="S1816" s="1">
        <v>100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3">
        <v>11</v>
      </c>
      <c r="AD1816" s="1">
        <v>9.9855619000000007E-2</v>
      </c>
      <c r="AE1816" s="1">
        <v>2.2143426940416901E-2</v>
      </c>
      <c r="AF1816" s="1">
        <v>4</v>
      </c>
      <c r="AG1816" s="2">
        <v>4</v>
      </c>
      <c r="AH1816" s="1">
        <v>11</v>
      </c>
      <c r="AI1816" s="1">
        <v>1</v>
      </c>
      <c r="AJ1816" s="1">
        <v>1</v>
      </c>
      <c r="AK1816" s="1">
        <v>51</v>
      </c>
    </row>
    <row r="1817" spans="1:37" x14ac:dyDescent="0.2">
      <c r="A1817" t="s">
        <v>1817</v>
      </c>
      <c r="B1817" t="s">
        <v>5168</v>
      </c>
      <c r="C1817" t="s">
        <v>5605</v>
      </c>
      <c r="D1817" t="s">
        <v>8953</v>
      </c>
      <c r="E1817" t="s">
        <v>8957</v>
      </c>
      <c r="F1817" s="35" t="s">
        <v>8958</v>
      </c>
      <c r="G1817" s="1" t="s">
        <v>5104</v>
      </c>
      <c r="H1817" s="1" t="s">
        <v>5104</v>
      </c>
      <c r="I1817" s="3">
        <v>1</v>
      </c>
      <c r="J1817" s="1">
        <v>0</v>
      </c>
      <c r="K1817" s="1">
        <v>0</v>
      </c>
      <c r="L1817" s="3">
        <v>1</v>
      </c>
      <c r="M1817" s="6">
        <v>11.3</v>
      </c>
      <c r="N1817" s="13">
        <v>11.3</v>
      </c>
      <c r="O1817" s="3">
        <v>44</v>
      </c>
      <c r="P1817" s="1">
        <v>0.98</v>
      </c>
      <c r="Q1817" s="1">
        <v>0.98</v>
      </c>
      <c r="R1817" s="3">
        <v>47</v>
      </c>
      <c r="S1817" s="1">
        <v>100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3">
        <v>11</v>
      </c>
      <c r="AD1817" s="1">
        <v>9.9855619000000007E-2</v>
      </c>
      <c r="AE1817" s="1">
        <v>2.2143426940416901E-2</v>
      </c>
      <c r="AF1817" s="1">
        <v>4</v>
      </c>
      <c r="AG1817" s="2">
        <v>4</v>
      </c>
      <c r="AH1817" s="1">
        <v>11</v>
      </c>
      <c r="AI1817" s="1">
        <v>3</v>
      </c>
      <c r="AJ1817" s="1">
        <v>3</v>
      </c>
      <c r="AK1817" s="1">
        <v>51</v>
      </c>
    </row>
    <row r="1818" spans="1:37" x14ac:dyDescent="0.2">
      <c r="A1818" t="s">
        <v>1818</v>
      </c>
      <c r="B1818" t="s">
        <v>5168</v>
      </c>
      <c r="C1818" t="s">
        <v>5605</v>
      </c>
      <c r="D1818" t="s">
        <v>8953</v>
      </c>
      <c r="E1818" t="s">
        <v>8959</v>
      </c>
      <c r="F1818" s="35" t="s">
        <v>8960</v>
      </c>
      <c r="G1818" s="1" t="s">
        <v>5104</v>
      </c>
      <c r="H1818" s="1" t="s">
        <v>5104</v>
      </c>
      <c r="I1818" s="3">
        <v>1</v>
      </c>
      <c r="J1818" s="1">
        <v>0</v>
      </c>
      <c r="K1818" s="1">
        <v>0</v>
      </c>
      <c r="L1818" s="3">
        <v>1</v>
      </c>
      <c r="M1818" s="6">
        <v>11</v>
      </c>
      <c r="N1818" s="13">
        <v>11</v>
      </c>
      <c r="O1818" s="3">
        <v>44</v>
      </c>
      <c r="P1818" s="1">
        <v>0.98</v>
      </c>
      <c r="Q1818" s="1">
        <v>0.98</v>
      </c>
      <c r="R1818" s="3">
        <v>47</v>
      </c>
      <c r="S1818" s="1">
        <v>100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3">
        <v>11</v>
      </c>
      <c r="AD1818" s="1">
        <v>9.9855619000000007E-2</v>
      </c>
      <c r="AE1818" s="1">
        <v>2.2143426940416901E-2</v>
      </c>
      <c r="AF1818" s="1">
        <v>4</v>
      </c>
      <c r="AG1818" s="2">
        <v>4</v>
      </c>
      <c r="AH1818" s="1">
        <v>11</v>
      </c>
      <c r="AI1818" s="1">
        <v>2</v>
      </c>
      <c r="AJ1818" s="1">
        <v>2</v>
      </c>
      <c r="AK1818" s="1">
        <v>51</v>
      </c>
    </row>
    <row r="1819" spans="1:37" x14ac:dyDescent="0.2">
      <c r="A1819" t="s">
        <v>1819</v>
      </c>
      <c r="B1819" t="s">
        <v>5168</v>
      </c>
      <c r="C1819" t="s">
        <v>5605</v>
      </c>
      <c r="D1819" t="s">
        <v>8953</v>
      </c>
      <c r="E1819" t="s">
        <v>8961</v>
      </c>
      <c r="F1819" s="35" t="s">
        <v>8962</v>
      </c>
      <c r="G1819" s="1" t="s">
        <v>5104</v>
      </c>
      <c r="H1819" s="1" t="s">
        <v>5104</v>
      </c>
      <c r="I1819" s="3">
        <v>1</v>
      </c>
      <c r="J1819" s="1">
        <v>0</v>
      </c>
      <c r="K1819" s="1">
        <v>0</v>
      </c>
      <c r="L1819" s="3">
        <v>1</v>
      </c>
      <c r="M1819" s="6">
        <v>14</v>
      </c>
      <c r="N1819" s="13">
        <v>14</v>
      </c>
      <c r="O1819" s="3">
        <v>44</v>
      </c>
      <c r="P1819" s="1">
        <v>1</v>
      </c>
      <c r="Q1819" s="1">
        <v>1</v>
      </c>
      <c r="R1819" s="14">
        <v>1</v>
      </c>
      <c r="S1819" s="1">
        <v>100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3">
        <v>11</v>
      </c>
      <c r="AD1819" s="1">
        <v>9.9855619000000007E-2</v>
      </c>
      <c r="AE1819" s="1">
        <v>2.2143426940416901E-2</v>
      </c>
      <c r="AF1819" s="1">
        <v>4</v>
      </c>
      <c r="AG1819" s="2">
        <v>4</v>
      </c>
      <c r="AH1819" s="1">
        <v>11</v>
      </c>
      <c r="AI1819" s="1">
        <v>1</v>
      </c>
      <c r="AJ1819" s="1">
        <v>1</v>
      </c>
      <c r="AK1819" s="1">
        <v>51</v>
      </c>
    </row>
    <row r="1820" spans="1:37" x14ac:dyDescent="0.2">
      <c r="A1820" t="s">
        <v>1820</v>
      </c>
      <c r="B1820" t="s">
        <v>5168</v>
      </c>
      <c r="C1820" t="s">
        <v>5605</v>
      </c>
      <c r="D1820" t="s">
        <v>8953</v>
      </c>
      <c r="E1820" t="s">
        <v>7486</v>
      </c>
      <c r="F1820" s="35" t="s">
        <v>8963</v>
      </c>
      <c r="G1820" s="1" t="s">
        <v>5104</v>
      </c>
      <c r="H1820" s="1" t="s">
        <v>5104</v>
      </c>
      <c r="I1820" s="3">
        <v>1</v>
      </c>
      <c r="J1820" s="1">
        <v>0</v>
      </c>
      <c r="K1820" s="1">
        <v>0</v>
      </c>
      <c r="L1820" s="3">
        <v>1</v>
      </c>
      <c r="M1820" s="6">
        <v>9.1</v>
      </c>
      <c r="N1820" s="13">
        <v>9.1</v>
      </c>
      <c r="O1820" s="3">
        <v>44</v>
      </c>
      <c r="P1820" s="1">
        <v>1</v>
      </c>
      <c r="Q1820" s="1">
        <v>2</v>
      </c>
      <c r="R1820" s="14">
        <v>1</v>
      </c>
      <c r="S1820" s="1">
        <v>100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3">
        <v>11</v>
      </c>
      <c r="AD1820" s="1">
        <v>9.9855619000000007E-2</v>
      </c>
      <c r="AE1820" s="1">
        <v>2.2143426940416901E-2</v>
      </c>
      <c r="AF1820" s="1">
        <v>4</v>
      </c>
      <c r="AG1820" s="2">
        <v>4</v>
      </c>
      <c r="AH1820" s="1">
        <v>11</v>
      </c>
      <c r="AI1820" s="1">
        <v>3</v>
      </c>
      <c r="AJ1820" s="1">
        <v>3</v>
      </c>
      <c r="AK1820" s="1">
        <v>51</v>
      </c>
    </row>
    <row r="1821" spans="1:37" x14ac:dyDescent="0.2">
      <c r="A1821" t="s">
        <v>1821</v>
      </c>
      <c r="B1821" t="s">
        <v>5168</v>
      </c>
      <c r="C1821" t="s">
        <v>5605</v>
      </c>
      <c r="D1821" t="s">
        <v>8953</v>
      </c>
      <c r="E1821" t="s">
        <v>8964</v>
      </c>
      <c r="F1821" s="35" t="s">
        <v>8965</v>
      </c>
      <c r="G1821" s="1" t="s">
        <v>5104</v>
      </c>
      <c r="H1821" s="1" t="s">
        <v>5104</v>
      </c>
      <c r="I1821" s="3">
        <v>1</v>
      </c>
      <c r="J1821" s="1">
        <v>0</v>
      </c>
      <c r="K1821" s="1">
        <v>0</v>
      </c>
      <c r="L1821" s="3">
        <v>1</v>
      </c>
      <c r="M1821" s="6">
        <v>11.2</v>
      </c>
      <c r="N1821" s="13">
        <v>11.2</v>
      </c>
      <c r="O1821" s="3">
        <v>44</v>
      </c>
      <c r="P1821" s="1">
        <v>2</v>
      </c>
      <c r="Q1821" s="1">
        <v>2</v>
      </c>
      <c r="R1821" s="14">
        <v>1</v>
      </c>
      <c r="S1821" s="1">
        <v>100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3">
        <v>11</v>
      </c>
      <c r="AD1821" s="1">
        <v>9.9855619000000007E-2</v>
      </c>
      <c r="AE1821" s="1">
        <v>2.2143426940416901E-2</v>
      </c>
      <c r="AF1821" s="1">
        <v>4</v>
      </c>
      <c r="AG1821" s="2">
        <v>4</v>
      </c>
      <c r="AH1821" s="1">
        <v>11</v>
      </c>
      <c r="AI1821" s="1">
        <v>2</v>
      </c>
      <c r="AJ1821" s="1">
        <v>2</v>
      </c>
      <c r="AK1821" s="1">
        <v>51</v>
      </c>
    </row>
    <row r="1822" spans="1:37" x14ac:dyDescent="0.2">
      <c r="A1822" t="s">
        <v>1822</v>
      </c>
      <c r="B1822" t="s">
        <v>5123</v>
      </c>
      <c r="C1822" t="s">
        <v>5131</v>
      </c>
      <c r="D1822" t="s">
        <v>8966</v>
      </c>
      <c r="E1822" t="s">
        <v>5917</v>
      </c>
      <c r="F1822" s="35" t="s">
        <v>8967</v>
      </c>
      <c r="G1822" s="1" t="s">
        <v>5104</v>
      </c>
      <c r="H1822" s="1" t="s">
        <v>5104</v>
      </c>
      <c r="I1822" s="3">
        <v>1</v>
      </c>
      <c r="J1822" s="1">
        <v>0</v>
      </c>
      <c r="K1822" s="1">
        <v>0</v>
      </c>
      <c r="L1822" s="3">
        <v>1</v>
      </c>
      <c r="M1822" s="6">
        <v>367.6</v>
      </c>
      <c r="N1822" s="13">
        <v>367.6</v>
      </c>
      <c r="O1822" s="3">
        <v>44</v>
      </c>
      <c r="P1822" s="1">
        <v>1.5425</v>
      </c>
      <c r="Q1822" s="1">
        <v>1.5425</v>
      </c>
      <c r="R1822" s="3">
        <v>47</v>
      </c>
      <c r="S1822" s="1">
        <v>20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10</v>
      </c>
      <c r="Z1822" s="1">
        <v>0</v>
      </c>
      <c r="AA1822" s="1">
        <v>40</v>
      </c>
      <c r="AB1822" s="1">
        <v>30</v>
      </c>
      <c r="AC1822" s="3">
        <v>11</v>
      </c>
      <c r="AD1822" s="1">
        <v>-3.6722113000000001E-2</v>
      </c>
      <c r="AE1822" s="1">
        <v>-5.4924045430875604E-3</v>
      </c>
      <c r="AF1822" s="1">
        <v>1</v>
      </c>
      <c r="AG1822" s="1">
        <v>1</v>
      </c>
      <c r="AH1822" s="1">
        <v>11</v>
      </c>
      <c r="AI1822" s="1">
        <v>1</v>
      </c>
      <c r="AJ1822" s="1">
        <v>1</v>
      </c>
      <c r="AK1822" s="1">
        <v>51</v>
      </c>
    </row>
    <row r="1823" spans="1:37" x14ac:dyDescent="0.2">
      <c r="A1823" t="s">
        <v>1823</v>
      </c>
      <c r="B1823" t="s">
        <v>5123</v>
      </c>
      <c r="C1823" t="s">
        <v>5131</v>
      </c>
      <c r="D1823" t="s">
        <v>8968</v>
      </c>
      <c r="E1823" t="s">
        <v>8043</v>
      </c>
      <c r="F1823" s="35" t="s">
        <v>8969</v>
      </c>
      <c r="G1823" s="1" t="s">
        <v>5104</v>
      </c>
      <c r="H1823" s="1" t="s">
        <v>5104</v>
      </c>
      <c r="I1823" s="3">
        <v>1</v>
      </c>
      <c r="J1823" s="1">
        <v>0</v>
      </c>
      <c r="K1823" s="1">
        <v>0</v>
      </c>
      <c r="L1823" s="3">
        <v>1</v>
      </c>
      <c r="M1823" s="6">
        <v>155</v>
      </c>
      <c r="N1823" s="13">
        <v>155</v>
      </c>
      <c r="O1823" s="3">
        <v>44</v>
      </c>
      <c r="P1823" s="1">
        <v>3.66</v>
      </c>
      <c r="Q1823" s="1">
        <v>3.66</v>
      </c>
      <c r="R1823" s="3">
        <v>47</v>
      </c>
      <c r="S1823" s="1">
        <v>10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90</v>
      </c>
      <c r="AC1823" s="3">
        <v>11</v>
      </c>
      <c r="AD1823" s="1">
        <v>-7.0512480000000002E-2</v>
      </c>
      <c r="AE1823" s="1">
        <v>7.1002344983720697E-2</v>
      </c>
      <c r="AF1823" s="1">
        <v>1</v>
      </c>
      <c r="AG1823" s="1">
        <v>1</v>
      </c>
      <c r="AH1823" s="1">
        <v>11</v>
      </c>
      <c r="AI1823" s="1">
        <v>5</v>
      </c>
      <c r="AJ1823" s="1">
        <v>5</v>
      </c>
      <c r="AK1823" s="1">
        <v>51</v>
      </c>
    </row>
    <row r="1824" spans="1:37" x14ac:dyDescent="0.2">
      <c r="A1824" t="s">
        <v>1824</v>
      </c>
      <c r="B1824" t="s">
        <v>5123</v>
      </c>
      <c r="C1824" t="s">
        <v>5131</v>
      </c>
      <c r="D1824" t="s">
        <v>8968</v>
      </c>
      <c r="E1824" t="s">
        <v>8970</v>
      </c>
      <c r="F1824" s="35" t="s">
        <v>8971</v>
      </c>
      <c r="G1824" s="1" t="s">
        <v>5104</v>
      </c>
      <c r="H1824" s="1" t="s">
        <v>5104</v>
      </c>
      <c r="I1824" s="3">
        <v>1</v>
      </c>
      <c r="J1824" s="1">
        <v>0</v>
      </c>
      <c r="K1824" s="1">
        <v>0</v>
      </c>
      <c r="L1824" s="3">
        <v>1</v>
      </c>
      <c r="M1824" s="6">
        <v>204</v>
      </c>
      <c r="N1824" s="13">
        <v>204</v>
      </c>
      <c r="O1824" s="3">
        <v>44</v>
      </c>
      <c r="P1824" s="1">
        <v>3.44</v>
      </c>
      <c r="Q1824" s="1">
        <v>3.44</v>
      </c>
      <c r="R1824" s="3">
        <v>47</v>
      </c>
      <c r="S1824" s="1">
        <v>10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90</v>
      </c>
      <c r="AC1824" s="3">
        <v>11</v>
      </c>
      <c r="AD1824" s="1">
        <v>-7.0512480000000002E-2</v>
      </c>
      <c r="AE1824" s="1">
        <v>7.1002344983720697E-2</v>
      </c>
      <c r="AF1824" s="1">
        <v>1</v>
      </c>
      <c r="AG1824" s="1">
        <v>1</v>
      </c>
      <c r="AH1824" s="1">
        <v>11</v>
      </c>
      <c r="AI1824" s="1">
        <v>3</v>
      </c>
      <c r="AJ1824" s="1">
        <v>3</v>
      </c>
      <c r="AK1824" s="1">
        <v>51</v>
      </c>
    </row>
    <row r="1825" spans="1:37" x14ac:dyDescent="0.2">
      <c r="A1825" t="s">
        <v>1825</v>
      </c>
      <c r="B1825" t="s">
        <v>5123</v>
      </c>
      <c r="C1825" t="s">
        <v>5131</v>
      </c>
      <c r="D1825" t="s">
        <v>8968</v>
      </c>
      <c r="E1825" t="s">
        <v>8972</v>
      </c>
      <c r="F1825" s="35" t="s">
        <v>8973</v>
      </c>
      <c r="G1825" s="1" t="s">
        <v>5104</v>
      </c>
      <c r="H1825" s="1" t="s">
        <v>5104</v>
      </c>
      <c r="I1825" s="3">
        <v>1</v>
      </c>
      <c r="J1825" s="1">
        <v>0</v>
      </c>
      <c r="K1825" s="1">
        <v>0</v>
      </c>
      <c r="L1825" s="3">
        <v>1</v>
      </c>
      <c r="M1825" s="6">
        <v>171</v>
      </c>
      <c r="N1825" s="13">
        <v>171</v>
      </c>
      <c r="O1825" s="3">
        <v>44</v>
      </c>
      <c r="P1825" s="1">
        <v>4.0599999999999996</v>
      </c>
      <c r="Q1825" s="1">
        <v>4.0599999999999996</v>
      </c>
      <c r="R1825" s="3">
        <v>47</v>
      </c>
      <c r="S1825" s="1">
        <v>10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90</v>
      </c>
      <c r="AC1825" s="3">
        <v>11</v>
      </c>
      <c r="AD1825" s="1">
        <v>-7.0512480000000002E-2</v>
      </c>
      <c r="AE1825" s="1">
        <v>7.1002344983720697E-2</v>
      </c>
      <c r="AF1825" s="1">
        <v>1</v>
      </c>
      <c r="AG1825" s="1">
        <v>1</v>
      </c>
      <c r="AH1825" s="1">
        <v>11</v>
      </c>
      <c r="AI1825" s="1">
        <v>3</v>
      </c>
      <c r="AJ1825" s="1">
        <v>3</v>
      </c>
      <c r="AK1825" s="1">
        <v>51</v>
      </c>
    </row>
    <row r="1826" spans="1:37" x14ac:dyDescent="0.2">
      <c r="A1826" t="s">
        <v>1826</v>
      </c>
      <c r="B1826" t="s">
        <v>5412</v>
      </c>
      <c r="C1826" t="s">
        <v>8572</v>
      </c>
      <c r="D1826" t="s">
        <v>8974</v>
      </c>
      <c r="E1826" t="s">
        <v>8975</v>
      </c>
      <c r="F1826" s="35" t="s">
        <v>8976</v>
      </c>
      <c r="G1826" s="1" t="s">
        <v>5105</v>
      </c>
      <c r="H1826" s="1" t="s">
        <v>5105</v>
      </c>
      <c r="I1826" s="3">
        <v>1</v>
      </c>
      <c r="J1826" s="1">
        <v>1</v>
      </c>
      <c r="K1826" s="1">
        <v>1</v>
      </c>
      <c r="L1826" s="3">
        <v>1</v>
      </c>
      <c r="M1826" s="6">
        <v>59500</v>
      </c>
      <c r="N1826" s="13">
        <v>59500</v>
      </c>
      <c r="O1826" s="3">
        <v>44</v>
      </c>
      <c r="P1826" s="1">
        <v>1.0149999999999999</v>
      </c>
      <c r="Q1826" s="1">
        <v>1.0149999999999999</v>
      </c>
      <c r="R1826" s="3">
        <v>48</v>
      </c>
      <c r="S1826" s="1">
        <v>10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60</v>
      </c>
      <c r="Z1826" s="1">
        <v>0</v>
      </c>
      <c r="AA1826" s="1">
        <v>0</v>
      </c>
      <c r="AB1826" s="1">
        <v>30</v>
      </c>
      <c r="AC1826" s="3">
        <v>11</v>
      </c>
      <c r="AD1826" s="1">
        <v>-5.4752756E-2</v>
      </c>
      <c r="AE1826" s="1">
        <v>-5.6246286462483898E-2</v>
      </c>
      <c r="AF1826" s="1">
        <v>1</v>
      </c>
      <c r="AG1826" s="1">
        <v>1</v>
      </c>
      <c r="AH1826" s="1">
        <v>11</v>
      </c>
      <c r="AI1826" s="1">
        <v>36</v>
      </c>
      <c r="AJ1826" s="1">
        <v>36</v>
      </c>
      <c r="AK1826" s="1">
        <v>51</v>
      </c>
    </row>
    <row r="1827" spans="1:37" x14ac:dyDescent="0.2">
      <c r="A1827" t="s">
        <v>1827</v>
      </c>
      <c r="B1827" t="s">
        <v>5412</v>
      </c>
      <c r="C1827" t="s">
        <v>8977</v>
      </c>
      <c r="D1827" t="s">
        <v>8978</v>
      </c>
      <c r="E1827" t="s">
        <v>8979</v>
      </c>
      <c r="F1827" s="35" t="s">
        <v>8980</v>
      </c>
      <c r="G1827" s="1" t="s">
        <v>5105</v>
      </c>
      <c r="H1827" s="1" t="s">
        <v>5105</v>
      </c>
      <c r="I1827" s="3">
        <v>1</v>
      </c>
      <c r="J1827" s="1">
        <v>0</v>
      </c>
      <c r="K1827" s="1">
        <v>0</v>
      </c>
      <c r="L1827" s="3">
        <v>1</v>
      </c>
      <c r="M1827" s="6">
        <v>6500</v>
      </c>
      <c r="N1827" s="13">
        <v>6500</v>
      </c>
      <c r="O1827" s="3">
        <v>44</v>
      </c>
      <c r="P1827" s="1">
        <v>1.0049999999999999</v>
      </c>
      <c r="Q1827" s="1">
        <v>1.0049999999999999</v>
      </c>
      <c r="R1827" s="3">
        <v>47</v>
      </c>
      <c r="S1827" s="1">
        <v>10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70</v>
      </c>
      <c r="Z1827" s="1">
        <v>0</v>
      </c>
      <c r="AA1827" s="1">
        <v>0</v>
      </c>
      <c r="AB1827" s="1">
        <v>20</v>
      </c>
      <c r="AC1827" s="3">
        <v>11</v>
      </c>
      <c r="AD1827" s="1">
        <v>-4.2962132E-2</v>
      </c>
      <c r="AE1827" s="1">
        <v>-7.3555152304937907E-2</v>
      </c>
      <c r="AF1827" s="1">
        <v>3</v>
      </c>
      <c r="AG1827" s="1">
        <v>3</v>
      </c>
      <c r="AH1827" s="1">
        <v>11</v>
      </c>
      <c r="AI1827" s="1">
        <v>5</v>
      </c>
      <c r="AJ1827" s="1">
        <v>5</v>
      </c>
      <c r="AK1827" s="1">
        <v>51</v>
      </c>
    </row>
    <row r="1828" spans="1:37" x14ac:dyDescent="0.2">
      <c r="A1828" t="s">
        <v>1828</v>
      </c>
      <c r="B1828" t="s">
        <v>5412</v>
      </c>
      <c r="C1828" t="s">
        <v>8977</v>
      </c>
      <c r="D1828" t="s">
        <v>8978</v>
      </c>
      <c r="E1828" t="s">
        <v>8981</v>
      </c>
      <c r="F1828" s="35" t="s">
        <v>8982</v>
      </c>
      <c r="G1828" s="1" t="s">
        <v>5105</v>
      </c>
      <c r="H1828" s="1" t="s">
        <v>5105</v>
      </c>
      <c r="I1828" s="3">
        <v>1</v>
      </c>
      <c r="J1828" s="1">
        <v>0</v>
      </c>
      <c r="K1828" s="1">
        <v>0</v>
      </c>
      <c r="L1828" s="3">
        <v>1</v>
      </c>
      <c r="M1828" s="6">
        <v>7200</v>
      </c>
      <c r="N1828" s="13">
        <v>7200</v>
      </c>
      <c r="O1828" s="3">
        <v>44</v>
      </c>
      <c r="P1828" s="1">
        <v>1.0049999999999999</v>
      </c>
      <c r="Q1828" s="1">
        <v>1.0049999999999999</v>
      </c>
      <c r="R1828" s="3">
        <v>47</v>
      </c>
      <c r="S1828" s="1">
        <v>10</v>
      </c>
      <c r="T1828" s="1">
        <v>0</v>
      </c>
      <c r="U1828" s="1">
        <v>0</v>
      </c>
      <c r="V1828" s="1">
        <v>0</v>
      </c>
      <c r="W1828" s="1">
        <v>10</v>
      </c>
      <c r="X1828" s="1">
        <v>0</v>
      </c>
      <c r="Y1828" s="1">
        <v>60</v>
      </c>
      <c r="Z1828" s="1">
        <v>10</v>
      </c>
      <c r="AA1828" s="1">
        <v>0</v>
      </c>
      <c r="AB1828" s="1">
        <v>10</v>
      </c>
      <c r="AC1828" s="3">
        <v>1</v>
      </c>
      <c r="AD1828" s="1">
        <v>-2.7379533000000001E-2</v>
      </c>
      <c r="AE1828" s="1">
        <v>-8.8766724461741706E-2</v>
      </c>
      <c r="AF1828" s="1">
        <v>3</v>
      </c>
      <c r="AG1828" s="1">
        <v>3</v>
      </c>
      <c r="AH1828" s="15">
        <v>1</v>
      </c>
      <c r="AI1828" s="1">
        <v>3</v>
      </c>
      <c r="AJ1828" s="1">
        <v>3</v>
      </c>
      <c r="AK1828" s="1">
        <v>51</v>
      </c>
    </row>
    <row r="1829" spans="1:37" x14ac:dyDescent="0.2">
      <c r="A1829" t="s">
        <v>1829</v>
      </c>
      <c r="B1829" t="s">
        <v>5123</v>
      </c>
      <c r="C1829" t="s">
        <v>6199</v>
      </c>
      <c r="D1829" t="s">
        <v>8983</v>
      </c>
      <c r="E1829" t="s">
        <v>8984</v>
      </c>
      <c r="F1829" s="35" t="s">
        <v>8985</v>
      </c>
      <c r="G1829" s="1" t="s">
        <v>5104</v>
      </c>
      <c r="H1829" s="1" t="s">
        <v>5104</v>
      </c>
      <c r="I1829" s="3">
        <v>1</v>
      </c>
      <c r="J1829" s="1">
        <v>0</v>
      </c>
      <c r="K1829" s="1">
        <v>0</v>
      </c>
      <c r="L1829" s="3">
        <v>1</v>
      </c>
      <c r="M1829" s="6">
        <v>240</v>
      </c>
      <c r="N1829" s="13">
        <v>240</v>
      </c>
      <c r="O1829" s="3">
        <v>44</v>
      </c>
      <c r="P1829" s="1">
        <v>2.1</v>
      </c>
      <c r="Q1829" s="1">
        <v>2.1</v>
      </c>
      <c r="R1829" s="3">
        <v>47</v>
      </c>
      <c r="S1829" s="1">
        <v>30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70</v>
      </c>
      <c r="AC1829" s="3">
        <v>11</v>
      </c>
      <c r="AD1829" s="1">
        <v>-3.0616434000000001E-2</v>
      </c>
      <c r="AE1829" s="1">
        <v>7.0063239236415706E-2</v>
      </c>
      <c r="AF1829" s="1">
        <v>1</v>
      </c>
      <c r="AG1829" s="1">
        <v>1</v>
      </c>
      <c r="AH1829" s="1">
        <v>11</v>
      </c>
      <c r="AI1829" s="1">
        <v>2</v>
      </c>
      <c r="AJ1829" s="1">
        <v>2</v>
      </c>
      <c r="AK1829" s="1">
        <v>51</v>
      </c>
    </row>
    <row r="1830" spans="1:37" x14ac:dyDescent="0.2">
      <c r="A1830" t="s">
        <v>1830</v>
      </c>
      <c r="B1830" t="s">
        <v>5181</v>
      </c>
      <c r="C1830" t="s">
        <v>7306</v>
      </c>
      <c r="D1830" t="s">
        <v>8986</v>
      </c>
      <c r="E1830" t="s">
        <v>8987</v>
      </c>
      <c r="F1830" s="35" t="s">
        <v>8988</v>
      </c>
      <c r="G1830" s="1" t="s">
        <v>5104</v>
      </c>
      <c r="H1830" s="1" t="s">
        <v>5104</v>
      </c>
      <c r="I1830" s="3">
        <v>1</v>
      </c>
      <c r="J1830" s="1">
        <v>0</v>
      </c>
      <c r="K1830" s="1">
        <v>0</v>
      </c>
      <c r="L1830" s="3">
        <v>1</v>
      </c>
      <c r="M1830" s="6">
        <v>41705.1</v>
      </c>
      <c r="N1830" s="13">
        <v>41705.1</v>
      </c>
      <c r="O1830" s="3">
        <v>44</v>
      </c>
      <c r="P1830" s="1">
        <v>2.4700000000000002</v>
      </c>
      <c r="Q1830" s="1">
        <v>2.4700000000000002</v>
      </c>
      <c r="R1830" s="3">
        <v>47</v>
      </c>
      <c r="S1830" s="1">
        <v>10</v>
      </c>
      <c r="T1830" s="1">
        <v>10</v>
      </c>
      <c r="U1830" s="1">
        <v>0</v>
      </c>
      <c r="V1830" s="1">
        <v>0</v>
      </c>
      <c r="W1830" s="1">
        <v>0</v>
      </c>
      <c r="X1830" s="1">
        <v>70</v>
      </c>
      <c r="Y1830" s="1">
        <v>10</v>
      </c>
      <c r="Z1830" s="1">
        <v>0</v>
      </c>
      <c r="AA1830" s="1">
        <v>0</v>
      </c>
      <c r="AB1830" s="1">
        <v>0</v>
      </c>
      <c r="AC1830" s="3">
        <v>11</v>
      </c>
      <c r="AD1830" s="1">
        <v>1.7557574999999999E-2</v>
      </c>
      <c r="AE1830" s="1">
        <v>-3.1686054180325801E-2</v>
      </c>
      <c r="AF1830" s="1">
        <v>1</v>
      </c>
      <c r="AG1830" s="1">
        <v>1</v>
      </c>
      <c r="AH1830" s="1">
        <v>11</v>
      </c>
      <c r="AI1830" s="1">
        <v>9</v>
      </c>
      <c r="AJ1830" s="1">
        <v>9</v>
      </c>
      <c r="AK1830" s="1">
        <v>51</v>
      </c>
    </row>
    <row r="1831" spans="1:37" x14ac:dyDescent="0.2">
      <c r="A1831" t="s">
        <v>1831</v>
      </c>
      <c r="B1831" t="s">
        <v>5123</v>
      </c>
      <c r="C1831" t="s">
        <v>5124</v>
      </c>
      <c r="D1831" t="s">
        <v>8989</v>
      </c>
      <c r="E1831" t="s">
        <v>6320</v>
      </c>
      <c r="F1831" s="35" t="s">
        <v>8990</v>
      </c>
      <c r="G1831" s="1" t="s">
        <v>5106</v>
      </c>
      <c r="H1831" s="1" t="s">
        <v>5106</v>
      </c>
      <c r="I1831" s="3">
        <v>1</v>
      </c>
      <c r="J1831" s="1">
        <v>0</v>
      </c>
      <c r="K1831" s="1">
        <v>0</v>
      </c>
      <c r="L1831" s="3">
        <v>1</v>
      </c>
      <c r="M1831" s="6">
        <v>53.4</v>
      </c>
      <c r="N1831" s="13">
        <v>53.4</v>
      </c>
      <c r="O1831" s="3">
        <v>44</v>
      </c>
      <c r="P1831" s="1">
        <v>2.4</v>
      </c>
      <c r="Q1831" s="1">
        <v>2.4</v>
      </c>
      <c r="R1831" s="3">
        <v>47</v>
      </c>
      <c r="S1831" s="1">
        <v>40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40</v>
      </c>
      <c r="Z1831" s="1">
        <v>0</v>
      </c>
      <c r="AA1831" s="1">
        <v>0</v>
      </c>
      <c r="AB1831" s="1">
        <v>20</v>
      </c>
      <c r="AC1831" s="3">
        <v>11</v>
      </c>
      <c r="AD1831" s="1">
        <v>9.1296490000000001E-3</v>
      </c>
      <c r="AE1831" s="1">
        <v>-4.0427417336108898E-2</v>
      </c>
      <c r="AF1831" s="1">
        <v>1</v>
      </c>
      <c r="AG1831" s="1">
        <v>1</v>
      </c>
      <c r="AH1831" s="1">
        <v>11</v>
      </c>
      <c r="AI1831" s="1">
        <v>1</v>
      </c>
      <c r="AJ1831" s="1">
        <v>1</v>
      </c>
      <c r="AK1831" s="1">
        <v>51</v>
      </c>
    </row>
    <row r="1832" spans="1:37" x14ac:dyDescent="0.2">
      <c r="A1832" t="s">
        <v>1832</v>
      </c>
      <c r="B1832" t="s">
        <v>5123</v>
      </c>
      <c r="C1832" t="s">
        <v>5124</v>
      </c>
      <c r="D1832" t="s">
        <v>8989</v>
      </c>
      <c r="E1832" t="s">
        <v>8991</v>
      </c>
      <c r="F1832" s="35" t="s">
        <v>8992</v>
      </c>
      <c r="G1832" s="1" t="s">
        <v>5104</v>
      </c>
      <c r="H1832" s="1" t="s">
        <v>5104</v>
      </c>
      <c r="I1832" s="3">
        <v>1</v>
      </c>
      <c r="J1832" s="1">
        <v>1</v>
      </c>
      <c r="K1832" s="1">
        <v>1</v>
      </c>
      <c r="L1832" s="3">
        <v>1</v>
      </c>
      <c r="M1832" s="6">
        <v>53.4</v>
      </c>
      <c r="N1832" s="13">
        <v>53.4</v>
      </c>
      <c r="O1832" s="3">
        <v>44</v>
      </c>
      <c r="P1832" s="1">
        <v>2.4</v>
      </c>
      <c r="Q1832" s="1">
        <v>2.4</v>
      </c>
      <c r="R1832" s="3">
        <v>47</v>
      </c>
      <c r="S1832" s="1">
        <v>40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40</v>
      </c>
      <c r="Z1832" s="1">
        <v>0</v>
      </c>
      <c r="AA1832" s="1">
        <v>0</v>
      </c>
      <c r="AB1832" s="1">
        <v>20</v>
      </c>
      <c r="AC1832" s="3">
        <v>11</v>
      </c>
      <c r="AD1832" s="1">
        <v>9.1296490000000001E-3</v>
      </c>
      <c r="AE1832" s="1">
        <v>-4.0427417336108898E-2</v>
      </c>
      <c r="AF1832" s="1">
        <v>1</v>
      </c>
      <c r="AG1832" s="1">
        <v>1</v>
      </c>
      <c r="AH1832" s="1">
        <v>11</v>
      </c>
      <c r="AI1832" s="1">
        <v>1</v>
      </c>
      <c r="AJ1832" s="1">
        <v>1</v>
      </c>
      <c r="AK1832" s="1">
        <v>51</v>
      </c>
    </row>
    <row r="1833" spans="1:37" x14ac:dyDescent="0.2">
      <c r="A1833" t="s">
        <v>1833</v>
      </c>
      <c r="B1833" t="s">
        <v>5123</v>
      </c>
      <c r="C1833" t="s">
        <v>5124</v>
      </c>
      <c r="D1833" t="s">
        <v>8989</v>
      </c>
      <c r="E1833" t="s">
        <v>8993</v>
      </c>
      <c r="F1833" s="35" t="s">
        <v>8994</v>
      </c>
      <c r="G1833" s="1" t="s">
        <v>5104</v>
      </c>
      <c r="H1833" s="1" t="s">
        <v>5104</v>
      </c>
      <c r="I1833" s="3">
        <v>1</v>
      </c>
      <c r="J1833" s="1">
        <v>0</v>
      </c>
      <c r="K1833" s="1">
        <v>0</v>
      </c>
      <c r="L1833" s="3">
        <v>1</v>
      </c>
      <c r="M1833" s="6">
        <v>53.4</v>
      </c>
      <c r="N1833" s="13">
        <v>53.4</v>
      </c>
      <c r="O1833" s="3">
        <v>44</v>
      </c>
      <c r="P1833" s="1">
        <v>2.4</v>
      </c>
      <c r="Q1833" s="1">
        <v>2.4</v>
      </c>
      <c r="R1833" s="3">
        <v>47</v>
      </c>
      <c r="S1833" s="1">
        <v>40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40</v>
      </c>
      <c r="Z1833" s="1">
        <v>0</v>
      </c>
      <c r="AA1833" s="1">
        <v>0</v>
      </c>
      <c r="AB1833" s="1">
        <v>20</v>
      </c>
      <c r="AC1833" s="3">
        <v>11</v>
      </c>
      <c r="AD1833" s="1">
        <v>9.1296490000000001E-3</v>
      </c>
      <c r="AE1833" s="1">
        <v>-4.0427417336108898E-2</v>
      </c>
      <c r="AF1833" s="1">
        <v>1</v>
      </c>
      <c r="AG1833" s="1">
        <v>1</v>
      </c>
      <c r="AH1833" s="1">
        <v>11</v>
      </c>
      <c r="AI1833" s="1">
        <v>1</v>
      </c>
      <c r="AJ1833" s="1">
        <v>1</v>
      </c>
      <c r="AK1833" s="1">
        <v>51</v>
      </c>
    </row>
    <row r="1834" spans="1:37" x14ac:dyDescent="0.2">
      <c r="A1834" t="s">
        <v>1834</v>
      </c>
      <c r="B1834" t="s">
        <v>5123</v>
      </c>
      <c r="C1834" t="s">
        <v>5124</v>
      </c>
      <c r="D1834" t="s">
        <v>8989</v>
      </c>
      <c r="E1834" t="s">
        <v>8995</v>
      </c>
      <c r="F1834" s="35" t="s">
        <v>8996</v>
      </c>
      <c r="G1834" s="1" t="s">
        <v>5105</v>
      </c>
      <c r="H1834" s="1" t="s">
        <v>5105</v>
      </c>
      <c r="I1834" s="3">
        <v>1</v>
      </c>
      <c r="J1834" s="1">
        <v>0</v>
      </c>
      <c r="K1834" s="1">
        <v>0</v>
      </c>
      <c r="L1834" s="3">
        <v>1</v>
      </c>
      <c r="M1834" s="6">
        <v>49.6</v>
      </c>
      <c r="N1834" s="13">
        <v>49.6</v>
      </c>
      <c r="O1834" s="3">
        <v>44</v>
      </c>
      <c r="P1834" s="1">
        <v>2.4</v>
      </c>
      <c r="Q1834" s="1">
        <v>2.4</v>
      </c>
      <c r="R1834" s="3">
        <v>47</v>
      </c>
      <c r="S1834" s="1">
        <v>40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40</v>
      </c>
      <c r="Z1834" s="1">
        <v>0</v>
      </c>
      <c r="AA1834" s="1">
        <v>0</v>
      </c>
      <c r="AB1834" s="1">
        <v>20</v>
      </c>
      <c r="AC1834" s="3">
        <v>11</v>
      </c>
      <c r="AD1834" s="1">
        <v>9.1296490000000001E-3</v>
      </c>
      <c r="AE1834" s="1">
        <v>-4.0427417336108898E-2</v>
      </c>
      <c r="AF1834" s="1">
        <v>1</v>
      </c>
      <c r="AG1834" s="1">
        <v>1</v>
      </c>
      <c r="AH1834" s="1">
        <v>11</v>
      </c>
      <c r="AI1834" s="1">
        <v>3</v>
      </c>
      <c r="AJ1834" s="1">
        <v>3</v>
      </c>
      <c r="AK1834" s="1">
        <v>51</v>
      </c>
    </row>
    <row r="1835" spans="1:37" x14ac:dyDescent="0.2">
      <c r="A1835" t="s">
        <v>1835</v>
      </c>
      <c r="B1835" t="s">
        <v>5123</v>
      </c>
      <c r="C1835" t="s">
        <v>5124</v>
      </c>
      <c r="D1835" t="s">
        <v>8989</v>
      </c>
      <c r="E1835" t="s">
        <v>5631</v>
      </c>
      <c r="F1835" s="35" t="s">
        <v>8997</v>
      </c>
      <c r="G1835" s="1" t="s">
        <v>5106</v>
      </c>
      <c r="H1835" s="1" t="s">
        <v>5106</v>
      </c>
      <c r="I1835" s="3">
        <v>1</v>
      </c>
      <c r="J1835" s="1">
        <v>0</v>
      </c>
      <c r="K1835" s="1">
        <v>0</v>
      </c>
      <c r="L1835" s="3">
        <v>1</v>
      </c>
      <c r="M1835" s="6">
        <v>56.9</v>
      </c>
      <c r="N1835" s="13">
        <v>56.9</v>
      </c>
      <c r="O1835" s="3">
        <v>44</v>
      </c>
      <c r="P1835" s="1">
        <v>2.72</v>
      </c>
      <c r="Q1835" s="1">
        <v>2.72</v>
      </c>
      <c r="R1835" s="3">
        <v>47</v>
      </c>
      <c r="S1835" s="1">
        <v>40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40</v>
      </c>
      <c r="Z1835" s="1">
        <v>0</v>
      </c>
      <c r="AA1835" s="1">
        <v>0</v>
      </c>
      <c r="AB1835" s="1">
        <v>20</v>
      </c>
      <c r="AC1835" s="3">
        <v>11</v>
      </c>
      <c r="AD1835" s="1">
        <v>9.1296490000000001E-3</v>
      </c>
      <c r="AE1835" s="1">
        <v>-4.0427417336108898E-2</v>
      </c>
      <c r="AF1835" s="1">
        <v>1</v>
      </c>
      <c r="AG1835" s="1">
        <v>1</v>
      </c>
      <c r="AH1835" s="1">
        <v>11</v>
      </c>
      <c r="AI1835" s="1">
        <v>1</v>
      </c>
      <c r="AJ1835" s="1">
        <v>1</v>
      </c>
      <c r="AK1835" s="1">
        <v>51</v>
      </c>
    </row>
    <row r="1836" spans="1:37" x14ac:dyDescent="0.2">
      <c r="A1836" t="s">
        <v>1836</v>
      </c>
      <c r="B1836" t="s">
        <v>5123</v>
      </c>
      <c r="C1836" t="s">
        <v>5124</v>
      </c>
      <c r="D1836" t="s">
        <v>8989</v>
      </c>
      <c r="E1836" t="s">
        <v>8998</v>
      </c>
      <c r="F1836" s="35" t="s">
        <v>8999</v>
      </c>
      <c r="G1836" s="1" t="s">
        <v>5106</v>
      </c>
      <c r="H1836" s="1" t="s">
        <v>5106</v>
      </c>
      <c r="I1836" s="3">
        <v>1</v>
      </c>
      <c r="J1836" s="1">
        <v>0</v>
      </c>
      <c r="K1836" s="1">
        <v>0</v>
      </c>
      <c r="L1836" s="3">
        <v>1</v>
      </c>
      <c r="M1836" s="6">
        <v>47.6</v>
      </c>
      <c r="N1836" s="13">
        <v>47.6</v>
      </c>
      <c r="O1836" s="3">
        <v>44</v>
      </c>
      <c r="P1836" s="1">
        <v>2.35</v>
      </c>
      <c r="Q1836" s="1">
        <v>2.35</v>
      </c>
      <c r="R1836" s="3">
        <v>47</v>
      </c>
      <c r="S1836" s="1">
        <v>40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40</v>
      </c>
      <c r="Z1836" s="1">
        <v>0</v>
      </c>
      <c r="AA1836" s="1">
        <v>0</v>
      </c>
      <c r="AB1836" s="1">
        <v>20</v>
      </c>
      <c r="AC1836" s="3">
        <v>11</v>
      </c>
      <c r="AD1836" s="1">
        <v>9.1296490000000001E-3</v>
      </c>
      <c r="AE1836" s="1">
        <v>-4.0427417336108898E-2</v>
      </c>
      <c r="AF1836" s="1">
        <v>1</v>
      </c>
      <c r="AG1836" s="1">
        <v>1</v>
      </c>
      <c r="AH1836" s="1">
        <v>11</v>
      </c>
      <c r="AI1836" s="1">
        <v>3</v>
      </c>
      <c r="AJ1836" s="1">
        <v>3</v>
      </c>
      <c r="AK1836" s="1">
        <v>51</v>
      </c>
    </row>
    <row r="1837" spans="1:37" x14ac:dyDescent="0.2">
      <c r="A1837" t="s">
        <v>1837</v>
      </c>
      <c r="B1837" t="s">
        <v>5181</v>
      </c>
      <c r="C1837" t="s">
        <v>5609</v>
      </c>
      <c r="D1837" t="s">
        <v>9000</v>
      </c>
      <c r="E1837" t="s">
        <v>9001</v>
      </c>
      <c r="F1837" s="35" t="s">
        <v>9002</v>
      </c>
      <c r="G1837" s="1" t="s">
        <v>5105</v>
      </c>
      <c r="H1837" s="1" t="s">
        <v>5105</v>
      </c>
      <c r="I1837" s="3">
        <v>1</v>
      </c>
      <c r="J1837" s="1">
        <v>1</v>
      </c>
      <c r="K1837" s="1">
        <v>1</v>
      </c>
      <c r="L1837" s="3">
        <v>1</v>
      </c>
      <c r="M1837" s="6">
        <v>4000</v>
      </c>
      <c r="N1837" s="13">
        <v>4000</v>
      </c>
      <c r="O1837" s="3">
        <v>44</v>
      </c>
      <c r="P1837" s="1">
        <v>2</v>
      </c>
      <c r="Q1837" s="1">
        <v>2</v>
      </c>
      <c r="R1837" s="3">
        <v>47</v>
      </c>
      <c r="S1837" s="1">
        <v>10</v>
      </c>
      <c r="T1837" s="1">
        <v>10</v>
      </c>
      <c r="U1837" s="1">
        <v>0</v>
      </c>
      <c r="V1837" s="1">
        <v>80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3">
        <v>11</v>
      </c>
      <c r="AD1837" s="1">
        <v>1.8247586999999999E-2</v>
      </c>
      <c r="AE1837" s="1">
        <v>-8.2022655685701894E-3</v>
      </c>
      <c r="AF1837" s="1">
        <v>1</v>
      </c>
      <c r="AG1837" s="1">
        <v>1</v>
      </c>
      <c r="AH1837" s="1">
        <v>11</v>
      </c>
      <c r="AI1837" s="1">
        <v>14</v>
      </c>
      <c r="AJ1837" s="1">
        <v>14</v>
      </c>
      <c r="AK1837" s="1">
        <v>51</v>
      </c>
    </row>
    <row r="1838" spans="1:37" x14ac:dyDescent="0.2">
      <c r="A1838" t="s">
        <v>1838</v>
      </c>
      <c r="B1838" t="s">
        <v>5123</v>
      </c>
      <c r="C1838" t="s">
        <v>6418</v>
      </c>
      <c r="D1838" t="s">
        <v>9003</v>
      </c>
      <c r="E1838" t="s">
        <v>9004</v>
      </c>
      <c r="F1838" s="35" t="s">
        <v>9005</v>
      </c>
      <c r="G1838" s="1" t="s">
        <v>5107</v>
      </c>
      <c r="H1838" s="1" t="s">
        <v>5107</v>
      </c>
      <c r="I1838" s="3">
        <v>1</v>
      </c>
      <c r="J1838" s="1">
        <v>1</v>
      </c>
      <c r="K1838" s="1">
        <v>1</v>
      </c>
      <c r="L1838" s="3">
        <v>1</v>
      </c>
      <c r="M1838" s="6">
        <v>62449.599999999999</v>
      </c>
      <c r="N1838" s="13">
        <v>62449.599999999999</v>
      </c>
      <c r="O1838" s="3">
        <v>44</v>
      </c>
      <c r="P1838" s="1">
        <v>3.49</v>
      </c>
      <c r="Q1838" s="1">
        <v>3.49</v>
      </c>
      <c r="R1838" s="3">
        <v>47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10</v>
      </c>
      <c r="Z1838" s="1">
        <v>0</v>
      </c>
      <c r="AA1838" s="1">
        <v>0</v>
      </c>
      <c r="AB1838" s="1">
        <v>90</v>
      </c>
      <c r="AC1838" s="3">
        <v>11</v>
      </c>
      <c r="AD1838" s="1">
        <v>-9.4039089000000006E-2</v>
      </c>
      <c r="AE1838" s="1">
        <v>4.7179421603603097E-2</v>
      </c>
      <c r="AF1838" s="1">
        <v>1</v>
      </c>
      <c r="AG1838" s="1">
        <v>1</v>
      </c>
      <c r="AH1838" s="1">
        <v>11</v>
      </c>
      <c r="AI1838" s="1">
        <v>3</v>
      </c>
      <c r="AJ1838" s="1">
        <v>3</v>
      </c>
      <c r="AK1838" s="1">
        <v>51</v>
      </c>
    </row>
    <row r="1839" spans="1:37" x14ac:dyDescent="0.2">
      <c r="A1839" t="s">
        <v>1839</v>
      </c>
      <c r="B1839" t="s">
        <v>5123</v>
      </c>
      <c r="C1839" t="s">
        <v>6418</v>
      </c>
      <c r="D1839" t="s">
        <v>9003</v>
      </c>
      <c r="E1839" t="s">
        <v>9006</v>
      </c>
      <c r="F1839" s="35" t="s">
        <v>9007</v>
      </c>
      <c r="G1839" s="1" t="s">
        <v>5104</v>
      </c>
      <c r="H1839" s="1" t="s">
        <v>5104</v>
      </c>
      <c r="I1839" s="3">
        <v>1</v>
      </c>
      <c r="J1839" s="1">
        <v>0</v>
      </c>
      <c r="K1839" s="1">
        <v>0</v>
      </c>
      <c r="L1839" s="3">
        <v>1</v>
      </c>
      <c r="M1839" s="6">
        <v>35000</v>
      </c>
      <c r="N1839" s="13">
        <v>35000</v>
      </c>
      <c r="O1839" s="3">
        <v>44</v>
      </c>
      <c r="P1839" s="1">
        <v>4.99</v>
      </c>
      <c r="Q1839" s="1">
        <v>4.99</v>
      </c>
      <c r="R1839" s="3">
        <v>47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10</v>
      </c>
      <c r="Z1839" s="1">
        <v>0</v>
      </c>
      <c r="AA1839" s="1">
        <v>0</v>
      </c>
      <c r="AB1839" s="1">
        <v>90</v>
      </c>
      <c r="AC1839" s="3">
        <v>11</v>
      </c>
      <c r="AD1839" s="1">
        <v>-9.4039089000000006E-2</v>
      </c>
      <c r="AE1839" s="1">
        <v>4.7179421603603097E-2</v>
      </c>
      <c r="AF1839" s="1">
        <v>1</v>
      </c>
      <c r="AG1839" s="1">
        <v>1</v>
      </c>
      <c r="AH1839" s="1">
        <v>11</v>
      </c>
      <c r="AI1839" s="1">
        <v>2</v>
      </c>
      <c r="AJ1839" s="1">
        <v>2</v>
      </c>
      <c r="AK1839" s="1">
        <v>51</v>
      </c>
    </row>
    <row r="1840" spans="1:37" x14ac:dyDescent="0.2">
      <c r="A1840" t="s">
        <v>1840</v>
      </c>
      <c r="B1840" t="s">
        <v>5123</v>
      </c>
      <c r="C1840" t="s">
        <v>5124</v>
      </c>
      <c r="D1840" t="s">
        <v>9008</v>
      </c>
      <c r="E1840" t="s">
        <v>6506</v>
      </c>
      <c r="F1840" s="35" t="s">
        <v>9009</v>
      </c>
      <c r="G1840" s="1" t="s">
        <v>5104</v>
      </c>
      <c r="H1840" s="1" t="s">
        <v>5104</v>
      </c>
      <c r="I1840" s="3">
        <v>1</v>
      </c>
      <c r="J1840" s="1">
        <v>1</v>
      </c>
      <c r="K1840" s="1">
        <v>1</v>
      </c>
      <c r="L1840" s="3">
        <v>1</v>
      </c>
      <c r="M1840" s="6">
        <v>479.8</v>
      </c>
      <c r="N1840" s="13">
        <v>479.8</v>
      </c>
      <c r="O1840" s="3">
        <v>44</v>
      </c>
      <c r="P1840" s="1">
        <v>3.6549999999999998</v>
      </c>
      <c r="Q1840" s="1">
        <v>3.6549999999999998</v>
      </c>
      <c r="R1840" s="3">
        <v>47</v>
      </c>
      <c r="S1840" s="1">
        <v>50</v>
      </c>
      <c r="T1840" s="1">
        <v>10</v>
      </c>
      <c r="U1840" s="1">
        <v>10</v>
      </c>
      <c r="V1840" s="1">
        <v>30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3">
        <v>11</v>
      </c>
      <c r="AD1840" s="1">
        <v>9.1283138E-2</v>
      </c>
      <c r="AE1840" s="1">
        <v>1.0889364658434699E-2</v>
      </c>
      <c r="AF1840" s="1">
        <v>1</v>
      </c>
      <c r="AG1840" s="1">
        <v>1</v>
      </c>
      <c r="AH1840" s="1">
        <v>11</v>
      </c>
      <c r="AI1840" s="1">
        <v>10</v>
      </c>
      <c r="AJ1840" s="1">
        <v>10</v>
      </c>
      <c r="AK1840" s="1">
        <v>51</v>
      </c>
    </row>
    <row r="1841" spans="1:37" x14ac:dyDescent="0.2">
      <c r="A1841" t="s">
        <v>1841</v>
      </c>
      <c r="B1841" t="s">
        <v>5123</v>
      </c>
      <c r="C1841" t="s">
        <v>5124</v>
      </c>
      <c r="D1841" t="s">
        <v>9008</v>
      </c>
      <c r="E1841" t="s">
        <v>9010</v>
      </c>
      <c r="F1841" s="35" t="s">
        <v>9011</v>
      </c>
      <c r="G1841" s="1" t="s">
        <v>5104</v>
      </c>
      <c r="H1841" s="1" t="s">
        <v>5104</v>
      </c>
      <c r="I1841" s="3">
        <v>1</v>
      </c>
      <c r="J1841" s="1">
        <v>0</v>
      </c>
      <c r="K1841" s="1">
        <v>0</v>
      </c>
      <c r="L1841" s="3">
        <v>1</v>
      </c>
      <c r="M1841" s="6">
        <v>84.4</v>
      </c>
      <c r="N1841" s="13">
        <v>84.4</v>
      </c>
      <c r="O1841" s="3">
        <v>44</v>
      </c>
      <c r="P1841" s="1" t="s">
        <v>2</v>
      </c>
      <c r="Q1841" s="1">
        <v>3.7183999999999999</v>
      </c>
      <c r="R1841" s="3" t="s">
        <v>14989</v>
      </c>
      <c r="S1841" s="1">
        <v>50</v>
      </c>
      <c r="T1841" s="1">
        <v>10</v>
      </c>
      <c r="U1841" s="1">
        <v>10</v>
      </c>
      <c r="V1841" s="1">
        <v>30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3">
        <v>11</v>
      </c>
      <c r="AD1841" s="1">
        <v>9.1283138E-2</v>
      </c>
      <c r="AE1841" s="1">
        <v>1.0889364658434699E-2</v>
      </c>
      <c r="AF1841" s="1">
        <v>1</v>
      </c>
      <c r="AG1841" s="1">
        <v>1</v>
      </c>
      <c r="AH1841" s="1">
        <v>11</v>
      </c>
      <c r="AI1841" s="1">
        <v>5</v>
      </c>
      <c r="AJ1841" s="1">
        <v>5</v>
      </c>
      <c r="AK1841" s="1">
        <v>51</v>
      </c>
    </row>
    <row r="1842" spans="1:37" x14ac:dyDescent="0.2">
      <c r="A1842" t="s">
        <v>1842</v>
      </c>
      <c r="B1842" t="s">
        <v>5123</v>
      </c>
      <c r="C1842" t="s">
        <v>5124</v>
      </c>
      <c r="D1842" t="s">
        <v>9008</v>
      </c>
      <c r="E1842" t="s">
        <v>9012</v>
      </c>
      <c r="F1842" s="35" t="s">
        <v>9013</v>
      </c>
      <c r="G1842" s="1" t="s">
        <v>5104</v>
      </c>
      <c r="H1842" s="1" t="s">
        <v>5104</v>
      </c>
      <c r="I1842" s="3">
        <v>1</v>
      </c>
      <c r="J1842" s="1">
        <v>0</v>
      </c>
      <c r="K1842" s="1">
        <v>0</v>
      </c>
      <c r="L1842" s="3">
        <v>1</v>
      </c>
      <c r="M1842" s="6">
        <v>685.1</v>
      </c>
      <c r="N1842" s="13">
        <v>685.1</v>
      </c>
      <c r="O1842" s="3">
        <v>44</v>
      </c>
      <c r="P1842" s="1" t="s">
        <v>2</v>
      </c>
      <c r="Q1842" s="1">
        <v>3.1695000000000002</v>
      </c>
      <c r="R1842" s="3" t="s">
        <v>14989</v>
      </c>
      <c r="S1842" s="1">
        <v>50</v>
      </c>
      <c r="T1842" s="1">
        <v>10</v>
      </c>
      <c r="U1842" s="1">
        <v>10</v>
      </c>
      <c r="V1842" s="1">
        <v>30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3">
        <v>11</v>
      </c>
      <c r="AD1842" s="1">
        <v>9.1283138E-2</v>
      </c>
      <c r="AE1842" s="1">
        <v>1.0889364658434699E-2</v>
      </c>
      <c r="AF1842" s="1">
        <v>1</v>
      </c>
      <c r="AG1842" s="1">
        <v>1</v>
      </c>
      <c r="AH1842" s="1">
        <v>11</v>
      </c>
      <c r="AI1842" s="1">
        <v>6</v>
      </c>
      <c r="AJ1842" s="1">
        <v>6</v>
      </c>
      <c r="AK1842" s="1">
        <v>51</v>
      </c>
    </row>
    <row r="1843" spans="1:37" x14ac:dyDescent="0.2">
      <c r="A1843" t="s">
        <v>1843</v>
      </c>
      <c r="B1843" t="s">
        <v>5123</v>
      </c>
      <c r="C1843" t="s">
        <v>5124</v>
      </c>
      <c r="D1843" t="s">
        <v>9008</v>
      </c>
      <c r="E1843" t="s">
        <v>9014</v>
      </c>
      <c r="F1843" s="35" t="s">
        <v>9015</v>
      </c>
      <c r="G1843" s="1" t="s">
        <v>5104</v>
      </c>
      <c r="H1843" s="1" t="s">
        <v>5104</v>
      </c>
      <c r="I1843" s="3">
        <v>1</v>
      </c>
      <c r="J1843" s="1">
        <v>0</v>
      </c>
      <c r="K1843" s="1">
        <v>0</v>
      </c>
      <c r="L1843" s="3">
        <v>1</v>
      </c>
      <c r="M1843" s="6">
        <v>55.3</v>
      </c>
      <c r="N1843" s="13">
        <v>55.3</v>
      </c>
      <c r="O1843" s="3">
        <v>44</v>
      </c>
      <c r="P1843" s="1" t="s">
        <v>2</v>
      </c>
      <c r="Q1843" s="1">
        <v>3.3353999999999999</v>
      </c>
      <c r="R1843" s="3" t="s">
        <v>14989</v>
      </c>
      <c r="S1843" s="1">
        <v>50</v>
      </c>
      <c r="T1843" s="1">
        <v>0</v>
      </c>
      <c r="U1843" s="1">
        <v>0</v>
      </c>
      <c r="V1843" s="1">
        <v>0</v>
      </c>
      <c r="W1843" s="1">
        <v>50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3">
        <v>44</v>
      </c>
      <c r="AD1843" s="1">
        <v>7.8015720999999996E-2</v>
      </c>
      <c r="AE1843" s="1">
        <v>8.62846235640179E-3</v>
      </c>
      <c r="AF1843" s="1">
        <v>1</v>
      </c>
      <c r="AG1843" s="1">
        <v>1</v>
      </c>
      <c r="AH1843" s="15">
        <v>1</v>
      </c>
      <c r="AI1843" s="1">
        <v>3</v>
      </c>
      <c r="AJ1843" s="1">
        <v>3</v>
      </c>
      <c r="AK1843" s="1">
        <v>51</v>
      </c>
    </row>
    <row r="1844" spans="1:37" x14ac:dyDescent="0.2">
      <c r="A1844" t="s">
        <v>1844</v>
      </c>
      <c r="B1844" t="s">
        <v>5233</v>
      </c>
      <c r="C1844" t="s">
        <v>5376</v>
      </c>
      <c r="D1844" t="s">
        <v>9016</v>
      </c>
      <c r="E1844" t="s">
        <v>7776</v>
      </c>
      <c r="F1844" s="35" t="s">
        <v>9017</v>
      </c>
      <c r="G1844" s="1" t="s">
        <v>5106</v>
      </c>
      <c r="H1844" s="1" t="s">
        <v>5106</v>
      </c>
      <c r="I1844" s="3">
        <v>1</v>
      </c>
      <c r="J1844" s="1">
        <v>0</v>
      </c>
      <c r="K1844" s="1">
        <v>0</v>
      </c>
      <c r="L1844" s="3">
        <v>1</v>
      </c>
      <c r="M1844" s="6">
        <v>14000</v>
      </c>
      <c r="N1844" s="13">
        <v>14000</v>
      </c>
      <c r="O1844" s="3">
        <v>44</v>
      </c>
      <c r="P1844" s="1">
        <v>3</v>
      </c>
      <c r="Q1844" s="1">
        <v>3</v>
      </c>
      <c r="R1844" s="3">
        <v>47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100</v>
      </c>
      <c r="AC1844" s="3">
        <v>11</v>
      </c>
      <c r="AD1844" s="1">
        <v>-9.0224465000000004E-2</v>
      </c>
      <c r="AE1844" s="1">
        <v>7.4363546281954004E-2</v>
      </c>
      <c r="AF1844" s="1">
        <v>1</v>
      </c>
      <c r="AG1844" s="1">
        <v>1</v>
      </c>
      <c r="AH1844" s="1">
        <v>11</v>
      </c>
      <c r="AI1844" s="1">
        <v>7</v>
      </c>
      <c r="AJ1844" s="1">
        <v>7</v>
      </c>
      <c r="AK1844" s="1">
        <v>51</v>
      </c>
    </row>
    <row r="1845" spans="1:37" x14ac:dyDescent="0.2">
      <c r="A1845" t="s">
        <v>1845</v>
      </c>
      <c r="B1845" t="s">
        <v>5233</v>
      </c>
      <c r="C1845" t="s">
        <v>9018</v>
      </c>
      <c r="D1845" t="s">
        <v>9019</v>
      </c>
      <c r="E1845" t="s">
        <v>9020</v>
      </c>
      <c r="F1845" s="35" t="s">
        <v>9021</v>
      </c>
      <c r="G1845" s="1" t="s">
        <v>5104</v>
      </c>
      <c r="H1845" s="1" t="s">
        <v>5104</v>
      </c>
      <c r="I1845" s="3">
        <v>1</v>
      </c>
      <c r="J1845" s="1">
        <v>0</v>
      </c>
      <c r="K1845" s="1">
        <v>0</v>
      </c>
      <c r="L1845" s="3">
        <v>1</v>
      </c>
      <c r="M1845" s="6">
        <v>10850</v>
      </c>
      <c r="N1845" s="13">
        <v>10850</v>
      </c>
      <c r="O1845" s="3">
        <v>44</v>
      </c>
      <c r="P1845" s="1">
        <v>1.2275</v>
      </c>
      <c r="Q1845" s="1">
        <v>1.2275</v>
      </c>
      <c r="R1845" s="3">
        <v>47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100</v>
      </c>
      <c r="Z1845" s="1">
        <v>0</v>
      </c>
      <c r="AA1845" s="1">
        <v>0</v>
      </c>
      <c r="AB1845" s="1">
        <v>0</v>
      </c>
      <c r="AC1845" s="3">
        <v>11</v>
      </c>
      <c r="AD1845" s="1">
        <v>-3.0872732999999999E-2</v>
      </c>
      <c r="AE1845" s="1">
        <v>-0.113818620885238</v>
      </c>
      <c r="AF1845" s="1">
        <v>1</v>
      </c>
      <c r="AG1845" s="1">
        <v>1</v>
      </c>
      <c r="AH1845" s="1">
        <v>11</v>
      </c>
      <c r="AI1845" s="1">
        <v>1</v>
      </c>
      <c r="AJ1845" s="1">
        <v>1</v>
      </c>
      <c r="AK1845" s="1">
        <v>51</v>
      </c>
    </row>
    <row r="1846" spans="1:37" x14ac:dyDescent="0.2">
      <c r="A1846" t="s">
        <v>1846</v>
      </c>
      <c r="B1846" t="s">
        <v>6290</v>
      </c>
      <c r="C1846" t="s">
        <v>6291</v>
      </c>
      <c r="D1846" t="s">
        <v>9022</v>
      </c>
      <c r="E1846" t="s">
        <v>7504</v>
      </c>
      <c r="F1846" s="35" t="s">
        <v>9023</v>
      </c>
      <c r="G1846" s="1" t="s">
        <v>5104</v>
      </c>
      <c r="H1846" s="1" t="s">
        <v>5104</v>
      </c>
      <c r="I1846" s="3">
        <v>1</v>
      </c>
      <c r="J1846" s="1">
        <v>0</v>
      </c>
      <c r="K1846" s="1">
        <v>0</v>
      </c>
      <c r="L1846" s="3">
        <v>1</v>
      </c>
      <c r="M1846" s="6">
        <v>16.3</v>
      </c>
      <c r="N1846" s="13">
        <v>16.3</v>
      </c>
      <c r="O1846" s="3">
        <v>44</v>
      </c>
      <c r="P1846" s="1" t="s">
        <v>2</v>
      </c>
      <c r="Q1846" s="1">
        <v>2.6272000000000002</v>
      </c>
      <c r="R1846" s="3" t="s">
        <v>14989</v>
      </c>
      <c r="S1846" s="1">
        <v>60</v>
      </c>
      <c r="T1846" s="1">
        <v>10</v>
      </c>
      <c r="U1846" s="1">
        <v>0</v>
      </c>
      <c r="V1846" s="1">
        <v>0</v>
      </c>
      <c r="W1846" s="1">
        <v>0</v>
      </c>
      <c r="X1846" s="1">
        <v>10</v>
      </c>
      <c r="Y1846" s="1">
        <v>20</v>
      </c>
      <c r="Z1846" s="1">
        <v>0</v>
      </c>
      <c r="AA1846" s="1">
        <v>0</v>
      </c>
      <c r="AB1846" s="1">
        <v>0</v>
      </c>
      <c r="AC1846" s="3">
        <v>11</v>
      </c>
      <c r="AD1846" s="1">
        <v>7.0777810999999996E-2</v>
      </c>
      <c r="AE1846" s="1">
        <v>-3.1239111818531898E-2</v>
      </c>
      <c r="AF1846" s="1">
        <v>3</v>
      </c>
      <c r="AG1846" s="1">
        <v>3</v>
      </c>
      <c r="AH1846" s="1">
        <v>11</v>
      </c>
      <c r="AI1846" s="1">
        <v>2</v>
      </c>
      <c r="AJ1846" s="1">
        <v>2</v>
      </c>
      <c r="AK1846" s="1">
        <v>51</v>
      </c>
    </row>
    <row r="1847" spans="1:37" x14ac:dyDescent="0.2">
      <c r="A1847" t="s">
        <v>1847</v>
      </c>
      <c r="B1847" t="s">
        <v>5123</v>
      </c>
      <c r="C1847" t="s">
        <v>5131</v>
      </c>
      <c r="D1847" t="s">
        <v>9024</v>
      </c>
      <c r="E1847" t="s">
        <v>9025</v>
      </c>
      <c r="F1847" s="35" t="s">
        <v>9026</v>
      </c>
      <c r="G1847" s="1" t="s">
        <v>2</v>
      </c>
      <c r="H1847" s="1" t="s">
        <v>5104</v>
      </c>
      <c r="I1847" s="14" t="s">
        <v>14989</v>
      </c>
      <c r="J1847" s="1" t="s">
        <v>2</v>
      </c>
      <c r="K1847" s="1">
        <v>0</v>
      </c>
      <c r="L1847" s="14" t="s">
        <v>14989</v>
      </c>
      <c r="M1847" s="6">
        <v>57</v>
      </c>
      <c r="N1847" s="13">
        <v>57</v>
      </c>
      <c r="O1847" s="3">
        <v>44</v>
      </c>
      <c r="P1847" s="1" t="s">
        <v>2</v>
      </c>
      <c r="Q1847" s="1">
        <v>3.7772000000000001</v>
      </c>
      <c r="R1847" s="3" t="s">
        <v>14989</v>
      </c>
      <c r="S1847" s="1">
        <v>29</v>
      </c>
      <c r="T1847" s="1">
        <v>0</v>
      </c>
      <c r="U1847" s="1">
        <v>0</v>
      </c>
      <c r="V1847" s="1">
        <v>0</v>
      </c>
      <c r="W1847" s="1">
        <v>14</v>
      </c>
      <c r="X1847" s="1">
        <v>0</v>
      </c>
      <c r="Y1847" s="1">
        <v>10</v>
      </c>
      <c r="Z1847" s="1">
        <v>0</v>
      </c>
      <c r="AA1847" s="1">
        <v>10</v>
      </c>
      <c r="AB1847" s="1">
        <v>37</v>
      </c>
      <c r="AC1847" s="3">
        <v>44</v>
      </c>
      <c r="AD1847" s="1">
        <v>-2.0609096E-2</v>
      </c>
      <c r="AE1847" s="1">
        <v>1.38615725368614E-2</v>
      </c>
      <c r="AF1847" s="1">
        <v>1</v>
      </c>
      <c r="AG1847" s="1">
        <v>1</v>
      </c>
      <c r="AH1847" s="15">
        <v>1</v>
      </c>
      <c r="AI1847" s="1">
        <v>3</v>
      </c>
      <c r="AJ1847" s="1">
        <v>3</v>
      </c>
      <c r="AK1847" s="1">
        <v>51</v>
      </c>
    </row>
    <row r="1848" spans="1:37" x14ac:dyDescent="0.2">
      <c r="A1848" t="s">
        <v>1848</v>
      </c>
      <c r="B1848" t="s">
        <v>5123</v>
      </c>
      <c r="C1848" t="s">
        <v>5131</v>
      </c>
      <c r="D1848" t="s">
        <v>9024</v>
      </c>
      <c r="E1848" t="s">
        <v>6841</v>
      </c>
      <c r="F1848" s="35" t="s">
        <v>9027</v>
      </c>
      <c r="G1848" s="1" t="s">
        <v>2</v>
      </c>
      <c r="H1848" s="1" t="s">
        <v>5104</v>
      </c>
      <c r="I1848" s="14" t="s">
        <v>14989</v>
      </c>
      <c r="J1848" s="1" t="s">
        <v>2</v>
      </c>
      <c r="K1848" s="1">
        <v>0</v>
      </c>
      <c r="L1848" s="14" t="s">
        <v>14989</v>
      </c>
      <c r="M1848" s="6">
        <v>70.7</v>
      </c>
      <c r="N1848" s="13">
        <v>70.7</v>
      </c>
      <c r="O1848" s="3">
        <v>44</v>
      </c>
      <c r="P1848" s="1">
        <v>4.0199999999999996</v>
      </c>
      <c r="Q1848" s="1">
        <v>4.0199999999999996</v>
      </c>
      <c r="R1848" s="3">
        <v>47</v>
      </c>
      <c r="S1848" s="1">
        <v>20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</v>
      </c>
      <c r="Z1848" s="1">
        <v>0</v>
      </c>
      <c r="AA1848" s="1">
        <v>20</v>
      </c>
      <c r="AB1848" s="1">
        <v>40</v>
      </c>
      <c r="AC1848" s="3">
        <v>11</v>
      </c>
      <c r="AD1848" s="1">
        <v>-4.6720485999999999E-2</v>
      </c>
      <c r="AE1848" s="1">
        <v>-7.7927399428685601E-3</v>
      </c>
      <c r="AF1848" s="1">
        <v>1</v>
      </c>
      <c r="AG1848" s="1">
        <v>1</v>
      </c>
      <c r="AH1848" s="1">
        <v>11</v>
      </c>
      <c r="AI1848" s="1">
        <v>1</v>
      </c>
      <c r="AJ1848" s="1">
        <v>1</v>
      </c>
      <c r="AK1848" s="1">
        <v>51</v>
      </c>
    </row>
    <row r="1849" spans="1:37" x14ac:dyDescent="0.2">
      <c r="A1849" t="s">
        <v>1849</v>
      </c>
      <c r="B1849" t="s">
        <v>5123</v>
      </c>
      <c r="C1849" t="s">
        <v>5131</v>
      </c>
      <c r="D1849" t="s">
        <v>9024</v>
      </c>
      <c r="E1849" t="s">
        <v>9028</v>
      </c>
      <c r="F1849" s="35" t="s">
        <v>14939</v>
      </c>
      <c r="G1849" s="1" t="s">
        <v>5104</v>
      </c>
      <c r="H1849" s="1" t="s">
        <v>5104</v>
      </c>
      <c r="I1849" s="3">
        <v>1</v>
      </c>
      <c r="J1849" s="1">
        <v>0</v>
      </c>
      <c r="K1849" s="1">
        <v>0</v>
      </c>
      <c r="L1849" s="3">
        <v>1</v>
      </c>
      <c r="M1849" s="6">
        <v>57.8</v>
      </c>
      <c r="N1849" s="13">
        <v>57.8</v>
      </c>
      <c r="O1849" s="3">
        <v>44</v>
      </c>
      <c r="P1849" s="1">
        <v>3.87</v>
      </c>
      <c r="Q1849" s="1">
        <v>3.87</v>
      </c>
      <c r="R1849" s="3">
        <v>47</v>
      </c>
      <c r="S1849" s="1">
        <v>20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20</v>
      </c>
      <c r="Z1849" s="1">
        <v>0</v>
      </c>
      <c r="AA1849" s="1">
        <v>20</v>
      </c>
      <c r="AB1849" s="1">
        <v>40</v>
      </c>
      <c r="AC1849" s="3">
        <v>11</v>
      </c>
      <c r="AD1849" s="1">
        <v>-4.6720485999999999E-2</v>
      </c>
      <c r="AE1849" s="1">
        <v>-7.7927399428685601E-3</v>
      </c>
      <c r="AF1849" s="1">
        <v>1</v>
      </c>
      <c r="AG1849" s="1">
        <v>1</v>
      </c>
      <c r="AH1849" s="1">
        <v>11</v>
      </c>
      <c r="AI1849" s="1">
        <v>2</v>
      </c>
      <c r="AJ1849" s="1">
        <v>2</v>
      </c>
      <c r="AK1849" s="1">
        <v>51</v>
      </c>
    </row>
    <row r="1850" spans="1:37" x14ac:dyDescent="0.2">
      <c r="A1850" t="s">
        <v>1850</v>
      </c>
      <c r="B1850" t="s">
        <v>5123</v>
      </c>
      <c r="C1850" t="s">
        <v>5131</v>
      </c>
      <c r="D1850" t="s">
        <v>9024</v>
      </c>
      <c r="E1850" t="s">
        <v>9029</v>
      </c>
      <c r="F1850" s="35" t="s">
        <v>9030</v>
      </c>
      <c r="G1850" s="1" t="s">
        <v>2</v>
      </c>
      <c r="H1850" s="1" t="s">
        <v>5104</v>
      </c>
      <c r="I1850" s="14" t="s">
        <v>14989</v>
      </c>
      <c r="J1850" s="1" t="s">
        <v>2</v>
      </c>
      <c r="K1850" s="1">
        <v>0</v>
      </c>
      <c r="L1850" s="14" t="s">
        <v>14989</v>
      </c>
      <c r="M1850" s="6">
        <v>60.5</v>
      </c>
      <c r="N1850" s="13">
        <v>60.5</v>
      </c>
      <c r="O1850" s="3">
        <v>44</v>
      </c>
      <c r="P1850" s="1" t="s">
        <v>2</v>
      </c>
      <c r="Q1850" s="1">
        <v>3.9456000000000002</v>
      </c>
      <c r="R1850" s="3" t="s">
        <v>14989</v>
      </c>
      <c r="S1850" s="1">
        <v>29</v>
      </c>
      <c r="T1850" s="1">
        <v>0</v>
      </c>
      <c r="U1850" s="1">
        <v>0</v>
      </c>
      <c r="V1850" s="1">
        <v>0</v>
      </c>
      <c r="W1850" s="1">
        <v>14</v>
      </c>
      <c r="X1850" s="1">
        <v>0</v>
      </c>
      <c r="Y1850" s="1">
        <v>10</v>
      </c>
      <c r="Z1850" s="1">
        <v>0</v>
      </c>
      <c r="AA1850" s="1">
        <v>10</v>
      </c>
      <c r="AB1850" s="1">
        <v>37</v>
      </c>
      <c r="AC1850" s="3">
        <v>44</v>
      </c>
      <c r="AD1850" s="1">
        <v>-2.0609096E-2</v>
      </c>
      <c r="AE1850" s="1">
        <v>1.38615725368614E-2</v>
      </c>
      <c r="AF1850" s="1">
        <v>1</v>
      </c>
      <c r="AG1850" s="1">
        <v>1</v>
      </c>
      <c r="AH1850" s="15">
        <v>1</v>
      </c>
      <c r="AI1850" s="1">
        <v>1</v>
      </c>
      <c r="AJ1850" s="1">
        <v>1</v>
      </c>
      <c r="AK1850" s="1">
        <v>51</v>
      </c>
    </row>
    <row r="1851" spans="1:37" x14ac:dyDescent="0.2">
      <c r="A1851" t="s">
        <v>1851</v>
      </c>
      <c r="B1851" t="s">
        <v>5123</v>
      </c>
      <c r="C1851" t="s">
        <v>5131</v>
      </c>
      <c r="D1851" t="s">
        <v>9024</v>
      </c>
      <c r="E1851" t="s">
        <v>9031</v>
      </c>
      <c r="F1851" s="35" t="s">
        <v>9032</v>
      </c>
      <c r="G1851" s="1" t="s">
        <v>5104</v>
      </c>
      <c r="H1851" s="1" t="s">
        <v>5104</v>
      </c>
      <c r="I1851" s="3">
        <v>1</v>
      </c>
      <c r="J1851" s="1">
        <v>1</v>
      </c>
      <c r="K1851" s="1">
        <v>1</v>
      </c>
      <c r="L1851" s="3">
        <v>1</v>
      </c>
      <c r="M1851" s="6">
        <v>60.6</v>
      </c>
      <c r="N1851" s="13">
        <v>60.6</v>
      </c>
      <c r="O1851" s="3">
        <v>44</v>
      </c>
      <c r="P1851" s="1">
        <v>4.0199999999999996</v>
      </c>
      <c r="Q1851" s="1">
        <v>4.0199999999999996</v>
      </c>
      <c r="R1851" s="3">
        <v>47</v>
      </c>
      <c r="S1851" s="1">
        <v>20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20</v>
      </c>
      <c r="Z1851" s="1">
        <v>0</v>
      </c>
      <c r="AA1851" s="1">
        <v>20</v>
      </c>
      <c r="AB1851" s="1">
        <v>40</v>
      </c>
      <c r="AC1851" s="3">
        <v>11</v>
      </c>
      <c r="AD1851" s="1">
        <v>-4.6720485999999999E-2</v>
      </c>
      <c r="AE1851" s="1">
        <v>-7.7927399428685601E-3</v>
      </c>
      <c r="AF1851" s="1">
        <v>1</v>
      </c>
      <c r="AG1851" s="1">
        <v>1</v>
      </c>
      <c r="AH1851" s="1">
        <v>11</v>
      </c>
      <c r="AI1851" s="1">
        <v>5</v>
      </c>
      <c r="AJ1851" s="1">
        <v>5</v>
      </c>
      <c r="AK1851" s="1">
        <v>51</v>
      </c>
    </row>
    <row r="1852" spans="1:37" x14ac:dyDescent="0.2">
      <c r="A1852" t="s">
        <v>1852</v>
      </c>
      <c r="B1852" t="s">
        <v>5123</v>
      </c>
      <c r="C1852" t="s">
        <v>5131</v>
      </c>
      <c r="D1852" t="s">
        <v>9024</v>
      </c>
      <c r="E1852" t="s">
        <v>7462</v>
      </c>
      <c r="F1852" s="35" t="s">
        <v>14939</v>
      </c>
      <c r="G1852" s="1" t="s">
        <v>5104</v>
      </c>
      <c r="H1852" s="1" t="s">
        <v>5104</v>
      </c>
      <c r="I1852" s="3">
        <v>1</v>
      </c>
      <c r="J1852" s="1">
        <v>0</v>
      </c>
      <c r="K1852" s="1">
        <v>0</v>
      </c>
      <c r="L1852" s="3">
        <v>1</v>
      </c>
      <c r="M1852" s="6">
        <v>78.400000000000006</v>
      </c>
      <c r="N1852" s="13">
        <v>78.400000000000006</v>
      </c>
      <c r="O1852" s="3">
        <v>44</v>
      </c>
      <c r="P1852" s="1" t="s">
        <v>2</v>
      </c>
      <c r="Q1852" s="1">
        <v>3.0966</v>
      </c>
      <c r="R1852" s="3" t="s">
        <v>14989</v>
      </c>
      <c r="S1852" s="1">
        <v>20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20</v>
      </c>
      <c r="Z1852" s="1">
        <v>0</v>
      </c>
      <c r="AA1852" s="1">
        <v>20</v>
      </c>
      <c r="AB1852" s="1">
        <v>40</v>
      </c>
      <c r="AC1852" s="3">
        <v>11</v>
      </c>
      <c r="AD1852" s="1">
        <v>-4.6720485999999999E-2</v>
      </c>
      <c r="AE1852" s="1">
        <v>-7.7927399428685601E-3</v>
      </c>
      <c r="AF1852" s="1">
        <v>1</v>
      </c>
      <c r="AG1852" s="1">
        <v>1</v>
      </c>
      <c r="AH1852" s="1">
        <v>11</v>
      </c>
      <c r="AI1852" s="1">
        <v>1</v>
      </c>
      <c r="AJ1852" s="1">
        <v>1</v>
      </c>
      <c r="AK1852" s="1">
        <v>51</v>
      </c>
    </row>
    <row r="1853" spans="1:37" x14ac:dyDescent="0.2">
      <c r="A1853" t="s">
        <v>1853</v>
      </c>
      <c r="B1853" t="s">
        <v>5123</v>
      </c>
      <c r="C1853" t="s">
        <v>5131</v>
      </c>
      <c r="D1853" t="s">
        <v>9024</v>
      </c>
      <c r="E1853" t="s">
        <v>9033</v>
      </c>
      <c r="F1853" s="35" t="s">
        <v>9034</v>
      </c>
      <c r="G1853" s="1" t="s">
        <v>5104</v>
      </c>
      <c r="H1853" s="1" t="s">
        <v>5104</v>
      </c>
      <c r="I1853" s="3">
        <v>1</v>
      </c>
      <c r="J1853" s="1">
        <v>0</v>
      </c>
      <c r="K1853" s="1">
        <v>0</v>
      </c>
      <c r="L1853" s="3">
        <v>1</v>
      </c>
      <c r="M1853" s="6">
        <v>60.5</v>
      </c>
      <c r="N1853" s="13">
        <v>60.5</v>
      </c>
      <c r="O1853" s="3">
        <v>44</v>
      </c>
      <c r="P1853" s="1">
        <v>2</v>
      </c>
      <c r="Q1853" s="1">
        <v>2</v>
      </c>
      <c r="R1853" s="3">
        <v>1</v>
      </c>
      <c r="S1853" s="1">
        <v>20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20</v>
      </c>
      <c r="Z1853" s="1">
        <v>0</v>
      </c>
      <c r="AA1853" s="1">
        <v>20</v>
      </c>
      <c r="AB1853" s="1">
        <v>40</v>
      </c>
      <c r="AC1853" s="3">
        <v>11</v>
      </c>
      <c r="AD1853" s="1">
        <v>-4.6720485999999999E-2</v>
      </c>
      <c r="AE1853" s="1">
        <v>-7.7927399428685601E-3</v>
      </c>
      <c r="AF1853" s="1">
        <v>1</v>
      </c>
      <c r="AG1853" s="1">
        <v>1</v>
      </c>
      <c r="AH1853" s="1">
        <v>11</v>
      </c>
      <c r="AI1853" s="1">
        <v>2</v>
      </c>
      <c r="AJ1853" s="1">
        <v>2</v>
      </c>
      <c r="AK1853" s="1">
        <v>51</v>
      </c>
    </row>
    <row r="1854" spans="1:37" x14ac:dyDescent="0.2">
      <c r="A1854" t="s">
        <v>1854</v>
      </c>
      <c r="B1854" t="s">
        <v>5412</v>
      </c>
      <c r="C1854" t="s">
        <v>8977</v>
      </c>
      <c r="D1854" t="s">
        <v>9035</v>
      </c>
      <c r="E1854" t="s">
        <v>5573</v>
      </c>
      <c r="F1854" s="35" t="s">
        <v>9036</v>
      </c>
      <c r="G1854" s="1" t="s">
        <v>5105</v>
      </c>
      <c r="H1854" s="1" t="s">
        <v>5105</v>
      </c>
      <c r="I1854" s="3">
        <v>1</v>
      </c>
      <c r="J1854" s="1">
        <v>0</v>
      </c>
      <c r="K1854" s="1">
        <v>0</v>
      </c>
      <c r="L1854" s="3">
        <v>1</v>
      </c>
      <c r="M1854" s="6">
        <v>5650</v>
      </c>
      <c r="N1854" s="13">
        <v>5650</v>
      </c>
      <c r="O1854" s="3">
        <v>44</v>
      </c>
      <c r="P1854" s="1">
        <v>1.01</v>
      </c>
      <c r="Q1854" s="1">
        <v>1.01</v>
      </c>
      <c r="R1854" s="3">
        <v>47</v>
      </c>
      <c r="S1854" s="1">
        <v>10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70</v>
      </c>
      <c r="Z1854" s="1">
        <v>0</v>
      </c>
      <c r="AA1854" s="1">
        <v>0</v>
      </c>
      <c r="AB1854" s="1">
        <v>20</v>
      </c>
      <c r="AC1854" s="3">
        <v>11</v>
      </c>
      <c r="AD1854" s="1">
        <v>-4.2962132E-2</v>
      </c>
      <c r="AE1854" s="1">
        <v>-7.3555152304937907E-2</v>
      </c>
      <c r="AF1854" s="1">
        <v>3</v>
      </c>
      <c r="AG1854" s="1">
        <v>3</v>
      </c>
      <c r="AH1854" s="1">
        <v>11</v>
      </c>
      <c r="AI1854" s="1">
        <v>4</v>
      </c>
      <c r="AJ1854" s="1">
        <v>4</v>
      </c>
      <c r="AK1854" s="1">
        <v>51</v>
      </c>
    </row>
    <row r="1855" spans="1:37" x14ac:dyDescent="0.2">
      <c r="A1855" t="s">
        <v>1855</v>
      </c>
      <c r="B1855" t="s">
        <v>5412</v>
      </c>
      <c r="C1855" t="s">
        <v>8977</v>
      </c>
      <c r="D1855" t="s">
        <v>9035</v>
      </c>
      <c r="E1855" t="s">
        <v>9037</v>
      </c>
      <c r="F1855" s="35" t="s">
        <v>9038</v>
      </c>
      <c r="G1855" s="1" t="s">
        <v>5105</v>
      </c>
      <c r="H1855" s="1" t="s">
        <v>5105</v>
      </c>
      <c r="I1855" s="3">
        <v>1</v>
      </c>
      <c r="J1855" s="1">
        <v>0</v>
      </c>
      <c r="K1855" s="1">
        <v>0</v>
      </c>
      <c r="L1855" s="3">
        <v>1</v>
      </c>
      <c r="M1855" s="6">
        <v>5650</v>
      </c>
      <c r="N1855" s="13">
        <v>5650</v>
      </c>
      <c r="O1855" s="3">
        <v>44</v>
      </c>
      <c r="P1855" s="1">
        <v>1</v>
      </c>
      <c r="Q1855" s="1">
        <v>1</v>
      </c>
      <c r="R1855" s="3">
        <v>47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70</v>
      </c>
      <c r="Z1855" s="1">
        <v>0</v>
      </c>
      <c r="AA1855" s="1">
        <v>0</v>
      </c>
      <c r="AB1855" s="1">
        <v>30</v>
      </c>
      <c r="AC1855" s="3">
        <v>11</v>
      </c>
      <c r="AD1855" s="1">
        <v>-7.4121984000000002E-2</v>
      </c>
      <c r="AE1855" s="1">
        <v>-6.4482395379886898E-2</v>
      </c>
      <c r="AF1855" s="1">
        <v>3</v>
      </c>
      <c r="AG1855" s="1">
        <v>3</v>
      </c>
      <c r="AH1855" s="1">
        <v>11</v>
      </c>
      <c r="AI1855" s="1">
        <v>3</v>
      </c>
      <c r="AJ1855" s="1">
        <v>3</v>
      </c>
      <c r="AK1855" s="1">
        <v>51</v>
      </c>
    </row>
    <row r="1856" spans="1:37" x14ac:dyDescent="0.2">
      <c r="A1856" t="s">
        <v>1856</v>
      </c>
      <c r="B1856" t="s">
        <v>5412</v>
      </c>
      <c r="C1856" t="s">
        <v>8977</v>
      </c>
      <c r="D1856" t="s">
        <v>9035</v>
      </c>
      <c r="E1856" t="s">
        <v>9039</v>
      </c>
      <c r="F1856" s="35" t="s">
        <v>15008</v>
      </c>
      <c r="G1856" s="1" t="s">
        <v>5105</v>
      </c>
      <c r="H1856" s="1" t="s">
        <v>5105</v>
      </c>
      <c r="I1856" s="3">
        <v>1</v>
      </c>
      <c r="J1856" s="1">
        <v>0</v>
      </c>
      <c r="K1856" s="1">
        <v>0</v>
      </c>
      <c r="L1856" s="3">
        <v>1</v>
      </c>
      <c r="M1856" s="6">
        <v>5800</v>
      </c>
      <c r="N1856" s="13">
        <v>5800</v>
      </c>
      <c r="O1856" s="3">
        <v>44</v>
      </c>
      <c r="P1856" s="1">
        <v>1.0049999999999999</v>
      </c>
      <c r="Q1856" s="1">
        <v>1.0049999999999999</v>
      </c>
      <c r="R1856" s="3">
        <v>47</v>
      </c>
      <c r="S1856" s="1">
        <v>10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70</v>
      </c>
      <c r="Z1856" s="1">
        <v>0</v>
      </c>
      <c r="AA1856" s="1">
        <v>0</v>
      </c>
      <c r="AB1856" s="1">
        <v>20</v>
      </c>
      <c r="AC1856" s="3">
        <v>11</v>
      </c>
      <c r="AD1856" s="1">
        <v>-4.2962132E-2</v>
      </c>
      <c r="AE1856" s="1">
        <v>-7.3555152304937907E-2</v>
      </c>
      <c r="AF1856" s="1">
        <v>3</v>
      </c>
      <c r="AG1856" s="1">
        <v>3</v>
      </c>
      <c r="AH1856" s="1">
        <v>11</v>
      </c>
      <c r="AI1856" s="1">
        <v>1</v>
      </c>
      <c r="AJ1856" s="1">
        <v>1</v>
      </c>
      <c r="AK1856" s="1">
        <v>51</v>
      </c>
    </row>
    <row r="1857" spans="1:37" x14ac:dyDescent="0.2">
      <c r="A1857" t="s">
        <v>1857</v>
      </c>
      <c r="B1857" t="s">
        <v>5412</v>
      </c>
      <c r="C1857" t="s">
        <v>8977</v>
      </c>
      <c r="D1857" t="s">
        <v>9035</v>
      </c>
      <c r="E1857" t="s">
        <v>9040</v>
      </c>
      <c r="F1857" s="35" t="s">
        <v>9041</v>
      </c>
      <c r="G1857" s="1" t="s">
        <v>5105</v>
      </c>
      <c r="H1857" s="1" t="s">
        <v>5105</v>
      </c>
      <c r="I1857" s="3">
        <v>1</v>
      </c>
      <c r="J1857" s="1">
        <v>0</v>
      </c>
      <c r="K1857" s="1">
        <v>0</v>
      </c>
      <c r="L1857" s="3">
        <v>1</v>
      </c>
      <c r="M1857" s="6">
        <v>4892</v>
      </c>
      <c r="N1857" s="13">
        <v>4892</v>
      </c>
      <c r="O1857" s="3">
        <v>44</v>
      </c>
      <c r="P1857" s="1">
        <v>1.0049999999999999</v>
      </c>
      <c r="Q1857" s="1">
        <v>1.0049999999999999</v>
      </c>
      <c r="R1857" s="3">
        <v>47</v>
      </c>
      <c r="S1857" s="1">
        <v>10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70</v>
      </c>
      <c r="Z1857" s="1">
        <v>0</v>
      </c>
      <c r="AA1857" s="1">
        <v>0</v>
      </c>
      <c r="AB1857" s="1">
        <v>20</v>
      </c>
      <c r="AC1857" s="3">
        <v>11</v>
      </c>
      <c r="AD1857" s="1">
        <v>-4.2962132E-2</v>
      </c>
      <c r="AE1857" s="1">
        <v>-7.3555152304937907E-2</v>
      </c>
      <c r="AF1857" s="1">
        <v>3</v>
      </c>
      <c r="AG1857" s="1">
        <v>3</v>
      </c>
      <c r="AH1857" s="1">
        <v>11</v>
      </c>
      <c r="AI1857" s="1">
        <v>3</v>
      </c>
      <c r="AJ1857" s="1">
        <v>3</v>
      </c>
      <c r="AK1857" s="1">
        <v>51</v>
      </c>
    </row>
    <row r="1858" spans="1:37" x14ac:dyDescent="0.2">
      <c r="A1858" t="s">
        <v>1858</v>
      </c>
      <c r="B1858" t="s">
        <v>5412</v>
      </c>
      <c r="C1858" t="s">
        <v>8977</v>
      </c>
      <c r="D1858" t="s">
        <v>9035</v>
      </c>
      <c r="E1858" t="s">
        <v>6178</v>
      </c>
      <c r="F1858" s="35" t="s">
        <v>9042</v>
      </c>
      <c r="G1858" s="1" t="s">
        <v>5105</v>
      </c>
      <c r="H1858" s="1" t="s">
        <v>5105</v>
      </c>
      <c r="I1858" s="3">
        <v>1</v>
      </c>
      <c r="J1858" s="1">
        <v>0</v>
      </c>
      <c r="K1858" s="1">
        <v>0</v>
      </c>
      <c r="L1858" s="3">
        <v>1</v>
      </c>
      <c r="M1858" s="6">
        <v>6500</v>
      </c>
      <c r="N1858" s="13">
        <v>6500</v>
      </c>
      <c r="O1858" s="3">
        <v>44</v>
      </c>
      <c r="P1858" s="1">
        <v>1</v>
      </c>
      <c r="Q1858" s="1">
        <v>1</v>
      </c>
      <c r="R1858" s="3">
        <v>47</v>
      </c>
      <c r="S1858" s="1">
        <v>10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70</v>
      </c>
      <c r="Z1858" s="1">
        <v>0</v>
      </c>
      <c r="AA1858" s="1">
        <v>0</v>
      </c>
      <c r="AB1858" s="1">
        <v>20</v>
      </c>
      <c r="AC1858" s="3">
        <v>11</v>
      </c>
      <c r="AD1858" s="1">
        <v>-4.2962132E-2</v>
      </c>
      <c r="AE1858" s="1">
        <v>-7.3555152304937907E-2</v>
      </c>
      <c r="AF1858" s="1">
        <v>3</v>
      </c>
      <c r="AG1858" s="1">
        <v>3</v>
      </c>
      <c r="AH1858" s="1">
        <v>11</v>
      </c>
      <c r="AI1858" s="1">
        <v>2</v>
      </c>
      <c r="AJ1858" s="1">
        <v>2</v>
      </c>
      <c r="AK1858" s="1">
        <v>51</v>
      </c>
    </row>
    <row r="1859" spans="1:37" x14ac:dyDescent="0.2">
      <c r="A1859" t="s">
        <v>1859</v>
      </c>
      <c r="B1859" t="s">
        <v>5412</v>
      </c>
      <c r="C1859" t="s">
        <v>8977</v>
      </c>
      <c r="D1859" t="s">
        <v>9035</v>
      </c>
      <c r="E1859" t="s">
        <v>7807</v>
      </c>
      <c r="F1859" s="35" t="s">
        <v>9043</v>
      </c>
      <c r="G1859" s="1" t="s">
        <v>5105</v>
      </c>
      <c r="H1859" s="1" t="s">
        <v>5105</v>
      </c>
      <c r="I1859" s="3">
        <v>1</v>
      </c>
      <c r="J1859" s="1">
        <v>0</v>
      </c>
      <c r="K1859" s="1">
        <v>0</v>
      </c>
      <c r="L1859" s="3">
        <v>1</v>
      </c>
      <c r="M1859" s="6">
        <v>6000</v>
      </c>
      <c r="N1859" s="13">
        <v>6000</v>
      </c>
      <c r="O1859" s="3">
        <v>44</v>
      </c>
      <c r="P1859" s="1">
        <v>1.01</v>
      </c>
      <c r="Q1859" s="1">
        <v>1.01</v>
      </c>
      <c r="R1859" s="3">
        <v>47</v>
      </c>
      <c r="S1859" s="1">
        <v>10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70</v>
      </c>
      <c r="Z1859" s="1">
        <v>0</v>
      </c>
      <c r="AA1859" s="1">
        <v>0</v>
      </c>
      <c r="AB1859" s="1">
        <v>20</v>
      </c>
      <c r="AC1859" s="3">
        <v>11</v>
      </c>
      <c r="AD1859" s="1">
        <v>-4.2962132E-2</v>
      </c>
      <c r="AE1859" s="1">
        <v>-7.3555152304937907E-2</v>
      </c>
      <c r="AF1859" s="1">
        <v>3</v>
      </c>
      <c r="AG1859" s="1">
        <v>3</v>
      </c>
      <c r="AH1859" s="1">
        <v>11</v>
      </c>
      <c r="AI1859" s="1">
        <v>1</v>
      </c>
      <c r="AJ1859" s="1">
        <v>1</v>
      </c>
      <c r="AK1859" s="11">
        <v>1</v>
      </c>
    </row>
    <row r="1860" spans="1:37" x14ac:dyDescent="0.2">
      <c r="A1860" t="s">
        <v>1860</v>
      </c>
      <c r="B1860" t="s">
        <v>5412</v>
      </c>
      <c r="C1860" t="s">
        <v>8977</v>
      </c>
      <c r="D1860" t="s">
        <v>9035</v>
      </c>
      <c r="E1860" t="s">
        <v>9044</v>
      </c>
      <c r="F1860" s="35" t="s">
        <v>9045</v>
      </c>
      <c r="G1860" s="1" t="s">
        <v>5105</v>
      </c>
      <c r="H1860" s="1" t="s">
        <v>5105</v>
      </c>
      <c r="I1860" s="3">
        <v>1</v>
      </c>
      <c r="J1860" s="1">
        <v>0</v>
      </c>
      <c r="K1860" s="1">
        <v>0</v>
      </c>
      <c r="L1860" s="3">
        <v>1</v>
      </c>
      <c r="M1860" s="6">
        <v>5440</v>
      </c>
      <c r="N1860" s="13">
        <v>5440</v>
      </c>
      <c r="O1860" s="3">
        <v>44</v>
      </c>
      <c r="P1860" s="1">
        <v>1</v>
      </c>
      <c r="Q1860" s="1">
        <v>1</v>
      </c>
      <c r="R1860" s="3">
        <v>47</v>
      </c>
      <c r="S1860" s="1">
        <v>10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70</v>
      </c>
      <c r="Z1860" s="1">
        <v>0</v>
      </c>
      <c r="AA1860" s="1">
        <v>0</v>
      </c>
      <c r="AB1860" s="1">
        <v>20</v>
      </c>
      <c r="AC1860" s="3">
        <v>11</v>
      </c>
      <c r="AD1860" s="1">
        <v>-4.2962132E-2</v>
      </c>
      <c r="AE1860" s="1">
        <v>-7.3555152304937907E-2</v>
      </c>
      <c r="AF1860" s="1">
        <v>3</v>
      </c>
      <c r="AG1860" s="1">
        <v>3</v>
      </c>
      <c r="AH1860" s="1">
        <v>11</v>
      </c>
      <c r="AI1860" s="1">
        <v>3</v>
      </c>
      <c r="AJ1860" s="1">
        <v>3</v>
      </c>
      <c r="AK1860" s="1">
        <v>51</v>
      </c>
    </row>
    <row r="1861" spans="1:37" x14ac:dyDescent="0.2">
      <c r="A1861" t="s">
        <v>1861</v>
      </c>
      <c r="B1861" t="s">
        <v>5233</v>
      </c>
      <c r="C1861" t="s">
        <v>5880</v>
      </c>
      <c r="D1861" t="s">
        <v>9046</v>
      </c>
      <c r="E1861" t="s">
        <v>9047</v>
      </c>
      <c r="F1861" s="35" t="s">
        <v>9048</v>
      </c>
      <c r="G1861" s="1" t="s">
        <v>5105</v>
      </c>
      <c r="H1861" s="1" t="s">
        <v>5105</v>
      </c>
      <c r="I1861" s="3">
        <v>1</v>
      </c>
      <c r="J1861" s="1">
        <v>0</v>
      </c>
      <c r="K1861" s="1">
        <v>0</v>
      </c>
      <c r="L1861" s="3">
        <v>1</v>
      </c>
      <c r="M1861" s="6">
        <v>188500</v>
      </c>
      <c r="N1861" s="13">
        <v>188500</v>
      </c>
      <c r="O1861" s="3">
        <v>44</v>
      </c>
      <c r="P1861" s="1">
        <v>4.1749999999999998</v>
      </c>
      <c r="Q1861" s="1">
        <v>4.1749999999999998</v>
      </c>
      <c r="R1861" s="3">
        <v>47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100</v>
      </c>
      <c r="AC1861" s="3">
        <v>11</v>
      </c>
      <c r="AD1861" s="1">
        <v>-9.0224465000000004E-2</v>
      </c>
      <c r="AE1861" s="1">
        <v>7.4363546281954004E-2</v>
      </c>
      <c r="AF1861" s="1">
        <v>1</v>
      </c>
      <c r="AG1861" s="1">
        <v>1</v>
      </c>
      <c r="AH1861" s="1">
        <v>11</v>
      </c>
      <c r="AI1861" s="1">
        <v>3</v>
      </c>
      <c r="AJ1861" s="1">
        <v>3</v>
      </c>
      <c r="AK1861" s="1">
        <v>51</v>
      </c>
    </row>
    <row r="1862" spans="1:37" x14ac:dyDescent="0.2">
      <c r="A1862" t="s">
        <v>1862</v>
      </c>
      <c r="B1862" t="s">
        <v>5554</v>
      </c>
      <c r="C1862" t="s">
        <v>5801</v>
      </c>
      <c r="D1862" t="s">
        <v>9049</v>
      </c>
      <c r="E1862" t="s">
        <v>7798</v>
      </c>
      <c r="F1862" s="35" t="s">
        <v>9050</v>
      </c>
      <c r="G1862" s="1" t="s">
        <v>5106</v>
      </c>
      <c r="H1862" s="1" t="s">
        <v>5106</v>
      </c>
      <c r="I1862" s="3">
        <v>1</v>
      </c>
      <c r="J1862" s="1">
        <v>0</v>
      </c>
      <c r="K1862" s="1">
        <v>0</v>
      </c>
      <c r="L1862" s="3">
        <v>1</v>
      </c>
      <c r="M1862" s="6">
        <v>58.5</v>
      </c>
      <c r="N1862" s="13">
        <v>58.5</v>
      </c>
      <c r="O1862" s="3">
        <v>44</v>
      </c>
      <c r="P1862" s="1" t="s">
        <v>2</v>
      </c>
      <c r="Q1862" s="1">
        <v>3.8834</v>
      </c>
      <c r="R1862" s="3" t="s">
        <v>14989</v>
      </c>
      <c r="S1862" s="1">
        <v>100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3">
        <v>11</v>
      </c>
      <c r="AD1862" s="1">
        <v>9.9855619000000007E-2</v>
      </c>
      <c r="AE1862" s="1">
        <v>2.2143426940416801E-2</v>
      </c>
      <c r="AF1862" s="1">
        <v>1</v>
      </c>
      <c r="AG1862" s="1">
        <v>1</v>
      </c>
      <c r="AH1862" s="1">
        <v>11</v>
      </c>
      <c r="AI1862" s="1">
        <v>4</v>
      </c>
      <c r="AJ1862" s="1">
        <v>4</v>
      </c>
      <c r="AK1862" s="1">
        <v>51</v>
      </c>
    </row>
    <row r="1863" spans="1:37" x14ac:dyDescent="0.2">
      <c r="A1863" t="s">
        <v>1863</v>
      </c>
      <c r="B1863" t="s">
        <v>5554</v>
      </c>
      <c r="C1863" t="s">
        <v>5801</v>
      </c>
      <c r="D1863" t="s">
        <v>9049</v>
      </c>
      <c r="E1863" t="s">
        <v>6111</v>
      </c>
      <c r="F1863" s="35" t="s">
        <v>9051</v>
      </c>
      <c r="G1863" s="1" t="s">
        <v>5106</v>
      </c>
      <c r="H1863" s="1" t="s">
        <v>5106</v>
      </c>
      <c r="I1863" s="3">
        <v>1</v>
      </c>
      <c r="J1863" s="1">
        <v>0</v>
      </c>
      <c r="K1863" s="1">
        <v>0</v>
      </c>
      <c r="L1863" s="3">
        <v>1</v>
      </c>
      <c r="M1863" s="6">
        <v>38.299999999999997</v>
      </c>
      <c r="N1863" s="13">
        <v>38.299999999999997</v>
      </c>
      <c r="O1863" s="3">
        <v>44</v>
      </c>
      <c r="P1863" s="1">
        <v>2.36</v>
      </c>
      <c r="Q1863" s="1">
        <v>2.36</v>
      </c>
      <c r="R1863" s="3">
        <v>47</v>
      </c>
      <c r="S1863" s="1">
        <v>100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3">
        <v>11</v>
      </c>
      <c r="AD1863" s="1">
        <v>9.9855619000000007E-2</v>
      </c>
      <c r="AE1863" s="1">
        <v>2.2143426940416801E-2</v>
      </c>
      <c r="AF1863" s="1">
        <v>1</v>
      </c>
      <c r="AG1863" s="1">
        <v>1</v>
      </c>
      <c r="AH1863" s="1">
        <v>11</v>
      </c>
      <c r="AI1863" s="1">
        <v>1</v>
      </c>
      <c r="AJ1863" s="1">
        <v>1</v>
      </c>
      <c r="AK1863" s="1">
        <v>51</v>
      </c>
    </row>
    <row r="1864" spans="1:37" x14ac:dyDescent="0.2">
      <c r="A1864" t="s">
        <v>1864</v>
      </c>
      <c r="B1864" t="s">
        <v>5554</v>
      </c>
      <c r="C1864" t="s">
        <v>5801</v>
      </c>
      <c r="D1864" t="s">
        <v>9049</v>
      </c>
      <c r="E1864" t="s">
        <v>9052</v>
      </c>
      <c r="F1864" s="35" t="s">
        <v>9053</v>
      </c>
      <c r="G1864" s="1" t="s">
        <v>5105</v>
      </c>
      <c r="H1864" s="1" t="s">
        <v>5105</v>
      </c>
      <c r="I1864" s="3">
        <v>1</v>
      </c>
      <c r="J1864" s="1">
        <v>1</v>
      </c>
      <c r="K1864" s="1">
        <v>1</v>
      </c>
      <c r="L1864" s="3">
        <v>1</v>
      </c>
      <c r="M1864" s="6">
        <v>65.8</v>
      </c>
      <c r="N1864" s="13">
        <v>65.8</v>
      </c>
      <c r="O1864" s="3">
        <v>44</v>
      </c>
      <c r="P1864" s="1">
        <v>2.3250000000000002</v>
      </c>
      <c r="Q1864" s="1">
        <v>2.3250000000000002</v>
      </c>
      <c r="R1864" s="3">
        <v>47</v>
      </c>
      <c r="S1864" s="1">
        <v>100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3">
        <v>11</v>
      </c>
      <c r="AD1864" s="1">
        <v>9.9855619000000007E-2</v>
      </c>
      <c r="AE1864" s="1">
        <v>2.2143426940416801E-2</v>
      </c>
      <c r="AF1864" s="1">
        <v>1</v>
      </c>
      <c r="AG1864" s="1">
        <v>1</v>
      </c>
      <c r="AH1864" s="1">
        <v>11</v>
      </c>
      <c r="AI1864" s="1">
        <v>7</v>
      </c>
      <c r="AJ1864" s="1">
        <v>7</v>
      </c>
      <c r="AK1864" s="1">
        <v>51</v>
      </c>
    </row>
    <row r="1865" spans="1:37" x14ac:dyDescent="0.2">
      <c r="A1865" t="s">
        <v>1865</v>
      </c>
      <c r="B1865" t="s">
        <v>5123</v>
      </c>
      <c r="C1865" t="s">
        <v>5124</v>
      </c>
      <c r="D1865" t="s">
        <v>9054</v>
      </c>
      <c r="E1865" t="s">
        <v>9055</v>
      </c>
      <c r="F1865" s="35" t="s">
        <v>9056</v>
      </c>
      <c r="G1865" s="1" t="s">
        <v>5104</v>
      </c>
      <c r="H1865" s="1" t="s">
        <v>5104</v>
      </c>
      <c r="I1865" s="3">
        <v>1</v>
      </c>
      <c r="J1865" s="1">
        <v>0</v>
      </c>
      <c r="K1865" s="1">
        <v>0</v>
      </c>
      <c r="L1865" s="3">
        <v>1</v>
      </c>
      <c r="M1865" s="6">
        <v>25.1</v>
      </c>
      <c r="N1865" s="13">
        <v>25.1</v>
      </c>
      <c r="O1865" s="3">
        <v>44</v>
      </c>
      <c r="P1865" s="1">
        <v>4.18</v>
      </c>
      <c r="Q1865" s="1">
        <v>4.18</v>
      </c>
      <c r="R1865" s="3">
        <v>47</v>
      </c>
      <c r="S1865" s="1">
        <v>10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60</v>
      </c>
      <c r="Z1865" s="1">
        <v>0</v>
      </c>
      <c r="AA1865" s="1">
        <v>0</v>
      </c>
      <c r="AB1865" s="1">
        <v>30</v>
      </c>
      <c r="AC1865" s="3">
        <v>11</v>
      </c>
      <c r="AD1865" s="1">
        <v>-5.4752756E-2</v>
      </c>
      <c r="AE1865" s="1">
        <v>-5.6246286462484002E-2</v>
      </c>
      <c r="AF1865" s="1">
        <v>3</v>
      </c>
      <c r="AG1865" s="1">
        <v>3</v>
      </c>
      <c r="AH1865" s="1">
        <v>11</v>
      </c>
      <c r="AI1865" s="1">
        <v>2</v>
      </c>
      <c r="AJ1865" s="1">
        <v>2</v>
      </c>
      <c r="AK1865" s="1">
        <v>51</v>
      </c>
    </row>
    <row r="1866" spans="1:37" x14ac:dyDescent="0.2">
      <c r="A1866" t="s">
        <v>1866</v>
      </c>
      <c r="B1866" t="s">
        <v>5123</v>
      </c>
      <c r="C1866" t="s">
        <v>5124</v>
      </c>
      <c r="D1866" t="s">
        <v>9054</v>
      </c>
      <c r="E1866" t="s">
        <v>5917</v>
      </c>
      <c r="F1866" s="35" t="s">
        <v>9057</v>
      </c>
      <c r="G1866" s="1" t="s">
        <v>5104</v>
      </c>
      <c r="H1866" s="1" t="s">
        <v>5104</v>
      </c>
      <c r="I1866" s="3">
        <v>1</v>
      </c>
      <c r="J1866" s="1">
        <v>0</v>
      </c>
      <c r="K1866" s="1">
        <v>0</v>
      </c>
      <c r="L1866" s="3">
        <v>1</v>
      </c>
      <c r="M1866" s="6">
        <v>18.7</v>
      </c>
      <c r="N1866" s="13">
        <v>18.7</v>
      </c>
      <c r="O1866" s="3">
        <v>44</v>
      </c>
      <c r="P1866" s="1">
        <v>3</v>
      </c>
      <c r="Q1866" s="1">
        <v>3</v>
      </c>
      <c r="R1866" s="3">
        <v>47</v>
      </c>
      <c r="S1866" s="1">
        <v>10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60</v>
      </c>
      <c r="Z1866" s="1">
        <v>0</v>
      </c>
      <c r="AA1866" s="1">
        <v>0</v>
      </c>
      <c r="AB1866" s="1">
        <v>30</v>
      </c>
      <c r="AC1866" s="3">
        <v>11</v>
      </c>
      <c r="AD1866" s="1">
        <v>-5.4752756E-2</v>
      </c>
      <c r="AE1866" s="1">
        <v>-5.6246286462484002E-2</v>
      </c>
      <c r="AF1866" s="1">
        <v>3</v>
      </c>
      <c r="AG1866" s="1">
        <v>3</v>
      </c>
      <c r="AH1866" s="1">
        <v>11</v>
      </c>
      <c r="AI1866" s="1">
        <v>3</v>
      </c>
      <c r="AJ1866" s="1">
        <v>3</v>
      </c>
      <c r="AK1866" s="1">
        <v>51</v>
      </c>
    </row>
    <row r="1867" spans="1:37" x14ac:dyDescent="0.2">
      <c r="A1867" t="s">
        <v>1867</v>
      </c>
      <c r="B1867" t="s">
        <v>5123</v>
      </c>
      <c r="C1867" t="s">
        <v>5124</v>
      </c>
      <c r="D1867" t="s">
        <v>9054</v>
      </c>
      <c r="E1867" t="s">
        <v>9058</v>
      </c>
      <c r="F1867" s="35" t="s">
        <v>9059</v>
      </c>
      <c r="G1867" s="1" t="s">
        <v>5104</v>
      </c>
      <c r="H1867" s="1" t="s">
        <v>5104</v>
      </c>
      <c r="I1867" s="3">
        <v>1</v>
      </c>
      <c r="J1867" s="1">
        <v>0</v>
      </c>
      <c r="K1867" s="1">
        <v>0</v>
      </c>
      <c r="L1867" s="3">
        <v>1</v>
      </c>
      <c r="M1867" s="6">
        <v>31.8</v>
      </c>
      <c r="N1867" s="13">
        <v>31.8</v>
      </c>
      <c r="O1867" s="3">
        <v>44</v>
      </c>
      <c r="P1867" s="1" t="s">
        <v>2</v>
      </c>
      <c r="Q1867" s="1">
        <v>1.262</v>
      </c>
      <c r="R1867" s="3" t="s">
        <v>14989</v>
      </c>
      <c r="S1867" s="1">
        <v>10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60</v>
      </c>
      <c r="Z1867" s="1">
        <v>0</v>
      </c>
      <c r="AA1867" s="1">
        <v>0</v>
      </c>
      <c r="AB1867" s="1">
        <v>30</v>
      </c>
      <c r="AC1867" s="3">
        <v>11</v>
      </c>
      <c r="AD1867" s="1">
        <v>-5.4752756E-2</v>
      </c>
      <c r="AE1867" s="1">
        <v>-5.6246286462483898E-2</v>
      </c>
      <c r="AF1867" s="1">
        <v>3</v>
      </c>
      <c r="AG1867" s="1">
        <v>3</v>
      </c>
      <c r="AH1867" s="1">
        <v>11</v>
      </c>
      <c r="AI1867" s="1">
        <v>2</v>
      </c>
      <c r="AJ1867" s="1">
        <v>2</v>
      </c>
      <c r="AK1867" s="1">
        <v>51</v>
      </c>
    </row>
    <row r="1868" spans="1:37" x14ac:dyDescent="0.2">
      <c r="A1868" t="s">
        <v>1868</v>
      </c>
      <c r="B1868" t="s">
        <v>5123</v>
      </c>
      <c r="C1868" t="s">
        <v>5124</v>
      </c>
      <c r="D1868" t="s">
        <v>9054</v>
      </c>
      <c r="E1868" t="s">
        <v>9060</v>
      </c>
      <c r="F1868" s="35" t="s">
        <v>9061</v>
      </c>
      <c r="G1868" s="1" t="s">
        <v>5104</v>
      </c>
      <c r="H1868" s="1" t="s">
        <v>5104</v>
      </c>
      <c r="I1868" s="3">
        <v>1</v>
      </c>
      <c r="J1868" s="1">
        <v>0</v>
      </c>
      <c r="K1868" s="1">
        <v>0</v>
      </c>
      <c r="L1868" s="3">
        <v>1</v>
      </c>
      <c r="M1868" s="6">
        <v>26.3</v>
      </c>
      <c r="N1868" s="13">
        <v>26.3</v>
      </c>
      <c r="O1868" s="3">
        <v>44</v>
      </c>
      <c r="P1868" s="1" t="s">
        <v>2</v>
      </c>
      <c r="Q1868" s="1">
        <v>1.1164000000000001</v>
      </c>
      <c r="R1868" s="3" t="s">
        <v>14989</v>
      </c>
      <c r="S1868" s="1">
        <v>10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60</v>
      </c>
      <c r="Z1868" s="1">
        <v>0</v>
      </c>
      <c r="AA1868" s="1">
        <v>0</v>
      </c>
      <c r="AB1868" s="1">
        <v>30</v>
      </c>
      <c r="AC1868" s="3">
        <v>11</v>
      </c>
      <c r="AD1868" s="1">
        <v>-5.4752756E-2</v>
      </c>
      <c r="AE1868" s="1">
        <v>-5.6246286462484002E-2</v>
      </c>
      <c r="AF1868" s="1">
        <v>3</v>
      </c>
      <c r="AG1868" s="1">
        <v>3</v>
      </c>
      <c r="AH1868" s="1">
        <v>11</v>
      </c>
      <c r="AI1868" s="1">
        <v>1</v>
      </c>
      <c r="AJ1868" s="1">
        <v>1</v>
      </c>
      <c r="AK1868" s="1">
        <v>51</v>
      </c>
    </row>
    <row r="1869" spans="1:37" x14ac:dyDescent="0.2">
      <c r="A1869" t="s">
        <v>1869</v>
      </c>
      <c r="B1869" t="s">
        <v>5123</v>
      </c>
      <c r="C1869" t="s">
        <v>5124</v>
      </c>
      <c r="D1869" t="s">
        <v>9054</v>
      </c>
      <c r="E1869" t="s">
        <v>9062</v>
      </c>
      <c r="F1869" s="35" t="s">
        <v>9063</v>
      </c>
      <c r="G1869" s="1" t="s">
        <v>5104</v>
      </c>
      <c r="H1869" s="1" t="s">
        <v>5104</v>
      </c>
      <c r="I1869" s="3">
        <v>1</v>
      </c>
      <c r="J1869" s="1">
        <v>0</v>
      </c>
      <c r="K1869" s="1">
        <v>0</v>
      </c>
      <c r="L1869" s="3">
        <v>1</v>
      </c>
      <c r="M1869" s="6">
        <v>30</v>
      </c>
      <c r="N1869" s="13">
        <v>30</v>
      </c>
      <c r="O1869" s="3">
        <v>44</v>
      </c>
      <c r="P1869" s="1">
        <v>4.6100000000000003</v>
      </c>
      <c r="Q1869" s="1">
        <v>4.6100000000000003</v>
      </c>
      <c r="R1869" s="3">
        <v>47</v>
      </c>
      <c r="S1869" s="1">
        <v>10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60</v>
      </c>
      <c r="Z1869" s="1">
        <v>0</v>
      </c>
      <c r="AA1869" s="1">
        <v>0</v>
      </c>
      <c r="AB1869" s="1">
        <v>30</v>
      </c>
      <c r="AC1869" s="3">
        <v>11</v>
      </c>
      <c r="AD1869" s="1">
        <v>-5.4752756E-2</v>
      </c>
      <c r="AE1869" s="1">
        <v>-5.6246286462484002E-2</v>
      </c>
      <c r="AF1869" s="1">
        <v>3</v>
      </c>
      <c r="AG1869" s="1">
        <v>3</v>
      </c>
      <c r="AH1869" s="1">
        <v>11</v>
      </c>
      <c r="AI1869" s="1">
        <v>1</v>
      </c>
      <c r="AJ1869" s="1">
        <v>1</v>
      </c>
      <c r="AK1869" s="1">
        <v>51</v>
      </c>
    </row>
    <row r="1870" spans="1:37" x14ac:dyDescent="0.2">
      <c r="A1870" t="s">
        <v>1870</v>
      </c>
      <c r="B1870" t="s">
        <v>5123</v>
      </c>
      <c r="C1870" t="s">
        <v>5124</v>
      </c>
      <c r="D1870" t="s">
        <v>9054</v>
      </c>
      <c r="E1870" t="s">
        <v>6282</v>
      </c>
      <c r="F1870" s="35" t="s">
        <v>9064</v>
      </c>
      <c r="G1870" s="1" t="s">
        <v>5104</v>
      </c>
      <c r="H1870" s="1" t="s">
        <v>5104</v>
      </c>
      <c r="I1870" s="3">
        <v>1</v>
      </c>
      <c r="J1870" s="1">
        <v>0</v>
      </c>
      <c r="K1870" s="1">
        <v>0</v>
      </c>
      <c r="L1870" s="3">
        <v>1</v>
      </c>
      <c r="M1870" s="6">
        <v>33</v>
      </c>
      <c r="N1870" s="13">
        <v>33</v>
      </c>
      <c r="O1870" s="3">
        <v>44</v>
      </c>
      <c r="P1870" s="1">
        <v>4.18</v>
      </c>
      <c r="Q1870" s="1">
        <v>4.18</v>
      </c>
      <c r="R1870" s="3">
        <v>47</v>
      </c>
      <c r="S1870" s="1">
        <v>10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60</v>
      </c>
      <c r="Z1870" s="1">
        <v>0</v>
      </c>
      <c r="AA1870" s="1">
        <v>0</v>
      </c>
      <c r="AB1870" s="1">
        <v>30</v>
      </c>
      <c r="AC1870" s="3">
        <v>11</v>
      </c>
      <c r="AD1870" s="1">
        <v>-5.4752756E-2</v>
      </c>
      <c r="AE1870" s="1">
        <v>-5.6246286462484002E-2</v>
      </c>
      <c r="AF1870" s="1">
        <v>3</v>
      </c>
      <c r="AG1870" s="1">
        <v>3</v>
      </c>
      <c r="AH1870" s="1">
        <v>11</v>
      </c>
      <c r="AI1870" s="1">
        <v>1</v>
      </c>
      <c r="AJ1870" s="1">
        <v>1</v>
      </c>
      <c r="AK1870" s="1">
        <v>51</v>
      </c>
    </row>
    <row r="1871" spans="1:37" x14ac:dyDescent="0.2">
      <c r="A1871" t="s">
        <v>1871</v>
      </c>
      <c r="B1871" t="s">
        <v>5123</v>
      </c>
      <c r="C1871" t="s">
        <v>5124</v>
      </c>
      <c r="D1871" t="s">
        <v>9054</v>
      </c>
      <c r="E1871" t="s">
        <v>9065</v>
      </c>
      <c r="F1871" s="35" t="s">
        <v>9066</v>
      </c>
      <c r="G1871" s="1" t="s">
        <v>5104</v>
      </c>
      <c r="H1871" s="1" t="s">
        <v>5104</v>
      </c>
      <c r="I1871" s="3">
        <v>1</v>
      </c>
      <c r="J1871" s="1">
        <v>0</v>
      </c>
      <c r="K1871" s="1">
        <v>0</v>
      </c>
      <c r="L1871" s="3">
        <v>1</v>
      </c>
      <c r="M1871" s="6" t="s">
        <v>2</v>
      </c>
      <c r="N1871" s="2">
        <v>25.7</v>
      </c>
      <c r="O1871" s="3" t="s">
        <v>14989</v>
      </c>
      <c r="P1871" s="1" t="s">
        <v>2</v>
      </c>
      <c r="Q1871" s="1">
        <v>2.2490999999999999</v>
      </c>
      <c r="R1871" s="3" t="s">
        <v>14989</v>
      </c>
      <c r="S1871" s="1">
        <v>10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60</v>
      </c>
      <c r="Z1871" s="1">
        <v>0</v>
      </c>
      <c r="AA1871" s="1">
        <v>0</v>
      </c>
      <c r="AB1871" s="1">
        <v>30</v>
      </c>
      <c r="AC1871" s="3">
        <v>44</v>
      </c>
      <c r="AD1871" s="1">
        <v>-5.4752756E-2</v>
      </c>
      <c r="AE1871" s="1">
        <v>-5.6246286462484002E-2</v>
      </c>
      <c r="AF1871" s="1">
        <v>3</v>
      </c>
      <c r="AG1871" s="1">
        <v>3</v>
      </c>
      <c r="AH1871" s="15">
        <v>1</v>
      </c>
      <c r="AI1871" s="1">
        <v>1</v>
      </c>
      <c r="AJ1871" s="1">
        <v>1</v>
      </c>
      <c r="AK1871" s="1">
        <v>51</v>
      </c>
    </row>
    <row r="1872" spans="1:37" x14ac:dyDescent="0.2">
      <c r="A1872" t="s">
        <v>1872</v>
      </c>
      <c r="B1872" t="s">
        <v>5123</v>
      </c>
      <c r="C1872" t="s">
        <v>5124</v>
      </c>
      <c r="D1872" t="s">
        <v>9054</v>
      </c>
      <c r="E1872" t="s">
        <v>6111</v>
      </c>
      <c r="F1872" s="35" t="s">
        <v>9067</v>
      </c>
      <c r="G1872" s="1" t="s">
        <v>5104</v>
      </c>
      <c r="H1872" s="1" t="s">
        <v>5104</v>
      </c>
      <c r="I1872" s="3">
        <v>1</v>
      </c>
      <c r="J1872" s="1">
        <v>0</v>
      </c>
      <c r="K1872" s="1">
        <v>0</v>
      </c>
      <c r="L1872" s="3">
        <v>1</v>
      </c>
      <c r="M1872" s="6">
        <v>12.7</v>
      </c>
      <c r="N1872" s="13">
        <v>12.7</v>
      </c>
      <c r="O1872" s="3">
        <v>44</v>
      </c>
      <c r="P1872" s="1">
        <v>2.5</v>
      </c>
      <c r="Q1872" s="1">
        <v>2.5</v>
      </c>
      <c r="R1872" s="3">
        <v>1</v>
      </c>
      <c r="S1872" s="1">
        <v>10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60</v>
      </c>
      <c r="Z1872" s="1">
        <v>0</v>
      </c>
      <c r="AA1872" s="1">
        <v>0</v>
      </c>
      <c r="AB1872" s="1">
        <v>30</v>
      </c>
      <c r="AC1872" s="3">
        <v>11</v>
      </c>
      <c r="AD1872" s="1">
        <v>-5.4752756E-2</v>
      </c>
      <c r="AE1872" s="1">
        <v>-5.6246286462484002E-2</v>
      </c>
      <c r="AF1872" s="1">
        <v>3</v>
      </c>
      <c r="AG1872" s="1">
        <v>3</v>
      </c>
      <c r="AH1872" s="1">
        <v>11</v>
      </c>
      <c r="AI1872" s="1">
        <v>1</v>
      </c>
      <c r="AJ1872" s="1">
        <v>1</v>
      </c>
      <c r="AK1872" s="1">
        <v>51</v>
      </c>
    </row>
    <row r="1873" spans="1:37" x14ac:dyDescent="0.2">
      <c r="A1873" t="s">
        <v>1873</v>
      </c>
      <c r="B1873" t="s">
        <v>5123</v>
      </c>
      <c r="C1873" t="s">
        <v>5124</v>
      </c>
      <c r="D1873" t="s">
        <v>9054</v>
      </c>
      <c r="E1873" t="s">
        <v>9068</v>
      </c>
      <c r="F1873" s="35" t="s">
        <v>9069</v>
      </c>
      <c r="G1873" s="1" t="s">
        <v>5104</v>
      </c>
      <c r="H1873" s="1" t="s">
        <v>5104</v>
      </c>
      <c r="I1873" s="3">
        <v>1</v>
      </c>
      <c r="J1873" s="1">
        <v>0</v>
      </c>
      <c r="K1873" s="1">
        <v>0</v>
      </c>
      <c r="L1873" s="3">
        <v>1</v>
      </c>
      <c r="M1873" s="6">
        <v>20.2</v>
      </c>
      <c r="N1873" s="13">
        <v>20.2</v>
      </c>
      <c r="O1873" s="3">
        <v>44</v>
      </c>
      <c r="P1873" s="1">
        <v>3.0825</v>
      </c>
      <c r="Q1873" s="1">
        <v>3.0825</v>
      </c>
      <c r="R1873" s="3">
        <v>47</v>
      </c>
      <c r="S1873" s="1">
        <v>10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60</v>
      </c>
      <c r="Z1873" s="1">
        <v>0</v>
      </c>
      <c r="AA1873" s="1">
        <v>0</v>
      </c>
      <c r="AB1873" s="1">
        <v>30</v>
      </c>
      <c r="AC1873" s="3">
        <v>11</v>
      </c>
      <c r="AD1873" s="1">
        <v>-5.4752756E-2</v>
      </c>
      <c r="AE1873" s="1">
        <v>-5.6246286462484002E-2</v>
      </c>
      <c r="AF1873" s="1">
        <v>3</v>
      </c>
      <c r="AG1873" s="1">
        <v>3</v>
      </c>
      <c r="AH1873" s="1">
        <v>11</v>
      </c>
      <c r="AI1873" s="1">
        <v>3</v>
      </c>
      <c r="AJ1873" s="1">
        <v>3</v>
      </c>
      <c r="AK1873" s="1">
        <v>51</v>
      </c>
    </row>
    <row r="1874" spans="1:37" x14ac:dyDescent="0.2">
      <c r="A1874" t="s">
        <v>1874</v>
      </c>
      <c r="B1874" t="s">
        <v>5123</v>
      </c>
      <c r="C1874" t="s">
        <v>5124</v>
      </c>
      <c r="D1874" t="s">
        <v>9054</v>
      </c>
      <c r="E1874" t="s">
        <v>9070</v>
      </c>
      <c r="F1874" s="35" t="s">
        <v>9071</v>
      </c>
      <c r="G1874" s="1" t="s">
        <v>5104</v>
      </c>
      <c r="H1874" s="1" t="s">
        <v>5104</v>
      </c>
      <c r="I1874" s="3">
        <v>1</v>
      </c>
      <c r="J1874" s="1">
        <v>0</v>
      </c>
      <c r="K1874" s="1">
        <v>0</v>
      </c>
      <c r="L1874" s="3">
        <v>1</v>
      </c>
      <c r="M1874" s="6">
        <v>20</v>
      </c>
      <c r="N1874" s="13">
        <v>20</v>
      </c>
      <c r="O1874" s="3">
        <v>1</v>
      </c>
      <c r="P1874" s="1">
        <v>3.6</v>
      </c>
      <c r="Q1874" s="1">
        <v>3.6</v>
      </c>
      <c r="R1874" s="3">
        <v>1</v>
      </c>
      <c r="S1874" s="1">
        <v>30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30</v>
      </c>
      <c r="Z1874" s="1">
        <v>0</v>
      </c>
      <c r="AA1874" s="1">
        <v>0</v>
      </c>
      <c r="AB1874" s="1">
        <v>40</v>
      </c>
      <c r="AC1874" s="3">
        <v>1</v>
      </c>
      <c r="AD1874" s="1">
        <v>-2.537679E-2</v>
      </c>
      <c r="AE1874" s="1">
        <v>-1.0597305612553599E-2</v>
      </c>
      <c r="AF1874" s="1">
        <v>3</v>
      </c>
      <c r="AG1874" s="1">
        <v>3</v>
      </c>
      <c r="AH1874" s="15">
        <v>1</v>
      </c>
      <c r="AI1874" s="1">
        <v>2</v>
      </c>
      <c r="AJ1874" s="1">
        <v>2</v>
      </c>
      <c r="AK1874" s="1">
        <v>51</v>
      </c>
    </row>
    <row r="1875" spans="1:37" x14ac:dyDescent="0.2">
      <c r="A1875" t="s">
        <v>1875</v>
      </c>
      <c r="B1875" t="s">
        <v>5168</v>
      </c>
      <c r="C1875" t="s">
        <v>5481</v>
      </c>
      <c r="D1875" t="s">
        <v>9072</v>
      </c>
      <c r="E1875" t="s">
        <v>8176</v>
      </c>
      <c r="F1875" s="35" t="s">
        <v>9073</v>
      </c>
      <c r="G1875" s="1" t="s">
        <v>5104</v>
      </c>
      <c r="H1875" s="1" t="s">
        <v>5104</v>
      </c>
      <c r="I1875" s="3">
        <v>1</v>
      </c>
      <c r="J1875" s="1">
        <v>0</v>
      </c>
      <c r="K1875" s="1">
        <v>0</v>
      </c>
      <c r="L1875" s="3">
        <v>1</v>
      </c>
      <c r="M1875" s="6">
        <v>6.7</v>
      </c>
      <c r="N1875" s="13">
        <v>6.7</v>
      </c>
      <c r="O1875" s="3">
        <v>44</v>
      </c>
      <c r="P1875" s="1">
        <v>0.995</v>
      </c>
      <c r="Q1875" s="1">
        <v>0.995</v>
      </c>
      <c r="R1875" s="3">
        <v>47</v>
      </c>
      <c r="S1875" s="1">
        <v>10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40</v>
      </c>
      <c r="Z1875" s="1">
        <v>50</v>
      </c>
      <c r="AA1875" s="1">
        <v>0</v>
      </c>
      <c r="AB1875" s="1">
        <v>0</v>
      </c>
      <c r="AC1875" s="3">
        <v>11</v>
      </c>
      <c r="AD1875" s="1">
        <v>-9.8803150000000006E-3</v>
      </c>
      <c r="AE1875" s="1">
        <v>-9.3491328005873994E-2</v>
      </c>
      <c r="AF1875" s="1">
        <v>3</v>
      </c>
      <c r="AG1875" s="1">
        <v>3</v>
      </c>
      <c r="AH1875" s="1">
        <v>11</v>
      </c>
      <c r="AI1875" s="1">
        <v>3</v>
      </c>
      <c r="AJ1875" s="1">
        <v>3</v>
      </c>
      <c r="AK1875" s="1">
        <v>51</v>
      </c>
    </row>
    <row r="1876" spans="1:37" x14ac:dyDescent="0.2">
      <c r="A1876" t="s">
        <v>1876</v>
      </c>
      <c r="B1876" t="s">
        <v>5123</v>
      </c>
      <c r="C1876" t="s">
        <v>5254</v>
      </c>
      <c r="D1876" t="s">
        <v>9074</v>
      </c>
      <c r="E1876" t="s">
        <v>9075</v>
      </c>
      <c r="F1876" s="35" t="s">
        <v>9076</v>
      </c>
      <c r="G1876" s="1" t="s">
        <v>5104</v>
      </c>
      <c r="H1876" s="1" t="s">
        <v>5104</v>
      </c>
      <c r="I1876" s="3">
        <v>1</v>
      </c>
      <c r="J1876" s="1">
        <v>0</v>
      </c>
      <c r="K1876" s="1">
        <v>0</v>
      </c>
      <c r="L1876" s="3">
        <v>1</v>
      </c>
      <c r="M1876" s="6">
        <v>255.4</v>
      </c>
      <c r="N1876" s="13">
        <v>255.4</v>
      </c>
      <c r="O1876" s="3">
        <v>44</v>
      </c>
      <c r="P1876" s="1">
        <v>2.2799999999999998</v>
      </c>
      <c r="Q1876" s="1">
        <v>2.2799999999999998</v>
      </c>
      <c r="R1876" s="3">
        <v>47</v>
      </c>
      <c r="S1876" s="1">
        <v>20</v>
      </c>
      <c r="T1876" s="1">
        <v>0</v>
      </c>
      <c r="U1876" s="1">
        <v>20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20</v>
      </c>
      <c r="AB1876" s="1">
        <v>40</v>
      </c>
      <c r="AC1876" s="3">
        <v>11</v>
      </c>
      <c r="AD1876" s="1">
        <v>-3.5610638E-2</v>
      </c>
      <c r="AE1876" s="1">
        <v>3.5815214964697299E-2</v>
      </c>
      <c r="AF1876" s="1">
        <v>3</v>
      </c>
      <c r="AG1876" s="1">
        <v>3</v>
      </c>
      <c r="AH1876" s="1">
        <v>11</v>
      </c>
      <c r="AI1876" s="1">
        <v>4</v>
      </c>
      <c r="AJ1876" s="1">
        <v>4</v>
      </c>
      <c r="AK1876" s="1">
        <v>51</v>
      </c>
    </row>
    <row r="1877" spans="1:37" x14ac:dyDescent="0.2">
      <c r="A1877" t="s">
        <v>1877</v>
      </c>
      <c r="B1877" t="s">
        <v>5123</v>
      </c>
      <c r="C1877" t="s">
        <v>5254</v>
      </c>
      <c r="D1877" t="s">
        <v>9074</v>
      </c>
      <c r="E1877" t="s">
        <v>9077</v>
      </c>
      <c r="F1877" s="35" t="s">
        <v>9078</v>
      </c>
      <c r="G1877" s="1" t="s">
        <v>5104</v>
      </c>
      <c r="H1877" s="1" t="s">
        <v>5104</v>
      </c>
      <c r="I1877" s="3">
        <v>1</v>
      </c>
      <c r="J1877" s="1">
        <v>0</v>
      </c>
      <c r="K1877" s="1">
        <v>0</v>
      </c>
      <c r="L1877" s="3">
        <v>1</v>
      </c>
      <c r="M1877" s="6">
        <v>65.400000000000006</v>
      </c>
      <c r="N1877" s="13">
        <v>65.400000000000006</v>
      </c>
      <c r="O1877" s="3">
        <v>44</v>
      </c>
      <c r="P1877" s="1" t="s">
        <v>2</v>
      </c>
      <c r="Q1877" s="1">
        <v>1.9662999999999999</v>
      </c>
      <c r="R1877" s="3" t="s">
        <v>14989</v>
      </c>
      <c r="S1877" s="1">
        <v>20</v>
      </c>
      <c r="T1877" s="1">
        <v>0</v>
      </c>
      <c r="U1877" s="1">
        <v>20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20</v>
      </c>
      <c r="AB1877" s="1">
        <v>40</v>
      </c>
      <c r="AC1877" s="3">
        <v>11</v>
      </c>
      <c r="AD1877" s="1">
        <v>-3.5610638E-2</v>
      </c>
      <c r="AE1877" s="1">
        <v>3.5815214964697299E-2</v>
      </c>
      <c r="AF1877" s="1">
        <v>3</v>
      </c>
      <c r="AG1877" s="1">
        <v>3</v>
      </c>
      <c r="AH1877" s="1">
        <v>11</v>
      </c>
      <c r="AI1877" s="1">
        <v>2</v>
      </c>
      <c r="AJ1877" s="1">
        <v>2</v>
      </c>
      <c r="AK1877" s="1">
        <v>51</v>
      </c>
    </row>
    <row r="1878" spans="1:37" x14ac:dyDescent="0.2">
      <c r="A1878" t="s">
        <v>1878</v>
      </c>
      <c r="B1878" t="s">
        <v>5123</v>
      </c>
      <c r="C1878" t="s">
        <v>5254</v>
      </c>
      <c r="D1878" t="s">
        <v>9074</v>
      </c>
      <c r="E1878" t="s">
        <v>6264</v>
      </c>
      <c r="F1878" s="35" t="s">
        <v>9079</v>
      </c>
      <c r="G1878" s="1" t="s">
        <v>5104</v>
      </c>
      <c r="H1878" s="1" t="s">
        <v>5104</v>
      </c>
      <c r="I1878" s="3">
        <v>1</v>
      </c>
      <c r="J1878" s="1">
        <v>0</v>
      </c>
      <c r="K1878" s="1">
        <v>0</v>
      </c>
      <c r="L1878" s="3">
        <v>1</v>
      </c>
      <c r="M1878" s="6">
        <v>50</v>
      </c>
      <c r="N1878" s="13">
        <v>50</v>
      </c>
      <c r="O1878" s="3">
        <v>44</v>
      </c>
      <c r="P1878" s="1">
        <v>2</v>
      </c>
      <c r="Q1878" s="1">
        <v>2</v>
      </c>
      <c r="R1878" s="3">
        <v>47</v>
      </c>
      <c r="S1878" s="1">
        <v>20</v>
      </c>
      <c r="T1878" s="1">
        <v>0</v>
      </c>
      <c r="U1878" s="1">
        <v>20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20</v>
      </c>
      <c r="AB1878" s="1">
        <v>40</v>
      </c>
      <c r="AC1878" s="3">
        <v>11</v>
      </c>
      <c r="AD1878" s="1">
        <v>-3.5610638E-2</v>
      </c>
      <c r="AE1878" s="1">
        <v>3.5815214964697299E-2</v>
      </c>
      <c r="AF1878" s="1">
        <v>3</v>
      </c>
      <c r="AG1878" s="1">
        <v>3</v>
      </c>
      <c r="AH1878" s="1">
        <v>11</v>
      </c>
      <c r="AI1878" s="1">
        <v>2</v>
      </c>
      <c r="AJ1878" s="1">
        <v>2</v>
      </c>
      <c r="AK1878" s="1">
        <v>51</v>
      </c>
    </row>
    <row r="1879" spans="1:37" x14ac:dyDescent="0.2">
      <c r="A1879" t="s">
        <v>1879</v>
      </c>
      <c r="B1879" t="s">
        <v>5123</v>
      </c>
      <c r="C1879" t="s">
        <v>5254</v>
      </c>
      <c r="D1879" t="s">
        <v>9074</v>
      </c>
      <c r="E1879" t="s">
        <v>5945</v>
      </c>
      <c r="F1879" s="35" t="s">
        <v>9080</v>
      </c>
      <c r="G1879" s="1" t="s">
        <v>5104</v>
      </c>
      <c r="H1879" s="1" t="s">
        <v>5104</v>
      </c>
      <c r="I1879" s="3">
        <v>1</v>
      </c>
      <c r="J1879" s="1">
        <v>0</v>
      </c>
      <c r="K1879" s="1">
        <v>0</v>
      </c>
      <c r="L1879" s="3">
        <v>1</v>
      </c>
      <c r="M1879" s="6">
        <v>534</v>
      </c>
      <c r="N1879" s="13">
        <v>534</v>
      </c>
      <c r="O1879" s="3">
        <v>44</v>
      </c>
      <c r="P1879" s="1" t="s">
        <v>2</v>
      </c>
      <c r="Q1879" s="1">
        <v>1.2659</v>
      </c>
      <c r="R1879" s="3" t="s">
        <v>14989</v>
      </c>
      <c r="S1879" s="1">
        <v>20</v>
      </c>
      <c r="T1879" s="1">
        <v>0</v>
      </c>
      <c r="U1879" s="1">
        <v>20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20</v>
      </c>
      <c r="AB1879" s="1">
        <v>40</v>
      </c>
      <c r="AC1879" s="3">
        <v>11</v>
      </c>
      <c r="AD1879" s="1">
        <v>-3.5610638E-2</v>
      </c>
      <c r="AE1879" s="1">
        <v>3.5815214964697299E-2</v>
      </c>
      <c r="AF1879" s="1">
        <v>3</v>
      </c>
      <c r="AG1879" s="1">
        <v>3</v>
      </c>
      <c r="AH1879" s="1">
        <v>11</v>
      </c>
      <c r="AI1879" s="1">
        <v>1</v>
      </c>
      <c r="AJ1879" s="1">
        <v>1</v>
      </c>
      <c r="AK1879" s="1">
        <v>51</v>
      </c>
    </row>
    <row r="1880" spans="1:37" x14ac:dyDescent="0.2">
      <c r="A1880" t="s">
        <v>1880</v>
      </c>
      <c r="B1880" t="s">
        <v>5123</v>
      </c>
      <c r="C1880" t="s">
        <v>5254</v>
      </c>
      <c r="D1880" t="s">
        <v>9074</v>
      </c>
      <c r="E1880" t="s">
        <v>6234</v>
      </c>
      <c r="F1880" s="35" t="s">
        <v>9081</v>
      </c>
      <c r="G1880" s="1" t="s">
        <v>5104</v>
      </c>
      <c r="H1880" s="1" t="s">
        <v>5104</v>
      </c>
      <c r="I1880" s="3">
        <v>1</v>
      </c>
      <c r="J1880" s="1">
        <v>0</v>
      </c>
      <c r="K1880" s="1">
        <v>0</v>
      </c>
      <c r="L1880" s="3">
        <v>1</v>
      </c>
      <c r="M1880" s="6">
        <v>227</v>
      </c>
      <c r="N1880" s="13">
        <v>227</v>
      </c>
      <c r="O1880" s="3">
        <v>44</v>
      </c>
      <c r="P1880" s="1" t="s">
        <v>2</v>
      </c>
      <c r="Q1880" s="1">
        <v>1.5126999999999999</v>
      </c>
      <c r="R1880" s="3" t="s">
        <v>14989</v>
      </c>
      <c r="S1880" s="1">
        <v>20</v>
      </c>
      <c r="T1880" s="1">
        <v>0</v>
      </c>
      <c r="U1880" s="1">
        <v>20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20</v>
      </c>
      <c r="AB1880" s="1">
        <v>40</v>
      </c>
      <c r="AC1880" s="3">
        <v>11</v>
      </c>
      <c r="AD1880" s="1">
        <v>-3.5610638E-2</v>
      </c>
      <c r="AE1880" s="1">
        <v>3.5815214964697299E-2</v>
      </c>
      <c r="AF1880" s="1">
        <v>3</v>
      </c>
      <c r="AG1880" s="1">
        <v>3</v>
      </c>
      <c r="AH1880" s="1">
        <v>11</v>
      </c>
      <c r="AI1880" s="1">
        <v>4</v>
      </c>
      <c r="AJ1880" s="1">
        <v>4</v>
      </c>
      <c r="AK1880" s="1">
        <v>51</v>
      </c>
    </row>
    <row r="1881" spans="1:37" x14ac:dyDescent="0.2">
      <c r="A1881" t="s">
        <v>1881</v>
      </c>
      <c r="B1881" t="s">
        <v>5123</v>
      </c>
      <c r="C1881" t="s">
        <v>5254</v>
      </c>
      <c r="D1881" t="s">
        <v>9074</v>
      </c>
      <c r="E1881" t="s">
        <v>9082</v>
      </c>
      <c r="F1881" s="35" t="s">
        <v>9083</v>
      </c>
      <c r="G1881" s="1" t="s">
        <v>5104</v>
      </c>
      <c r="H1881" s="1" t="s">
        <v>5104</v>
      </c>
      <c r="I1881" s="3">
        <v>1</v>
      </c>
      <c r="J1881" s="1">
        <v>0</v>
      </c>
      <c r="K1881" s="1">
        <v>0</v>
      </c>
      <c r="L1881" s="3">
        <v>1</v>
      </c>
      <c r="M1881" s="6">
        <v>59.2</v>
      </c>
      <c r="N1881" s="13">
        <v>59.2</v>
      </c>
      <c r="O1881" s="3">
        <v>44</v>
      </c>
      <c r="P1881" s="1">
        <v>2</v>
      </c>
      <c r="Q1881" s="1">
        <v>2</v>
      </c>
      <c r="R1881" s="3">
        <v>47</v>
      </c>
      <c r="S1881" s="1">
        <v>20</v>
      </c>
      <c r="T1881" s="1">
        <v>0</v>
      </c>
      <c r="U1881" s="1">
        <v>20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20</v>
      </c>
      <c r="AB1881" s="1">
        <v>40</v>
      </c>
      <c r="AC1881" s="3">
        <v>11</v>
      </c>
      <c r="AD1881" s="1">
        <v>-3.5610638E-2</v>
      </c>
      <c r="AE1881" s="1">
        <v>3.5815214964697202E-2</v>
      </c>
      <c r="AF1881" s="1">
        <v>3</v>
      </c>
      <c r="AG1881" s="1">
        <v>3</v>
      </c>
      <c r="AH1881" s="1">
        <v>11</v>
      </c>
      <c r="AI1881" s="1">
        <v>4</v>
      </c>
      <c r="AJ1881" s="1">
        <v>4</v>
      </c>
      <c r="AK1881" s="1">
        <v>51</v>
      </c>
    </row>
    <row r="1882" spans="1:37" x14ac:dyDescent="0.2">
      <c r="A1882" t="s">
        <v>1882</v>
      </c>
      <c r="B1882" t="s">
        <v>5123</v>
      </c>
      <c r="C1882" t="s">
        <v>5254</v>
      </c>
      <c r="D1882" t="s">
        <v>9074</v>
      </c>
      <c r="E1882" t="s">
        <v>9084</v>
      </c>
      <c r="F1882" s="35" t="s">
        <v>9085</v>
      </c>
      <c r="G1882" s="1" t="s">
        <v>5104</v>
      </c>
      <c r="H1882" s="1" t="s">
        <v>5104</v>
      </c>
      <c r="I1882" s="3">
        <v>1</v>
      </c>
      <c r="J1882" s="1">
        <v>0</v>
      </c>
      <c r="K1882" s="1">
        <v>0</v>
      </c>
      <c r="L1882" s="3">
        <v>1</v>
      </c>
      <c r="M1882" s="6">
        <v>89.2</v>
      </c>
      <c r="N1882" s="13">
        <v>89.2</v>
      </c>
      <c r="O1882" s="3">
        <v>44</v>
      </c>
      <c r="P1882" s="1" t="s">
        <v>2</v>
      </c>
      <c r="Q1882" s="1">
        <v>1.4637</v>
      </c>
      <c r="R1882" s="3" t="s">
        <v>14989</v>
      </c>
      <c r="S1882" s="1">
        <v>20</v>
      </c>
      <c r="T1882" s="1">
        <v>0</v>
      </c>
      <c r="U1882" s="1">
        <v>20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20</v>
      </c>
      <c r="AB1882" s="1">
        <v>40</v>
      </c>
      <c r="AC1882" s="3">
        <v>11</v>
      </c>
      <c r="AD1882" s="1">
        <v>-3.5610638E-2</v>
      </c>
      <c r="AE1882" s="1">
        <v>3.5815214964697202E-2</v>
      </c>
      <c r="AF1882" s="1">
        <v>3</v>
      </c>
      <c r="AG1882" s="1">
        <v>3</v>
      </c>
      <c r="AH1882" s="1">
        <v>11</v>
      </c>
      <c r="AI1882" s="1">
        <v>1</v>
      </c>
      <c r="AJ1882" s="1">
        <v>1</v>
      </c>
      <c r="AK1882" s="1">
        <v>51</v>
      </c>
    </row>
    <row r="1883" spans="1:37" x14ac:dyDescent="0.2">
      <c r="A1883" t="s">
        <v>1883</v>
      </c>
      <c r="B1883" t="s">
        <v>5123</v>
      </c>
      <c r="C1883" t="s">
        <v>5254</v>
      </c>
      <c r="D1883" t="s">
        <v>9074</v>
      </c>
      <c r="E1883" t="s">
        <v>7839</v>
      </c>
      <c r="F1883" s="35" t="s">
        <v>9086</v>
      </c>
      <c r="G1883" s="1" t="s">
        <v>5104</v>
      </c>
      <c r="H1883" s="1" t="s">
        <v>5104</v>
      </c>
      <c r="I1883" s="3">
        <v>1</v>
      </c>
      <c r="J1883" s="1">
        <v>0</v>
      </c>
      <c r="K1883" s="1">
        <v>0</v>
      </c>
      <c r="L1883" s="3">
        <v>1</v>
      </c>
      <c r="M1883" s="6">
        <v>84.3</v>
      </c>
      <c r="N1883" s="13">
        <v>84.3</v>
      </c>
      <c r="O1883" s="3">
        <v>44</v>
      </c>
      <c r="P1883" s="1" t="s">
        <v>2</v>
      </c>
      <c r="Q1883" s="1">
        <v>2.2884000000000002</v>
      </c>
      <c r="R1883" s="3" t="s">
        <v>14989</v>
      </c>
      <c r="S1883" s="1">
        <v>20</v>
      </c>
      <c r="T1883" s="1">
        <v>0</v>
      </c>
      <c r="U1883" s="1">
        <v>20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20</v>
      </c>
      <c r="AB1883" s="1">
        <v>40</v>
      </c>
      <c r="AC1883" s="3">
        <v>11</v>
      </c>
      <c r="AD1883" s="1">
        <v>-3.5610638E-2</v>
      </c>
      <c r="AE1883" s="1">
        <v>3.5815214964697299E-2</v>
      </c>
      <c r="AF1883" s="1">
        <v>3</v>
      </c>
      <c r="AG1883" s="1">
        <v>3</v>
      </c>
      <c r="AH1883" s="1">
        <v>11</v>
      </c>
      <c r="AI1883" s="1">
        <v>4</v>
      </c>
      <c r="AJ1883" s="1">
        <v>4</v>
      </c>
      <c r="AK1883" s="1">
        <v>51</v>
      </c>
    </row>
    <row r="1884" spans="1:37" x14ac:dyDescent="0.2">
      <c r="A1884" t="s">
        <v>1884</v>
      </c>
      <c r="B1884" t="s">
        <v>5123</v>
      </c>
      <c r="C1884" t="s">
        <v>5254</v>
      </c>
      <c r="D1884" t="s">
        <v>9074</v>
      </c>
      <c r="E1884" t="s">
        <v>9087</v>
      </c>
      <c r="F1884" s="35" t="s">
        <v>9088</v>
      </c>
      <c r="G1884" s="1" t="s">
        <v>5104</v>
      </c>
      <c r="H1884" s="1" t="s">
        <v>5104</v>
      </c>
      <c r="I1884" s="3">
        <v>1</v>
      </c>
      <c r="J1884" s="1">
        <v>0</v>
      </c>
      <c r="K1884" s="1">
        <v>0</v>
      </c>
      <c r="L1884" s="3">
        <v>1</v>
      </c>
      <c r="M1884" s="6">
        <v>74.599999999999994</v>
      </c>
      <c r="N1884" s="13">
        <v>74.599999999999994</v>
      </c>
      <c r="O1884" s="3">
        <v>44</v>
      </c>
      <c r="P1884" s="1" t="s">
        <v>2</v>
      </c>
      <c r="Q1884" s="1">
        <v>2.1587000000000001</v>
      </c>
      <c r="R1884" s="3" t="s">
        <v>14989</v>
      </c>
      <c r="S1884" s="1">
        <v>20</v>
      </c>
      <c r="T1884" s="1">
        <v>0</v>
      </c>
      <c r="U1884" s="1">
        <v>20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20</v>
      </c>
      <c r="AB1884" s="1">
        <v>40</v>
      </c>
      <c r="AC1884" s="3">
        <v>11</v>
      </c>
      <c r="AD1884" s="1">
        <v>-3.5610638E-2</v>
      </c>
      <c r="AE1884" s="1">
        <v>3.5815214964697299E-2</v>
      </c>
      <c r="AF1884" s="1">
        <v>3</v>
      </c>
      <c r="AG1884" s="1">
        <v>3</v>
      </c>
      <c r="AH1884" s="1">
        <v>11</v>
      </c>
      <c r="AI1884" s="1">
        <v>2</v>
      </c>
      <c r="AJ1884" s="1">
        <v>2</v>
      </c>
      <c r="AK1884" s="1">
        <v>51</v>
      </c>
    </row>
    <row r="1885" spans="1:37" x14ac:dyDescent="0.2">
      <c r="A1885" t="s">
        <v>1885</v>
      </c>
      <c r="B1885" t="s">
        <v>5123</v>
      </c>
      <c r="C1885" t="s">
        <v>5124</v>
      </c>
      <c r="D1885" t="s">
        <v>9089</v>
      </c>
      <c r="E1885" t="s">
        <v>9090</v>
      </c>
      <c r="F1885" s="35" t="s">
        <v>9091</v>
      </c>
      <c r="G1885" s="1" t="s">
        <v>5104</v>
      </c>
      <c r="H1885" s="1" t="s">
        <v>5104</v>
      </c>
      <c r="I1885" s="3">
        <v>1</v>
      </c>
      <c r="J1885" s="1">
        <v>0</v>
      </c>
      <c r="K1885" s="1">
        <v>0</v>
      </c>
      <c r="L1885" s="3">
        <v>1</v>
      </c>
      <c r="M1885" s="6">
        <v>932.5</v>
      </c>
      <c r="N1885" s="13">
        <v>932.5</v>
      </c>
      <c r="O1885" s="3">
        <v>44</v>
      </c>
      <c r="P1885" s="1">
        <v>1.07</v>
      </c>
      <c r="Q1885" s="1">
        <v>1.07</v>
      </c>
      <c r="R1885" s="3">
        <v>47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100</v>
      </c>
      <c r="AC1885" s="3">
        <v>11</v>
      </c>
      <c r="AD1885" s="1">
        <v>-9.0224465000000004E-2</v>
      </c>
      <c r="AE1885" s="1">
        <v>7.4363546281953893E-2</v>
      </c>
      <c r="AF1885" s="1">
        <v>1</v>
      </c>
      <c r="AG1885" s="1">
        <v>1</v>
      </c>
      <c r="AH1885" s="1">
        <v>11</v>
      </c>
      <c r="AI1885" s="1">
        <v>2</v>
      </c>
      <c r="AJ1885" s="1">
        <v>2</v>
      </c>
      <c r="AK1885" s="1">
        <v>51</v>
      </c>
    </row>
    <row r="1886" spans="1:37" x14ac:dyDescent="0.2">
      <c r="A1886" t="s">
        <v>1886</v>
      </c>
      <c r="B1886" t="s">
        <v>5123</v>
      </c>
      <c r="C1886" t="s">
        <v>5124</v>
      </c>
      <c r="D1886" t="s">
        <v>9089</v>
      </c>
      <c r="E1886" t="s">
        <v>7060</v>
      </c>
      <c r="F1886" s="35" t="s">
        <v>9092</v>
      </c>
      <c r="G1886" s="1" t="s">
        <v>5104</v>
      </c>
      <c r="H1886" s="1" t="s">
        <v>5104</v>
      </c>
      <c r="I1886" s="3">
        <v>1</v>
      </c>
      <c r="J1886" s="1">
        <v>0</v>
      </c>
      <c r="K1886" s="1">
        <v>0</v>
      </c>
      <c r="L1886" s="3">
        <v>1</v>
      </c>
      <c r="M1886" s="6">
        <v>817.5</v>
      </c>
      <c r="N1886" s="13">
        <v>817.5</v>
      </c>
      <c r="O1886" s="3">
        <v>44</v>
      </c>
      <c r="P1886" s="1">
        <v>1</v>
      </c>
      <c r="Q1886" s="1">
        <v>1</v>
      </c>
      <c r="R1886" s="3">
        <v>47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100</v>
      </c>
      <c r="AC1886" s="3">
        <v>11</v>
      </c>
      <c r="AD1886" s="1">
        <v>-9.0224465000000004E-2</v>
      </c>
      <c r="AE1886" s="1">
        <v>7.4363546281953893E-2</v>
      </c>
      <c r="AF1886" s="1">
        <v>1</v>
      </c>
      <c r="AG1886" s="1">
        <v>1</v>
      </c>
      <c r="AH1886" s="1">
        <v>11</v>
      </c>
      <c r="AI1886" s="1">
        <v>2</v>
      </c>
      <c r="AJ1886" s="1">
        <v>2</v>
      </c>
      <c r="AK1886" s="1">
        <v>51</v>
      </c>
    </row>
    <row r="1887" spans="1:37" x14ac:dyDescent="0.2">
      <c r="A1887" t="s">
        <v>1887</v>
      </c>
      <c r="B1887" t="s">
        <v>5123</v>
      </c>
      <c r="C1887" t="s">
        <v>5254</v>
      </c>
      <c r="D1887" t="s">
        <v>9093</v>
      </c>
      <c r="E1887" t="s">
        <v>9094</v>
      </c>
      <c r="F1887" s="35" t="s">
        <v>9095</v>
      </c>
      <c r="G1887" s="1" t="s">
        <v>5105</v>
      </c>
      <c r="H1887" s="1" t="s">
        <v>5105</v>
      </c>
      <c r="I1887" s="3">
        <v>1</v>
      </c>
      <c r="J1887" s="1">
        <v>0</v>
      </c>
      <c r="K1887" s="1">
        <v>0</v>
      </c>
      <c r="L1887" s="3">
        <v>1</v>
      </c>
      <c r="M1887" s="6">
        <v>296</v>
      </c>
      <c r="N1887" s="13">
        <v>296</v>
      </c>
      <c r="O1887" s="3">
        <v>44</v>
      </c>
      <c r="P1887" s="1">
        <v>1.5</v>
      </c>
      <c r="Q1887" s="1">
        <v>1.5</v>
      </c>
      <c r="R1887" s="3">
        <v>1</v>
      </c>
      <c r="S1887" s="1">
        <v>10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20</v>
      </c>
      <c r="Z1887" s="1">
        <v>0</v>
      </c>
      <c r="AA1887" s="1">
        <v>50</v>
      </c>
      <c r="AB1887" s="1">
        <v>20</v>
      </c>
      <c r="AC1887" s="3">
        <v>11</v>
      </c>
      <c r="AD1887" s="1">
        <v>-4.9022193999999998E-2</v>
      </c>
      <c r="AE1887" s="1">
        <v>-4.0751083045268699E-2</v>
      </c>
      <c r="AF1887" s="1">
        <v>1</v>
      </c>
      <c r="AG1887" s="1">
        <v>1</v>
      </c>
      <c r="AH1887" s="1">
        <v>11</v>
      </c>
      <c r="AI1887" s="1">
        <v>1</v>
      </c>
      <c r="AJ1887" s="1">
        <v>1</v>
      </c>
      <c r="AK1887" s="1">
        <v>51</v>
      </c>
    </row>
    <row r="1888" spans="1:37" x14ac:dyDescent="0.2">
      <c r="A1888" t="s">
        <v>1888</v>
      </c>
      <c r="B1888" t="s">
        <v>5123</v>
      </c>
      <c r="C1888" t="s">
        <v>5254</v>
      </c>
      <c r="D1888" t="s">
        <v>9093</v>
      </c>
      <c r="E1888" t="s">
        <v>9096</v>
      </c>
      <c r="F1888" s="35" t="s">
        <v>9097</v>
      </c>
      <c r="G1888" s="1" t="s">
        <v>5105</v>
      </c>
      <c r="H1888" s="1" t="s">
        <v>5105</v>
      </c>
      <c r="I1888" s="3">
        <v>1</v>
      </c>
      <c r="J1888" s="1">
        <v>0</v>
      </c>
      <c r="K1888" s="1">
        <v>0</v>
      </c>
      <c r="L1888" s="3">
        <v>1</v>
      </c>
      <c r="M1888" s="6">
        <v>315</v>
      </c>
      <c r="N1888" s="13">
        <v>315</v>
      </c>
      <c r="O1888" s="3">
        <v>44</v>
      </c>
      <c r="P1888" s="1" t="s">
        <v>2</v>
      </c>
      <c r="Q1888" s="1">
        <v>3.1</v>
      </c>
      <c r="R1888" s="3" t="s">
        <v>14989</v>
      </c>
      <c r="S1888" s="1">
        <v>10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20</v>
      </c>
      <c r="Z1888" s="1">
        <v>0</v>
      </c>
      <c r="AA1888" s="1">
        <v>50</v>
      </c>
      <c r="AB1888" s="1">
        <v>20</v>
      </c>
      <c r="AC1888" s="3">
        <v>11</v>
      </c>
      <c r="AD1888" s="1">
        <v>-4.9022193999999998E-2</v>
      </c>
      <c r="AE1888" s="1">
        <v>-4.0751083045268699E-2</v>
      </c>
      <c r="AF1888" s="1">
        <v>1</v>
      </c>
      <c r="AG1888" s="1">
        <v>1</v>
      </c>
      <c r="AH1888" s="1">
        <v>11</v>
      </c>
      <c r="AI1888" s="1">
        <v>5</v>
      </c>
      <c r="AJ1888" s="1">
        <v>5</v>
      </c>
      <c r="AK1888" s="1">
        <v>51</v>
      </c>
    </row>
    <row r="1889" spans="1:37" x14ac:dyDescent="0.2">
      <c r="A1889" t="s">
        <v>1889</v>
      </c>
      <c r="B1889" t="s">
        <v>5123</v>
      </c>
      <c r="C1889" t="s">
        <v>5949</v>
      </c>
      <c r="D1889" t="s">
        <v>9098</v>
      </c>
      <c r="E1889" t="s">
        <v>9099</v>
      </c>
      <c r="F1889" s="35" t="s">
        <v>9100</v>
      </c>
      <c r="G1889" s="1" t="s">
        <v>5104</v>
      </c>
      <c r="H1889" s="1" t="s">
        <v>5104</v>
      </c>
      <c r="I1889" s="3">
        <v>1</v>
      </c>
      <c r="J1889" s="1">
        <v>0</v>
      </c>
      <c r="K1889" s="1">
        <v>0</v>
      </c>
      <c r="L1889" s="3">
        <v>1</v>
      </c>
      <c r="M1889" s="6">
        <v>1250</v>
      </c>
      <c r="N1889" s="13">
        <v>1250</v>
      </c>
      <c r="O1889" s="3">
        <v>44</v>
      </c>
      <c r="P1889" s="1">
        <v>1.1299999999999999</v>
      </c>
      <c r="Q1889" s="1">
        <v>1.1299999999999999</v>
      </c>
      <c r="R1889" s="3">
        <v>47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100</v>
      </c>
      <c r="Z1889" s="1">
        <v>0</v>
      </c>
      <c r="AA1889" s="1">
        <v>0</v>
      </c>
      <c r="AB1889" s="1">
        <v>0</v>
      </c>
      <c r="AC1889" s="3">
        <v>11</v>
      </c>
      <c r="AD1889" s="1">
        <v>-3.0872732999999999E-2</v>
      </c>
      <c r="AE1889" s="1">
        <v>-0.113818620885238</v>
      </c>
      <c r="AF1889" s="1">
        <v>1</v>
      </c>
      <c r="AG1889" s="1">
        <v>1</v>
      </c>
      <c r="AH1889" s="1">
        <v>11</v>
      </c>
      <c r="AI1889" s="1">
        <v>1</v>
      </c>
      <c r="AJ1889" s="1">
        <v>1</v>
      </c>
      <c r="AK1889" s="1">
        <v>51</v>
      </c>
    </row>
    <row r="1890" spans="1:37" x14ac:dyDescent="0.2">
      <c r="A1890" t="s">
        <v>1890</v>
      </c>
      <c r="B1890" t="s">
        <v>5168</v>
      </c>
      <c r="C1890" t="s">
        <v>5169</v>
      </c>
      <c r="D1890" t="s">
        <v>9101</v>
      </c>
      <c r="E1890" t="s">
        <v>9102</v>
      </c>
      <c r="F1890" s="35" t="s">
        <v>9103</v>
      </c>
      <c r="G1890" s="1" t="s">
        <v>5104</v>
      </c>
      <c r="H1890" s="1" t="s">
        <v>5104</v>
      </c>
      <c r="I1890" s="3">
        <v>1</v>
      </c>
      <c r="J1890" s="1">
        <v>0</v>
      </c>
      <c r="K1890" s="1">
        <v>0</v>
      </c>
      <c r="L1890" s="3">
        <v>1</v>
      </c>
      <c r="M1890" s="6">
        <v>335.1</v>
      </c>
      <c r="N1890" s="13">
        <v>335.1</v>
      </c>
      <c r="O1890" s="3">
        <v>44</v>
      </c>
      <c r="P1890" s="1">
        <v>1.4</v>
      </c>
      <c r="Q1890" s="1">
        <v>1.4</v>
      </c>
      <c r="R1890" s="3">
        <v>47</v>
      </c>
      <c r="S1890" s="1">
        <v>0</v>
      </c>
      <c r="T1890" s="1">
        <v>10</v>
      </c>
      <c r="U1890" s="1">
        <v>0</v>
      </c>
      <c r="V1890" s="1">
        <v>0</v>
      </c>
      <c r="W1890" s="1">
        <v>0</v>
      </c>
      <c r="X1890" s="1">
        <v>0</v>
      </c>
      <c r="Y1890" s="1">
        <v>90</v>
      </c>
      <c r="Z1890" s="1">
        <v>0</v>
      </c>
      <c r="AA1890" s="1">
        <v>0</v>
      </c>
      <c r="AB1890" s="1">
        <v>0</v>
      </c>
      <c r="AC1890" s="3">
        <v>11</v>
      </c>
      <c r="AD1890" s="1">
        <v>-2.9102807000000001E-2</v>
      </c>
      <c r="AE1890" s="1">
        <v>-0.11500466805784</v>
      </c>
      <c r="AF1890" s="1">
        <v>3</v>
      </c>
      <c r="AG1890" s="1">
        <v>3</v>
      </c>
      <c r="AH1890" s="1">
        <v>11</v>
      </c>
      <c r="AI1890" s="1">
        <v>5</v>
      </c>
      <c r="AJ1890" s="1">
        <v>5</v>
      </c>
      <c r="AK1890" s="1">
        <v>51</v>
      </c>
    </row>
    <row r="1891" spans="1:37" x14ac:dyDescent="0.2">
      <c r="A1891" t="s">
        <v>1891</v>
      </c>
      <c r="B1891" t="s">
        <v>5228</v>
      </c>
      <c r="C1891" t="s">
        <v>9104</v>
      </c>
      <c r="D1891" t="s">
        <v>9105</v>
      </c>
      <c r="E1891" t="s">
        <v>9106</v>
      </c>
      <c r="F1891" s="35" t="s">
        <v>9107</v>
      </c>
      <c r="G1891" s="1" t="s">
        <v>5105</v>
      </c>
      <c r="H1891" s="1" t="s">
        <v>5105</v>
      </c>
      <c r="I1891" s="3">
        <v>1</v>
      </c>
      <c r="J1891" s="1">
        <v>0</v>
      </c>
      <c r="K1891" s="1">
        <v>0</v>
      </c>
      <c r="L1891" s="3">
        <v>1</v>
      </c>
      <c r="M1891" s="6">
        <v>520</v>
      </c>
      <c r="N1891" s="13">
        <v>520</v>
      </c>
      <c r="O1891" s="3">
        <v>44</v>
      </c>
      <c r="P1891" s="1">
        <v>2.04</v>
      </c>
      <c r="Q1891" s="1">
        <v>2.04</v>
      </c>
      <c r="R1891" s="3">
        <v>47</v>
      </c>
      <c r="S1891" s="1">
        <v>70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20</v>
      </c>
      <c r="Z1891" s="1">
        <v>0</v>
      </c>
      <c r="AA1891" s="1">
        <v>0</v>
      </c>
      <c r="AB1891" s="1">
        <v>10</v>
      </c>
      <c r="AC1891" s="3">
        <v>11</v>
      </c>
      <c r="AD1891" s="1">
        <v>5.6854947000000003E-2</v>
      </c>
      <c r="AE1891" s="1">
        <v>-1.4769761701669999E-2</v>
      </c>
      <c r="AF1891" s="1">
        <v>1</v>
      </c>
      <c r="AG1891" s="1">
        <v>1</v>
      </c>
      <c r="AH1891" s="1">
        <v>11</v>
      </c>
      <c r="AI1891" s="1">
        <v>2</v>
      </c>
      <c r="AJ1891" s="1">
        <v>2</v>
      </c>
      <c r="AK1891" s="1">
        <v>51</v>
      </c>
    </row>
    <row r="1892" spans="1:37" x14ac:dyDescent="0.2">
      <c r="A1892" t="s">
        <v>1892</v>
      </c>
      <c r="B1892" t="s">
        <v>5168</v>
      </c>
      <c r="C1892" t="s">
        <v>5605</v>
      </c>
      <c r="D1892" t="s">
        <v>9108</v>
      </c>
      <c r="E1892" t="s">
        <v>9109</v>
      </c>
      <c r="F1892" s="35" t="s">
        <v>9110</v>
      </c>
      <c r="G1892" s="1" t="s">
        <v>5104</v>
      </c>
      <c r="H1892" s="1" t="s">
        <v>5104</v>
      </c>
      <c r="I1892" s="3">
        <v>1</v>
      </c>
      <c r="J1892" s="1">
        <v>0</v>
      </c>
      <c r="K1892" s="1">
        <v>0</v>
      </c>
      <c r="L1892" s="3">
        <v>1</v>
      </c>
      <c r="M1892" s="6">
        <v>9.4</v>
      </c>
      <c r="N1892" s="13">
        <v>9.4</v>
      </c>
      <c r="O1892" s="3">
        <v>44</v>
      </c>
      <c r="P1892" s="1" t="s">
        <v>2</v>
      </c>
      <c r="Q1892" s="1">
        <v>1.2025999999999999</v>
      </c>
      <c r="R1892" s="3" t="s">
        <v>14989</v>
      </c>
      <c r="S1892" s="1">
        <v>100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3">
        <v>11</v>
      </c>
      <c r="AD1892" s="1">
        <v>9.9855619000000007E-2</v>
      </c>
      <c r="AE1892" s="1">
        <v>2.2143426940416801E-2</v>
      </c>
      <c r="AF1892" s="1">
        <v>4</v>
      </c>
      <c r="AG1892" s="2">
        <v>4</v>
      </c>
      <c r="AH1892" s="1">
        <v>11</v>
      </c>
      <c r="AI1892" s="1">
        <v>1</v>
      </c>
      <c r="AJ1892" s="1">
        <v>1</v>
      </c>
      <c r="AK1892" s="1">
        <v>51</v>
      </c>
    </row>
    <row r="1893" spans="1:37" x14ac:dyDescent="0.2">
      <c r="A1893" t="s">
        <v>1893</v>
      </c>
      <c r="B1893" t="s">
        <v>5168</v>
      </c>
      <c r="C1893" t="s">
        <v>5605</v>
      </c>
      <c r="D1893" t="s">
        <v>9108</v>
      </c>
      <c r="E1893" t="s">
        <v>9111</v>
      </c>
      <c r="F1893" s="35" t="s">
        <v>9112</v>
      </c>
      <c r="G1893" s="1" t="s">
        <v>5104</v>
      </c>
      <c r="H1893" s="1" t="s">
        <v>5104</v>
      </c>
      <c r="I1893" s="3">
        <v>1</v>
      </c>
      <c r="J1893" s="1">
        <v>0</v>
      </c>
      <c r="K1893" s="1">
        <v>0</v>
      </c>
      <c r="L1893" s="3">
        <v>1</v>
      </c>
      <c r="M1893" s="6">
        <v>9.4</v>
      </c>
      <c r="N1893" s="13">
        <v>9.4</v>
      </c>
      <c r="O1893" s="3">
        <v>44</v>
      </c>
      <c r="P1893" s="1" t="s">
        <v>2</v>
      </c>
      <c r="Q1893" s="1">
        <v>1.1956</v>
      </c>
      <c r="R1893" s="3" t="s">
        <v>14989</v>
      </c>
      <c r="S1893" s="1">
        <v>100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3">
        <v>11</v>
      </c>
      <c r="AD1893" s="1">
        <v>9.9855619000000007E-2</v>
      </c>
      <c r="AE1893" s="1">
        <v>2.2143426940416801E-2</v>
      </c>
      <c r="AF1893" s="1">
        <v>4</v>
      </c>
      <c r="AG1893" s="2">
        <v>4</v>
      </c>
      <c r="AH1893" s="1">
        <v>11</v>
      </c>
      <c r="AI1893" s="1">
        <v>1</v>
      </c>
      <c r="AJ1893" s="1">
        <v>1</v>
      </c>
      <c r="AK1893" s="1">
        <v>51</v>
      </c>
    </row>
    <row r="1894" spans="1:37" x14ac:dyDescent="0.2">
      <c r="A1894" t="s">
        <v>1894</v>
      </c>
      <c r="B1894" t="s">
        <v>5168</v>
      </c>
      <c r="C1894" t="s">
        <v>5605</v>
      </c>
      <c r="D1894" t="s">
        <v>9108</v>
      </c>
      <c r="E1894" t="s">
        <v>9113</v>
      </c>
      <c r="F1894" s="35" t="s">
        <v>9114</v>
      </c>
      <c r="G1894" s="1" t="s">
        <v>5104</v>
      </c>
      <c r="H1894" s="1" t="s">
        <v>5104</v>
      </c>
      <c r="I1894" s="3">
        <v>1</v>
      </c>
      <c r="J1894" s="1">
        <v>0</v>
      </c>
      <c r="K1894" s="1">
        <v>0</v>
      </c>
      <c r="L1894" s="3">
        <v>1</v>
      </c>
      <c r="M1894" s="6">
        <v>7.4</v>
      </c>
      <c r="N1894" s="13">
        <v>7.4</v>
      </c>
      <c r="O1894" s="3">
        <v>44</v>
      </c>
      <c r="P1894" s="1" t="s">
        <v>2</v>
      </c>
      <c r="Q1894" s="1">
        <v>1.2431000000000001</v>
      </c>
      <c r="R1894" s="3" t="s">
        <v>14989</v>
      </c>
      <c r="S1894" s="1">
        <v>100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3">
        <v>11</v>
      </c>
      <c r="AD1894" s="1">
        <v>9.9855619000000007E-2</v>
      </c>
      <c r="AE1894" s="1">
        <v>2.2143426940416801E-2</v>
      </c>
      <c r="AF1894" s="1">
        <v>4</v>
      </c>
      <c r="AG1894" s="2">
        <v>4</v>
      </c>
      <c r="AH1894" s="1">
        <v>11</v>
      </c>
      <c r="AI1894" s="1">
        <v>2</v>
      </c>
      <c r="AJ1894" s="1">
        <v>2</v>
      </c>
      <c r="AK1894" s="1">
        <v>51</v>
      </c>
    </row>
    <row r="1895" spans="1:37" x14ac:dyDescent="0.2">
      <c r="A1895" t="s">
        <v>1895</v>
      </c>
      <c r="B1895" t="s">
        <v>5168</v>
      </c>
      <c r="C1895" t="s">
        <v>5605</v>
      </c>
      <c r="D1895" t="s">
        <v>9108</v>
      </c>
      <c r="E1895" t="s">
        <v>8658</v>
      </c>
      <c r="F1895" s="35" t="s">
        <v>9115</v>
      </c>
      <c r="G1895" s="1" t="s">
        <v>5104</v>
      </c>
      <c r="H1895" s="1" t="s">
        <v>5104</v>
      </c>
      <c r="I1895" s="3">
        <v>1</v>
      </c>
      <c r="J1895" s="1">
        <v>0</v>
      </c>
      <c r="K1895" s="1">
        <v>0</v>
      </c>
      <c r="L1895" s="3">
        <v>1</v>
      </c>
      <c r="M1895" s="6">
        <v>6.7</v>
      </c>
      <c r="N1895" s="13">
        <v>6.7</v>
      </c>
      <c r="O1895" s="3">
        <v>44</v>
      </c>
      <c r="P1895" s="1" t="s">
        <v>2</v>
      </c>
      <c r="Q1895" s="1">
        <v>1.1213</v>
      </c>
      <c r="R1895" s="3" t="s">
        <v>14989</v>
      </c>
      <c r="S1895" s="1">
        <v>100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3">
        <v>11</v>
      </c>
      <c r="AD1895" s="1">
        <v>9.9855619000000007E-2</v>
      </c>
      <c r="AE1895" s="1">
        <v>2.2143426940416801E-2</v>
      </c>
      <c r="AF1895" s="1">
        <v>4</v>
      </c>
      <c r="AG1895" s="2">
        <v>4</v>
      </c>
      <c r="AH1895" s="1">
        <v>11</v>
      </c>
      <c r="AI1895" s="1">
        <v>2</v>
      </c>
      <c r="AJ1895" s="1">
        <v>2</v>
      </c>
      <c r="AK1895" s="1">
        <v>51</v>
      </c>
    </row>
    <row r="1896" spans="1:37" x14ac:dyDescent="0.2">
      <c r="A1896" t="s">
        <v>1896</v>
      </c>
      <c r="B1896" t="s">
        <v>5168</v>
      </c>
      <c r="C1896" t="s">
        <v>5605</v>
      </c>
      <c r="D1896" t="s">
        <v>9108</v>
      </c>
      <c r="E1896" t="s">
        <v>5465</v>
      </c>
      <c r="F1896" s="35" t="s">
        <v>9116</v>
      </c>
      <c r="G1896" s="1" t="s">
        <v>5104</v>
      </c>
      <c r="H1896" s="1" t="s">
        <v>5104</v>
      </c>
      <c r="I1896" s="3">
        <v>1</v>
      </c>
      <c r="J1896" s="1">
        <v>0</v>
      </c>
      <c r="K1896" s="1">
        <v>0</v>
      </c>
      <c r="L1896" s="3">
        <v>1</v>
      </c>
      <c r="M1896" s="6">
        <v>5.0999999999999996</v>
      </c>
      <c r="N1896" s="13">
        <v>5.0999999999999996</v>
      </c>
      <c r="O1896" s="3">
        <v>44</v>
      </c>
      <c r="P1896" s="1" t="s">
        <v>2</v>
      </c>
      <c r="Q1896" s="1">
        <v>1.2745</v>
      </c>
      <c r="R1896" s="3" t="s">
        <v>14989</v>
      </c>
      <c r="S1896" s="1">
        <v>100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3">
        <v>11</v>
      </c>
      <c r="AD1896" s="1">
        <v>9.9855619000000007E-2</v>
      </c>
      <c r="AE1896" s="1">
        <v>2.2143426940416801E-2</v>
      </c>
      <c r="AF1896" s="1">
        <v>4</v>
      </c>
      <c r="AG1896" s="2">
        <v>4</v>
      </c>
      <c r="AH1896" s="1">
        <v>11</v>
      </c>
      <c r="AI1896" s="1">
        <v>3</v>
      </c>
      <c r="AJ1896" s="1">
        <v>3</v>
      </c>
      <c r="AK1896" s="1">
        <v>51</v>
      </c>
    </row>
    <row r="1897" spans="1:37" x14ac:dyDescent="0.2">
      <c r="A1897" t="s">
        <v>1897</v>
      </c>
      <c r="B1897" t="s">
        <v>5168</v>
      </c>
      <c r="C1897" t="s">
        <v>5605</v>
      </c>
      <c r="D1897" t="s">
        <v>9108</v>
      </c>
      <c r="E1897" t="s">
        <v>9117</v>
      </c>
      <c r="F1897" s="35" t="s">
        <v>9118</v>
      </c>
      <c r="G1897" s="1" t="s">
        <v>5104</v>
      </c>
      <c r="H1897" s="1" t="s">
        <v>5104</v>
      </c>
      <c r="I1897" s="3">
        <v>1</v>
      </c>
      <c r="J1897" s="1">
        <v>0</v>
      </c>
      <c r="K1897" s="1">
        <v>0</v>
      </c>
      <c r="L1897" s="3">
        <v>1</v>
      </c>
      <c r="M1897" s="6">
        <v>6.4</v>
      </c>
      <c r="N1897" s="13">
        <v>6.4</v>
      </c>
      <c r="O1897" s="3">
        <v>44</v>
      </c>
      <c r="P1897" s="1">
        <v>2</v>
      </c>
      <c r="Q1897" s="1">
        <v>2</v>
      </c>
      <c r="R1897" s="14">
        <v>1</v>
      </c>
      <c r="S1897" s="1">
        <v>100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3">
        <v>11</v>
      </c>
      <c r="AD1897" s="1">
        <v>9.9855619000000007E-2</v>
      </c>
      <c r="AE1897" s="1">
        <v>2.2143426940416801E-2</v>
      </c>
      <c r="AF1897" s="1">
        <v>4</v>
      </c>
      <c r="AG1897" s="2">
        <v>4</v>
      </c>
      <c r="AH1897" s="1">
        <v>11</v>
      </c>
      <c r="AI1897" s="1">
        <v>12</v>
      </c>
      <c r="AJ1897" s="1">
        <v>12</v>
      </c>
      <c r="AK1897" s="1">
        <v>51</v>
      </c>
    </row>
    <row r="1898" spans="1:37" x14ac:dyDescent="0.2">
      <c r="A1898" t="s">
        <v>1898</v>
      </c>
      <c r="B1898" t="s">
        <v>5168</v>
      </c>
      <c r="C1898" t="s">
        <v>5605</v>
      </c>
      <c r="D1898" t="s">
        <v>9108</v>
      </c>
      <c r="E1898" t="s">
        <v>9119</v>
      </c>
      <c r="F1898" s="35" t="s">
        <v>9120</v>
      </c>
      <c r="G1898" s="1" t="s">
        <v>5104</v>
      </c>
      <c r="H1898" s="1" t="s">
        <v>5104</v>
      </c>
      <c r="I1898" s="3">
        <v>1</v>
      </c>
      <c r="J1898" s="1">
        <v>0</v>
      </c>
      <c r="K1898" s="1">
        <v>0</v>
      </c>
      <c r="L1898" s="3">
        <v>1</v>
      </c>
      <c r="M1898" s="6">
        <v>6</v>
      </c>
      <c r="N1898" s="13">
        <v>6</v>
      </c>
      <c r="O1898" s="3">
        <v>44</v>
      </c>
      <c r="P1898" s="1">
        <v>2</v>
      </c>
      <c r="Q1898" s="1">
        <v>2</v>
      </c>
      <c r="R1898" s="3">
        <v>47</v>
      </c>
      <c r="S1898" s="1">
        <v>100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3">
        <v>11</v>
      </c>
      <c r="AD1898" s="1">
        <v>9.9855619000000007E-2</v>
      </c>
      <c r="AE1898" s="1">
        <v>2.2143426940416801E-2</v>
      </c>
      <c r="AF1898" s="1">
        <v>4</v>
      </c>
      <c r="AG1898" s="2">
        <v>4</v>
      </c>
      <c r="AH1898" s="1">
        <v>11</v>
      </c>
      <c r="AI1898" s="1">
        <v>1</v>
      </c>
      <c r="AJ1898" s="1">
        <v>1</v>
      </c>
      <c r="AK1898" s="1">
        <v>51</v>
      </c>
    </row>
    <row r="1899" spans="1:37" x14ac:dyDescent="0.2">
      <c r="A1899" t="s">
        <v>1899</v>
      </c>
      <c r="B1899" t="s">
        <v>5123</v>
      </c>
      <c r="C1899" t="s">
        <v>5828</v>
      </c>
      <c r="D1899" t="s">
        <v>9121</v>
      </c>
      <c r="E1899" t="s">
        <v>9122</v>
      </c>
      <c r="F1899" s="35" t="s">
        <v>9123</v>
      </c>
      <c r="G1899" s="1" t="s">
        <v>5104</v>
      </c>
      <c r="H1899" s="1" t="s">
        <v>5104</v>
      </c>
      <c r="I1899" s="3">
        <v>1</v>
      </c>
      <c r="J1899" s="1">
        <v>0</v>
      </c>
      <c r="K1899" s="1">
        <v>0</v>
      </c>
      <c r="L1899" s="3">
        <v>1</v>
      </c>
      <c r="M1899" s="6">
        <v>14936</v>
      </c>
      <c r="N1899" s="13">
        <v>14936</v>
      </c>
      <c r="O1899" s="3">
        <v>44</v>
      </c>
      <c r="P1899" s="1">
        <v>1.8049999999999999</v>
      </c>
      <c r="Q1899" s="1">
        <v>1.8049999999999999</v>
      </c>
      <c r="R1899" s="3">
        <v>47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20</v>
      </c>
      <c r="Z1899" s="1">
        <v>0</v>
      </c>
      <c r="AA1899" s="1">
        <v>0</v>
      </c>
      <c r="AB1899" s="1">
        <v>80</v>
      </c>
      <c r="AC1899" s="3">
        <v>11</v>
      </c>
      <c r="AD1899" s="1">
        <v>-9.6483146000000006E-2</v>
      </c>
      <c r="AE1899" s="1">
        <v>2.2185339469565801E-2</v>
      </c>
      <c r="AF1899" s="1">
        <v>1</v>
      </c>
      <c r="AG1899" s="1">
        <v>1</v>
      </c>
      <c r="AH1899" s="1">
        <v>11</v>
      </c>
      <c r="AI1899" s="1">
        <v>7</v>
      </c>
      <c r="AJ1899" s="1">
        <v>7</v>
      </c>
      <c r="AK1899" s="1">
        <v>51</v>
      </c>
    </row>
    <row r="1900" spans="1:37" x14ac:dyDescent="0.2">
      <c r="A1900" t="s">
        <v>1900</v>
      </c>
      <c r="B1900" t="s">
        <v>5123</v>
      </c>
      <c r="C1900" t="s">
        <v>5828</v>
      </c>
      <c r="D1900" t="s">
        <v>9121</v>
      </c>
      <c r="E1900" t="s">
        <v>9124</v>
      </c>
      <c r="F1900" s="35" t="s">
        <v>9125</v>
      </c>
      <c r="G1900" s="1" t="s">
        <v>5104</v>
      </c>
      <c r="H1900" s="1" t="s">
        <v>5104</v>
      </c>
      <c r="I1900" s="3">
        <v>1</v>
      </c>
      <c r="J1900" s="1">
        <v>0</v>
      </c>
      <c r="K1900" s="1">
        <v>0</v>
      </c>
      <c r="L1900" s="3">
        <v>1</v>
      </c>
      <c r="M1900" s="6">
        <v>8450</v>
      </c>
      <c r="N1900" s="13">
        <v>8450</v>
      </c>
      <c r="O1900" s="3">
        <v>44</v>
      </c>
      <c r="P1900" s="1">
        <v>1.4325000000000001</v>
      </c>
      <c r="Q1900" s="1">
        <v>1.4325000000000001</v>
      </c>
      <c r="R1900" s="3">
        <v>47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20</v>
      </c>
      <c r="Z1900" s="1">
        <v>0</v>
      </c>
      <c r="AA1900" s="1">
        <v>0</v>
      </c>
      <c r="AB1900" s="1">
        <v>80</v>
      </c>
      <c r="AC1900" s="3">
        <v>11</v>
      </c>
      <c r="AD1900" s="1">
        <v>-9.6483146000000006E-2</v>
      </c>
      <c r="AE1900" s="1">
        <v>2.2185339469565801E-2</v>
      </c>
      <c r="AF1900" s="1">
        <v>1</v>
      </c>
      <c r="AG1900" s="1">
        <v>1</v>
      </c>
      <c r="AH1900" s="1">
        <v>11</v>
      </c>
      <c r="AI1900" s="1">
        <v>12</v>
      </c>
      <c r="AJ1900" s="1">
        <v>12</v>
      </c>
      <c r="AK1900" s="1">
        <v>51</v>
      </c>
    </row>
    <row r="1901" spans="1:37" x14ac:dyDescent="0.2">
      <c r="A1901" t="s">
        <v>1901</v>
      </c>
      <c r="B1901" t="s">
        <v>5123</v>
      </c>
      <c r="C1901" t="s">
        <v>5828</v>
      </c>
      <c r="D1901" t="s">
        <v>9121</v>
      </c>
      <c r="E1901" t="s">
        <v>9126</v>
      </c>
      <c r="F1901" s="35" t="s">
        <v>9127</v>
      </c>
      <c r="G1901" s="1" t="s">
        <v>5104</v>
      </c>
      <c r="H1901" s="1" t="s">
        <v>5104</v>
      </c>
      <c r="I1901" s="3">
        <v>2</v>
      </c>
      <c r="J1901" s="1">
        <v>0</v>
      </c>
      <c r="K1901" s="1">
        <v>0</v>
      </c>
      <c r="L1901" s="3">
        <v>1</v>
      </c>
      <c r="M1901" s="6">
        <v>5445</v>
      </c>
      <c r="N1901" s="13">
        <v>5445</v>
      </c>
      <c r="O1901" s="3">
        <v>44</v>
      </c>
      <c r="P1901" s="1" t="s">
        <v>2</v>
      </c>
      <c r="Q1901" s="1">
        <v>1.4154</v>
      </c>
      <c r="R1901" s="3" t="s">
        <v>14989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20</v>
      </c>
      <c r="Z1901" s="1">
        <v>0</v>
      </c>
      <c r="AA1901" s="1">
        <v>0</v>
      </c>
      <c r="AB1901" s="1">
        <v>80</v>
      </c>
      <c r="AC1901" s="3">
        <v>11</v>
      </c>
      <c r="AD1901" s="1">
        <v>-9.6483146000000006E-2</v>
      </c>
      <c r="AE1901" s="1">
        <v>2.2185339469565801E-2</v>
      </c>
      <c r="AF1901" s="1">
        <v>1</v>
      </c>
      <c r="AG1901" s="1">
        <v>1</v>
      </c>
      <c r="AH1901" s="1">
        <v>11</v>
      </c>
      <c r="AI1901" s="1">
        <v>4</v>
      </c>
      <c r="AJ1901" s="1">
        <v>4</v>
      </c>
      <c r="AK1901" s="1">
        <v>51</v>
      </c>
    </row>
    <row r="1902" spans="1:37" x14ac:dyDescent="0.2">
      <c r="A1902" t="s">
        <v>1902</v>
      </c>
      <c r="B1902" t="s">
        <v>5123</v>
      </c>
      <c r="C1902" t="s">
        <v>5828</v>
      </c>
      <c r="D1902" t="s">
        <v>9121</v>
      </c>
      <c r="E1902" t="s">
        <v>6898</v>
      </c>
      <c r="F1902" s="35" t="s">
        <v>9128</v>
      </c>
      <c r="G1902" s="1" t="s">
        <v>5104</v>
      </c>
      <c r="H1902" s="1" t="s">
        <v>5104</v>
      </c>
      <c r="I1902" s="3">
        <v>1</v>
      </c>
      <c r="J1902" s="1">
        <v>1</v>
      </c>
      <c r="K1902" s="1">
        <v>1</v>
      </c>
      <c r="L1902" s="3">
        <v>42</v>
      </c>
      <c r="M1902" s="6">
        <v>16250</v>
      </c>
      <c r="N1902" s="13">
        <v>16250</v>
      </c>
      <c r="O1902" s="3">
        <v>44</v>
      </c>
      <c r="P1902" s="1">
        <v>2.0150000000000001</v>
      </c>
      <c r="Q1902" s="1">
        <v>2.0150000000000001</v>
      </c>
      <c r="R1902" s="3">
        <v>47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20</v>
      </c>
      <c r="Z1902" s="1">
        <v>0</v>
      </c>
      <c r="AA1902" s="1">
        <v>0</v>
      </c>
      <c r="AB1902" s="1">
        <v>80</v>
      </c>
      <c r="AC1902" s="3">
        <v>11</v>
      </c>
      <c r="AD1902" s="1">
        <v>-9.6483146000000006E-2</v>
      </c>
      <c r="AE1902" s="1">
        <v>2.2185339469565801E-2</v>
      </c>
      <c r="AF1902" s="1">
        <v>1</v>
      </c>
      <c r="AG1902" s="1">
        <v>1</v>
      </c>
      <c r="AH1902" s="1">
        <v>11</v>
      </c>
      <c r="AI1902" s="1">
        <v>8</v>
      </c>
      <c r="AJ1902" s="1">
        <v>8</v>
      </c>
      <c r="AK1902" s="1">
        <v>51</v>
      </c>
    </row>
    <row r="1903" spans="1:37" x14ac:dyDescent="0.2">
      <c r="A1903" t="s">
        <v>1903</v>
      </c>
      <c r="B1903" t="s">
        <v>5123</v>
      </c>
      <c r="C1903" t="s">
        <v>5828</v>
      </c>
      <c r="D1903" t="s">
        <v>9121</v>
      </c>
      <c r="E1903" t="s">
        <v>9129</v>
      </c>
      <c r="F1903" s="35" t="s">
        <v>9130</v>
      </c>
      <c r="G1903" s="1" t="s">
        <v>5104</v>
      </c>
      <c r="H1903" s="1" t="s">
        <v>5104</v>
      </c>
      <c r="I1903" s="3">
        <v>1</v>
      </c>
      <c r="J1903" s="1">
        <v>0</v>
      </c>
      <c r="K1903" s="1">
        <v>0</v>
      </c>
      <c r="L1903" s="3">
        <v>1</v>
      </c>
      <c r="M1903" s="6">
        <v>12435.8</v>
      </c>
      <c r="N1903" s="13">
        <v>12435.8</v>
      </c>
      <c r="O1903" s="3">
        <v>44</v>
      </c>
      <c r="P1903" s="1">
        <v>1.865</v>
      </c>
      <c r="Q1903" s="1">
        <v>1.865</v>
      </c>
      <c r="R1903" s="3">
        <v>47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20</v>
      </c>
      <c r="Z1903" s="1">
        <v>0</v>
      </c>
      <c r="AA1903" s="1">
        <v>0</v>
      </c>
      <c r="AB1903" s="1">
        <v>80</v>
      </c>
      <c r="AC1903" s="3">
        <v>11</v>
      </c>
      <c r="AD1903" s="1">
        <v>-9.6483146000000006E-2</v>
      </c>
      <c r="AE1903" s="1">
        <v>2.2185339469565801E-2</v>
      </c>
      <c r="AF1903" s="1">
        <v>1</v>
      </c>
      <c r="AG1903" s="1">
        <v>1</v>
      </c>
      <c r="AH1903" s="1">
        <v>11</v>
      </c>
      <c r="AI1903" s="1">
        <v>9</v>
      </c>
      <c r="AJ1903" s="1">
        <v>9</v>
      </c>
      <c r="AK1903" s="1">
        <v>51</v>
      </c>
    </row>
    <row r="1904" spans="1:37" x14ac:dyDescent="0.2">
      <c r="A1904" t="s">
        <v>1904</v>
      </c>
      <c r="B1904" t="s">
        <v>5123</v>
      </c>
      <c r="C1904" t="s">
        <v>5828</v>
      </c>
      <c r="D1904" t="s">
        <v>9121</v>
      </c>
      <c r="E1904" t="s">
        <v>9131</v>
      </c>
      <c r="F1904" s="35" t="s">
        <v>9132</v>
      </c>
      <c r="G1904" s="1" t="s">
        <v>5104</v>
      </c>
      <c r="H1904" s="1" t="s">
        <v>5104</v>
      </c>
      <c r="I1904" s="3">
        <v>2</v>
      </c>
      <c r="J1904" s="1">
        <v>0</v>
      </c>
      <c r="K1904" s="1">
        <v>0</v>
      </c>
      <c r="L1904" s="3">
        <v>1</v>
      </c>
      <c r="M1904" s="6">
        <v>23014.400000000001</v>
      </c>
      <c r="N1904" s="13">
        <v>23014.400000000001</v>
      </c>
      <c r="O1904" s="3">
        <v>44</v>
      </c>
      <c r="P1904" s="1">
        <v>1.4550000000000001</v>
      </c>
      <c r="Q1904" s="1">
        <v>1.4550000000000001</v>
      </c>
      <c r="R1904" s="3">
        <v>47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20</v>
      </c>
      <c r="Z1904" s="1">
        <v>0</v>
      </c>
      <c r="AA1904" s="1">
        <v>0</v>
      </c>
      <c r="AB1904" s="1">
        <v>80</v>
      </c>
      <c r="AC1904" s="3">
        <v>11</v>
      </c>
      <c r="AD1904" s="1">
        <v>-9.6483146000000006E-2</v>
      </c>
      <c r="AE1904" s="1">
        <v>2.2185339469565801E-2</v>
      </c>
      <c r="AF1904" s="1">
        <v>1</v>
      </c>
      <c r="AG1904" s="1">
        <v>1</v>
      </c>
      <c r="AH1904" s="1">
        <v>11</v>
      </c>
      <c r="AI1904" s="1">
        <v>3</v>
      </c>
      <c r="AJ1904" s="1">
        <v>3</v>
      </c>
      <c r="AK1904" s="1">
        <v>51</v>
      </c>
    </row>
    <row r="1905" spans="1:37" x14ac:dyDescent="0.2">
      <c r="A1905" t="s">
        <v>1905</v>
      </c>
      <c r="B1905" t="s">
        <v>5123</v>
      </c>
      <c r="C1905" t="s">
        <v>5828</v>
      </c>
      <c r="D1905" t="s">
        <v>9121</v>
      </c>
      <c r="E1905" t="s">
        <v>9133</v>
      </c>
      <c r="F1905" s="35" t="s">
        <v>9134</v>
      </c>
      <c r="G1905" s="1" t="s">
        <v>5104</v>
      </c>
      <c r="H1905" s="1" t="s">
        <v>5104</v>
      </c>
      <c r="I1905" s="3">
        <v>2</v>
      </c>
      <c r="J1905" s="1">
        <v>0</v>
      </c>
      <c r="K1905" s="1">
        <v>0</v>
      </c>
      <c r="L1905" s="3">
        <v>1</v>
      </c>
      <c r="M1905" s="6">
        <v>2740</v>
      </c>
      <c r="N1905" s="13">
        <v>2740</v>
      </c>
      <c r="O1905" s="3">
        <v>44</v>
      </c>
      <c r="P1905" s="1" t="s">
        <v>2</v>
      </c>
      <c r="Q1905" s="1">
        <v>1.8927</v>
      </c>
      <c r="R1905" s="3" t="s">
        <v>14989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20</v>
      </c>
      <c r="Z1905" s="1">
        <v>0</v>
      </c>
      <c r="AA1905" s="1">
        <v>0</v>
      </c>
      <c r="AB1905" s="1">
        <v>80</v>
      </c>
      <c r="AC1905" s="3">
        <v>11</v>
      </c>
      <c r="AD1905" s="1">
        <v>-9.6483146000000006E-2</v>
      </c>
      <c r="AE1905" s="1">
        <v>2.2185339469565801E-2</v>
      </c>
      <c r="AF1905" s="1">
        <v>1</v>
      </c>
      <c r="AG1905" s="1">
        <v>1</v>
      </c>
      <c r="AH1905" s="1">
        <v>11</v>
      </c>
      <c r="AI1905" s="1">
        <v>3</v>
      </c>
      <c r="AJ1905" s="1">
        <v>3</v>
      </c>
      <c r="AK1905" s="1">
        <v>51</v>
      </c>
    </row>
    <row r="1906" spans="1:37" x14ac:dyDescent="0.2">
      <c r="A1906" t="s">
        <v>1906</v>
      </c>
      <c r="B1906" t="s">
        <v>5123</v>
      </c>
      <c r="C1906" t="s">
        <v>5828</v>
      </c>
      <c r="D1906" t="s">
        <v>9121</v>
      </c>
      <c r="E1906" t="s">
        <v>9135</v>
      </c>
      <c r="F1906" s="35" t="s">
        <v>9136</v>
      </c>
      <c r="G1906" s="1" t="s">
        <v>5104</v>
      </c>
      <c r="H1906" s="1" t="s">
        <v>5104</v>
      </c>
      <c r="I1906" s="3">
        <v>2</v>
      </c>
      <c r="J1906" s="1">
        <v>0</v>
      </c>
      <c r="K1906" s="1">
        <v>0</v>
      </c>
      <c r="L1906" s="3">
        <v>1</v>
      </c>
      <c r="M1906" s="6">
        <v>3260</v>
      </c>
      <c r="N1906" s="13">
        <v>3260</v>
      </c>
      <c r="O1906" s="3">
        <v>44</v>
      </c>
      <c r="P1906" s="1" t="s">
        <v>2</v>
      </c>
      <c r="Q1906" s="1">
        <v>2.08405</v>
      </c>
      <c r="R1906" s="3" t="s">
        <v>14989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20</v>
      </c>
      <c r="Z1906" s="1">
        <v>0</v>
      </c>
      <c r="AA1906" s="1">
        <v>0</v>
      </c>
      <c r="AB1906" s="1">
        <v>80</v>
      </c>
      <c r="AC1906" s="3">
        <v>11</v>
      </c>
      <c r="AD1906" s="1">
        <v>-9.6483146000000006E-2</v>
      </c>
      <c r="AE1906" s="1">
        <v>2.2185339469565801E-2</v>
      </c>
      <c r="AF1906" s="1">
        <v>1</v>
      </c>
      <c r="AG1906" s="1">
        <v>1</v>
      </c>
      <c r="AH1906" s="1">
        <v>11</v>
      </c>
      <c r="AI1906" s="1">
        <v>3</v>
      </c>
      <c r="AJ1906" s="1">
        <v>3</v>
      </c>
      <c r="AK1906" s="1">
        <v>51</v>
      </c>
    </row>
    <row r="1907" spans="1:37" x14ac:dyDescent="0.2">
      <c r="A1907" t="s">
        <v>1907</v>
      </c>
      <c r="B1907" t="s">
        <v>5168</v>
      </c>
      <c r="C1907" t="s">
        <v>5605</v>
      </c>
      <c r="D1907" t="s">
        <v>9137</v>
      </c>
      <c r="E1907" t="s">
        <v>5900</v>
      </c>
      <c r="F1907" s="35" t="s">
        <v>9138</v>
      </c>
      <c r="G1907" s="1" t="s">
        <v>5104</v>
      </c>
      <c r="H1907" s="1" t="s">
        <v>5104</v>
      </c>
      <c r="I1907" s="3">
        <v>1</v>
      </c>
      <c r="J1907" s="1">
        <v>0</v>
      </c>
      <c r="K1907" s="1">
        <v>0</v>
      </c>
      <c r="L1907" s="3">
        <v>1</v>
      </c>
      <c r="M1907" s="6">
        <v>49.2</v>
      </c>
      <c r="N1907" s="13">
        <v>49.2</v>
      </c>
      <c r="O1907" s="3">
        <v>44</v>
      </c>
      <c r="P1907" s="1">
        <v>1</v>
      </c>
      <c r="Q1907" s="1">
        <v>1</v>
      </c>
      <c r="R1907" s="14">
        <v>1</v>
      </c>
      <c r="S1907" s="1">
        <v>100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3">
        <v>11</v>
      </c>
      <c r="AD1907" s="1">
        <v>9.9855619000000007E-2</v>
      </c>
      <c r="AE1907" s="1">
        <v>2.2143426940416801E-2</v>
      </c>
      <c r="AF1907" s="1">
        <v>4</v>
      </c>
      <c r="AG1907" s="2">
        <v>4</v>
      </c>
      <c r="AH1907" s="1">
        <v>11</v>
      </c>
      <c r="AI1907" s="1">
        <v>3</v>
      </c>
      <c r="AJ1907" s="1">
        <v>3</v>
      </c>
      <c r="AK1907" s="1">
        <v>51</v>
      </c>
    </row>
    <row r="1908" spans="1:37" x14ac:dyDescent="0.2">
      <c r="A1908" t="s">
        <v>1908</v>
      </c>
      <c r="B1908" t="s">
        <v>5181</v>
      </c>
      <c r="C1908" t="s">
        <v>5834</v>
      </c>
      <c r="D1908" t="s">
        <v>9139</v>
      </c>
      <c r="E1908" t="s">
        <v>6036</v>
      </c>
      <c r="F1908" s="35" t="s">
        <v>9140</v>
      </c>
      <c r="G1908" s="1" t="s">
        <v>5104</v>
      </c>
      <c r="H1908" s="1" t="s">
        <v>5104</v>
      </c>
      <c r="I1908" s="3">
        <v>1</v>
      </c>
      <c r="J1908" s="1">
        <v>0</v>
      </c>
      <c r="K1908" s="1">
        <v>0</v>
      </c>
      <c r="L1908" s="3">
        <v>1</v>
      </c>
      <c r="M1908" s="6">
        <v>3500</v>
      </c>
      <c r="N1908" s="13">
        <v>3500</v>
      </c>
      <c r="O1908" s="3">
        <v>44</v>
      </c>
      <c r="P1908" s="1">
        <v>2.34</v>
      </c>
      <c r="Q1908" s="1">
        <v>2.34</v>
      </c>
      <c r="R1908" s="3">
        <v>47</v>
      </c>
      <c r="S1908" s="1">
        <v>70</v>
      </c>
      <c r="T1908" s="1">
        <v>0</v>
      </c>
      <c r="U1908" s="1">
        <v>10</v>
      </c>
      <c r="V1908" s="1">
        <v>0</v>
      </c>
      <c r="W1908" s="1">
        <v>10</v>
      </c>
      <c r="X1908" s="1">
        <v>0</v>
      </c>
      <c r="Y1908" s="1">
        <v>10</v>
      </c>
      <c r="Z1908" s="1">
        <v>0</v>
      </c>
      <c r="AA1908" s="1">
        <v>0</v>
      </c>
      <c r="AB1908" s="1">
        <v>0</v>
      </c>
      <c r="AC1908" s="3">
        <v>11</v>
      </c>
      <c r="AD1908" s="1">
        <v>9.3301624E-2</v>
      </c>
      <c r="AE1908" s="1">
        <v>-7.1181686334263698E-3</v>
      </c>
      <c r="AF1908" s="1">
        <v>1</v>
      </c>
      <c r="AG1908" s="1">
        <v>1</v>
      </c>
      <c r="AH1908" s="1">
        <v>11</v>
      </c>
      <c r="AI1908" s="1">
        <v>8</v>
      </c>
      <c r="AJ1908" s="1">
        <v>8</v>
      </c>
      <c r="AK1908" s="1">
        <v>51</v>
      </c>
    </row>
    <row r="1909" spans="1:37" x14ac:dyDescent="0.2">
      <c r="A1909" t="s">
        <v>1909</v>
      </c>
      <c r="B1909" t="s">
        <v>5123</v>
      </c>
      <c r="C1909" t="s">
        <v>5131</v>
      </c>
      <c r="D1909" t="s">
        <v>9141</v>
      </c>
      <c r="E1909" t="s">
        <v>9142</v>
      </c>
      <c r="F1909" s="35" t="s">
        <v>9143</v>
      </c>
      <c r="G1909" s="1" t="s">
        <v>5106</v>
      </c>
      <c r="H1909" s="1" t="s">
        <v>5106</v>
      </c>
      <c r="I1909" s="3">
        <v>1</v>
      </c>
      <c r="J1909" s="1">
        <v>0</v>
      </c>
      <c r="K1909" s="1">
        <v>0</v>
      </c>
      <c r="L1909" s="3">
        <v>1</v>
      </c>
      <c r="M1909" s="6">
        <v>66.400000000000006</v>
      </c>
      <c r="N1909" s="13">
        <v>66.400000000000006</v>
      </c>
      <c r="O1909" s="3">
        <v>44</v>
      </c>
      <c r="P1909" s="1" t="s">
        <v>2</v>
      </c>
      <c r="Q1909" s="1">
        <v>3.1484999999999999</v>
      </c>
      <c r="R1909" s="3" t="s">
        <v>14989</v>
      </c>
      <c r="S1909" s="1">
        <v>80</v>
      </c>
      <c r="T1909" s="1">
        <v>0</v>
      </c>
      <c r="U1909" s="1">
        <v>0</v>
      </c>
      <c r="V1909" s="1">
        <v>20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3">
        <v>11</v>
      </c>
      <c r="AD1909" s="1">
        <v>9.9534282000000002E-2</v>
      </c>
      <c r="AE1909" s="1">
        <v>2.1262934104497099E-2</v>
      </c>
      <c r="AF1909" s="1">
        <v>1</v>
      </c>
      <c r="AG1909" s="1">
        <v>1</v>
      </c>
      <c r="AH1909" s="1">
        <v>11</v>
      </c>
      <c r="AI1909" s="1">
        <v>4</v>
      </c>
      <c r="AJ1909" s="1">
        <v>4</v>
      </c>
      <c r="AK1909" s="1">
        <v>51</v>
      </c>
    </row>
    <row r="1910" spans="1:37" x14ac:dyDescent="0.2">
      <c r="A1910" t="s">
        <v>1910</v>
      </c>
      <c r="B1910" t="s">
        <v>5123</v>
      </c>
      <c r="C1910" t="s">
        <v>5131</v>
      </c>
      <c r="D1910" t="s">
        <v>9141</v>
      </c>
      <c r="E1910" t="s">
        <v>9144</v>
      </c>
      <c r="F1910" s="35" t="s">
        <v>9145</v>
      </c>
      <c r="G1910" s="1" t="s">
        <v>5104</v>
      </c>
      <c r="H1910" s="1" t="s">
        <v>5104</v>
      </c>
      <c r="I1910" s="3">
        <v>1</v>
      </c>
      <c r="J1910" s="1">
        <v>0</v>
      </c>
      <c r="K1910" s="1">
        <v>0</v>
      </c>
      <c r="L1910" s="3">
        <v>1</v>
      </c>
      <c r="M1910" s="6">
        <v>69.099999999999994</v>
      </c>
      <c r="N1910" s="13">
        <v>69.099999999999994</v>
      </c>
      <c r="O1910" s="3">
        <v>44</v>
      </c>
      <c r="P1910" s="1">
        <v>4</v>
      </c>
      <c r="Q1910" s="1">
        <v>4</v>
      </c>
      <c r="R1910" s="3">
        <v>1</v>
      </c>
      <c r="S1910" s="1">
        <v>80</v>
      </c>
      <c r="T1910" s="1">
        <v>0</v>
      </c>
      <c r="U1910" s="1">
        <v>0</v>
      </c>
      <c r="V1910" s="1">
        <v>20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3">
        <v>11</v>
      </c>
      <c r="AD1910" s="1">
        <v>9.9534282000000002E-2</v>
      </c>
      <c r="AE1910" s="1">
        <v>2.1262934104497099E-2</v>
      </c>
      <c r="AF1910" s="1">
        <v>1</v>
      </c>
      <c r="AG1910" s="1">
        <v>1</v>
      </c>
      <c r="AH1910" s="1">
        <v>11</v>
      </c>
      <c r="AI1910" s="1">
        <v>3</v>
      </c>
      <c r="AJ1910" s="1">
        <v>3</v>
      </c>
      <c r="AK1910" s="1">
        <v>51</v>
      </c>
    </row>
    <row r="1911" spans="1:37" x14ac:dyDescent="0.2">
      <c r="A1911" t="s">
        <v>1911</v>
      </c>
      <c r="B1911" t="s">
        <v>5123</v>
      </c>
      <c r="C1911" t="s">
        <v>5131</v>
      </c>
      <c r="D1911" t="s">
        <v>9141</v>
      </c>
      <c r="E1911" t="s">
        <v>9146</v>
      </c>
      <c r="F1911" s="35" t="s">
        <v>9147</v>
      </c>
      <c r="G1911" s="1" t="s">
        <v>5106</v>
      </c>
      <c r="H1911" s="1" t="s">
        <v>5106</v>
      </c>
      <c r="I1911" s="3">
        <v>1</v>
      </c>
      <c r="J1911" s="1">
        <v>0</v>
      </c>
      <c r="K1911" s="1">
        <v>0</v>
      </c>
      <c r="L1911" s="3">
        <v>1</v>
      </c>
      <c r="M1911" s="6">
        <v>84.7</v>
      </c>
      <c r="N1911" s="13">
        <v>84.7</v>
      </c>
      <c r="O1911" s="3">
        <v>44</v>
      </c>
      <c r="P1911" s="1" t="s">
        <v>2</v>
      </c>
      <c r="Q1911" s="1">
        <v>4.2716000000000003</v>
      </c>
      <c r="R1911" s="3" t="s">
        <v>14989</v>
      </c>
      <c r="S1911" s="1">
        <v>80</v>
      </c>
      <c r="T1911" s="1">
        <v>0</v>
      </c>
      <c r="U1911" s="1">
        <v>0</v>
      </c>
      <c r="V1911" s="1">
        <v>20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3">
        <v>11</v>
      </c>
      <c r="AD1911" s="1">
        <v>9.9534282000000002E-2</v>
      </c>
      <c r="AE1911" s="1">
        <v>2.1262934104497099E-2</v>
      </c>
      <c r="AF1911" s="1">
        <v>1</v>
      </c>
      <c r="AG1911" s="1">
        <v>1</v>
      </c>
      <c r="AH1911" s="1">
        <v>11</v>
      </c>
      <c r="AI1911" s="1">
        <v>3</v>
      </c>
      <c r="AJ1911" s="1">
        <v>3</v>
      </c>
      <c r="AK1911" s="1">
        <v>51</v>
      </c>
    </row>
    <row r="1912" spans="1:37" x14ac:dyDescent="0.2">
      <c r="A1912" t="s">
        <v>1912</v>
      </c>
      <c r="B1912" t="s">
        <v>5123</v>
      </c>
      <c r="C1912" t="s">
        <v>5131</v>
      </c>
      <c r="D1912" t="s">
        <v>9141</v>
      </c>
      <c r="E1912" t="s">
        <v>9148</v>
      </c>
      <c r="F1912" s="35" t="s">
        <v>9149</v>
      </c>
      <c r="G1912" s="1" t="s">
        <v>5106</v>
      </c>
      <c r="H1912" s="1" t="s">
        <v>5106</v>
      </c>
      <c r="I1912" s="3">
        <v>1</v>
      </c>
      <c r="J1912" s="1">
        <v>0</v>
      </c>
      <c r="K1912" s="1">
        <v>0</v>
      </c>
      <c r="L1912" s="3">
        <v>1</v>
      </c>
      <c r="M1912" s="6">
        <v>118.5</v>
      </c>
      <c r="N1912" s="13">
        <v>118.5</v>
      </c>
      <c r="O1912" s="3">
        <v>44</v>
      </c>
      <c r="P1912" s="1">
        <v>1.94</v>
      </c>
      <c r="Q1912" s="1">
        <v>1.94</v>
      </c>
      <c r="R1912" s="3">
        <v>47</v>
      </c>
      <c r="S1912" s="1">
        <v>80</v>
      </c>
      <c r="T1912" s="1">
        <v>0</v>
      </c>
      <c r="U1912" s="1">
        <v>0</v>
      </c>
      <c r="V1912" s="1">
        <v>20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3">
        <v>11</v>
      </c>
      <c r="AD1912" s="1">
        <v>9.9534282000000002E-2</v>
      </c>
      <c r="AE1912" s="1">
        <v>2.1262934104497099E-2</v>
      </c>
      <c r="AF1912" s="1">
        <v>1</v>
      </c>
      <c r="AG1912" s="1">
        <v>1</v>
      </c>
      <c r="AH1912" s="1">
        <v>11</v>
      </c>
      <c r="AI1912" s="1">
        <v>2</v>
      </c>
      <c r="AJ1912" s="1">
        <v>2</v>
      </c>
      <c r="AK1912" s="1">
        <v>51</v>
      </c>
    </row>
    <row r="1913" spans="1:37" x14ac:dyDescent="0.2">
      <c r="A1913" t="s">
        <v>1913</v>
      </c>
      <c r="B1913" t="s">
        <v>5123</v>
      </c>
      <c r="C1913" t="s">
        <v>5254</v>
      </c>
      <c r="D1913" t="s">
        <v>9150</v>
      </c>
      <c r="E1913" t="s">
        <v>6862</v>
      </c>
      <c r="F1913" s="35" t="s">
        <v>9151</v>
      </c>
      <c r="G1913" s="1" t="s">
        <v>5105</v>
      </c>
      <c r="H1913" s="1" t="s">
        <v>5105</v>
      </c>
      <c r="I1913" s="3">
        <v>1</v>
      </c>
      <c r="J1913" s="1">
        <v>0</v>
      </c>
      <c r="K1913" s="1">
        <v>0</v>
      </c>
      <c r="L1913" s="3">
        <v>1</v>
      </c>
      <c r="M1913" s="6">
        <v>189.6</v>
      </c>
      <c r="N1913" s="13">
        <v>189.6</v>
      </c>
      <c r="O1913" s="3">
        <v>44</v>
      </c>
      <c r="P1913" s="1">
        <v>5.91</v>
      </c>
      <c r="Q1913" s="1">
        <v>5.91</v>
      </c>
      <c r="R1913" s="3">
        <v>47</v>
      </c>
      <c r="S1913" s="1">
        <v>20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40</v>
      </c>
      <c r="AB1913" s="1">
        <v>40</v>
      </c>
      <c r="AC1913" s="3">
        <v>11</v>
      </c>
      <c r="AD1913" s="1">
        <v>-4.1695915E-2</v>
      </c>
      <c r="AE1913" s="1">
        <v>2.4389004042712499E-2</v>
      </c>
      <c r="AF1913" s="1">
        <v>1</v>
      </c>
      <c r="AG1913" s="1">
        <v>1</v>
      </c>
      <c r="AH1913" s="1">
        <v>11</v>
      </c>
      <c r="AI1913" s="1">
        <v>3</v>
      </c>
      <c r="AJ1913" s="1">
        <v>3</v>
      </c>
      <c r="AK1913" s="1">
        <v>51</v>
      </c>
    </row>
    <row r="1914" spans="1:37" x14ac:dyDescent="0.2">
      <c r="A1914" t="s">
        <v>1914</v>
      </c>
      <c r="B1914" t="s">
        <v>5123</v>
      </c>
      <c r="C1914" t="s">
        <v>5254</v>
      </c>
      <c r="D1914" t="s">
        <v>9150</v>
      </c>
      <c r="E1914" t="s">
        <v>9152</v>
      </c>
      <c r="F1914" s="35" t="s">
        <v>9153</v>
      </c>
      <c r="G1914" s="1" t="s">
        <v>5105</v>
      </c>
      <c r="H1914" s="1" t="s">
        <v>5105</v>
      </c>
      <c r="I1914" s="3">
        <v>1</v>
      </c>
      <c r="J1914" s="1">
        <v>0</v>
      </c>
      <c r="K1914" s="1">
        <v>0</v>
      </c>
      <c r="L1914" s="3">
        <v>1</v>
      </c>
      <c r="M1914" s="6">
        <v>131.69999999999999</v>
      </c>
      <c r="N1914" s="13">
        <v>131.69999999999999</v>
      </c>
      <c r="O1914" s="3">
        <v>44</v>
      </c>
      <c r="P1914" s="1">
        <v>8.0850000000000009</v>
      </c>
      <c r="Q1914" s="1">
        <v>8.0850000000000009</v>
      </c>
      <c r="R1914" s="3">
        <v>47</v>
      </c>
      <c r="S1914" s="1">
        <v>20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40</v>
      </c>
      <c r="AB1914" s="1">
        <v>40</v>
      </c>
      <c r="AC1914" s="3">
        <v>11</v>
      </c>
      <c r="AD1914" s="1">
        <v>-4.1695915E-2</v>
      </c>
      <c r="AE1914" s="1">
        <v>2.4389004042712499E-2</v>
      </c>
      <c r="AF1914" s="1">
        <v>1</v>
      </c>
      <c r="AG1914" s="1">
        <v>1</v>
      </c>
      <c r="AH1914" s="1">
        <v>11</v>
      </c>
      <c r="AI1914" s="1">
        <v>6</v>
      </c>
      <c r="AJ1914" s="1">
        <v>6</v>
      </c>
      <c r="AK1914" s="1">
        <v>51</v>
      </c>
    </row>
    <row r="1915" spans="1:37" x14ac:dyDescent="0.2">
      <c r="A1915" t="s">
        <v>1915</v>
      </c>
      <c r="B1915" t="s">
        <v>5181</v>
      </c>
      <c r="C1915" t="s">
        <v>5609</v>
      </c>
      <c r="D1915" t="s">
        <v>9154</v>
      </c>
      <c r="E1915" t="s">
        <v>9155</v>
      </c>
      <c r="F1915" s="35" t="s">
        <v>9156</v>
      </c>
      <c r="G1915" s="1" t="s">
        <v>5104</v>
      </c>
      <c r="H1915" s="1" t="s">
        <v>5104</v>
      </c>
      <c r="I1915" s="3">
        <v>1</v>
      </c>
      <c r="J1915" s="1">
        <v>0</v>
      </c>
      <c r="K1915" s="1">
        <v>0</v>
      </c>
      <c r="L1915" s="3">
        <v>1</v>
      </c>
      <c r="M1915" s="6">
        <v>2062.5</v>
      </c>
      <c r="N1915" s="13">
        <v>2062.5</v>
      </c>
      <c r="O1915" s="3">
        <v>44</v>
      </c>
      <c r="P1915" s="1">
        <v>2</v>
      </c>
      <c r="Q1915" s="1">
        <v>2</v>
      </c>
      <c r="R1915" s="3">
        <v>47</v>
      </c>
      <c r="S1915" s="1">
        <v>40</v>
      </c>
      <c r="T1915" s="1">
        <v>40</v>
      </c>
      <c r="U1915" s="1">
        <v>10</v>
      </c>
      <c r="V1915" s="1">
        <v>0</v>
      </c>
      <c r="W1915" s="1">
        <v>10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3">
        <v>11</v>
      </c>
      <c r="AD1915" s="1">
        <v>7.6746460000000002E-2</v>
      </c>
      <c r="AE1915" s="1">
        <v>8.7012825323106704E-4</v>
      </c>
      <c r="AF1915" s="1">
        <v>1</v>
      </c>
      <c r="AG1915" s="1">
        <v>1</v>
      </c>
      <c r="AH1915" s="1">
        <v>11</v>
      </c>
      <c r="AI1915" s="1">
        <v>3</v>
      </c>
      <c r="AJ1915" s="1">
        <v>3</v>
      </c>
      <c r="AK1915" s="1">
        <v>51</v>
      </c>
    </row>
    <row r="1916" spans="1:37" x14ac:dyDescent="0.2">
      <c r="A1916" t="s">
        <v>1916</v>
      </c>
      <c r="B1916" t="s">
        <v>5181</v>
      </c>
      <c r="C1916" t="s">
        <v>5609</v>
      </c>
      <c r="D1916" t="s">
        <v>9154</v>
      </c>
      <c r="E1916" t="s">
        <v>9157</v>
      </c>
      <c r="F1916" s="35" t="s">
        <v>9158</v>
      </c>
      <c r="G1916" s="1" t="s">
        <v>5104</v>
      </c>
      <c r="H1916" s="1" t="s">
        <v>5104</v>
      </c>
      <c r="I1916" s="3">
        <v>1</v>
      </c>
      <c r="J1916" s="1">
        <v>0</v>
      </c>
      <c r="K1916" s="1">
        <v>0</v>
      </c>
      <c r="L1916" s="3">
        <v>1</v>
      </c>
      <c r="M1916" s="6">
        <v>1300</v>
      </c>
      <c r="N1916" s="13">
        <v>1300</v>
      </c>
      <c r="O1916" s="3">
        <v>44</v>
      </c>
      <c r="P1916" s="1">
        <v>2.2349999999999999</v>
      </c>
      <c r="Q1916" s="1">
        <v>2.2349999999999999</v>
      </c>
      <c r="R1916" s="3">
        <v>47</v>
      </c>
      <c r="S1916" s="1">
        <v>40</v>
      </c>
      <c r="T1916" s="1">
        <v>40</v>
      </c>
      <c r="U1916" s="1">
        <v>10</v>
      </c>
      <c r="V1916" s="1">
        <v>0</v>
      </c>
      <c r="W1916" s="1">
        <v>10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3">
        <v>11</v>
      </c>
      <c r="AD1916" s="1">
        <v>7.6746460000000002E-2</v>
      </c>
      <c r="AE1916" s="1">
        <v>8.7012825323107398E-4</v>
      </c>
      <c r="AF1916" s="1">
        <v>1</v>
      </c>
      <c r="AG1916" s="1">
        <v>1</v>
      </c>
      <c r="AH1916" s="1">
        <v>11</v>
      </c>
      <c r="AI1916" s="1">
        <v>5</v>
      </c>
      <c r="AJ1916" s="1">
        <v>5</v>
      </c>
      <c r="AK1916" s="1">
        <v>51</v>
      </c>
    </row>
    <row r="1917" spans="1:37" x14ac:dyDescent="0.2">
      <c r="A1917" t="s">
        <v>1917</v>
      </c>
      <c r="B1917" t="s">
        <v>5168</v>
      </c>
      <c r="C1917" t="s">
        <v>5605</v>
      </c>
      <c r="D1917" t="s">
        <v>9159</v>
      </c>
      <c r="E1917" t="s">
        <v>9160</v>
      </c>
      <c r="F1917" s="35" t="s">
        <v>9161</v>
      </c>
      <c r="G1917" s="1" t="s">
        <v>5104</v>
      </c>
      <c r="H1917" s="1" t="s">
        <v>5104</v>
      </c>
      <c r="I1917" s="3">
        <v>1</v>
      </c>
      <c r="J1917" s="1">
        <v>0</v>
      </c>
      <c r="K1917" s="1">
        <v>0</v>
      </c>
      <c r="L1917" s="3">
        <v>1</v>
      </c>
      <c r="M1917" s="6">
        <v>12</v>
      </c>
      <c r="N1917" s="13">
        <v>12</v>
      </c>
      <c r="O1917" s="3">
        <v>44</v>
      </c>
      <c r="P1917" s="1">
        <v>0.995</v>
      </c>
      <c r="Q1917" s="1">
        <v>0.995</v>
      </c>
      <c r="R1917" s="3">
        <v>47</v>
      </c>
      <c r="S1917" s="1">
        <v>100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3">
        <v>11</v>
      </c>
      <c r="AD1917" s="1">
        <v>9.9855619000000007E-2</v>
      </c>
      <c r="AE1917" s="1">
        <v>2.2143426940416801E-2</v>
      </c>
      <c r="AF1917" s="1">
        <v>4</v>
      </c>
      <c r="AG1917" s="2">
        <v>4</v>
      </c>
      <c r="AH1917" s="1">
        <v>11</v>
      </c>
      <c r="AI1917" s="1">
        <v>4</v>
      </c>
      <c r="AJ1917" s="1">
        <v>4</v>
      </c>
      <c r="AK1917" s="1">
        <v>51</v>
      </c>
    </row>
    <row r="1918" spans="1:37" x14ac:dyDescent="0.2">
      <c r="A1918" t="s">
        <v>1918</v>
      </c>
      <c r="B1918" t="s">
        <v>5123</v>
      </c>
      <c r="C1918" t="s">
        <v>5526</v>
      </c>
      <c r="D1918" t="s">
        <v>9162</v>
      </c>
      <c r="E1918" t="s">
        <v>5465</v>
      </c>
      <c r="F1918" s="35" t="s">
        <v>9163</v>
      </c>
      <c r="G1918" s="1" t="s">
        <v>5104</v>
      </c>
      <c r="H1918" s="1" t="s">
        <v>5104</v>
      </c>
      <c r="I1918" s="3">
        <v>1</v>
      </c>
      <c r="J1918" s="1">
        <v>0</v>
      </c>
      <c r="K1918" s="1">
        <v>0</v>
      </c>
      <c r="L1918" s="3">
        <v>1</v>
      </c>
      <c r="M1918" s="6">
        <v>30</v>
      </c>
      <c r="N1918" s="13">
        <v>30</v>
      </c>
      <c r="O1918" s="3">
        <v>44</v>
      </c>
      <c r="P1918" s="1">
        <v>0.97</v>
      </c>
      <c r="Q1918" s="1">
        <v>0.97</v>
      </c>
      <c r="R1918" s="3">
        <v>47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100</v>
      </c>
      <c r="Z1918" s="1">
        <v>0</v>
      </c>
      <c r="AA1918" s="1">
        <v>0</v>
      </c>
      <c r="AB1918" s="1">
        <v>0</v>
      </c>
      <c r="AC1918" s="3">
        <v>11</v>
      </c>
      <c r="AD1918" s="1">
        <v>-3.0872732999999999E-2</v>
      </c>
      <c r="AE1918" s="1">
        <v>-0.113818620885238</v>
      </c>
      <c r="AF1918" s="1">
        <v>3</v>
      </c>
      <c r="AG1918" s="1">
        <v>3</v>
      </c>
      <c r="AH1918" s="1">
        <v>11</v>
      </c>
      <c r="AI1918" s="1">
        <v>3</v>
      </c>
      <c r="AJ1918" s="1">
        <v>3</v>
      </c>
      <c r="AK1918" s="1">
        <v>51</v>
      </c>
    </row>
    <row r="1919" spans="1:37" x14ac:dyDescent="0.2">
      <c r="A1919" t="s">
        <v>1919</v>
      </c>
      <c r="B1919" t="s">
        <v>5123</v>
      </c>
      <c r="C1919" t="s">
        <v>5526</v>
      </c>
      <c r="D1919" t="s">
        <v>9162</v>
      </c>
      <c r="E1919" t="s">
        <v>9164</v>
      </c>
      <c r="F1919" s="35" t="s">
        <v>9165</v>
      </c>
      <c r="G1919" s="1" t="s">
        <v>5104</v>
      </c>
      <c r="H1919" s="1" t="s">
        <v>5104</v>
      </c>
      <c r="I1919" s="3">
        <v>1</v>
      </c>
      <c r="J1919" s="1">
        <v>0</v>
      </c>
      <c r="K1919" s="1">
        <v>0</v>
      </c>
      <c r="L1919" s="3">
        <v>1</v>
      </c>
      <c r="M1919" s="6">
        <v>100</v>
      </c>
      <c r="N1919" s="13">
        <v>100</v>
      </c>
      <c r="O1919" s="3">
        <v>44</v>
      </c>
      <c r="P1919" s="1">
        <v>1</v>
      </c>
      <c r="Q1919" s="1">
        <v>1</v>
      </c>
      <c r="R1919" s="3">
        <v>47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100</v>
      </c>
      <c r="Z1919" s="1">
        <v>0</v>
      </c>
      <c r="AA1919" s="1">
        <v>0</v>
      </c>
      <c r="AB1919" s="1">
        <v>0</v>
      </c>
      <c r="AC1919" s="3">
        <v>11</v>
      </c>
      <c r="AD1919" s="1">
        <v>-3.0872732999999999E-2</v>
      </c>
      <c r="AE1919" s="1">
        <v>-0.113818620885238</v>
      </c>
      <c r="AF1919" s="1">
        <v>3</v>
      </c>
      <c r="AG1919" s="1">
        <v>3</v>
      </c>
      <c r="AH1919" s="1">
        <v>11</v>
      </c>
      <c r="AI1919" s="1">
        <v>2</v>
      </c>
      <c r="AJ1919" s="1">
        <v>2</v>
      </c>
      <c r="AK1919" s="1">
        <v>51</v>
      </c>
    </row>
    <row r="1920" spans="1:37" x14ac:dyDescent="0.2">
      <c r="A1920" t="s">
        <v>1920</v>
      </c>
      <c r="B1920" t="s">
        <v>5412</v>
      </c>
      <c r="C1920" t="s">
        <v>5853</v>
      </c>
      <c r="D1920" t="s">
        <v>9166</v>
      </c>
      <c r="E1920" t="s">
        <v>9167</v>
      </c>
      <c r="F1920" s="35" t="s">
        <v>9166</v>
      </c>
      <c r="G1920" s="1" t="s">
        <v>5104</v>
      </c>
      <c r="H1920" s="1" t="s">
        <v>5104</v>
      </c>
      <c r="I1920" s="3">
        <v>1</v>
      </c>
      <c r="J1920" s="1">
        <v>0</v>
      </c>
      <c r="K1920" s="1">
        <v>0</v>
      </c>
      <c r="L1920" s="3">
        <v>1</v>
      </c>
      <c r="M1920" s="6">
        <v>8000</v>
      </c>
      <c r="N1920" s="13">
        <v>8000</v>
      </c>
      <c r="O1920" s="3">
        <v>44</v>
      </c>
      <c r="P1920" s="1">
        <v>1.0075000000000001</v>
      </c>
      <c r="Q1920" s="1">
        <v>1.0075000000000001</v>
      </c>
      <c r="R1920" s="3">
        <v>47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30</v>
      </c>
      <c r="Z1920" s="1">
        <v>0</v>
      </c>
      <c r="AA1920" s="1">
        <v>0</v>
      </c>
      <c r="AB1920" s="1">
        <v>70</v>
      </c>
      <c r="AC1920" s="3">
        <v>11</v>
      </c>
      <c r="AD1920" s="1">
        <v>-9.6893048999999995E-2</v>
      </c>
      <c r="AE1920" s="1">
        <v>1.50378915385768E-3</v>
      </c>
      <c r="AF1920" s="1">
        <v>3</v>
      </c>
      <c r="AG1920" s="1">
        <v>3</v>
      </c>
      <c r="AH1920" s="1">
        <v>11</v>
      </c>
      <c r="AI1920" s="1">
        <v>2</v>
      </c>
      <c r="AJ1920" s="1">
        <v>2</v>
      </c>
      <c r="AK1920" s="1">
        <v>51</v>
      </c>
    </row>
    <row r="1921" spans="1:37" x14ac:dyDescent="0.2">
      <c r="A1921" t="s">
        <v>1921</v>
      </c>
      <c r="B1921" t="s">
        <v>5123</v>
      </c>
      <c r="C1921" t="s">
        <v>5254</v>
      </c>
      <c r="D1921" t="s">
        <v>9168</v>
      </c>
      <c r="E1921" t="s">
        <v>7083</v>
      </c>
      <c r="F1921" s="35" t="s">
        <v>9169</v>
      </c>
      <c r="G1921" s="1" t="s">
        <v>5104</v>
      </c>
      <c r="H1921" s="1" t="s">
        <v>5104</v>
      </c>
      <c r="I1921" s="3">
        <v>1</v>
      </c>
      <c r="J1921" s="1">
        <v>0</v>
      </c>
      <c r="K1921" s="1">
        <v>0</v>
      </c>
      <c r="L1921" s="3">
        <v>1</v>
      </c>
      <c r="M1921" s="6">
        <v>147.5</v>
      </c>
      <c r="N1921" s="13">
        <v>147.5</v>
      </c>
      <c r="O1921" s="3">
        <v>44</v>
      </c>
      <c r="P1921" s="1">
        <v>2.5750000000000002</v>
      </c>
      <c r="Q1921" s="1">
        <v>2.5750000000000002</v>
      </c>
      <c r="R1921" s="3">
        <v>47</v>
      </c>
      <c r="S1921" s="1">
        <v>20</v>
      </c>
      <c r="T1921" s="1">
        <v>0</v>
      </c>
      <c r="U1921" s="1">
        <v>20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20</v>
      </c>
      <c r="AB1921" s="1">
        <v>40</v>
      </c>
      <c r="AC1921" s="3">
        <v>11</v>
      </c>
      <c r="AD1921" s="1">
        <v>-3.5610638E-2</v>
      </c>
      <c r="AE1921" s="1">
        <v>3.5815214964697299E-2</v>
      </c>
      <c r="AF1921" s="1">
        <v>3</v>
      </c>
      <c r="AG1921" s="1">
        <v>3</v>
      </c>
      <c r="AH1921" s="1">
        <v>11</v>
      </c>
      <c r="AI1921" s="1">
        <v>3</v>
      </c>
      <c r="AJ1921" s="1">
        <v>3</v>
      </c>
      <c r="AK1921" s="1">
        <v>51</v>
      </c>
    </row>
    <row r="1922" spans="1:37" x14ac:dyDescent="0.2">
      <c r="A1922" t="s">
        <v>1922</v>
      </c>
      <c r="B1922" t="s">
        <v>5123</v>
      </c>
      <c r="C1922" t="s">
        <v>5254</v>
      </c>
      <c r="D1922" t="s">
        <v>9168</v>
      </c>
      <c r="E1922" t="s">
        <v>9084</v>
      </c>
      <c r="F1922" s="35" t="s">
        <v>9170</v>
      </c>
      <c r="G1922" s="1" t="s">
        <v>5105</v>
      </c>
      <c r="H1922" s="1" t="s">
        <v>5105</v>
      </c>
      <c r="I1922" s="3">
        <v>8</v>
      </c>
      <c r="J1922" s="1">
        <v>0</v>
      </c>
      <c r="K1922" s="1">
        <v>0</v>
      </c>
      <c r="L1922" s="3">
        <v>1</v>
      </c>
      <c r="M1922" s="6">
        <v>152.30000000000001</v>
      </c>
      <c r="N1922" s="13">
        <v>152.30000000000001</v>
      </c>
      <c r="O1922" s="3">
        <v>44</v>
      </c>
      <c r="P1922" s="1">
        <v>2.5099999999999998</v>
      </c>
      <c r="Q1922" s="1">
        <v>2.5099999999999998</v>
      </c>
      <c r="R1922" s="3">
        <v>47</v>
      </c>
      <c r="S1922" s="1">
        <v>20</v>
      </c>
      <c r="T1922" s="1">
        <v>0</v>
      </c>
      <c r="U1922" s="1">
        <v>20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20</v>
      </c>
      <c r="AB1922" s="1">
        <v>40</v>
      </c>
      <c r="AC1922" s="3">
        <v>11</v>
      </c>
      <c r="AD1922" s="1">
        <v>-3.5610638E-2</v>
      </c>
      <c r="AE1922" s="1">
        <v>3.5815214964697299E-2</v>
      </c>
      <c r="AF1922" s="1">
        <v>3</v>
      </c>
      <c r="AG1922" s="1">
        <v>3</v>
      </c>
      <c r="AH1922" s="1">
        <v>11</v>
      </c>
      <c r="AI1922" s="1">
        <v>1</v>
      </c>
      <c r="AJ1922" s="1">
        <v>1</v>
      </c>
      <c r="AK1922" s="1">
        <v>51</v>
      </c>
    </row>
    <row r="1923" spans="1:37" x14ac:dyDescent="0.2">
      <c r="A1923" t="s">
        <v>1923</v>
      </c>
      <c r="B1923" t="s">
        <v>5123</v>
      </c>
      <c r="C1923" t="s">
        <v>5131</v>
      </c>
      <c r="D1923" t="s">
        <v>9171</v>
      </c>
      <c r="E1923" t="s">
        <v>9172</v>
      </c>
      <c r="F1923" s="35" t="s">
        <v>9173</v>
      </c>
      <c r="G1923" s="1" t="s">
        <v>5104</v>
      </c>
      <c r="H1923" s="1" t="s">
        <v>5104</v>
      </c>
      <c r="I1923" s="3">
        <v>1</v>
      </c>
      <c r="J1923" s="1">
        <v>0</v>
      </c>
      <c r="K1923" s="1">
        <v>0</v>
      </c>
      <c r="L1923" s="3">
        <v>1</v>
      </c>
      <c r="M1923" s="6">
        <v>43.2</v>
      </c>
      <c r="N1923" s="13">
        <v>43.2</v>
      </c>
      <c r="O1923" s="3">
        <v>44</v>
      </c>
      <c r="P1923" s="1">
        <v>3.85</v>
      </c>
      <c r="Q1923" s="1">
        <v>3.85</v>
      </c>
      <c r="R1923" s="3">
        <v>47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40</v>
      </c>
      <c r="Z1923" s="1">
        <v>0</v>
      </c>
      <c r="AA1923" s="1">
        <v>30</v>
      </c>
      <c r="AB1923" s="1">
        <v>30</v>
      </c>
      <c r="AC1923" s="3">
        <v>11</v>
      </c>
      <c r="AD1923" s="1">
        <v>-8.2424935000000005E-2</v>
      </c>
      <c r="AE1923" s="1">
        <v>-5.4435516208564003E-2</v>
      </c>
      <c r="AF1923" s="1">
        <v>1</v>
      </c>
      <c r="AG1923" s="1">
        <v>1</v>
      </c>
      <c r="AH1923" s="1">
        <v>11</v>
      </c>
      <c r="AI1923" s="1">
        <v>2</v>
      </c>
      <c r="AJ1923" s="1">
        <v>2</v>
      </c>
      <c r="AK1923" s="1">
        <v>51</v>
      </c>
    </row>
    <row r="1924" spans="1:37" x14ac:dyDescent="0.2">
      <c r="A1924" t="s">
        <v>1924</v>
      </c>
      <c r="B1924" t="s">
        <v>7864</v>
      </c>
      <c r="C1924" t="s">
        <v>7865</v>
      </c>
      <c r="D1924" t="s">
        <v>9174</v>
      </c>
      <c r="E1924" t="s">
        <v>9175</v>
      </c>
      <c r="F1924" s="35" t="s">
        <v>9176</v>
      </c>
      <c r="G1924" s="1" t="s">
        <v>5104</v>
      </c>
      <c r="H1924" s="1" t="s">
        <v>5104</v>
      </c>
      <c r="I1924" s="3">
        <v>1</v>
      </c>
      <c r="J1924" s="1">
        <v>0</v>
      </c>
      <c r="K1924" s="1">
        <v>0</v>
      </c>
      <c r="L1924" s="3">
        <v>1</v>
      </c>
      <c r="M1924" s="6">
        <v>425</v>
      </c>
      <c r="N1924" s="13">
        <v>425</v>
      </c>
      <c r="O1924" s="3">
        <v>44</v>
      </c>
      <c r="P1924" s="1">
        <v>2.6</v>
      </c>
      <c r="Q1924" s="1">
        <v>2.6</v>
      </c>
      <c r="R1924" s="3">
        <v>47</v>
      </c>
      <c r="S1924" s="1">
        <v>100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3">
        <v>11</v>
      </c>
      <c r="AD1924" s="1">
        <v>9.9855619000000007E-2</v>
      </c>
      <c r="AE1924" s="1">
        <v>2.2143426940416801E-2</v>
      </c>
      <c r="AF1924" s="1">
        <v>1</v>
      </c>
      <c r="AG1924" s="1">
        <v>1</v>
      </c>
      <c r="AH1924" s="1">
        <v>11</v>
      </c>
      <c r="AI1924" s="1">
        <v>5</v>
      </c>
      <c r="AJ1924" s="1">
        <v>5</v>
      </c>
      <c r="AK1924" s="1">
        <v>51</v>
      </c>
    </row>
    <row r="1925" spans="1:37" x14ac:dyDescent="0.2">
      <c r="A1925" t="s">
        <v>1925</v>
      </c>
      <c r="B1925" t="s">
        <v>7864</v>
      </c>
      <c r="C1925" t="s">
        <v>7865</v>
      </c>
      <c r="D1925" t="s">
        <v>9174</v>
      </c>
      <c r="E1925" t="s">
        <v>5832</v>
      </c>
      <c r="F1925" s="35" t="s">
        <v>9177</v>
      </c>
      <c r="G1925" s="1" t="s">
        <v>5104</v>
      </c>
      <c r="H1925" s="1" t="s">
        <v>5104</v>
      </c>
      <c r="I1925" s="3">
        <v>1</v>
      </c>
      <c r="J1925" s="1">
        <v>0</v>
      </c>
      <c r="K1925" s="1">
        <v>0</v>
      </c>
      <c r="L1925" s="3">
        <v>1</v>
      </c>
      <c r="M1925" s="6">
        <v>1600</v>
      </c>
      <c r="N1925" s="13">
        <v>1600</v>
      </c>
      <c r="O1925" s="3">
        <v>44</v>
      </c>
      <c r="P1925" s="1">
        <v>3.3475000000000001</v>
      </c>
      <c r="Q1925" s="1">
        <v>3.3475000000000001</v>
      </c>
      <c r="R1925" s="3">
        <v>47</v>
      </c>
      <c r="S1925" s="1">
        <v>100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3">
        <v>11</v>
      </c>
      <c r="AD1925" s="1">
        <v>9.9855619000000007E-2</v>
      </c>
      <c r="AE1925" s="1">
        <v>2.2143426940416801E-2</v>
      </c>
      <c r="AF1925" s="1">
        <v>1</v>
      </c>
      <c r="AG1925" s="1">
        <v>1</v>
      </c>
      <c r="AH1925" s="1">
        <v>11</v>
      </c>
      <c r="AI1925" s="1">
        <v>13</v>
      </c>
      <c r="AJ1925" s="1">
        <v>13</v>
      </c>
      <c r="AK1925" s="1">
        <v>51</v>
      </c>
    </row>
    <row r="1926" spans="1:37" x14ac:dyDescent="0.2">
      <c r="A1926" t="s">
        <v>1926</v>
      </c>
      <c r="B1926" t="s">
        <v>7864</v>
      </c>
      <c r="C1926" t="s">
        <v>7865</v>
      </c>
      <c r="D1926" t="s">
        <v>9174</v>
      </c>
      <c r="E1926" t="s">
        <v>9178</v>
      </c>
      <c r="F1926" s="35" t="s">
        <v>9179</v>
      </c>
      <c r="G1926" s="1" t="s">
        <v>5104</v>
      </c>
      <c r="H1926" s="1" t="s">
        <v>5104</v>
      </c>
      <c r="I1926" s="3">
        <v>1</v>
      </c>
      <c r="J1926" s="1">
        <v>1</v>
      </c>
      <c r="K1926" s="1">
        <v>1</v>
      </c>
      <c r="L1926" s="3">
        <v>1</v>
      </c>
      <c r="M1926" s="6">
        <v>775</v>
      </c>
      <c r="N1926" s="13">
        <v>775</v>
      </c>
      <c r="O1926" s="3">
        <v>44</v>
      </c>
      <c r="P1926" s="1">
        <v>2.4300000000000002</v>
      </c>
      <c r="Q1926" s="1">
        <v>2.4300000000000002</v>
      </c>
      <c r="R1926" s="3">
        <v>47</v>
      </c>
      <c r="S1926" s="1">
        <v>100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3">
        <v>11</v>
      </c>
      <c r="AD1926" s="1">
        <v>9.9855619000000007E-2</v>
      </c>
      <c r="AE1926" s="1">
        <v>2.2143426940416801E-2</v>
      </c>
      <c r="AF1926" s="1">
        <v>1</v>
      </c>
      <c r="AG1926" s="1">
        <v>1</v>
      </c>
      <c r="AH1926" s="1">
        <v>11</v>
      </c>
      <c r="AI1926" s="1">
        <v>8</v>
      </c>
      <c r="AJ1926" s="1">
        <v>8</v>
      </c>
      <c r="AK1926" s="1">
        <v>51</v>
      </c>
    </row>
    <row r="1927" spans="1:37" x14ac:dyDescent="0.2">
      <c r="A1927" t="s">
        <v>1927</v>
      </c>
      <c r="B1927" t="s">
        <v>5123</v>
      </c>
      <c r="C1927" t="s">
        <v>6199</v>
      </c>
      <c r="D1927" t="s">
        <v>9180</v>
      </c>
      <c r="E1927" t="s">
        <v>6147</v>
      </c>
      <c r="F1927" s="35" t="s">
        <v>9181</v>
      </c>
      <c r="G1927" s="1" t="s">
        <v>5104</v>
      </c>
      <c r="H1927" s="1" t="s">
        <v>5104</v>
      </c>
      <c r="I1927" s="3">
        <v>11</v>
      </c>
      <c r="J1927" s="1">
        <v>0</v>
      </c>
      <c r="K1927" s="1">
        <v>0</v>
      </c>
      <c r="L1927" s="3">
        <v>1</v>
      </c>
      <c r="M1927" s="6">
        <v>130.30000000000001</v>
      </c>
      <c r="N1927" s="13">
        <v>130.30000000000001</v>
      </c>
      <c r="O1927" s="3">
        <v>44</v>
      </c>
      <c r="P1927" s="1" t="s">
        <v>2</v>
      </c>
      <c r="Q1927" s="1">
        <v>1.3481000000000001</v>
      </c>
      <c r="R1927" s="3" t="s">
        <v>14989</v>
      </c>
      <c r="S1927" s="1">
        <v>7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25</v>
      </c>
      <c r="Z1927" s="1">
        <v>0</v>
      </c>
      <c r="AA1927" s="1">
        <v>20</v>
      </c>
      <c r="AB1927" s="1">
        <v>48</v>
      </c>
      <c r="AC1927" s="3">
        <v>44</v>
      </c>
      <c r="AD1927" s="1">
        <v>-7.8016794E-2</v>
      </c>
      <c r="AE1927" s="1">
        <v>-1.28726802305451E-2</v>
      </c>
      <c r="AF1927" s="1">
        <v>3</v>
      </c>
      <c r="AG1927" s="1">
        <v>3</v>
      </c>
      <c r="AH1927" s="1">
        <v>1</v>
      </c>
      <c r="AI1927" s="1">
        <v>1</v>
      </c>
      <c r="AJ1927" s="1">
        <v>1</v>
      </c>
      <c r="AK1927" s="1">
        <v>51</v>
      </c>
    </row>
    <row r="1928" spans="1:37" x14ac:dyDescent="0.2">
      <c r="A1928" t="s">
        <v>1928</v>
      </c>
      <c r="B1928" t="s">
        <v>5123</v>
      </c>
      <c r="C1928" t="s">
        <v>6199</v>
      </c>
      <c r="D1928" t="s">
        <v>9180</v>
      </c>
      <c r="E1928" t="s">
        <v>9182</v>
      </c>
      <c r="F1928" s="35" t="s">
        <v>9183</v>
      </c>
      <c r="G1928" s="1" t="s">
        <v>5104</v>
      </c>
      <c r="H1928" s="1" t="s">
        <v>5104</v>
      </c>
      <c r="I1928" s="3">
        <v>1</v>
      </c>
      <c r="J1928" s="1">
        <v>0</v>
      </c>
      <c r="K1928" s="1">
        <v>0</v>
      </c>
      <c r="L1928" s="3">
        <v>1</v>
      </c>
      <c r="M1928" s="6">
        <v>445</v>
      </c>
      <c r="N1928" s="13">
        <v>445</v>
      </c>
      <c r="O1928" s="3">
        <v>44</v>
      </c>
      <c r="P1928" s="1">
        <v>0.97</v>
      </c>
      <c r="Q1928" s="1">
        <v>0.97</v>
      </c>
      <c r="R1928" s="3">
        <v>47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30</v>
      </c>
      <c r="Z1928" s="1">
        <v>0</v>
      </c>
      <c r="AA1928" s="1">
        <v>20</v>
      </c>
      <c r="AB1928" s="1">
        <v>50</v>
      </c>
      <c r="AC1928" s="3">
        <v>11</v>
      </c>
      <c r="AD1928" s="1">
        <v>-9.4554810000000003E-2</v>
      </c>
      <c r="AE1928" s="1">
        <v>-2.0233690908756E-2</v>
      </c>
      <c r="AF1928" s="1">
        <v>1</v>
      </c>
      <c r="AG1928" s="1">
        <v>1</v>
      </c>
      <c r="AH1928" s="1">
        <v>11</v>
      </c>
      <c r="AI1928" s="1">
        <v>2</v>
      </c>
      <c r="AJ1928" s="1">
        <v>2</v>
      </c>
      <c r="AK1928" s="1">
        <v>51</v>
      </c>
    </row>
    <row r="1929" spans="1:37" x14ac:dyDescent="0.2">
      <c r="A1929" t="s">
        <v>1929</v>
      </c>
      <c r="B1929" t="s">
        <v>5123</v>
      </c>
      <c r="C1929" t="s">
        <v>6199</v>
      </c>
      <c r="D1929" t="s">
        <v>9180</v>
      </c>
      <c r="E1929" t="s">
        <v>9184</v>
      </c>
      <c r="F1929" s="35" t="s">
        <v>9185</v>
      </c>
      <c r="G1929" s="1" t="s">
        <v>5104</v>
      </c>
      <c r="H1929" s="1" t="s">
        <v>5104</v>
      </c>
      <c r="I1929" s="3">
        <v>8</v>
      </c>
      <c r="J1929" s="1">
        <v>0</v>
      </c>
      <c r="K1929" s="1">
        <v>0</v>
      </c>
      <c r="L1929" s="3">
        <v>1</v>
      </c>
      <c r="M1929" s="6">
        <v>467.7</v>
      </c>
      <c r="N1929" s="13">
        <v>467.7</v>
      </c>
      <c r="O1929" s="3">
        <v>44</v>
      </c>
      <c r="P1929" s="1">
        <v>0.97</v>
      </c>
      <c r="Q1929" s="1">
        <v>0.97</v>
      </c>
      <c r="R1929" s="3">
        <v>47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30</v>
      </c>
      <c r="Z1929" s="1">
        <v>0</v>
      </c>
      <c r="AA1929" s="1">
        <v>20</v>
      </c>
      <c r="AB1929" s="1">
        <v>50</v>
      </c>
      <c r="AC1929" s="3">
        <v>11</v>
      </c>
      <c r="AD1929" s="1">
        <v>-9.4554810000000003E-2</v>
      </c>
      <c r="AE1929" s="1">
        <v>-2.0233690908756E-2</v>
      </c>
      <c r="AF1929" s="1">
        <v>1</v>
      </c>
      <c r="AG1929" s="1">
        <v>1</v>
      </c>
      <c r="AH1929" s="1">
        <v>11</v>
      </c>
      <c r="AI1929" s="1">
        <v>1</v>
      </c>
      <c r="AJ1929" s="1">
        <v>1</v>
      </c>
      <c r="AK1929" s="1">
        <v>51</v>
      </c>
    </row>
    <row r="1930" spans="1:37" x14ac:dyDescent="0.2">
      <c r="A1930" t="s">
        <v>1930</v>
      </c>
      <c r="B1930" t="s">
        <v>5123</v>
      </c>
      <c r="C1930" t="s">
        <v>6199</v>
      </c>
      <c r="D1930" t="s">
        <v>9180</v>
      </c>
      <c r="E1930" t="s">
        <v>9186</v>
      </c>
      <c r="F1930" s="35" t="s">
        <v>9187</v>
      </c>
      <c r="G1930" s="1" t="s">
        <v>2</v>
      </c>
      <c r="H1930" s="1" t="s">
        <v>5104</v>
      </c>
      <c r="I1930" s="14" t="s">
        <v>14989</v>
      </c>
      <c r="J1930" s="1" t="s">
        <v>2</v>
      </c>
      <c r="K1930" s="1">
        <v>0</v>
      </c>
      <c r="L1930" s="14" t="s">
        <v>14989</v>
      </c>
      <c r="M1930" s="6" t="s">
        <v>2</v>
      </c>
      <c r="N1930" s="13">
        <v>324.3</v>
      </c>
      <c r="O1930" s="3" t="s">
        <v>14989</v>
      </c>
      <c r="P1930" s="1" t="s">
        <v>2</v>
      </c>
      <c r="Q1930" s="1">
        <v>2.4405000000000001</v>
      </c>
      <c r="R1930" s="3" t="s">
        <v>14989</v>
      </c>
      <c r="S1930" s="1">
        <v>6</v>
      </c>
      <c r="T1930" s="1">
        <v>0</v>
      </c>
      <c r="U1930" s="1">
        <v>0</v>
      </c>
      <c r="V1930" s="1">
        <v>0</v>
      </c>
      <c r="W1930" s="1">
        <v>1</v>
      </c>
      <c r="X1930" s="1">
        <v>0</v>
      </c>
      <c r="Y1930" s="1">
        <v>25</v>
      </c>
      <c r="Z1930" s="1">
        <v>0</v>
      </c>
      <c r="AA1930" s="1">
        <v>20</v>
      </c>
      <c r="AB1930" s="1">
        <v>48</v>
      </c>
      <c r="AC1930" s="3">
        <v>44</v>
      </c>
      <c r="AD1930" s="1">
        <v>-7.9882359999999999E-2</v>
      </c>
      <c r="AE1930" s="1">
        <v>-1.3270332035781001E-2</v>
      </c>
      <c r="AF1930" s="1" t="s">
        <v>2</v>
      </c>
      <c r="AG1930" s="1">
        <v>1</v>
      </c>
      <c r="AH1930" s="1" t="s">
        <v>14989</v>
      </c>
      <c r="AI1930" s="1">
        <v>1</v>
      </c>
      <c r="AJ1930" s="1">
        <v>1</v>
      </c>
      <c r="AK1930" s="1">
        <v>51</v>
      </c>
    </row>
    <row r="1931" spans="1:37" x14ac:dyDescent="0.2">
      <c r="A1931" t="s">
        <v>1931</v>
      </c>
      <c r="B1931" t="s">
        <v>5123</v>
      </c>
      <c r="C1931" t="s">
        <v>6199</v>
      </c>
      <c r="D1931" t="s">
        <v>9180</v>
      </c>
      <c r="E1931" t="s">
        <v>9188</v>
      </c>
      <c r="F1931" s="35" t="s">
        <v>9189</v>
      </c>
      <c r="G1931" s="1" t="s">
        <v>5104</v>
      </c>
      <c r="H1931" s="1" t="s">
        <v>5104</v>
      </c>
      <c r="I1931" s="3">
        <v>1</v>
      </c>
      <c r="J1931" s="1">
        <v>0</v>
      </c>
      <c r="K1931" s="1">
        <v>0</v>
      </c>
      <c r="L1931" s="3">
        <v>1</v>
      </c>
      <c r="M1931" s="6">
        <v>210</v>
      </c>
      <c r="N1931" s="13">
        <v>210</v>
      </c>
      <c r="O1931" s="3">
        <v>44</v>
      </c>
      <c r="P1931" s="1" t="s">
        <v>2</v>
      </c>
      <c r="Q1931" s="1">
        <v>2.7170999999999998</v>
      </c>
      <c r="R1931" s="3" t="s">
        <v>14989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30</v>
      </c>
      <c r="Z1931" s="1">
        <v>0</v>
      </c>
      <c r="AA1931" s="1">
        <v>20</v>
      </c>
      <c r="AB1931" s="1">
        <v>50</v>
      </c>
      <c r="AC1931" s="3">
        <v>11</v>
      </c>
      <c r="AD1931" s="1">
        <v>-9.4554810000000003E-2</v>
      </c>
      <c r="AE1931" s="1">
        <v>-2.0233690908756E-2</v>
      </c>
      <c r="AF1931" s="1">
        <v>1</v>
      </c>
      <c r="AG1931" s="1">
        <v>1</v>
      </c>
      <c r="AH1931" s="1">
        <v>11</v>
      </c>
      <c r="AI1931" s="1">
        <v>1</v>
      </c>
      <c r="AJ1931" s="1">
        <v>1</v>
      </c>
      <c r="AK1931" s="1">
        <v>51</v>
      </c>
    </row>
    <row r="1932" spans="1:37" x14ac:dyDescent="0.2">
      <c r="A1932" t="s">
        <v>1932</v>
      </c>
      <c r="B1932" t="s">
        <v>5123</v>
      </c>
      <c r="C1932" t="s">
        <v>6199</v>
      </c>
      <c r="D1932" t="s">
        <v>9180</v>
      </c>
      <c r="E1932" t="s">
        <v>9190</v>
      </c>
      <c r="F1932" s="35" t="s">
        <v>9191</v>
      </c>
      <c r="G1932" s="1" t="s">
        <v>5104</v>
      </c>
      <c r="H1932" s="1" t="s">
        <v>5104</v>
      </c>
      <c r="I1932" s="3">
        <v>1</v>
      </c>
      <c r="J1932" s="1">
        <v>0</v>
      </c>
      <c r="K1932" s="1">
        <v>0</v>
      </c>
      <c r="L1932" s="3">
        <v>1</v>
      </c>
      <c r="M1932" s="6">
        <v>260</v>
      </c>
      <c r="N1932" s="13">
        <v>260</v>
      </c>
      <c r="O1932" s="3">
        <v>44</v>
      </c>
      <c r="P1932" s="1" t="s">
        <v>2</v>
      </c>
      <c r="Q1932" s="1">
        <v>3.1202000000000001</v>
      </c>
      <c r="R1932" s="3" t="s">
        <v>14989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30</v>
      </c>
      <c r="Z1932" s="1">
        <v>0</v>
      </c>
      <c r="AA1932" s="1">
        <v>20</v>
      </c>
      <c r="AB1932" s="1">
        <v>50</v>
      </c>
      <c r="AC1932" s="3">
        <v>11</v>
      </c>
      <c r="AD1932" s="1">
        <v>-9.4554810000000003E-2</v>
      </c>
      <c r="AE1932" s="1">
        <v>-2.0233690908756E-2</v>
      </c>
      <c r="AF1932" s="1">
        <v>1</v>
      </c>
      <c r="AG1932" s="1">
        <v>1</v>
      </c>
      <c r="AH1932" s="1">
        <v>11</v>
      </c>
      <c r="AI1932" s="1">
        <v>1</v>
      </c>
      <c r="AJ1932" s="1">
        <v>1</v>
      </c>
      <c r="AK1932" s="1">
        <v>51</v>
      </c>
    </row>
    <row r="1933" spans="1:37" x14ac:dyDescent="0.2">
      <c r="A1933" t="s">
        <v>1933</v>
      </c>
      <c r="B1933" t="s">
        <v>5123</v>
      </c>
      <c r="C1933" t="s">
        <v>5131</v>
      </c>
      <c r="D1933" t="s">
        <v>9192</v>
      </c>
      <c r="E1933" t="s">
        <v>9193</v>
      </c>
      <c r="F1933" s="35" t="s">
        <v>9194</v>
      </c>
      <c r="G1933" s="1" t="s">
        <v>2</v>
      </c>
      <c r="H1933" s="1" t="s">
        <v>5104</v>
      </c>
      <c r="I1933" s="14" t="s">
        <v>14989</v>
      </c>
      <c r="J1933" s="1" t="s">
        <v>2</v>
      </c>
      <c r="K1933" s="1">
        <v>0</v>
      </c>
      <c r="L1933" s="14" t="s">
        <v>14989</v>
      </c>
      <c r="M1933" s="6">
        <v>233.7</v>
      </c>
      <c r="N1933" s="13">
        <v>233.7</v>
      </c>
      <c r="O1933" s="3">
        <v>44</v>
      </c>
      <c r="P1933" s="1" t="s">
        <v>2</v>
      </c>
      <c r="Q1933" s="1">
        <v>3.0564</v>
      </c>
      <c r="R1933" s="3" t="s">
        <v>14989</v>
      </c>
      <c r="S1933" s="1">
        <v>50</v>
      </c>
      <c r="T1933" s="1">
        <v>0</v>
      </c>
      <c r="U1933" s="1">
        <v>0</v>
      </c>
      <c r="V1933" s="1">
        <v>0</v>
      </c>
      <c r="W1933" s="1">
        <v>0</v>
      </c>
      <c r="X1933" s="1">
        <v>10</v>
      </c>
      <c r="Y1933" s="1">
        <v>20</v>
      </c>
      <c r="Z1933" s="1">
        <v>0</v>
      </c>
      <c r="AA1933" s="1">
        <v>20</v>
      </c>
      <c r="AB1933" s="1">
        <v>0</v>
      </c>
      <c r="AC1933" s="3">
        <v>11</v>
      </c>
      <c r="AD1933" s="1">
        <v>4.7402299000000002E-2</v>
      </c>
      <c r="AE1933" s="1">
        <v>-3.8055434823501003E-2</v>
      </c>
      <c r="AF1933" s="1">
        <v>2</v>
      </c>
      <c r="AG1933" s="1">
        <v>2</v>
      </c>
      <c r="AH1933" s="1">
        <v>11</v>
      </c>
      <c r="AI1933" s="1">
        <v>1</v>
      </c>
      <c r="AJ1933" s="1">
        <v>1</v>
      </c>
      <c r="AK1933" s="1">
        <v>51</v>
      </c>
    </row>
    <row r="1934" spans="1:37" x14ac:dyDescent="0.2">
      <c r="A1934" t="s">
        <v>1934</v>
      </c>
      <c r="B1934" t="s">
        <v>5123</v>
      </c>
      <c r="C1934" t="s">
        <v>5131</v>
      </c>
      <c r="D1934" t="s">
        <v>9192</v>
      </c>
      <c r="E1934" t="s">
        <v>9195</v>
      </c>
      <c r="F1934" s="35" t="s">
        <v>9196</v>
      </c>
      <c r="G1934" s="1" t="s">
        <v>5104</v>
      </c>
      <c r="H1934" s="1" t="s">
        <v>5104</v>
      </c>
      <c r="I1934" s="3">
        <v>1</v>
      </c>
      <c r="J1934" s="1">
        <v>0</v>
      </c>
      <c r="K1934" s="1">
        <v>0</v>
      </c>
      <c r="L1934" s="3">
        <v>1</v>
      </c>
      <c r="M1934" s="6">
        <v>138</v>
      </c>
      <c r="N1934" s="13">
        <v>138</v>
      </c>
      <c r="O1934" s="3">
        <v>44</v>
      </c>
      <c r="P1934" s="1">
        <v>2.6724999999999999</v>
      </c>
      <c r="Q1934" s="1">
        <v>2.6724999999999999</v>
      </c>
      <c r="R1934" s="3">
        <v>47</v>
      </c>
      <c r="S1934" s="1">
        <v>50</v>
      </c>
      <c r="T1934" s="1">
        <v>0</v>
      </c>
      <c r="U1934" s="1">
        <v>0</v>
      </c>
      <c r="V1934" s="1">
        <v>0</v>
      </c>
      <c r="W1934" s="1">
        <v>0</v>
      </c>
      <c r="X1934" s="1">
        <v>10</v>
      </c>
      <c r="Y1934" s="1">
        <v>20</v>
      </c>
      <c r="Z1934" s="1">
        <v>0</v>
      </c>
      <c r="AA1934" s="1">
        <v>20</v>
      </c>
      <c r="AB1934" s="1">
        <v>0</v>
      </c>
      <c r="AC1934" s="3">
        <v>11</v>
      </c>
      <c r="AD1934" s="1">
        <v>4.7402299000000002E-2</v>
      </c>
      <c r="AE1934" s="1">
        <v>-3.8055434823501003E-2</v>
      </c>
      <c r="AF1934" s="1">
        <v>2</v>
      </c>
      <c r="AG1934" s="1">
        <v>2</v>
      </c>
      <c r="AH1934" s="1">
        <v>11</v>
      </c>
      <c r="AI1934" s="1">
        <v>1</v>
      </c>
      <c r="AJ1934" s="1">
        <v>1</v>
      </c>
      <c r="AK1934" s="1">
        <v>51</v>
      </c>
    </row>
    <row r="1935" spans="1:37" x14ac:dyDescent="0.2">
      <c r="A1935" t="s">
        <v>1935</v>
      </c>
      <c r="B1935" t="s">
        <v>5123</v>
      </c>
      <c r="C1935" t="s">
        <v>5383</v>
      </c>
      <c r="D1935" t="s">
        <v>9197</v>
      </c>
      <c r="E1935" t="s">
        <v>8783</v>
      </c>
      <c r="F1935" s="35" t="s">
        <v>9198</v>
      </c>
      <c r="G1935" s="1" t="s">
        <v>5104</v>
      </c>
      <c r="H1935" s="1" t="s">
        <v>5104</v>
      </c>
      <c r="I1935" s="3">
        <v>1</v>
      </c>
      <c r="J1935" s="1">
        <v>0</v>
      </c>
      <c r="K1935" s="1">
        <v>0</v>
      </c>
      <c r="L1935" s="3">
        <v>1</v>
      </c>
      <c r="M1935" s="6">
        <v>54.7</v>
      </c>
      <c r="N1935" s="13">
        <v>54.7</v>
      </c>
      <c r="O1935" s="3">
        <v>44</v>
      </c>
      <c r="P1935" s="1">
        <v>4.0350000000000001</v>
      </c>
      <c r="Q1935" s="1">
        <v>4.0350000000000001</v>
      </c>
      <c r="R1935" s="3">
        <v>47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40</v>
      </c>
      <c r="AB1935" s="1">
        <v>60</v>
      </c>
      <c r="AC1935" s="3">
        <v>11</v>
      </c>
      <c r="AD1935" s="1">
        <v>-9.3877819000000001E-2</v>
      </c>
      <c r="AE1935" s="1">
        <v>3.93426017871897E-2</v>
      </c>
      <c r="AF1935" s="1">
        <v>1</v>
      </c>
      <c r="AG1935" s="1">
        <v>1</v>
      </c>
      <c r="AH1935" s="1">
        <v>11</v>
      </c>
      <c r="AI1935" s="1">
        <v>2</v>
      </c>
      <c r="AJ1935" s="1">
        <v>2</v>
      </c>
      <c r="AK1935" s="1">
        <v>51</v>
      </c>
    </row>
    <row r="1936" spans="1:37" x14ac:dyDescent="0.2">
      <c r="A1936" t="s">
        <v>1936</v>
      </c>
      <c r="B1936" t="s">
        <v>5123</v>
      </c>
      <c r="C1936" t="s">
        <v>5383</v>
      </c>
      <c r="D1936" t="s">
        <v>9197</v>
      </c>
      <c r="E1936" t="s">
        <v>9199</v>
      </c>
      <c r="F1936" s="35" t="s">
        <v>9200</v>
      </c>
      <c r="G1936" s="1" t="s">
        <v>5104</v>
      </c>
      <c r="H1936" s="1" t="s">
        <v>5104</v>
      </c>
      <c r="I1936" s="3">
        <v>1</v>
      </c>
      <c r="J1936" s="1">
        <v>0</v>
      </c>
      <c r="K1936" s="1">
        <v>0</v>
      </c>
      <c r="L1936" s="3">
        <v>1</v>
      </c>
      <c r="M1936" s="6">
        <v>56.6</v>
      </c>
      <c r="N1936" s="13">
        <v>56.6</v>
      </c>
      <c r="O1936" s="3">
        <v>44</v>
      </c>
      <c r="P1936" s="1">
        <v>3.24</v>
      </c>
      <c r="Q1936" s="1">
        <v>3.24</v>
      </c>
      <c r="R1936" s="3">
        <v>47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40</v>
      </c>
      <c r="AB1936" s="1">
        <v>60</v>
      </c>
      <c r="AC1936" s="3">
        <v>11</v>
      </c>
      <c r="AD1936" s="1">
        <v>-9.3877819000000001E-2</v>
      </c>
      <c r="AE1936" s="1">
        <v>3.93426017871897E-2</v>
      </c>
      <c r="AF1936" s="1">
        <v>1</v>
      </c>
      <c r="AG1936" s="1">
        <v>1</v>
      </c>
      <c r="AH1936" s="1">
        <v>11</v>
      </c>
      <c r="AI1936" s="1">
        <v>4</v>
      </c>
      <c r="AJ1936" s="1">
        <v>4</v>
      </c>
      <c r="AK1936" s="1">
        <v>51</v>
      </c>
    </row>
    <row r="1937" spans="1:37" x14ac:dyDescent="0.2">
      <c r="A1937" t="s">
        <v>1937</v>
      </c>
      <c r="B1937" t="s">
        <v>5123</v>
      </c>
      <c r="C1937" t="s">
        <v>5383</v>
      </c>
      <c r="D1937" t="s">
        <v>9197</v>
      </c>
      <c r="E1937" t="s">
        <v>7182</v>
      </c>
      <c r="F1937" s="35" t="s">
        <v>9201</v>
      </c>
      <c r="G1937" s="1" t="s">
        <v>5104</v>
      </c>
      <c r="H1937" s="1" t="s">
        <v>5104</v>
      </c>
      <c r="I1937" s="3">
        <v>1</v>
      </c>
      <c r="J1937" s="1">
        <v>0</v>
      </c>
      <c r="K1937" s="1">
        <v>0</v>
      </c>
      <c r="L1937" s="3">
        <v>1</v>
      </c>
      <c r="M1937" s="6">
        <v>138</v>
      </c>
      <c r="N1937" s="13">
        <v>138</v>
      </c>
      <c r="O1937" s="3">
        <v>44</v>
      </c>
      <c r="P1937" s="1">
        <v>2.4550000000000001</v>
      </c>
      <c r="Q1937" s="1">
        <v>2.4550000000000001</v>
      </c>
      <c r="R1937" s="3">
        <v>47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40</v>
      </c>
      <c r="AB1937" s="1">
        <v>60</v>
      </c>
      <c r="AC1937" s="3">
        <v>11</v>
      </c>
      <c r="AD1937" s="1">
        <v>-9.3877819000000001E-2</v>
      </c>
      <c r="AE1937" s="1">
        <v>3.93426017871897E-2</v>
      </c>
      <c r="AF1937" s="1">
        <v>1</v>
      </c>
      <c r="AG1937" s="1">
        <v>1</v>
      </c>
      <c r="AH1937" s="1">
        <v>11</v>
      </c>
      <c r="AI1937" s="1">
        <v>3</v>
      </c>
      <c r="AJ1937" s="1">
        <v>3</v>
      </c>
      <c r="AK1937" s="1">
        <v>51</v>
      </c>
    </row>
    <row r="1938" spans="1:37" x14ac:dyDescent="0.2">
      <c r="A1938" t="s">
        <v>1938</v>
      </c>
      <c r="B1938" t="s">
        <v>5123</v>
      </c>
      <c r="C1938" t="s">
        <v>5383</v>
      </c>
      <c r="D1938" t="s">
        <v>9197</v>
      </c>
      <c r="E1938" t="s">
        <v>9202</v>
      </c>
      <c r="F1938" s="35" t="s">
        <v>9203</v>
      </c>
      <c r="G1938" s="1" t="s">
        <v>5104</v>
      </c>
      <c r="H1938" s="1" t="s">
        <v>5104</v>
      </c>
      <c r="I1938" s="3">
        <v>1</v>
      </c>
      <c r="J1938" s="1">
        <v>0</v>
      </c>
      <c r="K1938" s="1">
        <v>0</v>
      </c>
      <c r="L1938" s="3">
        <v>1</v>
      </c>
      <c r="M1938" s="6" t="s">
        <v>2</v>
      </c>
      <c r="N1938" s="13">
        <v>75.400000000000006</v>
      </c>
      <c r="O1938" s="3" t="s">
        <v>14989</v>
      </c>
      <c r="P1938" s="1" t="s">
        <v>2</v>
      </c>
      <c r="Q1938" s="1">
        <v>3.3755000000000002</v>
      </c>
      <c r="R1938" s="3" t="s">
        <v>14989</v>
      </c>
      <c r="S1938" s="1">
        <v>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40</v>
      </c>
      <c r="Z1938" s="1">
        <v>0</v>
      </c>
      <c r="AA1938" s="1">
        <v>0</v>
      </c>
      <c r="AB1938" s="1">
        <v>59</v>
      </c>
      <c r="AC1938" s="3">
        <v>44</v>
      </c>
      <c r="AD1938" s="1">
        <v>-9.2559706000000005E-2</v>
      </c>
      <c r="AE1938" s="1">
        <v>-1.6213343643191099E-2</v>
      </c>
      <c r="AF1938" s="1" t="s">
        <v>2</v>
      </c>
      <c r="AG1938" s="1">
        <v>1</v>
      </c>
      <c r="AH1938" s="1" t="s">
        <v>14989</v>
      </c>
      <c r="AI1938" s="1">
        <v>1</v>
      </c>
      <c r="AJ1938" s="1">
        <v>1</v>
      </c>
      <c r="AK1938" s="1">
        <v>51</v>
      </c>
    </row>
    <row r="1939" spans="1:37" x14ac:dyDescent="0.2">
      <c r="A1939" t="s">
        <v>1939</v>
      </c>
      <c r="B1939" t="s">
        <v>5123</v>
      </c>
      <c r="C1939" t="s">
        <v>5131</v>
      </c>
      <c r="D1939" t="s">
        <v>9204</v>
      </c>
      <c r="E1939" t="s">
        <v>9205</v>
      </c>
      <c r="F1939" s="35" t="s">
        <v>9206</v>
      </c>
      <c r="G1939" s="1" t="s">
        <v>5104</v>
      </c>
      <c r="H1939" s="1" t="s">
        <v>5104</v>
      </c>
      <c r="I1939" s="3">
        <v>1</v>
      </c>
      <c r="J1939" s="1">
        <v>0</v>
      </c>
      <c r="K1939" s="1">
        <v>0</v>
      </c>
      <c r="L1939" s="3">
        <v>1</v>
      </c>
      <c r="M1939" s="6">
        <v>22.9</v>
      </c>
      <c r="N1939" s="13">
        <v>22.9</v>
      </c>
      <c r="O1939" s="3">
        <v>44</v>
      </c>
      <c r="P1939" s="1">
        <v>3</v>
      </c>
      <c r="Q1939" s="1">
        <v>3</v>
      </c>
      <c r="R1939" s="3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40</v>
      </c>
      <c r="Z1939" s="1">
        <v>0</v>
      </c>
      <c r="AA1939" s="1">
        <v>0</v>
      </c>
      <c r="AB1939" s="1">
        <v>60</v>
      </c>
      <c r="AC1939" s="3">
        <v>11</v>
      </c>
      <c r="AD1939" s="1">
        <v>-9.5085379999999997E-2</v>
      </c>
      <c r="AE1939" s="1">
        <v>-1.5745112833435399E-2</v>
      </c>
      <c r="AF1939" s="1">
        <v>1</v>
      </c>
      <c r="AG1939" s="1">
        <v>1</v>
      </c>
      <c r="AH1939" s="1">
        <v>11</v>
      </c>
      <c r="AI1939" s="1">
        <v>2</v>
      </c>
      <c r="AJ1939" s="1">
        <v>2</v>
      </c>
      <c r="AK1939" s="1">
        <v>51</v>
      </c>
    </row>
    <row r="1940" spans="1:37" x14ac:dyDescent="0.2">
      <c r="A1940" t="s">
        <v>1940</v>
      </c>
      <c r="B1940" t="s">
        <v>5123</v>
      </c>
      <c r="C1940" t="s">
        <v>5131</v>
      </c>
      <c r="D1940" t="s">
        <v>9204</v>
      </c>
      <c r="E1940" t="s">
        <v>9207</v>
      </c>
      <c r="F1940" s="35" t="s">
        <v>9208</v>
      </c>
      <c r="G1940" s="1" t="s">
        <v>5104</v>
      </c>
      <c r="H1940" s="1" t="s">
        <v>5104</v>
      </c>
      <c r="I1940" s="3">
        <v>1</v>
      </c>
      <c r="J1940" s="1">
        <v>0</v>
      </c>
      <c r="K1940" s="1">
        <v>0</v>
      </c>
      <c r="L1940" s="3">
        <v>1</v>
      </c>
      <c r="M1940" s="6">
        <v>19.8</v>
      </c>
      <c r="N1940" s="13">
        <v>19.8</v>
      </c>
      <c r="O1940" s="3">
        <v>44</v>
      </c>
      <c r="P1940" s="1" t="s">
        <v>2</v>
      </c>
      <c r="Q1940" s="1">
        <v>3.5154000000000001</v>
      </c>
      <c r="R1940" s="3" t="s">
        <v>14989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40</v>
      </c>
      <c r="Z1940" s="1">
        <v>0</v>
      </c>
      <c r="AA1940" s="1">
        <v>0</v>
      </c>
      <c r="AB1940" s="1">
        <v>60</v>
      </c>
      <c r="AC1940" s="3">
        <v>11</v>
      </c>
      <c r="AD1940" s="1">
        <v>-9.5085379999999997E-2</v>
      </c>
      <c r="AE1940" s="1">
        <v>-1.5745112833435399E-2</v>
      </c>
      <c r="AF1940" s="1">
        <v>1</v>
      </c>
      <c r="AG1940" s="1">
        <v>1</v>
      </c>
      <c r="AH1940" s="1">
        <v>11</v>
      </c>
      <c r="AI1940" s="1">
        <v>1</v>
      </c>
      <c r="AJ1940" s="1">
        <v>1</v>
      </c>
      <c r="AK1940" s="1">
        <v>51</v>
      </c>
    </row>
    <row r="1941" spans="1:37" ht="17" x14ac:dyDescent="0.2">
      <c r="A1941" t="s">
        <v>1941</v>
      </c>
      <c r="B1941" t="s">
        <v>5123</v>
      </c>
      <c r="C1941" t="s">
        <v>5131</v>
      </c>
      <c r="D1941" t="s">
        <v>9209</v>
      </c>
      <c r="E1941" t="s">
        <v>9210</v>
      </c>
      <c r="F1941" s="35" t="s">
        <v>14939</v>
      </c>
      <c r="G1941" s="1" t="s">
        <v>5104</v>
      </c>
      <c r="H1941" s="1" t="s">
        <v>5104</v>
      </c>
      <c r="I1941" s="3">
        <v>1</v>
      </c>
      <c r="J1941" s="1">
        <v>0</v>
      </c>
      <c r="K1941" s="1">
        <v>0</v>
      </c>
      <c r="L1941" s="3">
        <v>1</v>
      </c>
      <c r="M1941" s="6">
        <v>88</v>
      </c>
      <c r="N1941" s="13">
        <v>88</v>
      </c>
      <c r="O1941" s="3">
        <v>44</v>
      </c>
      <c r="P1941" s="1" t="s">
        <v>2</v>
      </c>
      <c r="Q1941" s="1">
        <v>3.8612000000000002</v>
      </c>
      <c r="R1941" s="3" t="s">
        <v>14989</v>
      </c>
      <c r="S1941" s="1">
        <v>20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80</v>
      </c>
      <c r="AC1941" s="3">
        <v>11</v>
      </c>
      <c r="AD1941" s="1">
        <v>-5.0652609000000001E-2</v>
      </c>
      <c r="AE1941" s="1">
        <v>7.0122618604798806E-2</v>
      </c>
      <c r="AF1941" s="1">
        <v>1</v>
      </c>
      <c r="AG1941" s="1">
        <v>1</v>
      </c>
      <c r="AH1941" s="1">
        <v>11</v>
      </c>
      <c r="AI1941" s="1" t="s">
        <v>2</v>
      </c>
      <c r="AJ1941" s="1">
        <v>2</v>
      </c>
      <c r="AK1941" s="11" t="s">
        <v>14989</v>
      </c>
    </row>
    <row r="1942" spans="1:37" x14ac:dyDescent="0.2">
      <c r="A1942" t="s">
        <v>1942</v>
      </c>
      <c r="B1942" t="s">
        <v>5123</v>
      </c>
      <c r="C1942" t="s">
        <v>5131</v>
      </c>
      <c r="D1942" t="s">
        <v>9209</v>
      </c>
      <c r="E1942" t="s">
        <v>9211</v>
      </c>
      <c r="F1942" s="35" t="s">
        <v>9212</v>
      </c>
      <c r="G1942" s="1" t="s">
        <v>5104</v>
      </c>
      <c r="H1942" s="1" t="s">
        <v>5104</v>
      </c>
      <c r="I1942" s="3">
        <v>1</v>
      </c>
      <c r="J1942" s="1">
        <v>0</v>
      </c>
      <c r="K1942" s="1">
        <v>0</v>
      </c>
      <c r="L1942" s="3">
        <v>1</v>
      </c>
      <c r="M1942" s="6">
        <v>109.9</v>
      </c>
      <c r="N1942" s="13">
        <v>109.9</v>
      </c>
      <c r="O1942" s="3">
        <v>44</v>
      </c>
      <c r="P1942" s="1">
        <v>2</v>
      </c>
      <c r="Q1942" s="1">
        <v>2</v>
      </c>
      <c r="R1942" s="3">
        <v>1</v>
      </c>
      <c r="S1942" s="1">
        <v>20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80</v>
      </c>
      <c r="AC1942" s="3">
        <v>11</v>
      </c>
      <c r="AD1942" s="1">
        <v>-5.0652609000000001E-2</v>
      </c>
      <c r="AE1942" s="1">
        <v>7.0122618604798806E-2</v>
      </c>
      <c r="AF1942" s="1">
        <v>1</v>
      </c>
      <c r="AG1942" s="1">
        <v>1</v>
      </c>
      <c r="AH1942" s="1">
        <v>11</v>
      </c>
      <c r="AI1942" s="1">
        <v>2</v>
      </c>
      <c r="AJ1942" s="1">
        <v>2</v>
      </c>
      <c r="AK1942" s="1">
        <v>51</v>
      </c>
    </row>
    <row r="1943" spans="1:37" x14ac:dyDescent="0.2">
      <c r="A1943" t="s">
        <v>1943</v>
      </c>
      <c r="B1943" t="s">
        <v>5123</v>
      </c>
      <c r="C1943" t="s">
        <v>5124</v>
      </c>
      <c r="D1943" t="s">
        <v>9213</v>
      </c>
      <c r="E1943" t="s">
        <v>9214</v>
      </c>
      <c r="F1943" s="35" t="s">
        <v>9215</v>
      </c>
      <c r="G1943" s="1" t="s">
        <v>5104</v>
      </c>
      <c r="H1943" s="1" t="s">
        <v>5104</v>
      </c>
      <c r="I1943" s="3">
        <v>1</v>
      </c>
      <c r="J1943" s="1">
        <v>0</v>
      </c>
      <c r="K1943" s="1">
        <v>0</v>
      </c>
      <c r="L1943" s="3">
        <v>1</v>
      </c>
      <c r="M1943" s="6">
        <v>199.5</v>
      </c>
      <c r="N1943" s="13">
        <v>199.5</v>
      </c>
      <c r="O1943" s="3">
        <v>44</v>
      </c>
      <c r="P1943" s="1">
        <v>4</v>
      </c>
      <c r="Q1943" s="1">
        <v>4</v>
      </c>
      <c r="R1943" s="3">
        <v>47</v>
      </c>
      <c r="S1943" s="1">
        <v>10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10</v>
      </c>
      <c r="Z1943" s="1">
        <v>0</v>
      </c>
      <c r="AA1943" s="1">
        <v>20</v>
      </c>
      <c r="AB1943" s="1">
        <v>60</v>
      </c>
      <c r="AC1943" s="3">
        <v>11</v>
      </c>
      <c r="AD1943" s="1">
        <v>-7.4080504000000005E-2</v>
      </c>
      <c r="AE1943" s="1">
        <v>2.3214266687842301E-2</v>
      </c>
      <c r="AF1943" s="1">
        <v>3</v>
      </c>
      <c r="AG1943" s="1">
        <v>3</v>
      </c>
      <c r="AH1943" s="1">
        <v>11</v>
      </c>
      <c r="AI1943" s="1">
        <v>1</v>
      </c>
      <c r="AJ1943" s="1">
        <v>1</v>
      </c>
      <c r="AK1943" s="1">
        <v>51</v>
      </c>
    </row>
    <row r="1944" spans="1:37" x14ac:dyDescent="0.2">
      <c r="A1944" t="s">
        <v>1944</v>
      </c>
      <c r="B1944" t="s">
        <v>5123</v>
      </c>
      <c r="C1944" t="s">
        <v>6199</v>
      </c>
      <c r="D1944" t="s">
        <v>9216</v>
      </c>
      <c r="E1944" t="s">
        <v>9217</v>
      </c>
      <c r="F1944" s="35" t="s">
        <v>9218</v>
      </c>
      <c r="G1944" s="1" t="s">
        <v>5104</v>
      </c>
      <c r="H1944" s="1" t="s">
        <v>5104</v>
      </c>
      <c r="I1944" s="3">
        <v>1</v>
      </c>
      <c r="J1944" s="1">
        <v>1</v>
      </c>
      <c r="K1944" s="1">
        <v>1</v>
      </c>
      <c r="L1944" s="3">
        <v>1</v>
      </c>
      <c r="M1944" s="6">
        <v>600</v>
      </c>
      <c r="N1944" s="13">
        <v>600</v>
      </c>
      <c r="O1944" s="3">
        <v>44</v>
      </c>
      <c r="P1944" s="1">
        <v>1</v>
      </c>
      <c r="Q1944" s="1">
        <v>1</v>
      </c>
      <c r="R1944" s="3">
        <v>47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100</v>
      </c>
      <c r="AC1944" s="3">
        <v>11</v>
      </c>
      <c r="AD1944" s="1">
        <v>-9.0224465000000004E-2</v>
      </c>
      <c r="AE1944" s="1">
        <v>7.4363546281954004E-2</v>
      </c>
      <c r="AF1944" s="1">
        <v>3</v>
      </c>
      <c r="AG1944" s="1">
        <v>3</v>
      </c>
      <c r="AH1944" s="1">
        <v>11</v>
      </c>
      <c r="AI1944" s="1">
        <v>1</v>
      </c>
      <c r="AJ1944" s="1">
        <v>1</v>
      </c>
      <c r="AK1944" s="1">
        <v>51</v>
      </c>
    </row>
    <row r="1945" spans="1:37" x14ac:dyDescent="0.2">
      <c r="A1945" t="s">
        <v>1945</v>
      </c>
      <c r="B1945" t="s">
        <v>5168</v>
      </c>
      <c r="C1945" t="s">
        <v>5605</v>
      </c>
      <c r="D1945" t="s">
        <v>9219</v>
      </c>
      <c r="E1945" t="s">
        <v>9220</v>
      </c>
      <c r="F1945" s="35" t="s">
        <v>9221</v>
      </c>
      <c r="G1945" s="1" t="s">
        <v>5104</v>
      </c>
      <c r="H1945" s="1" t="s">
        <v>5104</v>
      </c>
      <c r="I1945" s="3">
        <v>1</v>
      </c>
      <c r="J1945" s="1">
        <v>0</v>
      </c>
      <c r="K1945" s="1">
        <v>0</v>
      </c>
      <c r="L1945" s="3">
        <v>1</v>
      </c>
      <c r="M1945" s="6">
        <v>15.2</v>
      </c>
      <c r="N1945" s="13">
        <v>15.2</v>
      </c>
      <c r="O1945" s="3">
        <v>44</v>
      </c>
      <c r="P1945" s="1" t="s">
        <v>2</v>
      </c>
      <c r="Q1945" s="1">
        <v>1.7642</v>
      </c>
      <c r="R1945" s="3" t="s">
        <v>14989</v>
      </c>
      <c r="S1945" s="1">
        <v>100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3">
        <v>11</v>
      </c>
      <c r="AD1945" s="1">
        <v>9.9855619000000007E-2</v>
      </c>
      <c r="AE1945" s="1">
        <v>2.2143426940416901E-2</v>
      </c>
      <c r="AF1945" s="1">
        <v>4</v>
      </c>
      <c r="AG1945" s="2">
        <v>4</v>
      </c>
      <c r="AH1945" s="1">
        <v>11</v>
      </c>
      <c r="AI1945" s="1">
        <v>1</v>
      </c>
      <c r="AJ1945" s="1">
        <v>1</v>
      </c>
      <c r="AK1945" s="1">
        <v>51</v>
      </c>
    </row>
    <row r="1946" spans="1:37" x14ac:dyDescent="0.2">
      <c r="A1946" t="s">
        <v>1946</v>
      </c>
      <c r="B1946" t="s">
        <v>5168</v>
      </c>
      <c r="C1946" t="s">
        <v>5605</v>
      </c>
      <c r="D1946" t="s">
        <v>9219</v>
      </c>
      <c r="E1946" t="s">
        <v>9222</v>
      </c>
      <c r="F1946" s="35" t="s">
        <v>9223</v>
      </c>
      <c r="G1946" s="1" t="s">
        <v>5104</v>
      </c>
      <c r="H1946" s="1" t="s">
        <v>5104</v>
      </c>
      <c r="I1946" s="3">
        <v>1</v>
      </c>
      <c r="J1946" s="1">
        <v>0</v>
      </c>
      <c r="K1946" s="1">
        <v>0</v>
      </c>
      <c r="L1946" s="3">
        <v>1</v>
      </c>
      <c r="M1946" s="6">
        <v>11.3</v>
      </c>
      <c r="N1946" s="13">
        <v>11.3</v>
      </c>
      <c r="O1946" s="3">
        <v>44</v>
      </c>
      <c r="P1946" s="1" t="s">
        <v>2</v>
      </c>
      <c r="Q1946" s="1">
        <v>1.7636000000000001</v>
      </c>
      <c r="R1946" s="3" t="s">
        <v>14989</v>
      </c>
      <c r="S1946" s="1">
        <v>100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3">
        <v>11</v>
      </c>
      <c r="AD1946" s="1">
        <v>9.9855619000000007E-2</v>
      </c>
      <c r="AE1946" s="1">
        <v>2.2143426940416901E-2</v>
      </c>
      <c r="AF1946" s="1">
        <v>4</v>
      </c>
      <c r="AG1946" s="2">
        <v>4</v>
      </c>
      <c r="AH1946" s="1">
        <v>11</v>
      </c>
      <c r="AI1946" s="1">
        <v>1</v>
      </c>
      <c r="AJ1946" s="1">
        <v>1</v>
      </c>
      <c r="AK1946" s="1">
        <v>51</v>
      </c>
    </row>
    <row r="1947" spans="1:37" x14ac:dyDescent="0.2">
      <c r="A1947" t="s">
        <v>1947</v>
      </c>
      <c r="B1947" t="s">
        <v>5168</v>
      </c>
      <c r="C1947" t="s">
        <v>5605</v>
      </c>
      <c r="D1947" t="s">
        <v>9219</v>
      </c>
      <c r="E1947" t="s">
        <v>8515</v>
      </c>
      <c r="F1947" s="35" t="s">
        <v>9224</v>
      </c>
      <c r="G1947" s="1" t="s">
        <v>5104</v>
      </c>
      <c r="H1947" s="1" t="s">
        <v>5104</v>
      </c>
      <c r="I1947" s="3">
        <v>1</v>
      </c>
      <c r="J1947" s="1">
        <v>0</v>
      </c>
      <c r="K1947" s="1">
        <v>0</v>
      </c>
      <c r="L1947" s="3">
        <v>1</v>
      </c>
      <c r="M1947" s="6">
        <v>10</v>
      </c>
      <c r="N1947" s="13">
        <v>10</v>
      </c>
      <c r="O1947" s="3">
        <v>44</v>
      </c>
      <c r="P1947" s="1" t="s">
        <v>2</v>
      </c>
      <c r="Q1947" s="1">
        <v>2.0617000000000001</v>
      </c>
      <c r="R1947" s="3" t="s">
        <v>14989</v>
      </c>
      <c r="S1947" s="1">
        <v>100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3">
        <v>11</v>
      </c>
      <c r="AD1947" s="1">
        <v>9.9855619000000007E-2</v>
      </c>
      <c r="AE1947" s="1">
        <v>2.2143426940416901E-2</v>
      </c>
      <c r="AF1947" s="1">
        <v>4</v>
      </c>
      <c r="AG1947" s="2">
        <v>4</v>
      </c>
      <c r="AH1947" s="1">
        <v>11</v>
      </c>
      <c r="AI1947" s="1">
        <v>2</v>
      </c>
      <c r="AJ1947" s="1">
        <v>2</v>
      </c>
      <c r="AK1947" s="1">
        <v>51</v>
      </c>
    </row>
    <row r="1948" spans="1:37" x14ac:dyDescent="0.2">
      <c r="A1948" t="s">
        <v>1948</v>
      </c>
      <c r="B1948" t="s">
        <v>5168</v>
      </c>
      <c r="C1948" t="s">
        <v>5605</v>
      </c>
      <c r="D1948" t="s">
        <v>9219</v>
      </c>
      <c r="E1948" t="s">
        <v>9225</v>
      </c>
      <c r="F1948" s="35" t="s">
        <v>9226</v>
      </c>
      <c r="G1948" s="1" t="s">
        <v>5104</v>
      </c>
      <c r="H1948" s="1" t="s">
        <v>5104</v>
      </c>
      <c r="I1948" s="3">
        <v>1</v>
      </c>
      <c r="J1948" s="1">
        <v>0</v>
      </c>
      <c r="K1948" s="1">
        <v>0</v>
      </c>
      <c r="L1948" s="3">
        <v>1</v>
      </c>
      <c r="M1948" s="6">
        <v>8.3000000000000007</v>
      </c>
      <c r="N1948" s="13">
        <v>8.3000000000000007</v>
      </c>
      <c r="O1948" s="3">
        <v>44</v>
      </c>
      <c r="P1948" s="1">
        <v>0.98</v>
      </c>
      <c r="Q1948" s="1">
        <v>0.98</v>
      </c>
      <c r="R1948" s="3">
        <v>47</v>
      </c>
      <c r="S1948" s="1">
        <v>100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3">
        <v>11</v>
      </c>
      <c r="AD1948" s="1">
        <v>9.9855619000000007E-2</v>
      </c>
      <c r="AE1948" s="1">
        <v>2.2143426940416901E-2</v>
      </c>
      <c r="AF1948" s="1">
        <v>4</v>
      </c>
      <c r="AG1948" s="2">
        <v>4</v>
      </c>
      <c r="AH1948" s="1">
        <v>11</v>
      </c>
      <c r="AI1948" s="1">
        <v>3</v>
      </c>
      <c r="AJ1948" s="1">
        <v>3</v>
      </c>
      <c r="AK1948" s="1">
        <v>51</v>
      </c>
    </row>
    <row r="1949" spans="1:37" x14ac:dyDescent="0.2">
      <c r="A1949" t="s">
        <v>1949</v>
      </c>
      <c r="B1949" t="s">
        <v>5168</v>
      </c>
      <c r="C1949" t="s">
        <v>5605</v>
      </c>
      <c r="D1949" t="s">
        <v>9219</v>
      </c>
      <c r="E1949" t="s">
        <v>9227</v>
      </c>
      <c r="F1949" s="35" t="s">
        <v>9228</v>
      </c>
      <c r="G1949" s="1" t="s">
        <v>5104</v>
      </c>
      <c r="H1949" s="1" t="s">
        <v>5104</v>
      </c>
      <c r="I1949" s="3">
        <v>1</v>
      </c>
      <c r="J1949" s="1">
        <v>0</v>
      </c>
      <c r="K1949" s="1">
        <v>0</v>
      </c>
      <c r="L1949" s="3">
        <v>1</v>
      </c>
      <c r="M1949" s="6">
        <v>6.1</v>
      </c>
      <c r="N1949" s="13">
        <v>6.1</v>
      </c>
      <c r="O1949" s="3">
        <v>44</v>
      </c>
      <c r="P1949" s="1" t="s">
        <v>2</v>
      </c>
      <c r="Q1949" s="1">
        <v>1.6318999999999999</v>
      </c>
      <c r="R1949" s="3" t="s">
        <v>14989</v>
      </c>
      <c r="S1949" s="1">
        <v>100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3">
        <v>11</v>
      </c>
      <c r="AD1949" s="1">
        <v>9.9855619000000007E-2</v>
      </c>
      <c r="AE1949" s="1">
        <v>2.2143426940416901E-2</v>
      </c>
      <c r="AF1949" s="1">
        <v>4</v>
      </c>
      <c r="AG1949" s="2">
        <v>4</v>
      </c>
      <c r="AH1949" s="1">
        <v>11</v>
      </c>
      <c r="AI1949" s="1">
        <v>1</v>
      </c>
      <c r="AJ1949" s="1">
        <v>1</v>
      </c>
      <c r="AK1949" s="1">
        <v>51</v>
      </c>
    </row>
    <row r="1950" spans="1:37" x14ac:dyDescent="0.2">
      <c r="A1950" t="s">
        <v>1950</v>
      </c>
      <c r="B1950" t="s">
        <v>5168</v>
      </c>
      <c r="C1950" t="s">
        <v>5605</v>
      </c>
      <c r="D1950" t="s">
        <v>9219</v>
      </c>
      <c r="E1950" t="s">
        <v>9229</v>
      </c>
      <c r="F1950" s="35" t="s">
        <v>9230</v>
      </c>
      <c r="G1950" s="1" t="s">
        <v>5104</v>
      </c>
      <c r="H1950" s="1" t="s">
        <v>5104</v>
      </c>
      <c r="I1950" s="3">
        <v>1</v>
      </c>
      <c r="J1950" s="1">
        <v>0</v>
      </c>
      <c r="K1950" s="1">
        <v>0</v>
      </c>
      <c r="L1950" s="3">
        <v>1</v>
      </c>
      <c r="M1950" s="6">
        <v>6</v>
      </c>
      <c r="N1950" s="13">
        <v>6</v>
      </c>
      <c r="O1950" s="3">
        <v>44</v>
      </c>
      <c r="P1950" s="1">
        <v>1</v>
      </c>
      <c r="Q1950" s="1">
        <v>1</v>
      </c>
      <c r="R1950" s="3">
        <v>47</v>
      </c>
      <c r="S1950" s="1">
        <v>100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3">
        <v>11</v>
      </c>
      <c r="AD1950" s="1">
        <v>9.9855619000000007E-2</v>
      </c>
      <c r="AE1950" s="1">
        <v>2.2143426940416901E-2</v>
      </c>
      <c r="AF1950" s="1">
        <v>4</v>
      </c>
      <c r="AG1950" s="2">
        <v>4</v>
      </c>
      <c r="AH1950" s="1">
        <v>11</v>
      </c>
      <c r="AI1950" s="1">
        <v>1</v>
      </c>
      <c r="AJ1950" s="1">
        <v>1</v>
      </c>
      <c r="AK1950" s="1">
        <v>51</v>
      </c>
    </row>
    <row r="1951" spans="1:37" x14ac:dyDescent="0.2">
      <c r="A1951" t="s">
        <v>1951</v>
      </c>
      <c r="B1951" t="s">
        <v>5168</v>
      </c>
      <c r="C1951" t="s">
        <v>5605</v>
      </c>
      <c r="D1951" t="s">
        <v>9219</v>
      </c>
      <c r="E1951" t="s">
        <v>9231</v>
      </c>
      <c r="F1951" s="35" t="s">
        <v>9232</v>
      </c>
      <c r="G1951" s="1" t="s">
        <v>5104</v>
      </c>
      <c r="H1951" s="1" t="s">
        <v>5104</v>
      </c>
      <c r="I1951" s="3">
        <v>1</v>
      </c>
      <c r="J1951" s="1">
        <v>0</v>
      </c>
      <c r="K1951" s="1">
        <v>0</v>
      </c>
      <c r="L1951" s="3">
        <v>1</v>
      </c>
      <c r="M1951" s="6">
        <v>4.5999999999999996</v>
      </c>
      <c r="N1951" s="13">
        <v>4.5999999999999996</v>
      </c>
      <c r="O1951" s="3">
        <v>44</v>
      </c>
      <c r="P1951" s="1">
        <v>1</v>
      </c>
      <c r="Q1951" s="1">
        <v>1</v>
      </c>
      <c r="R1951" s="3">
        <v>47</v>
      </c>
      <c r="S1951" s="1">
        <v>100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3">
        <v>11</v>
      </c>
      <c r="AD1951" s="1">
        <v>9.9855619000000007E-2</v>
      </c>
      <c r="AE1951" s="1">
        <v>2.2143426940416901E-2</v>
      </c>
      <c r="AF1951" s="1">
        <v>4</v>
      </c>
      <c r="AG1951" s="2">
        <v>4</v>
      </c>
      <c r="AH1951" s="1">
        <v>11</v>
      </c>
      <c r="AI1951" s="1">
        <v>7</v>
      </c>
      <c r="AJ1951" s="1">
        <v>7</v>
      </c>
      <c r="AK1951" s="1">
        <v>51</v>
      </c>
    </row>
    <row r="1952" spans="1:37" x14ac:dyDescent="0.2">
      <c r="A1952" t="s">
        <v>1952</v>
      </c>
      <c r="B1952" t="s">
        <v>5168</v>
      </c>
      <c r="C1952" t="s">
        <v>5605</v>
      </c>
      <c r="D1952" t="s">
        <v>9219</v>
      </c>
      <c r="E1952" t="s">
        <v>6424</v>
      </c>
      <c r="F1952" s="35" t="s">
        <v>9233</v>
      </c>
      <c r="G1952" s="1" t="s">
        <v>5104</v>
      </c>
      <c r="H1952" s="1" t="s">
        <v>5104</v>
      </c>
      <c r="I1952" s="3">
        <v>1</v>
      </c>
      <c r="J1952" s="1">
        <v>0</v>
      </c>
      <c r="K1952" s="1">
        <v>0</v>
      </c>
      <c r="L1952" s="3">
        <v>1</v>
      </c>
      <c r="M1952" s="6">
        <v>3.6</v>
      </c>
      <c r="N1952" s="13">
        <v>3.6</v>
      </c>
      <c r="O1952" s="3">
        <v>44</v>
      </c>
      <c r="P1952" s="1" t="s">
        <v>2</v>
      </c>
      <c r="Q1952" s="1">
        <v>1.48</v>
      </c>
      <c r="R1952" s="3" t="s">
        <v>14989</v>
      </c>
      <c r="S1952" s="1">
        <v>100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3">
        <v>11</v>
      </c>
      <c r="AD1952" s="1">
        <v>9.9855619000000007E-2</v>
      </c>
      <c r="AE1952" s="1">
        <v>2.2143426940416901E-2</v>
      </c>
      <c r="AF1952" s="1">
        <v>4</v>
      </c>
      <c r="AG1952" s="2">
        <v>4</v>
      </c>
      <c r="AH1952" s="1">
        <v>11</v>
      </c>
      <c r="AI1952" s="1">
        <v>2</v>
      </c>
      <c r="AJ1952" s="1">
        <v>2</v>
      </c>
      <c r="AK1952" s="1">
        <v>51</v>
      </c>
    </row>
    <row r="1953" spans="1:37" x14ac:dyDescent="0.2">
      <c r="A1953" t="s">
        <v>1953</v>
      </c>
      <c r="B1953" t="s">
        <v>5168</v>
      </c>
      <c r="C1953" t="s">
        <v>5605</v>
      </c>
      <c r="D1953" t="s">
        <v>9219</v>
      </c>
      <c r="E1953" t="s">
        <v>9234</v>
      </c>
      <c r="F1953" s="35" t="s">
        <v>9235</v>
      </c>
      <c r="G1953" s="1" t="s">
        <v>5104</v>
      </c>
      <c r="H1953" s="1" t="s">
        <v>5104</v>
      </c>
      <c r="I1953" s="3">
        <v>1</v>
      </c>
      <c r="J1953" s="1">
        <v>0</v>
      </c>
      <c r="K1953" s="1">
        <v>0</v>
      </c>
      <c r="L1953" s="3">
        <v>1</v>
      </c>
      <c r="M1953" s="6">
        <v>4.8</v>
      </c>
      <c r="N1953" s="13">
        <v>4.8</v>
      </c>
      <c r="O1953" s="3">
        <v>44</v>
      </c>
      <c r="P1953" s="1" t="s">
        <v>2</v>
      </c>
      <c r="Q1953" s="1">
        <v>1.7036</v>
      </c>
      <c r="R1953" s="3" t="s">
        <v>14989</v>
      </c>
      <c r="S1953" s="1">
        <v>100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3">
        <v>44</v>
      </c>
      <c r="AD1953" s="1">
        <v>9.9855619000000007E-2</v>
      </c>
      <c r="AE1953" s="1">
        <v>2.2143426940416901E-2</v>
      </c>
      <c r="AF1953" s="1">
        <v>4</v>
      </c>
      <c r="AG1953" s="2">
        <v>4</v>
      </c>
      <c r="AH1953" s="15">
        <v>1</v>
      </c>
      <c r="AI1953" s="1">
        <v>2</v>
      </c>
      <c r="AJ1953" s="1">
        <v>2</v>
      </c>
      <c r="AK1953" s="1">
        <v>51</v>
      </c>
    </row>
    <row r="1954" spans="1:37" x14ac:dyDescent="0.2">
      <c r="A1954" t="s">
        <v>1954</v>
      </c>
      <c r="B1954" t="s">
        <v>5168</v>
      </c>
      <c r="C1954" t="s">
        <v>5605</v>
      </c>
      <c r="D1954" t="s">
        <v>9219</v>
      </c>
      <c r="E1954" t="s">
        <v>9236</v>
      </c>
      <c r="F1954" s="35" t="s">
        <v>9237</v>
      </c>
      <c r="G1954" s="1" t="s">
        <v>5104</v>
      </c>
      <c r="H1954" s="1" t="s">
        <v>5104</v>
      </c>
      <c r="I1954" s="3">
        <v>1</v>
      </c>
      <c r="J1954" s="1">
        <v>0</v>
      </c>
      <c r="K1954" s="1">
        <v>0</v>
      </c>
      <c r="L1954" s="3">
        <v>1</v>
      </c>
      <c r="M1954" s="6">
        <v>3</v>
      </c>
      <c r="N1954" s="13">
        <v>3</v>
      </c>
      <c r="O1954" s="3">
        <v>44</v>
      </c>
      <c r="P1954" s="1" t="s">
        <v>2</v>
      </c>
      <c r="Q1954" s="1">
        <v>1.9587000000000001</v>
      </c>
      <c r="R1954" s="3" t="s">
        <v>14989</v>
      </c>
      <c r="S1954" s="1">
        <v>100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3">
        <v>44</v>
      </c>
      <c r="AD1954" s="1">
        <v>9.9855619000000007E-2</v>
      </c>
      <c r="AE1954" s="1">
        <v>2.2143426940416901E-2</v>
      </c>
      <c r="AF1954" s="1">
        <v>4</v>
      </c>
      <c r="AG1954" s="2">
        <v>4</v>
      </c>
      <c r="AH1954" s="15">
        <v>1</v>
      </c>
      <c r="AI1954" s="1">
        <v>1</v>
      </c>
      <c r="AJ1954" s="1">
        <v>1</v>
      </c>
      <c r="AK1954" s="1">
        <v>51</v>
      </c>
    </row>
    <row r="1955" spans="1:37" x14ac:dyDescent="0.2">
      <c r="A1955" t="s">
        <v>1955</v>
      </c>
      <c r="B1955" t="s">
        <v>5168</v>
      </c>
      <c r="C1955" t="s">
        <v>5605</v>
      </c>
      <c r="D1955" t="s">
        <v>9219</v>
      </c>
      <c r="E1955" t="s">
        <v>7100</v>
      </c>
      <c r="F1955" s="35" t="s">
        <v>9238</v>
      </c>
      <c r="G1955" s="1" t="s">
        <v>5104</v>
      </c>
      <c r="H1955" s="1" t="s">
        <v>5104</v>
      </c>
      <c r="I1955" s="3">
        <v>1</v>
      </c>
      <c r="J1955" s="1">
        <v>0</v>
      </c>
      <c r="K1955" s="1">
        <v>0</v>
      </c>
      <c r="L1955" s="3">
        <v>1</v>
      </c>
      <c r="M1955" s="6">
        <v>6.5</v>
      </c>
      <c r="N1955" s="13">
        <v>6.5</v>
      </c>
      <c r="O1955" s="3">
        <v>44</v>
      </c>
      <c r="P1955" s="1">
        <v>0.99</v>
      </c>
      <c r="Q1955" s="1">
        <v>0.99</v>
      </c>
      <c r="R1955" s="3">
        <v>47</v>
      </c>
      <c r="S1955" s="1">
        <v>100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3">
        <v>11</v>
      </c>
      <c r="AD1955" s="1">
        <v>9.9855619000000007E-2</v>
      </c>
      <c r="AE1955" s="1">
        <v>2.2143426940416901E-2</v>
      </c>
      <c r="AF1955" s="1">
        <v>2</v>
      </c>
      <c r="AG1955" s="1">
        <v>2</v>
      </c>
      <c r="AH1955" s="1">
        <v>11</v>
      </c>
      <c r="AI1955" s="1">
        <v>3</v>
      </c>
      <c r="AJ1955" s="1">
        <v>3</v>
      </c>
      <c r="AK1955" s="1">
        <v>51</v>
      </c>
    </row>
    <row r="1956" spans="1:37" x14ac:dyDescent="0.2">
      <c r="A1956" t="s">
        <v>1956</v>
      </c>
      <c r="B1956" t="s">
        <v>5168</v>
      </c>
      <c r="C1956" t="s">
        <v>5605</v>
      </c>
      <c r="D1956" t="s">
        <v>9219</v>
      </c>
      <c r="E1956" t="s">
        <v>9239</v>
      </c>
      <c r="F1956" s="35" t="s">
        <v>9240</v>
      </c>
      <c r="G1956" s="1" t="s">
        <v>5104</v>
      </c>
      <c r="H1956" s="1" t="s">
        <v>5104</v>
      </c>
      <c r="I1956" s="3">
        <v>1</v>
      </c>
      <c r="J1956" s="1">
        <v>0</v>
      </c>
      <c r="K1956" s="1">
        <v>0</v>
      </c>
      <c r="L1956" s="3">
        <v>1</v>
      </c>
      <c r="M1956" s="6">
        <v>6.8</v>
      </c>
      <c r="N1956" s="13">
        <v>6.8</v>
      </c>
      <c r="O1956" s="3">
        <v>44</v>
      </c>
      <c r="P1956" s="1">
        <v>0.98</v>
      </c>
      <c r="Q1956" s="1">
        <v>0.98</v>
      </c>
      <c r="R1956" s="3">
        <v>47</v>
      </c>
      <c r="S1956" s="1">
        <v>100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3">
        <v>11</v>
      </c>
      <c r="AD1956" s="1">
        <v>9.9855619000000007E-2</v>
      </c>
      <c r="AE1956" s="1">
        <v>2.2143426940416901E-2</v>
      </c>
      <c r="AF1956" s="1">
        <v>4</v>
      </c>
      <c r="AG1956" s="2">
        <v>4</v>
      </c>
      <c r="AH1956" s="1">
        <v>11</v>
      </c>
      <c r="AI1956" s="1">
        <v>1</v>
      </c>
      <c r="AJ1956" s="1">
        <v>1</v>
      </c>
      <c r="AK1956" s="1">
        <v>51</v>
      </c>
    </row>
    <row r="1957" spans="1:37" x14ac:dyDescent="0.2">
      <c r="A1957" t="s">
        <v>1957</v>
      </c>
      <c r="B1957" t="s">
        <v>5168</v>
      </c>
      <c r="C1957" t="s">
        <v>5605</v>
      </c>
      <c r="D1957" t="s">
        <v>9219</v>
      </c>
      <c r="E1957" t="s">
        <v>9241</v>
      </c>
      <c r="F1957" s="35" t="s">
        <v>9242</v>
      </c>
      <c r="G1957" s="1" t="s">
        <v>5104</v>
      </c>
      <c r="H1957" s="1" t="s">
        <v>5104</v>
      </c>
      <c r="I1957" s="3">
        <v>1</v>
      </c>
      <c r="J1957" s="1">
        <v>0</v>
      </c>
      <c r="K1957" s="1">
        <v>0</v>
      </c>
      <c r="L1957" s="3">
        <v>1</v>
      </c>
      <c r="M1957" s="6">
        <v>2.1</v>
      </c>
      <c r="N1957" s="13">
        <v>2.1</v>
      </c>
      <c r="O1957" s="3">
        <v>44</v>
      </c>
      <c r="P1957" s="1" t="s">
        <v>2</v>
      </c>
      <c r="Q1957" s="1">
        <v>1.7970999999999999</v>
      </c>
      <c r="R1957" s="3" t="s">
        <v>14989</v>
      </c>
      <c r="S1957" s="1">
        <v>100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3">
        <v>11</v>
      </c>
      <c r="AD1957" s="1">
        <v>9.9855619000000007E-2</v>
      </c>
      <c r="AE1957" s="1">
        <v>2.2143426940416901E-2</v>
      </c>
      <c r="AF1957" s="1">
        <v>4</v>
      </c>
      <c r="AG1957" s="2">
        <v>4</v>
      </c>
      <c r="AH1957" s="1">
        <v>11</v>
      </c>
      <c r="AI1957" s="1">
        <v>2</v>
      </c>
      <c r="AJ1957" s="1">
        <v>2</v>
      </c>
      <c r="AK1957" s="1">
        <v>51</v>
      </c>
    </row>
    <row r="1958" spans="1:37" x14ac:dyDescent="0.2">
      <c r="A1958" t="s">
        <v>1958</v>
      </c>
      <c r="B1958" t="s">
        <v>5168</v>
      </c>
      <c r="C1958" t="s">
        <v>5605</v>
      </c>
      <c r="D1958" t="s">
        <v>9219</v>
      </c>
      <c r="E1958" t="s">
        <v>9243</v>
      </c>
      <c r="F1958" s="35" t="s">
        <v>9244</v>
      </c>
      <c r="G1958" s="1" t="s">
        <v>5104</v>
      </c>
      <c r="H1958" s="1" t="s">
        <v>5104</v>
      </c>
      <c r="I1958" s="3">
        <v>1</v>
      </c>
      <c r="J1958" s="1">
        <v>0</v>
      </c>
      <c r="K1958" s="1">
        <v>0</v>
      </c>
      <c r="L1958" s="3">
        <v>1</v>
      </c>
      <c r="M1958" s="6">
        <v>5.2</v>
      </c>
      <c r="N1958" s="13">
        <v>5.2</v>
      </c>
      <c r="O1958" s="3">
        <v>44</v>
      </c>
      <c r="P1958" s="1" t="s">
        <v>2</v>
      </c>
      <c r="Q1958" s="1">
        <v>1.4063000000000001</v>
      </c>
      <c r="R1958" s="3" t="s">
        <v>14989</v>
      </c>
      <c r="S1958" s="1">
        <v>100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3">
        <v>11</v>
      </c>
      <c r="AD1958" s="1">
        <v>9.9855619000000007E-2</v>
      </c>
      <c r="AE1958" s="1">
        <v>2.2143426940416901E-2</v>
      </c>
      <c r="AF1958" s="1">
        <v>4</v>
      </c>
      <c r="AG1958" s="2">
        <v>4</v>
      </c>
      <c r="AH1958" s="1">
        <v>11</v>
      </c>
      <c r="AI1958" s="1">
        <v>4</v>
      </c>
      <c r="AJ1958" s="1">
        <v>4</v>
      </c>
      <c r="AK1958" s="1">
        <v>51</v>
      </c>
    </row>
    <row r="1959" spans="1:37" x14ac:dyDescent="0.2">
      <c r="A1959" t="s">
        <v>1959</v>
      </c>
      <c r="B1959" t="s">
        <v>5168</v>
      </c>
      <c r="C1959" t="s">
        <v>5605</v>
      </c>
      <c r="D1959" t="s">
        <v>9219</v>
      </c>
      <c r="E1959" t="s">
        <v>9245</v>
      </c>
      <c r="F1959" s="35" t="s">
        <v>9246</v>
      </c>
      <c r="G1959" s="1" t="s">
        <v>5104</v>
      </c>
      <c r="H1959" s="1" t="s">
        <v>5104</v>
      </c>
      <c r="I1959" s="3">
        <v>1</v>
      </c>
      <c r="J1959" s="1">
        <v>0</v>
      </c>
      <c r="K1959" s="1">
        <v>0</v>
      </c>
      <c r="L1959" s="3">
        <v>1</v>
      </c>
      <c r="M1959" s="6">
        <v>11.3</v>
      </c>
      <c r="N1959" s="13">
        <v>11.3</v>
      </c>
      <c r="O1959" s="3">
        <v>44</v>
      </c>
      <c r="P1959" s="1" t="s">
        <v>2</v>
      </c>
      <c r="Q1959" s="1">
        <v>1.8574999999999999</v>
      </c>
      <c r="R1959" s="3" t="s">
        <v>14989</v>
      </c>
      <c r="S1959" s="1">
        <v>100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3">
        <v>11</v>
      </c>
      <c r="AD1959" s="1">
        <v>9.9855619000000007E-2</v>
      </c>
      <c r="AE1959" s="1">
        <v>2.2143426940416901E-2</v>
      </c>
      <c r="AF1959" s="1">
        <v>4</v>
      </c>
      <c r="AG1959" s="2">
        <v>4</v>
      </c>
      <c r="AH1959" s="1">
        <v>11</v>
      </c>
      <c r="AI1959" s="1">
        <v>3</v>
      </c>
      <c r="AJ1959" s="1">
        <v>3</v>
      </c>
      <c r="AK1959" s="1">
        <v>51</v>
      </c>
    </row>
    <row r="1960" spans="1:37" x14ac:dyDescent="0.2">
      <c r="A1960" t="s">
        <v>1960</v>
      </c>
      <c r="B1960" t="s">
        <v>5168</v>
      </c>
      <c r="C1960" t="s">
        <v>5605</v>
      </c>
      <c r="D1960" t="s">
        <v>9219</v>
      </c>
      <c r="E1960" t="s">
        <v>9247</v>
      </c>
      <c r="F1960" s="35" t="s">
        <v>9248</v>
      </c>
      <c r="G1960" s="1" t="s">
        <v>5104</v>
      </c>
      <c r="H1960" s="1" t="s">
        <v>5104</v>
      </c>
      <c r="I1960" s="3">
        <v>1</v>
      </c>
      <c r="J1960" s="1">
        <v>0</v>
      </c>
      <c r="K1960" s="1">
        <v>0</v>
      </c>
      <c r="L1960" s="3">
        <v>1</v>
      </c>
      <c r="M1960" s="6">
        <v>9.8000000000000007</v>
      </c>
      <c r="N1960" s="13">
        <v>9.8000000000000007</v>
      </c>
      <c r="O1960" s="3">
        <v>44</v>
      </c>
      <c r="P1960" s="1">
        <v>0.98</v>
      </c>
      <c r="Q1960" s="1">
        <v>0.98</v>
      </c>
      <c r="R1960" s="3">
        <v>47</v>
      </c>
      <c r="S1960" s="1">
        <v>100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3">
        <v>11</v>
      </c>
      <c r="AD1960" s="1">
        <v>9.9855619000000007E-2</v>
      </c>
      <c r="AE1960" s="1">
        <v>2.2143426940416901E-2</v>
      </c>
      <c r="AF1960" s="1">
        <v>4</v>
      </c>
      <c r="AG1960" s="2">
        <v>4</v>
      </c>
      <c r="AH1960" s="1">
        <v>11</v>
      </c>
      <c r="AI1960" s="1">
        <v>1</v>
      </c>
      <c r="AJ1960" s="1">
        <v>1</v>
      </c>
      <c r="AK1960" s="1">
        <v>51</v>
      </c>
    </row>
    <row r="1961" spans="1:37" x14ac:dyDescent="0.2">
      <c r="A1961" t="s">
        <v>1961</v>
      </c>
      <c r="B1961" t="s">
        <v>5168</v>
      </c>
      <c r="C1961" t="s">
        <v>5605</v>
      </c>
      <c r="D1961" t="s">
        <v>9219</v>
      </c>
      <c r="E1961" t="s">
        <v>9249</v>
      </c>
      <c r="F1961" s="35" t="s">
        <v>9250</v>
      </c>
      <c r="G1961" s="1" t="s">
        <v>5104</v>
      </c>
      <c r="H1961" s="1" t="s">
        <v>5104</v>
      </c>
      <c r="I1961" s="3">
        <v>1</v>
      </c>
      <c r="J1961" s="1">
        <v>0</v>
      </c>
      <c r="K1961" s="1">
        <v>0</v>
      </c>
      <c r="L1961" s="3">
        <v>1</v>
      </c>
      <c r="M1961" s="6">
        <v>4.0999999999999996</v>
      </c>
      <c r="N1961" s="13">
        <v>4.0999999999999996</v>
      </c>
      <c r="O1961" s="3">
        <v>44</v>
      </c>
      <c r="P1961" s="1">
        <v>1</v>
      </c>
      <c r="Q1961" s="1">
        <v>1</v>
      </c>
      <c r="R1961" s="14">
        <v>1</v>
      </c>
      <c r="S1961" s="1">
        <v>100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3">
        <v>11</v>
      </c>
      <c r="AD1961" s="1">
        <v>9.9855619000000007E-2</v>
      </c>
      <c r="AE1961" s="1">
        <v>2.2143426940416901E-2</v>
      </c>
      <c r="AF1961" s="1">
        <v>4</v>
      </c>
      <c r="AG1961" s="2">
        <v>4</v>
      </c>
      <c r="AH1961" s="1">
        <v>11</v>
      </c>
      <c r="AI1961" s="1">
        <v>1</v>
      </c>
      <c r="AJ1961" s="1">
        <v>1</v>
      </c>
      <c r="AK1961" s="1">
        <v>51</v>
      </c>
    </row>
    <row r="1962" spans="1:37" x14ac:dyDescent="0.2">
      <c r="A1962" t="s">
        <v>1962</v>
      </c>
      <c r="B1962" t="s">
        <v>5168</v>
      </c>
      <c r="C1962" t="s">
        <v>5605</v>
      </c>
      <c r="D1962" t="s">
        <v>9219</v>
      </c>
      <c r="E1962" t="s">
        <v>9251</v>
      </c>
      <c r="F1962" s="35" t="s">
        <v>9252</v>
      </c>
      <c r="G1962" s="1" t="s">
        <v>5104</v>
      </c>
      <c r="H1962" s="1" t="s">
        <v>5104</v>
      </c>
      <c r="I1962" s="3">
        <v>1</v>
      </c>
      <c r="J1962" s="1">
        <v>0</v>
      </c>
      <c r="K1962" s="1">
        <v>0</v>
      </c>
      <c r="L1962" s="3">
        <v>1</v>
      </c>
      <c r="M1962" s="6">
        <v>3</v>
      </c>
      <c r="N1962" s="13">
        <v>3</v>
      </c>
      <c r="O1962" s="3">
        <v>44</v>
      </c>
      <c r="P1962" s="1" t="s">
        <v>2</v>
      </c>
      <c r="Q1962" s="1">
        <v>1.6552</v>
      </c>
      <c r="R1962" s="3" t="s">
        <v>14989</v>
      </c>
      <c r="S1962" s="1">
        <v>100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3">
        <v>11</v>
      </c>
      <c r="AD1962" s="1">
        <v>9.9855619000000007E-2</v>
      </c>
      <c r="AE1962" s="1">
        <v>2.2143426940416901E-2</v>
      </c>
      <c r="AF1962" s="1">
        <v>4</v>
      </c>
      <c r="AG1962" s="2">
        <v>4</v>
      </c>
      <c r="AH1962" s="1">
        <v>11</v>
      </c>
      <c r="AI1962" s="1">
        <v>3</v>
      </c>
      <c r="AJ1962" s="1">
        <v>3</v>
      </c>
      <c r="AK1962" s="1">
        <v>51</v>
      </c>
    </row>
    <row r="1963" spans="1:37" x14ac:dyDescent="0.2">
      <c r="A1963" t="s">
        <v>1963</v>
      </c>
      <c r="B1963" t="s">
        <v>5168</v>
      </c>
      <c r="C1963" t="s">
        <v>5605</v>
      </c>
      <c r="D1963" t="s">
        <v>9219</v>
      </c>
      <c r="E1963" t="s">
        <v>9253</v>
      </c>
      <c r="F1963" s="35" t="s">
        <v>9254</v>
      </c>
      <c r="G1963" s="1" t="s">
        <v>5104</v>
      </c>
      <c r="H1963" s="1" t="s">
        <v>5104</v>
      </c>
      <c r="I1963" s="3">
        <v>1</v>
      </c>
      <c r="J1963" s="1">
        <v>0</v>
      </c>
      <c r="K1963" s="1">
        <v>0</v>
      </c>
      <c r="L1963" s="3">
        <v>1</v>
      </c>
      <c r="M1963" s="6">
        <v>4.5</v>
      </c>
      <c r="N1963" s="13">
        <v>4.5</v>
      </c>
      <c r="O1963" s="3">
        <v>44</v>
      </c>
      <c r="P1963" s="1">
        <v>1</v>
      </c>
      <c r="Q1963" s="1">
        <v>1</v>
      </c>
      <c r="R1963" s="3">
        <v>47</v>
      </c>
      <c r="S1963" s="1">
        <v>100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3">
        <v>11</v>
      </c>
      <c r="AD1963" s="1">
        <v>9.9855619000000007E-2</v>
      </c>
      <c r="AE1963" s="1">
        <v>2.2143426940416901E-2</v>
      </c>
      <c r="AF1963" s="1">
        <v>4</v>
      </c>
      <c r="AG1963" s="2">
        <v>4</v>
      </c>
      <c r="AH1963" s="1">
        <v>11</v>
      </c>
      <c r="AI1963" s="1">
        <v>5</v>
      </c>
      <c r="AJ1963" s="1">
        <v>5</v>
      </c>
      <c r="AK1963" s="1">
        <v>51</v>
      </c>
    </row>
    <row r="1964" spans="1:37" x14ac:dyDescent="0.2">
      <c r="A1964" t="s">
        <v>1964</v>
      </c>
      <c r="B1964" t="s">
        <v>5168</v>
      </c>
      <c r="C1964" t="s">
        <v>5605</v>
      </c>
      <c r="D1964" t="s">
        <v>9219</v>
      </c>
      <c r="E1964" t="s">
        <v>6787</v>
      </c>
      <c r="F1964" s="35" t="s">
        <v>9255</v>
      </c>
      <c r="G1964" s="1" t="s">
        <v>5104</v>
      </c>
      <c r="H1964" s="1" t="s">
        <v>5104</v>
      </c>
      <c r="I1964" s="3">
        <v>1</v>
      </c>
      <c r="J1964" s="1">
        <v>0</v>
      </c>
      <c r="K1964" s="1">
        <v>0</v>
      </c>
      <c r="L1964" s="3">
        <v>1</v>
      </c>
      <c r="M1964" s="6">
        <v>13.1</v>
      </c>
      <c r="N1964" s="13">
        <v>13.1</v>
      </c>
      <c r="O1964" s="3">
        <v>44</v>
      </c>
      <c r="P1964" s="1">
        <v>0.98</v>
      </c>
      <c r="Q1964" s="1">
        <v>0.98</v>
      </c>
      <c r="R1964" s="3">
        <v>47</v>
      </c>
      <c r="S1964" s="1">
        <v>100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3">
        <v>11</v>
      </c>
      <c r="AD1964" s="1">
        <v>9.9855619000000007E-2</v>
      </c>
      <c r="AE1964" s="1">
        <v>2.2143426940416901E-2</v>
      </c>
      <c r="AF1964" s="1">
        <v>4</v>
      </c>
      <c r="AG1964" s="2">
        <v>4</v>
      </c>
      <c r="AH1964" s="1">
        <v>11</v>
      </c>
      <c r="AI1964" s="1">
        <v>4</v>
      </c>
      <c r="AJ1964" s="1">
        <v>4</v>
      </c>
      <c r="AK1964" s="1">
        <v>51</v>
      </c>
    </row>
    <row r="1965" spans="1:37" x14ac:dyDescent="0.2">
      <c r="A1965" t="s">
        <v>1965</v>
      </c>
      <c r="B1965" t="s">
        <v>5168</v>
      </c>
      <c r="C1965" t="s">
        <v>5605</v>
      </c>
      <c r="D1965" t="s">
        <v>9219</v>
      </c>
      <c r="E1965" t="s">
        <v>9256</v>
      </c>
      <c r="F1965" s="35" t="s">
        <v>9257</v>
      </c>
      <c r="G1965" s="1" t="s">
        <v>5104</v>
      </c>
      <c r="H1965" s="1" t="s">
        <v>5104</v>
      </c>
      <c r="I1965" s="3">
        <v>1</v>
      </c>
      <c r="J1965" s="1">
        <v>0</v>
      </c>
      <c r="K1965" s="1">
        <v>0</v>
      </c>
      <c r="L1965" s="3">
        <v>1</v>
      </c>
      <c r="M1965" s="6">
        <v>4.5999999999999996</v>
      </c>
      <c r="N1965" s="13">
        <v>4.5999999999999996</v>
      </c>
      <c r="O1965" s="3">
        <v>44</v>
      </c>
      <c r="P1965" s="1" t="s">
        <v>2</v>
      </c>
      <c r="Q1965" s="1">
        <v>1.8689</v>
      </c>
      <c r="R1965" s="3" t="s">
        <v>14989</v>
      </c>
      <c r="S1965" s="1">
        <v>100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3">
        <v>44</v>
      </c>
      <c r="AD1965" s="1">
        <v>9.9855619000000007E-2</v>
      </c>
      <c r="AE1965" s="1">
        <v>2.2143426940416901E-2</v>
      </c>
      <c r="AF1965" s="1">
        <v>4</v>
      </c>
      <c r="AG1965" s="2">
        <v>4</v>
      </c>
      <c r="AH1965" s="15">
        <v>1</v>
      </c>
      <c r="AI1965" s="1">
        <v>2</v>
      </c>
      <c r="AJ1965" s="1">
        <v>2</v>
      </c>
      <c r="AK1965" s="1">
        <v>51</v>
      </c>
    </row>
    <row r="1966" spans="1:37" x14ac:dyDescent="0.2">
      <c r="A1966" t="s">
        <v>1966</v>
      </c>
      <c r="B1966" t="s">
        <v>5168</v>
      </c>
      <c r="C1966" t="s">
        <v>5605</v>
      </c>
      <c r="D1966" t="s">
        <v>9219</v>
      </c>
      <c r="E1966" t="s">
        <v>6821</v>
      </c>
      <c r="F1966" s="35" t="s">
        <v>9258</v>
      </c>
      <c r="G1966" s="1" t="s">
        <v>5104</v>
      </c>
      <c r="H1966" s="1" t="s">
        <v>5104</v>
      </c>
      <c r="I1966" s="3">
        <v>1</v>
      </c>
      <c r="J1966" s="1">
        <v>0</v>
      </c>
      <c r="K1966" s="1">
        <v>0</v>
      </c>
      <c r="L1966" s="3">
        <v>1</v>
      </c>
      <c r="M1966" s="6">
        <v>3.9</v>
      </c>
      <c r="N1966" s="13">
        <v>3.9</v>
      </c>
      <c r="O1966" s="3">
        <v>44</v>
      </c>
      <c r="P1966" s="1" t="s">
        <v>2</v>
      </c>
      <c r="Q1966" s="1">
        <v>1.1960999999999999</v>
      </c>
      <c r="R1966" s="3" t="s">
        <v>14989</v>
      </c>
      <c r="S1966" s="1">
        <v>100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3">
        <v>11</v>
      </c>
      <c r="AD1966" s="1">
        <v>9.9855619000000007E-2</v>
      </c>
      <c r="AE1966" s="1">
        <v>2.2143426940416901E-2</v>
      </c>
      <c r="AF1966" s="1">
        <v>4</v>
      </c>
      <c r="AG1966" s="2">
        <v>4</v>
      </c>
      <c r="AH1966" s="1">
        <v>11</v>
      </c>
      <c r="AI1966" s="1">
        <v>4</v>
      </c>
      <c r="AJ1966" s="1">
        <v>4</v>
      </c>
      <c r="AK1966" s="1">
        <v>51</v>
      </c>
    </row>
    <row r="1967" spans="1:37" x14ac:dyDescent="0.2">
      <c r="A1967" t="s">
        <v>1967</v>
      </c>
      <c r="B1967" t="s">
        <v>5123</v>
      </c>
      <c r="C1967" t="s">
        <v>6418</v>
      </c>
      <c r="D1967" t="s">
        <v>9259</v>
      </c>
      <c r="E1967" t="s">
        <v>9260</v>
      </c>
      <c r="F1967" s="35" t="s">
        <v>9261</v>
      </c>
      <c r="G1967" s="1" t="s">
        <v>5107</v>
      </c>
      <c r="H1967" s="1" t="s">
        <v>5107</v>
      </c>
      <c r="I1967" s="3">
        <v>1</v>
      </c>
      <c r="J1967" s="1">
        <v>1</v>
      </c>
      <c r="K1967" s="1">
        <v>1</v>
      </c>
      <c r="L1967" s="3">
        <v>1</v>
      </c>
      <c r="M1967" s="6">
        <v>1305.2</v>
      </c>
      <c r="N1967" s="13">
        <v>1305.2</v>
      </c>
      <c r="O1967" s="3">
        <v>44</v>
      </c>
      <c r="P1967" s="1" t="s">
        <v>2</v>
      </c>
      <c r="Q1967" s="1">
        <v>2.6469999999999998</v>
      </c>
      <c r="R1967" s="3" t="s">
        <v>14989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100</v>
      </c>
      <c r="AC1967" s="3">
        <v>11</v>
      </c>
      <c r="AD1967" s="1">
        <v>-9.0224465000000004E-2</v>
      </c>
      <c r="AE1967" s="1">
        <v>7.4363546281954004E-2</v>
      </c>
      <c r="AF1967" s="1">
        <v>1</v>
      </c>
      <c r="AG1967" s="1">
        <v>1</v>
      </c>
      <c r="AH1967" s="1">
        <v>11</v>
      </c>
      <c r="AI1967" s="1">
        <v>3</v>
      </c>
      <c r="AJ1967" s="1">
        <v>3</v>
      </c>
      <c r="AK1967" s="1">
        <v>51</v>
      </c>
    </row>
    <row r="1968" spans="1:37" x14ac:dyDescent="0.2">
      <c r="A1968" t="s">
        <v>1968</v>
      </c>
      <c r="B1968" t="s">
        <v>5123</v>
      </c>
      <c r="C1968" t="s">
        <v>6418</v>
      </c>
      <c r="D1968" t="s">
        <v>9259</v>
      </c>
      <c r="E1968" t="s">
        <v>7913</v>
      </c>
      <c r="F1968" s="35" t="s">
        <v>9262</v>
      </c>
      <c r="G1968" s="1" t="s">
        <v>5107</v>
      </c>
      <c r="H1968" s="1" t="s">
        <v>5107</v>
      </c>
      <c r="I1968" s="3">
        <v>1</v>
      </c>
      <c r="J1968" s="1">
        <v>1</v>
      </c>
      <c r="K1968" s="1">
        <v>1</v>
      </c>
      <c r="L1968" s="3">
        <v>1</v>
      </c>
      <c r="M1968" s="6">
        <v>800</v>
      </c>
      <c r="N1968" s="13">
        <v>800</v>
      </c>
      <c r="O1968" s="3">
        <v>44</v>
      </c>
      <c r="P1968" s="1">
        <v>1.52</v>
      </c>
      <c r="Q1968" s="1">
        <v>1.52</v>
      </c>
      <c r="R1968" s="3">
        <v>47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100</v>
      </c>
      <c r="AC1968" s="3">
        <v>11</v>
      </c>
      <c r="AD1968" s="1">
        <v>-9.0224465000000004E-2</v>
      </c>
      <c r="AE1968" s="1">
        <v>7.4363546281954004E-2</v>
      </c>
      <c r="AF1968" s="1">
        <v>1</v>
      </c>
      <c r="AG1968" s="1">
        <v>1</v>
      </c>
      <c r="AH1968" s="1">
        <v>11</v>
      </c>
      <c r="AI1968" s="1">
        <v>2</v>
      </c>
      <c r="AJ1968" s="1">
        <v>2</v>
      </c>
      <c r="AK1968" s="1">
        <v>51</v>
      </c>
    </row>
    <row r="1969" spans="1:37" x14ac:dyDescent="0.2">
      <c r="A1969" t="s">
        <v>1969</v>
      </c>
      <c r="B1969" t="s">
        <v>5233</v>
      </c>
      <c r="C1969" t="s">
        <v>5234</v>
      </c>
      <c r="D1969" t="s">
        <v>9263</v>
      </c>
      <c r="E1969" t="s">
        <v>9264</v>
      </c>
      <c r="F1969" s="35" t="s">
        <v>9265</v>
      </c>
      <c r="G1969" s="1" t="s">
        <v>5107</v>
      </c>
      <c r="H1969" s="1" t="s">
        <v>5107</v>
      </c>
      <c r="I1969" s="3">
        <v>1</v>
      </c>
      <c r="J1969" s="1">
        <v>1</v>
      </c>
      <c r="K1969" s="1">
        <v>1</v>
      </c>
      <c r="L1969" s="3">
        <v>1</v>
      </c>
      <c r="M1969" s="6">
        <v>210000.3</v>
      </c>
      <c r="N1969" s="13">
        <v>210000.3</v>
      </c>
      <c r="O1969" s="3">
        <v>44</v>
      </c>
      <c r="P1969" s="1">
        <v>1.0249999999999999</v>
      </c>
      <c r="Q1969" s="1">
        <v>1.0249999999999999</v>
      </c>
      <c r="R1969" s="3">
        <v>47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100</v>
      </c>
      <c r="AC1969" s="3">
        <v>11</v>
      </c>
      <c r="AD1969" s="1">
        <v>-9.0224465000000004E-2</v>
      </c>
      <c r="AE1969" s="1">
        <v>7.4363546281954004E-2</v>
      </c>
      <c r="AF1969" s="1">
        <v>1</v>
      </c>
      <c r="AG1969" s="1">
        <v>1</v>
      </c>
      <c r="AH1969" s="1">
        <v>11</v>
      </c>
      <c r="AI1969" s="1">
        <v>4</v>
      </c>
      <c r="AJ1969" s="1">
        <v>4</v>
      </c>
      <c r="AK1969" s="1">
        <v>51</v>
      </c>
    </row>
    <row r="1970" spans="1:37" x14ac:dyDescent="0.2">
      <c r="A1970" t="s">
        <v>1970</v>
      </c>
      <c r="B1970" t="s">
        <v>5233</v>
      </c>
      <c r="C1970" t="s">
        <v>5234</v>
      </c>
      <c r="D1970" t="s">
        <v>9263</v>
      </c>
      <c r="E1970" t="s">
        <v>9266</v>
      </c>
      <c r="F1970" s="35" t="s">
        <v>9267</v>
      </c>
      <c r="G1970" s="1" t="s">
        <v>5106</v>
      </c>
      <c r="H1970" s="1" t="s">
        <v>5106</v>
      </c>
      <c r="I1970" s="3">
        <v>1</v>
      </c>
      <c r="J1970" s="1">
        <v>0</v>
      </c>
      <c r="K1970" s="1">
        <v>0</v>
      </c>
      <c r="L1970" s="3">
        <v>1</v>
      </c>
      <c r="M1970" s="6">
        <v>78500.100000000006</v>
      </c>
      <c r="N1970" s="13">
        <v>78500.100000000006</v>
      </c>
      <c r="O1970" s="3">
        <v>44</v>
      </c>
      <c r="P1970" s="1">
        <v>1</v>
      </c>
      <c r="Q1970" s="1">
        <v>1</v>
      </c>
      <c r="R1970" s="3">
        <v>47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100</v>
      </c>
      <c r="AC1970" s="3">
        <v>11</v>
      </c>
      <c r="AD1970" s="1">
        <v>-9.0224465000000004E-2</v>
      </c>
      <c r="AE1970" s="1">
        <v>7.4363546281954004E-2</v>
      </c>
      <c r="AF1970" s="1">
        <v>1</v>
      </c>
      <c r="AG1970" s="1">
        <v>1</v>
      </c>
      <c r="AH1970" s="1">
        <v>11</v>
      </c>
      <c r="AI1970" s="1">
        <v>5</v>
      </c>
      <c r="AJ1970" s="1">
        <v>5</v>
      </c>
      <c r="AK1970" s="1">
        <v>51</v>
      </c>
    </row>
    <row r="1971" spans="1:37" x14ac:dyDescent="0.2">
      <c r="A1971" t="s">
        <v>1971</v>
      </c>
      <c r="B1971" t="s">
        <v>5233</v>
      </c>
      <c r="C1971" t="s">
        <v>5234</v>
      </c>
      <c r="D1971" t="s">
        <v>9263</v>
      </c>
      <c r="E1971" t="s">
        <v>9268</v>
      </c>
      <c r="F1971" s="35" t="s">
        <v>9269</v>
      </c>
      <c r="G1971" s="1" t="s">
        <v>5105</v>
      </c>
      <c r="H1971" s="1" t="s">
        <v>5105</v>
      </c>
      <c r="I1971" s="3">
        <v>1</v>
      </c>
      <c r="J1971" s="1">
        <v>0</v>
      </c>
      <c r="K1971" s="1">
        <v>0</v>
      </c>
      <c r="L1971" s="3">
        <v>1</v>
      </c>
      <c r="M1971" s="6">
        <v>110749</v>
      </c>
      <c r="N1971" s="13">
        <v>110749</v>
      </c>
      <c r="O1971" s="3">
        <v>44</v>
      </c>
      <c r="P1971" s="1">
        <v>1</v>
      </c>
      <c r="Q1971" s="1">
        <v>1</v>
      </c>
      <c r="R1971" s="3">
        <v>47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100</v>
      </c>
      <c r="AC1971" s="3">
        <v>11</v>
      </c>
      <c r="AD1971" s="1">
        <v>-9.0224465000000004E-2</v>
      </c>
      <c r="AE1971" s="1">
        <v>7.4363546281954004E-2</v>
      </c>
      <c r="AF1971" s="1">
        <v>1</v>
      </c>
      <c r="AG1971" s="1">
        <v>1</v>
      </c>
      <c r="AH1971" s="1">
        <v>11</v>
      </c>
      <c r="AI1971" s="1">
        <v>4</v>
      </c>
      <c r="AJ1971" s="1">
        <v>4</v>
      </c>
      <c r="AK1971" s="1">
        <v>51</v>
      </c>
    </row>
    <row r="1972" spans="1:37" x14ac:dyDescent="0.2">
      <c r="A1972" t="s">
        <v>1972</v>
      </c>
      <c r="B1972" t="s">
        <v>5233</v>
      </c>
      <c r="C1972" t="s">
        <v>5234</v>
      </c>
      <c r="D1972" t="s">
        <v>9263</v>
      </c>
      <c r="E1972" t="s">
        <v>9270</v>
      </c>
      <c r="F1972" s="35" t="s">
        <v>9271</v>
      </c>
      <c r="G1972" s="1" t="s">
        <v>5105</v>
      </c>
      <c r="H1972" s="1" t="s">
        <v>5105</v>
      </c>
      <c r="I1972" s="3">
        <v>1</v>
      </c>
      <c r="J1972" s="1">
        <v>0</v>
      </c>
      <c r="K1972" s="1">
        <v>0</v>
      </c>
      <c r="L1972" s="3">
        <v>1</v>
      </c>
      <c r="M1972" s="6">
        <v>87500.4</v>
      </c>
      <c r="N1972" s="13">
        <v>87500.4</v>
      </c>
      <c r="O1972" s="3">
        <v>44</v>
      </c>
      <c r="P1972" s="1">
        <v>1</v>
      </c>
      <c r="Q1972" s="1">
        <v>1</v>
      </c>
      <c r="R1972" s="3">
        <v>47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100</v>
      </c>
      <c r="AC1972" s="3">
        <v>11</v>
      </c>
      <c r="AD1972" s="1">
        <v>-9.0224465000000004E-2</v>
      </c>
      <c r="AE1972" s="1">
        <v>7.4363546281954004E-2</v>
      </c>
      <c r="AF1972" s="1">
        <v>1</v>
      </c>
      <c r="AG1972" s="1">
        <v>1</v>
      </c>
      <c r="AH1972" s="1">
        <v>11</v>
      </c>
      <c r="AI1972" s="1">
        <v>2</v>
      </c>
      <c r="AJ1972" s="1">
        <v>2</v>
      </c>
      <c r="AK1972" s="1">
        <v>51</v>
      </c>
    </row>
    <row r="1973" spans="1:37" x14ac:dyDescent="0.2">
      <c r="A1973" t="s">
        <v>1973</v>
      </c>
      <c r="B1973" t="s">
        <v>5233</v>
      </c>
      <c r="C1973" t="s">
        <v>5234</v>
      </c>
      <c r="D1973" t="s">
        <v>9263</v>
      </c>
      <c r="E1973" t="s">
        <v>9272</v>
      </c>
      <c r="F1973" s="35" t="s">
        <v>9273</v>
      </c>
      <c r="G1973" s="1" t="s">
        <v>5107</v>
      </c>
      <c r="H1973" s="1" t="s">
        <v>5107</v>
      </c>
      <c r="I1973" s="3">
        <v>1</v>
      </c>
      <c r="J1973" s="1">
        <v>1</v>
      </c>
      <c r="K1973" s="1">
        <v>1</v>
      </c>
      <c r="L1973" s="3">
        <v>1</v>
      </c>
      <c r="M1973" s="6">
        <v>71500.7</v>
      </c>
      <c r="N1973" s="13">
        <v>71500.7</v>
      </c>
      <c r="O1973" s="3">
        <v>44</v>
      </c>
      <c r="P1973" s="1">
        <v>1</v>
      </c>
      <c r="Q1973" s="1">
        <v>1</v>
      </c>
      <c r="R1973" s="3">
        <v>47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100</v>
      </c>
      <c r="AC1973" s="3">
        <v>11</v>
      </c>
      <c r="AD1973" s="1">
        <v>-9.0224465000000004E-2</v>
      </c>
      <c r="AE1973" s="1">
        <v>7.4363546281953893E-2</v>
      </c>
      <c r="AF1973" s="1">
        <v>1</v>
      </c>
      <c r="AG1973" s="1">
        <v>1</v>
      </c>
      <c r="AH1973" s="1">
        <v>11</v>
      </c>
      <c r="AI1973" s="1">
        <v>3</v>
      </c>
      <c r="AJ1973" s="1">
        <v>3</v>
      </c>
      <c r="AK1973" s="1">
        <v>51</v>
      </c>
    </row>
    <row r="1974" spans="1:37" x14ac:dyDescent="0.2">
      <c r="A1974" t="s">
        <v>1974</v>
      </c>
      <c r="B1974" t="s">
        <v>5123</v>
      </c>
      <c r="C1974" t="s">
        <v>5124</v>
      </c>
      <c r="D1974" t="s">
        <v>9274</v>
      </c>
      <c r="E1974" t="s">
        <v>9275</v>
      </c>
      <c r="F1974" s="35" t="s">
        <v>9276</v>
      </c>
      <c r="G1974" s="1" t="s">
        <v>5104</v>
      </c>
      <c r="H1974" s="1" t="s">
        <v>5104</v>
      </c>
      <c r="I1974" s="3">
        <v>1</v>
      </c>
      <c r="J1974" s="1">
        <v>0</v>
      </c>
      <c r="K1974" s="1">
        <v>0</v>
      </c>
      <c r="L1974" s="3">
        <v>1</v>
      </c>
      <c r="M1974" s="6">
        <v>115</v>
      </c>
      <c r="N1974" s="13">
        <v>115</v>
      </c>
      <c r="O1974" s="3">
        <v>44</v>
      </c>
      <c r="P1974" s="1" t="s">
        <v>2</v>
      </c>
      <c r="Q1974" s="1">
        <v>3.3633999999999999</v>
      </c>
      <c r="R1974" s="3" t="s">
        <v>14989</v>
      </c>
      <c r="S1974" s="1">
        <v>10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10</v>
      </c>
      <c r="Z1974" s="1">
        <v>0</v>
      </c>
      <c r="AA1974" s="1">
        <v>20</v>
      </c>
      <c r="AB1974" s="1">
        <v>60</v>
      </c>
      <c r="AC1974" s="3">
        <v>11</v>
      </c>
      <c r="AD1974" s="1">
        <v>-7.4080504000000005E-2</v>
      </c>
      <c r="AE1974" s="1">
        <v>2.3214266687842499E-2</v>
      </c>
      <c r="AF1974" s="1">
        <v>1</v>
      </c>
      <c r="AG1974" s="1">
        <v>1</v>
      </c>
      <c r="AH1974" s="1">
        <v>11</v>
      </c>
      <c r="AI1974" s="1">
        <v>2</v>
      </c>
      <c r="AJ1974" s="1">
        <v>2</v>
      </c>
      <c r="AK1974" s="1">
        <v>51</v>
      </c>
    </row>
    <row r="1975" spans="1:37" x14ac:dyDescent="0.2">
      <c r="A1975" t="s">
        <v>1975</v>
      </c>
      <c r="B1975" t="s">
        <v>5123</v>
      </c>
      <c r="C1975" t="s">
        <v>5131</v>
      </c>
      <c r="D1975" t="s">
        <v>9277</v>
      </c>
      <c r="E1975" t="s">
        <v>9278</v>
      </c>
      <c r="F1975" s="35" t="s">
        <v>9279</v>
      </c>
      <c r="G1975" s="1" t="s">
        <v>5104</v>
      </c>
      <c r="H1975" s="1" t="s">
        <v>5104</v>
      </c>
      <c r="I1975" s="3">
        <v>4</v>
      </c>
      <c r="J1975" s="1">
        <v>0</v>
      </c>
      <c r="K1975" s="1">
        <v>0</v>
      </c>
      <c r="L1975" s="3">
        <v>1</v>
      </c>
      <c r="M1975" s="6">
        <v>168</v>
      </c>
      <c r="N1975" s="13">
        <v>168</v>
      </c>
      <c r="O1975" s="3">
        <v>44</v>
      </c>
      <c r="P1975" s="1" t="s">
        <v>2</v>
      </c>
      <c r="Q1975" s="1">
        <v>3.0512000000000001</v>
      </c>
      <c r="R1975" s="3" t="s">
        <v>14989</v>
      </c>
      <c r="S1975" s="1">
        <v>20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10</v>
      </c>
      <c r="Z1975" s="1">
        <v>0</v>
      </c>
      <c r="AA1975" s="1">
        <v>40</v>
      </c>
      <c r="AB1975" s="1">
        <v>30</v>
      </c>
      <c r="AC1975" s="3">
        <v>11</v>
      </c>
      <c r="AD1975" s="1">
        <v>-3.6722113000000001E-2</v>
      </c>
      <c r="AE1975" s="1">
        <v>-5.4924045430875803E-3</v>
      </c>
      <c r="AF1975" s="1">
        <v>1</v>
      </c>
      <c r="AG1975" s="1">
        <v>1</v>
      </c>
      <c r="AH1975" s="1">
        <v>11</v>
      </c>
      <c r="AI1975" s="1">
        <v>3</v>
      </c>
      <c r="AJ1975" s="1">
        <v>3</v>
      </c>
      <c r="AK1975" s="1">
        <v>51</v>
      </c>
    </row>
    <row r="1976" spans="1:37" x14ac:dyDescent="0.2">
      <c r="A1976" t="s">
        <v>1976</v>
      </c>
      <c r="B1976" t="s">
        <v>5123</v>
      </c>
      <c r="C1976" t="s">
        <v>5131</v>
      </c>
      <c r="D1976" t="s">
        <v>9277</v>
      </c>
      <c r="E1976" t="s">
        <v>9280</v>
      </c>
      <c r="F1976" s="35" t="s">
        <v>9281</v>
      </c>
      <c r="G1976" s="1" t="s">
        <v>5106</v>
      </c>
      <c r="H1976" s="1" t="s">
        <v>5106</v>
      </c>
      <c r="I1976" s="3">
        <v>1</v>
      </c>
      <c r="J1976" s="1">
        <v>0</v>
      </c>
      <c r="K1976" s="1">
        <v>0</v>
      </c>
      <c r="L1976" s="3">
        <v>1</v>
      </c>
      <c r="M1976" s="6">
        <v>115.6</v>
      </c>
      <c r="N1976" s="13">
        <v>115.6</v>
      </c>
      <c r="O1976" s="3">
        <v>44</v>
      </c>
      <c r="P1976" s="1">
        <v>2</v>
      </c>
      <c r="Q1976" s="1">
        <v>2</v>
      </c>
      <c r="R1976" s="3">
        <v>1</v>
      </c>
      <c r="S1976" s="1">
        <v>20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10</v>
      </c>
      <c r="Z1976" s="1">
        <v>0</v>
      </c>
      <c r="AA1976" s="1">
        <v>40</v>
      </c>
      <c r="AB1976" s="1">
        <v>30</v>
      </c>
      <c r="AC1976" s="3">
        <v>11</v>
      </c>
      <c r="AD1976" s="1">
        <v>-3.6722113000000001E-2</v>
      </c>
      <c r="AE1976" s="1">
        <v>-5.4924045430875699E-3</v>
      </c>
      <c r="AF1976" s="1">
        <v>1</v>
      </c>
      <c r="AG1976" s="1">
        <v>1</v>
      </c>
      <c r="AH1976" s="1">
        <v>11</v>
      </c>
      <c r="AI1976" s="1">
        <v>1</v>
      </c>
      <c r="AJ1976" s="1">
        <v>1</v>
      </c>
      <c r="AK1976" s="1">
        <v>51</v>
      </c>
    </row>
    <row r="1977" spans="1:37" x14ac:dyDescent="0.2">
      <c r="A1977" t="s">
        <v>1977</v>
      </c>
      <c r="B1977" t="s">
        <v>5168</v>
      </c>
      <c r="C1977" t="s">
        <v>5605</v>
      </c>
      <c r="D1977" t="s">
        <v>9282</v>
      </c>
      <c r="E1977" t="s">
        <v>6885</v>
      </c>
      <c r="F1977" s="35" t="s">
        <v>9283</v>
      </c>
      <c r="G1977" s="1" t="s">
        <v>5104</v>
      </c>
      <c r="H1977" s="1" t="s">
        <v>5104</v>
      </c>
      <c r="I1977" s="3">
        <v>1</v>
      </c>
      <c r="J1977" s="1">
        <v>0</v>
      </c>
      <c r="K1977" s="1">
        <v>0</v>
      </c>
      <c r="L1977" s="3">
        <v>1</v>
      </c>
      <c r="M1977" s="6">
        <v>4.5999999999999996</v>
      </c>
      <c r="N1977" s="13">
        <v>4.5999999999999996</v>
      </c>
      <c r="O1977" s="3">
        <v>44</v>
      </c>
      <c r="P1977" s="1" t="s">
        <v>2</v>
      </c>
      <c r="Q1977" s="1">
        <v>1.2034</v>
      </c>
      <c r="R1977" s="3" t="s">
        <v>14989</v>
      </c>
      <c r="S1977" s="1">
        <v>100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3">
        <v>11</v>
      </c>
      <c r="AD1977" s="1">
        <v>9.9855619000000007E-2</v>
      </c>
      <c r="AE1977" s="1">
        <v>2.2143426940416901E-2</v>
      </c>
      <c r="AF1977" s="1">
        <v>4</v>
      </c>
      <c r="AG1977" s="2">
        <v>4</v>
      </c>
      <c r="AH1977" s="1">
        <v>11</v>
      </c>
      <c r="AI1977" s="1">
        <v>1</v>
      </c>
      <c r="AJ1977" s="1">
        <v>1</v>
      </c>
      <c r="AK1977" s="1">
        <v>51</v>
      </c>
    </row>
    <row r="1978" spans="1:37" x14ac:dyDescent="0.2">
      <c r="A1978" t="s">
        <v>1978</v>
      </c>
      <c r="B1978" t="s">
        <v>5168</v>
      </c>
      <c r="C1978" t="s">
        <v>5605</v>
      </c>
      <c r="D1978" t="s">
        <v>9282</v>
      </c>
      <c r="E1978" t="s">
        <v>9284</v>
      </c>
      <c r="F1978" s="35" t="s">
        <v>9285</v>
      </c>
      <c r="G1978" s="1" t="s">
        <v>5104</v>
      </c>
      <c r="H1978" s="1" t="s">
        <v>5104</v>
      </c>
      <c r="I1978" s="3">
        <v>1</v>
      </c>
      <c r="J1978" s="1">
        <v>0</v>
      </c>
      <c r="K1978" s="1">
        <v>0</v>
      </c>
      <c r="L1978" s="3">
        <v>1</v>
      </c>
      <c r="M1978" s="6">
        <v>7.2</v>
      </c>
      <c r="N1978" s="13">
        <v>7.2</v>
      </c>
      <c r="O1978" s="3">
        <v>44</v>
      </c>
      <c r="P1978" s="1" t="s">
        <v>2</v>
      </c>
      <c r="Q1978" s="1">
        <v>1.272</v>
      </c>
      <c r="R1978" s="3" t="s">
        <v>14989</v>
      </c>
      <c r="S1978" s="1">
        <v>100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3">
        <v>11</v>
      </c>
      <c r="AD1978" s="1">
        <v>9.9855619000000007E-2</v>
      </c>
      <c r="AE1978" s="1">
        <v>2.2143426940416901E-2</v>
      </c>
      <c r="AF1978" s="1">
        <v>4</v>
      </c>
      <c r="AG1978" s="2">
        <v>4</v>
      </c>
      <c r="AH1978" s="1">
        <v>11</v>
      </c>
      <c r="AI1978" s="1">
        <v>3</v>
      </c>
      <c r="AJ1978" s="1">
        <v>3</v>
      </c>
      <c r="AK1978" s="1">
        <v>51</v>
      </c>
    </row>
    <row r="1979" spans="1:37" x14ac:dyDescent="0.2">
      <c r="A1979" t="s">
        <v>1979</v>
      </c>
      <c r="B1979" t="s">
        <v>5168</v>
      </c>
      <c r="C1979" t="s">
        <v>5605</v>
      </c>
      <c r="D1979" t="s">
        <v>9282</v>
      </c>
      <c r="E1979" t="s">
        <v>9286</v>
      </c>
      <c r="F1979" s="35" t="s">
        <v>9287</v>
      </c>
      <c r="G1979" s="1" t="s">
        <v>5104</v>
      </c>
      <c r="H1979" s="1" t="s">
        <v>5104</v>
      </c>
      <c r="I1979" s="3">
        <v>1</v>
      </c>
      <c r="J1979" s="1">
        <v>0</v>
      </c>
      <c r="K1979" s="1">
        <v>0</v>
      </c>
      <c r="L1979" s="3">
        <v>1</v>
      </c>
      <c r="M1979" s="6">
        <v>7.7</v>
      </c>
      <c r="N1979" s="13">
        <v>7.7</v>
      </c>
      <c r="O1979" s="3">
        <v>44</v>
      </c>
      <c r="P1979" s="1" t="s">
        <v>2</v>
      </c>
      <c r="Q1979" s="1">
        <v>1.2141999999999999</v>
      </c>
      <c r="R1979" s="3" t="s">
        <v>14989</v>
      </c>
      <c r="S1979" s="1">
        <v>100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3">
        <v>11</v>
      </c>
      <c r="AD1979" s="1">
        <v>9.9855619000000007E-2</v>
      </c>
      <c r="AE1979" s="1">
        <v>2.2143426940416901E-2</v>
      </c>
      <c r="AF1979" s="1">
        <v>4</v>
      </c>
      <c r="AG1979" s="2">
        <v>4</v>
      </c>
      <c r="AH1979" s="1">
        <v>11</v>
      </c>
      <c r="AI1979" s="1">
        <v>2</v>
      </c>
      <c r="AJ1979" s="1">
        <v>2</v>
      </c>
      <c r="AK1979" s="1">
        <v>51</v>
      </c>
    </row>
    <row r="1980" spans="1:37" x14ac:dyDescent="0.2">
      <c r="A1980" t="s">
        <v>1980</v>
      </c>
      <c r="B1980" t="s">
        <v>5168</v>
      </c>
      <c r="C1980" t="s">
        <v>5605</v>
      </c>
      <c r="D1980" t="s">
        <v>9282</v>
      </c>
      <c r="E1980" t="s">
        <v>9288</v>
      </c>
      <c r="F1980" s="35" t="s">
        <v>9289</v>
      </c>
      <c r="G1980" s="1" t="s">
        <v>5104</v>
      </c>
      <c r="H1980" s="1" t="s">
        <v>5104</v>
      </c>
      <c r="I1980" s="3">
        <v>1</v>
      </c>
      <c r="J1980" s="1">
        <v>0</v>
      </c>
      <c r="K1980" s="1">
        <v>0</v>
      </c>
      <c r="L1980" s="3">
        <v>1</v>
      </c>
      <c r="M1980" s="6">
        <v>6</v>
      </c>
      <c r="N1980" s="13">
        <v>6</v>
      </c>
      <c r="O1980" s="3">
        <v>44</v>
      </c>
      <c r="P1980" s="1">
        <v>1</v>
      </c>
      <c r="Q1980" s="1">
        <v>1</v>
      </c>
      <c r="R1980" s="14">
        <v>1</v>
      </c>
      <c r="S1980" s="1">
        <v>100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3">
        <v>11</v>
      </c>
      <c r="AD1980" s="1">
        <v>9.9855619000000007E-2</v>
      </c>
      <c r="AE1980" s="1">
        <v>2.2143426940416901E-2</v>
      </c>
      <c r="AF1980" s="1">
        <v>4</v>
      </c>
      <c r="AG1980" s="2">
        <v>4</v>
      </c>
      <c r="AH1980" s="1">
        <v>11</v>
      </c>
      <c r="AI1980" s="1">
        <v>3</v>
      </c>
      <c r="AJ1980" s="1">
        <v>3</v>
      </c>
      <c r="AK1980" s="1">
        <v>51</v>
      </c>
    </row>
    <row r="1981" spans="1:37" x14ac:dyDescent="0.2">
      <c r="A1981" t="s">
        <v>1981</v>
      </c>
      <c r="B1981" t="s">
        <v>5123</v>
      </c>
      <c r="C1981" t="s">
        <v>6704</v>
      </c>
      <c r="D1981" t="s">
        <v>9290</v>
      </c>
      <c r="E1981" t="s">
        <v>9291</v>
      </c>
      <c r="F1981" s="35" t="s">
        <v>9292</v>
      </c>
      <c r="G1981" s="1" t="s">
        <v>2</v>
      </c>
      <c r="H1981" s="1" t="s">
        <v>5105</v>
      </c>
      <c r="I1981" s="14" t="s">
        <v>14989</v>
      </c>
      <c r="J1981" s="1" t="s">
        <v>2</v>
      </c>
      <c r="K1981" s="1">
        <v>0</v>
      </c>
      <c r="L1981" s="14" t="s">
        <v>14989</v>
      </c>
      <c r="M1981" s="6">
        <v>2000</v>
      </c>
      <c r="N1981" s="13">
        <v>2000</v>
      </c>
      <c r="O1981" s="3">
        <v>44</v>
      </c>
      <c r="P1981" s="1" t="s">
        <v>2</v>
      </c>
      <c r="Q1981" s="1">
        <v>1.9414</v>
      </c>
      <c r="R1981" s="3" t="s">
        <v>14989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100</v>
      </c>
      <c r="AC1981" s="3">
        <v>1</v>
      </c>
      <c r="AD1981" s="1">
        <v>-9.0224465000000004E-2</v>
      </c>
      <c r="AE1981" s="1">
        <v>7.4363546281953796E-2</v>
      </c>
      <c r="AF1981" s="1">
        <v>1</v>
      </c>
      <c r="AG1981" s="1">
        <v>1</v>
      </c>
      <c r="AH1981" s="15">
        <v>1</v>
      </c>
      <c r="AI1981" s="1">
        <v>1</v>
      </c>
      <c r="AJ1981" s="1">
        <v>1</v>
      </c>
      <c r="AK1981" s="1">
        <v>51</v>
      </c>
    </row>
    <row r="1982" spans="1:37" x14ac:dyDescent="0.2">
      <c r="A1982" t="s">
        <v>1982</v>
      </c>
      <c r="B1982" t="s">
        <v>5123</v>
      </c>
      <c r="C1982" t="s">
        <v>6704</v>
      </c>
      <c r="D1982" t="s">
        <v>9290</v>
      </c>
      <c r="E1982" t="s">
        <v>9293</v>
      </c>
      <c r="F1982" s="35" t="s">
        <v>9294</v>
      </c>
      <c r="G1982" s="1" t="s">
        <v>5105</v>
      </c>
      <c r="H1982" s="1" t="s">
        <v>5105</v>
      </c>
      <c r="I1982" s="3">
        <v>1</v>
      </c>
      <c r="J1982" s="1">
        <v>0</v>
      </c>
      <c r="K1982" s="1">
        <v>0</v>
      </c>
      <c r="L1982" s="3">
        <v>1</v>
      </c>
      <c r="M1982" s="6">
        <v>1540</v>
      </c>
      <c r="N1982" s="13">
        <v>1540</v>
      </c>
      <c r="O1982" s="3">
        <v>44</v>
      </c>
      <c r="P1982" s="1">
        <v>1.25</v>
      </c>
      <c r="Q1982" s="1">
        <v>1.25</v>
      </c>
      <c r="R1982" s="3">
        <v>47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100</v>
      </c>
      <c r="AC1982" s="3">
        <v>11</v>
      </c>
      <c r="AD1982" s="1">
        <v>-9.0224465000000004E-2</v>
      </c>
      <c r="AE1982" s="1">
        <v>7.4363546281953893E-2</v>
      </c>
      <c r="AF1982" s="1">
        <v>1</v>
      </c>
      <c r="AG1982" s="1">
        <v>1</v>
      </c>
      <c r="AH1982" s="1">
        <v>11</v>
      </c>
      <c r="AI1982" s="1">
        <v>1</v>
      </c>
      <c r="AJ1982" s="1">
        <v>1</v>
      </c>
      <c r="AK1982" s="1">
        <v>51</v>
      </c>
    </row>
    <row r="1983" spans="1:37" x14ac:dyDescent="0.2">
      <c r="A1983" t="s">
        <v>1983</v>
      </c>
      <c r="B1983" t="s">
        <v>5123</v>
      </c>
      <c r="C1983" t="s">
        <v>6704</v>
      </c>
      <c r="D1983" t="s">
        <v>9290</v>
      </c>
      <c r="E1983" t="s">
        <v>9295</v>
      </c>
      <c r="F1983" s="35" t="s">
        <v>9296</v>
      </c>
      <c r="G1983" s="1" t="s">
        <v>5105</v>
      </c>
      <c r="H1983" s="1" t="s">
        <v>5105</v>
      </c>
      <c r="I1983" s="3">
        <v>1</v>
      </c>
      <c r="J1983" s="1">
        <v>0</v>
      </c>
      <c r="K1983" s="1">
        <v>0</v>
      </c>
      <c r="L1983" s="3">
        <v>1</v>
      </c>
      <c r="M1983" s="6">
        <v>2682</v>
      </c>
      <c r="N1983" s="13">
        <v>2682</v>
      </c>
      <c r="O1983" s="3">
        <v>44</v>
      </c>
      <c r="P1983" s="1">
        <v>1.5</v>
      </c>
      <c r="Q1983" s="1">
        <v>1.5</v>
      </c>
      <c r="R1983" s="3">
        <v>47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100</v>
      </c>
      <c r="AC1983" s="3">
        <v>11</v>
      </c>
      <c r="AD1983" s="1">
        <v>-9.0224465000000004E-2</v>
      </c>
      <c r="AE1983" s="1">
        <v>7.4363546281953893E-2</v>
      </c>
      <c r="AF1983" s="1">
        <v>1</v>
      </c>
      <c r="AG1983" s="1">
        <v>1</v>
      </c>
      <c r="AH1983" s="1">
        <v>11</v>
      </c>
      <c r="AI1983" s="1">
        <v>1</v>
      </c>
      <c r="AJ1983" s="1">
        <v>1</v>
      </c>
      <c r="AK1983" s="1">
        <v>51</v>
      </c>
    </row>
    <row r="1984" spans="1:37" x14ac:dyDescent="0.2">
      <c r="A1984" t="s">
        <v>1984</v>
      </c>
      <c r="B1984" t="s">
        <v>5228</v>
      </c>
      <c r="C1984" t="s">
        <v>7575</v>
      </c>
      <c r="D1984" t="s">
        <v>9297</v>
      </c>
      <c r="E1984" t="s">
        <v>9298</v>
      </c>
      <c r="F1984" s="35" t="s">
        <v>9299</v>
      </c>
      <c r="G1984" s="1" t="s">
        <v>5104</v>
      </c>
      <c r="H1984" s="1" t="s">
        <v>5104</v>
      </c>
      <c r="I1984" s="3">
        <v>1</v>
      </c>
      <c r="J1984" s="1">
        <v>0</v>
      </c>
      <c r="K1984" s="1">
        <v>0</v>
      </c>
      <c r="L1984" s="3">
        <v>1</v>
      </c>
      <c r="M1984" s="6">
        <v>3050</v>
      </c>
      <c r="N1984" s="13">
        <v>3050</v>
      </c>
      <c r="O1984" s="3">
        <v>44</v>
      </c>
      <c r="P1984" s="1">
        <v>1</v>
      </c>
      <c r="Q1984" s="1">
        <v>1</v>
      </c>
      <c r="R1984" s="3">
        <v>47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100</v>
      </c>
      <c r="AC1984" s="3">
        <v>11</v>
      </c>
      <c r="AD1984" s="1">
        <v>-9.0224465000000004E-2</v>
      </c>
      <c r="AE1984" s="1">
        <v>7.4363546281953893E-2</v>
      </c>
      <c r="AF1984" s="1">
        <v>1</v>
      </c>
      <c r="AG1984" s="1">
        <v>1</v>
      </c>
      <c r="AH1984" s="1">
        <v>11</v>
      </c>
      <c r="AI1984" s="1">
        <v>4</v>
      </c>
      <c r="AJ1984" s="1">
        <v>4</v>
      </c>
      <c r="AK1984" s="1">
        <v>51</v>
      </c>
    </row>
    <row r="1985" spans="1:37" x14ac:dyDescent="0.2">
      <c r="A1985" t="s">
        <v>1985</v>
      </c>
      <c r="B1985" t="s">
        <v>5228</v>
      </c>
      <c r="C1985" t="s">
        <v>7575</v>
      </c>
      <c r="D1985" t="s">
        <v>9297</v>
      </c>
      <c r="E1985" t="s">
        <v>5757</v>
      </c>
      <c r="F1985" s="35" t="s">
        <v>9300</v>
      </c>
      <c r="G1985" s="1" t="s">
        <v>5104</v>
      </c>
      <c r="H1985" s="1" t="s">
        <v>5104</v>
      </c>
      <c r="I1985" s="3">
        <v>1</v>
      </c>
      <c r="J1985" s="1">
        <v>1</v>
      </c>
      <c r="K1985" s="1">
        <v>1</v>
      </c>
      <c r="L1985" s="3">
        <v>1</v>
      </c>
      <c r="M1985" s="6">
        <v>1265</v>
      </c>
      <c r="N1985" s="13">
        <v>1265</v>
      </c>
      <c r="O1985" s="3">
        <v>44</v>
      </c>
      <c r="P1985" s="1">
        <v>1</v>
      </c>
      <c r="Q1985" s="1">
        <v>1</v>
      </c>
      <c r="R1985" s="3">
        <v>47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100</v>
      </c>
      <c r="AC1985" s="3">
        <v>11</v>
      </c>
      <c r="AD1985" s="1">
        <v>-9.0224465000000004E-2</v>
      </c>
      <c r="AE1985" s="1">
        <v>7.4363546281953893E-2</v>
      </c>
      <c r="AF1985" s="1">
        <v>1</v>
      </c>
      <c r="AG1985" s="1">
        <v>1</v>
      </c>
      <c r="AH1985" s="1">
        <v>11</v>
      </c>
      <c r="AI1985" s="1">
        <v>4</v>
      </c>
      <c r="AJ1985" s="1">
        <v>4</v>
      </c>
      <c r="AK1985" s="1">
        <v>51</v>
      </c>
    </row>
    <row r="1986" spans="1:37" x14ac:dyDescent="0.2">
      <c r="A1986" t="s">
        <v>1986</v>
      </c>
      <c r="B1986" t="s">
        <v>5123</v>
      </c>
      <c r="C1986" t="s">
        <v>6704</v>
      </c>
      <c r="D1986" t="s">
        <v>9301</v>
      </c>
      <c r="E1986" t="s">
        <v>7918</v>
      </c>
      <c r="F1986" s="35" t="s">
        <v>9302</v>
      </c>
      <c r="G1986" s="1" t="s">
        <v>5104</v>
      </c>
      <c r="H1986" s="1" t="s">
        <v>5104</v>
      </c>
      <c r="I1986" s="3">
        <v>1</v>
      </c>
      <c r="J1986" s="1">
        <v>0</v>
      </c>
      <c r="K1986" s="1">
        <v>0</v>
      </c>
      <c r="L1986" s="3">
        <v>1</v>
      </c>
      <c r="M1986" s="6">
        <v>4647.5</v>
      </c>
      <c r="N1986" s="13">
        <v>4647.5</v>
      </c>
      <c r="O1986" s="3">
        <v>44</v>
      </c>
      <c r="P1986" s="1">
        <v>1.9650000000000001</v>
      </c>
      <c r="Q1986" s="1">
        <v>1.9650000000000001</v>
      </c>
      <c r="R1986" s="3">
        <v>47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40</v>
      </c>
      <c r="AB1986" s="1">
        <v>60</v>
      </c>
      <c r="AC1986" s="3">
        <v>11</v>
      </c>
      <c r="AD1986" s="1">
        <v>-9.3877819000000001E-2</v>
      </c>
      <c r="AE1986" s="1">
        <v>3.9342601787189499E-2</v>
      </c>
      <c r="AF1986" s="1">
        <v>1</v>
      </c>
      <c r="AG1986" s="1">
        <v>1</v>
      </c>
      <c r="AH1986" s="1">
        <v>11</v>
      </c>
      <c r="AI1986" s="1">
        <v>3</v>
      </c>
      <c r="AJ1986" s="1">
        <v>3</v>
      </c>
      <c r="AK1986" s="1">
        <v>51</v>
      </c>
    </row>
    <row r="1987" spans="1:37" x14ac:dyDescent="0.2">
      <c r="A1987" t="s">
        <v>1987</v>
      </c>
      <c r="B1987" t="s">
        <v>5228</v>
      </c>
      <c r="C1987" t="s">
        <v>7575</v>
      </c>
      <c r="D1987" t="s">
        <v>9303</v>
      </c>
      <c r="E1987" t="s">
        <v>9304</v>
      </c>
      <c r="F1987" s="35" t="s">
        <v>9305</v>
      </c>
      <c r="G1987" s="1" t="s">
        <v>5104</v>
      </c>
      <c r="H1987" s="1" t="s">
        <v>5104</v>
      </c>
      <c r="I1987" s="3">
        <v>1</v>
      </c>
      <c r="J1987" s="1">
        <v>0</v>
      </c>
      <c r="K1987" s="1">
        <v>0</v>
      </c>
      <c r="L1987" s="3">
        <v>1</v>
      </c>
      <c r="M1987" s="6">
        <v>1700</v>
      </c>
      <c r="N1987" s="13">
        <v>1700</v>
      </c>
      <c r="O1987" s="3">
        <v>44</v>
      </c>
      <c r="P1987" s="1">
        <v>0.9</v>
      </c>
      <c r="Q1987" s="1">
        <v>0.9</v>
      </c>
      <c r="R1987" s="3">
        <v>47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50</v>
      </c>
      <c r="Z1987" s="1">
        <v>0</v>
      </c>
      <c r="AA1987" s="1">
        <v>0</v>
      </c>
      <c r="AB1987" s="1">
        <v>50</v>
      </c>
      <c r="AC1987" s="3">
        <v>11</v>
      </c>
      <c r="AD1987" s="1">
        <v>-9.0774998999999995E-2</v>
      </c>
      <c r="AE1987" s="1">
        <v>-3.2007935439125501E-2</v>
      </c>
      <c r="AF1987" s="1">
        <v>1</v>
      </c>
      <c r="AG1987" s="1">
        <v>1</v>
      </c>
      <c r="AH1987" s="1">
        <v>11</v>
      </c>
      <c r="AI1987" s="1">
        <v>1</v>
      </c>
      <c r="AJ1987" s="1">
        <v>1</v>
      </c>
      <c r="AK1987" s="1">
        <v>51</v>
      </c>
    </row>
    <row r="1988" spans="1:37" x14ac:dyDescent="0.2">
      <c r="A1988" t="s">
        <v>1988</v>
      </c>
      <c r="B1988" t="s">
        <v>5412</v>
      </c>
      <c r="C1988" t="s">
        <v>5432</v>
      </c>
      <c r="D1988" t="s">
        <v>9306</v>
      </c>
      <c r="E1988" t="s">
        <v>9307</v>
      </c>
      <c r="F1988" s="35" t="s">
        <v>9308</v>
      </c>
      <c r="G1988" s="1" t="s">
        <v>5105</v>
      </c>
      <c r="H1988" s="1" t="s">
        <v>5105</v>
      </c>
      <c r="I1988" s="3">
        <v>2</v>
      </c>
      <c r="J1988" s="1">
        <v>0</v>
      </c>
      <c r="K1988" s="1">
        <v>0</v>
      </c>
      <c r="L1988" s="3">
        <v>1</v>
      </c>
      <c r="M1988" s="6">
        <v>6400</v>
      </c>
      <c r="N1988" s="13">
        <v>6400</v>
      </c>
      <c r="O1988" s="3">
        <v>44</v>
      </c>
      <c r="P1988" s="1">
        <v>1</v>
      </c>
      <c r="Q1988" s="1">
        <v>1</v>
      </c>
      <c r="R1988" s="3">
        <v>47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70</v>
      </c>
      <c r="Z1988" s="1">
        <v>10</v>
      </c>
      <c r="AA1988" s="1">
        <v>0</v>
      </c>
      <c r="AB1988" s="1">
        <v>20</v>
      </c>
      <c r="AC1988" s="3">
        <v>11</v>
      </c>
      <c r="AD1988" s="1">
        <v>-6.1371602999999997E-2</v>
      </c>
      <c r="AE1988" s="1">
        <v>-8.1551944477183697E-2</v>
      </c>
      <c r="AF1988" s="1">
        <v>3</v>
      </c>
      <c r="AG1988" s="1">
        <v>3</v>
      </c>
      <c r="AH1988" s="1">
        <v>11</v>
      </c>
      <c r="AI1988" s="1">
        <v>3</v>
      </c>
      <c r="AJ1988" s="1">
        <v>3</v>
      </c>
      <c r="AK1988" s="1">
        <v>51</v>
      </c>
    </row>
    <row r="1989" spans="1:37" x14ac:dyDescent="0.2">
      <c r="A1989" t="s">
        <v>1989</v>
      </c>
      <c r="B1989" t="s">
        <v>5412</v>
      </c>
      <c r="C1989" t="s">
        <v>5432</v>
      </c>
      <c r="D1989" t="s">
        <v>9306</v>
      </c>
      <c r="E1989" t="s">
        <v>9309</v>
      </c>
      <c r="F1989" s="35" t="s">
        <v>9310</v>
      </c>
      <c r="G1989" s="1" t="s">
        <v>5105</v>
      </c>
      <c r="H1989" s="1" t="s">
        <v>5105</v>
      </c>
      <c r="I1989" s="3">
        <v>1</v>
      </c>
      <c r="J1989" s="1">
        <v>0</v>
      </c>
      <c r="K1989" s="1">
        <v>0</v>
      </c>
      <c r="L1989" s="3">
        <v>1</v>
      </c>
      <c r="M1989" s="6">
        <v>6788.9</v>
      </c>
      <c r="N1989" s="13">
        <v>6788.9</v>
      </c>
      <c r="O1989" s="3">
        <v>44</v>
      </c>
      <c r="P1989" s="1">
        <v>1.0049999999999999</v>
      </c>
      <c r="Q1989" s="1">
        <v>1.0049999999999999</v>
      </c>
      <c r="R1989" s="3">
        <v>47</v>
      </c>
      <c r="S1989" s="1">
        <v>10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70</v>
      </c>
      <c r="Z1989" s="1">
        <v>0</v>
      </c>
      <c r="AA1989" s="1">
        <v>10</v>
      </c>
      <c r="AB1989" s="1">
        <v>10</v>
      </c>
      <c r="AC1989" s="3">
        <v>11</v>
      </c>
      <c r="AD1989" s="1">
        <v>-3.5149381E-2</v>
      </c>
      <c r="AE1989" s="1">
        <v>-8.9999541816750794E-2</v>
      </c>
      <c r="AF1989" s="1">
        <v>3</v>
      </c>
      <c r="AG1989" s="1">
        <v>3</v>
      </c>
      <c r="AH1989" s="1">
        <v>11</v>
      </c>
      <c r="AI1989" s="1">
        <v>3</v>
      </c>
      <c r="AJ1989" s="1">
        <v>3</v>
      </c>
      <c r="AK1989" s="1">
        <v>51</v>
      </c>
    </row>
    <row r="1990" spans="1:37" x14ac:dyDescent="0.2">
      <c r="A1990" t="s">
        <v>1990</v>
      </c>
      <c r="B1990" t="s">
        <v>5412</v>
      </c>
      <c r="C1990" t="s">
        <v>5432</v>
      </c>
      <c r="D1990" t="s">
        <v>9306</v>
      </c>
      <c r="E1990" t="s">
        <v>5243</v>
      </c>
      <c r="F1990" s="35" t="s">
        <v>9311</v>
      </c>
      <c r="G1990" s="1" t="s">
        <v>5105</v>
      </c>
      <c r="H1990" s="1" t="s">
        <v>5105</v>
      </c>
      <c r="I1990" s="3">
        <v>1</v>
      </c>
      <c r="J1990" s="1">
        <v>0</v>
      </c>
      <c r="K1990" s="1">
        <v>0</v>
      </c>
      <c r="L1990" s="3">
        <v>1</v>
      </c>
      <c r="M1990" s="6">
        <v>6000</v>
      </c>
      <c r="N1990" s="13">
        <v>6000</v>
      </c>
      <c r="O1990" s="3">
        <v>44</v>
      </c>
      <c r="P1990" s="1">
        <v>1</v>
      </c>
      <c r="Q1990" s="1">
        <v>1</v>
      </c>
      <c r="R1990" s="3">
        <v>47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70</v>
      </c>
      <c r="Z1990" s="1">
        <v>10</v>
      </c>
      <c r="AA1990" s="1">
        <v>0</v>
      </c>
      <c r="AB1990" s="1">
        <v>20</v>
      </c>
      <c r="AC1990" s="3">
        <v>11</v>
      </c>
      <c r="AD1990" s="1">
        <v>-6.1371602999999997E-2</v>
      </c>
      <c r="AE1990" s="1">
        <v>-8.1551944477183697E-2</v>
      </c>
      <c r="AF1990" s="1">
        <v>3</v>
      </c>
      <c r="AG1990" s="1">
        <v>3</v>
      </c>
      <c r="AH1990" s="1">
        <v>11</v>
      </c>
      <c r="AI1990" s="1">
        <v>3</v>
      </c>
      <c r="AJ1990" s="1">
        <v>3</v>
      </c>
      <c r="AK1990" s="1">
        <v>51</v>
      </c>
    </row>
    <row r="1991" spans="1:37" x14ac:dyDescent="0.2">
      <c r="A1991" t="s">
        <v>1991</v>
      </c>
      <c r="B1991" t="s">
        <v>5412</v>
      </c>
      <c r="C1991" t="s">
        <v>5432</v>
      </c>
      <c r="D1991" t="s">
        <v>9306</v>
      </c>
      <c r="E1991" t="s">
        <v>9312</v>
      </c>
      <c r="F1991" s="35" t="s">
        <v>9313</v>
      </c>
      <c r="G1991" s="1" t="s">
        <v>5105</v>
      </c>
      <c r="H1991" s="1" t="s">
        <v>5105</v>
      </c>
      <c r="I1991" s="3">
        <v>1</v>
      </c>
      <c r="J1991" s="1">
        <v>0</v>
      </c>
      <c r="K1991" s="1">
        <v>0</v>
      </c>
      <c r="L1991" s="3">
        <v>1</v>
      </c>
      <c r="M1991" s="6">
        <v>4200</v>
      </c>
      <c r="N1991" s="13">
        <v>4200</v>
      </c>
      <c r="O1991" s="3">
        <v>44</v>
      </c>
      <c r="P1991" s="1">
        <v>1</v>
      </c>
      <c r="Q1991" s="1">
        <v>1</v>
      </c>
      <c r="R1991" s="3">
        <v>47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70</v>
      </c>
      <c r="Z1991" s="1">
        <v>10</v>
      </c>
      <c r="AA1991" s="1">
        <v>0</v>
      </c>
      <c r="AB1991" s="1">
        <v>20</v>
      </c>
      <c r="AC1991" s="3">
        <v>11</v>
      </c>
      <c r="AD1991" s="1">
        <v>-6.1371602999999997E-2</v>
      </c>
      <c r="AE1991" s="1">
        <v>-8.1551944477183697E-2</v>
      </c>
      <c r="AF1991" s="1">
        <v>3</v>
      </c>
      <c r="AG1991" s="1">
        <v>3</v>
      </c>
      <c r="AH1991" s="1">
        <v>11</v>
      </c>
      <c r="AI1991" s="1">
        <v>3</v>
      </c>
      <c r="AJ1991" s="1">
        <v>3</v>
      </c>
      <c r="AK1991" s="1">
        <v>51</v>
      </c>
    </row>
    <row r="1992" spans="1:37" x14ac:dyDescent="0.2">
      <c r="A1992" t="s">
        <v>1992</v>
      </c>
      <c r="B1992" t="s">
        <v>5123</v>
      </c>
      <c r="C1992" t="s">
        <v>5131</v>
      </c>
      <c r="D1992" t="s">
        <v>9314</v>
      </c>
      <c r="E1992" t="s">
        <v>9315</v>
      </c>
      <c r="F1992" s="35" t="s">
        <v>9316</v>
      </c>
      <c r="G1992" s="1" t="s">
        <v>5106</v>
      </c>
      <c r="H1992" s="1" t="s">
        <v>5106</v>
      </c>
      <c r="I1992" s="3">
        <v>1</v>
      </c>
      <c r="J1992" s="1">
        <v>1</v>
      </c>
      <c r="K1992" s="1">
        <v>1</v>
      </c>
      <c r="L1992" s="3">
        <v>1</v>
      </c>
      <c r="M1992" s="6">
        <v>20.3</v>
      </c>
      <c r="N1992" s="13">
        <v>20.3</v>
      </c>
      <c r="O1992" s="3">
        <v>44</v>
      </c>
      <c r="P1992" s="1">
        <v>4.25</v>
      </c>
      <c r="Q1992" s="1">
        <v>4.25</v>
      </c>
      <c r="R1992" s="3">
        <v>47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100</v>
      </c>
      <c r="AC1992" s="3">
        <v>11</v>
      </c>
      <c r="AD1992" s="1">
        <v>-9.0224465000000004E-2</v>
      </c>
      <c r="AE1992" s="1">
        <v>7.4363546281953893E-2</v>
      </c>
      <c r="AF1992" s="1">
        <v>1</v>
      </c>
      <c r="AG1992" s="1">
        <v>1</v>
      </c>
      <c r="AH1992" s="1">
        <v>11</v>
      </c>
      <c r="AI1992" s="1">
        <v>4</v>
      </c>
      <c r="AJ1992" s="1">
        <v>4</v>
      </c>
      <c r="AK1992" s="1">
        <v>51</v>
      </c>
    </row>
    <row r="1993" spans="1:37" x14ac:dyDescent="0.2">
      <c r="A1993" t="s">
        <v>1993</v>
      </c>
      <c r="B1993" t="s">
        <v>5233</v>
      </c>
      <c r="C1993" t="s">
        <v>6301</v>
      </c>
      <c r="D1993" t="s">
        <v>9317</v>
      </c>
      <c r="E1993" t="s">
        <v>9318</v>
      </c>
      <c r="F1993" s="35" t="s">
        <v>9319</v>
      </c>
      <c r="G1993" s="1" t="s">
        <v>5105</v>
      </c>
      <c r="H1993" s="1" t="s">
        <v>5105</v>
      </c>
      <c r="I1993" s="3">
        <v>1</v>
      </c>
      <c r="J1993" s="1">
        <v>0</v>
      </c>
      <c r="K1993" s="1">
        <v>0</v>
      </c>
      <c r="L1993" s="3">
        <v>1</v>
      </c>
      <c r="M1993" s="6">
        <v>120000</v>
      </c>
      <c r="N1993" s="13">
        <v>120000</v>
      </c>
      <c r="O1993" s="3">
        <v>44</v>
      </c>
      <c r="P1993" s="1">
        <v>1</v>
      </c>
      <c r="Q1993" s="1">
        <v>1</v>
      </c>
      <c r="R1993" s="3">
        <v>47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100</v>
      </c>
      <c r="AC1993" s="3">
        <v>11</v>
      </c>
      <c r="AD1993" s="1">
        <v>-9.0224465000000004E-2</v>
      </c>
      <c r="AE1993" s="1">
        <v>7.4363546281953893E-2</v>
      </c>
      <c r="AF1993" s="1">
        <v>1</v>
      </c>
      <c r="AG1993" s="1">
        <v>1</v>
      </c>
      <c r="AH1993" s="1">
        <v>11</v>
      </c>
      <c r="AI1993" s="1">
        <v>4</v>
      </c>
      <c r="AJ1993" s="1">
        <v>4</v>
      </c>
      <c r="AK1993" s="1">
        <v>51</v>
      </c>
    </row>
    <row r="1994" spans="1:37" x14ac:dyDescent="0.2">
      <c r="A1994" t="s">
        <v>1994</v>
      </c>
      <c r="B1994" t="s">
        <v>5123</v>
      </c>
      <c r="C1994" t="s">
        <v>5124</v>
      </c>
      <c r="D1994" t="s">
        <v>9320</v>
      </c>
      <c r="E1994" t="s">
        <v>9321</v>
      </c>
      <c r="F1994" s="35" t="s">
        <v>9322</v>
      </c>
      <c r="G1994" s="1" t="s">
        <v>2</v>
      </c>
      <c r="H1994" s="1" t="s">
        <v>5104</v>
      </c>
      <c r="I1994" s="14" t="s">
        <v>14989</v>
      </c>
      <c r="J1994" s="1" t="s">
        <v>2</v>
      </c>
      <c r="K1994" s="1">
        <v>0</v>
      </c>
      <c r="L1994" s="14" t="s">
        <v>14989</v>
      </c>
      <c r="M1994" s="6">
        <v>56.1</v>
      </c>
      <c r="N1994" s="13">
        <v>56.1</v>
      </c>
      <c r="O1994" s="3">
        <v>44</v>
      </c>
      <c r="P1994" s="1">
        <v>1</v>
      </c>
      <c r="Q1994" s="1">
        <v>1</v>
      </c>
      <c r="R1994" s="3">
        <v>1</v>
      </c>
      <c r="S1994" s="1">
        <v>10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10</v>
      </c>
      <c r="Z1994" s="1">
        <v>0</v>
      </c>
      <c r="AA1994" s="1">
        <v>20</v>
      </c>
      <c r="AB1994" s="1">
        <v>60</v>
      </c>
      <c r="AC1994" s="3">
        <v>11</v>
      </c>
      <c r="AD1994" s="1">
        <v>-7.4080504000000005E-2</v>
      </c>
      <c r="AE1994" s="1">
        <v>2.3214266687842499E-2</v>
      </c>
      <c r="AF1994" s="1">
        <v>1</v>
      </c>
      <c r="AG1994" s="1">
        <v>1</v>
      </c>
      <c r="AH1994" s="1">
        <v>11</v>
      </c>
      <c r="AI1994" s="1">
        <v>1</v>
      </c>
      <c r="AJ1994" s="1">
        <v>1</v>
      </c>
      <c r="AK1994" s="1">
        <v>51</v>
      </c>
    </row>
    <row r="1995" spans="1:37" x14ac:dyDescent="0.2">
      <c r="A1995" t="s">
        <v>1995</v>
      </c>
      <c r="B1995" t="s">
        <v>5168</v>
      </c>
      <c r="C1995" t="s">
        <v>5481</v>
      </c>
      <c r="D1995" t="s">
        <v>9323</v>
      </c>
      <c r="E1995" t="s">
        <v>7434</v>
      </c>
      <c r="F1995" s="35" t="s">
        <v>9324</v>
      </c>
      <c r="G1995" s="1" t="s">
        <v>5104</v>
      </c>
      <c r="H1995" s="1" t="s">
        <v>5104</v>
      </c>
      <c r="I1995" s="3">
        <v>1</v>
      </c>
      <c r="J1995" s="1">
        <v>0</v>
      </c>
      <c r="K1995" s="1">
        <v>0</v>
      </c>
      <c r="L1995" s="3">
        <v>1</v>
      </c>
      <c r="M1995" s="6">
        <v>11</v>
      </c>
      <c r="N1995" s="13">
        <v>11</v>
      </c>
      <c r="O1995" s="3">
        <v>44</v>
      </c>
      <c r="P1995" s="1">
        <v>0.98</v>
      </c>
      <c r="Q1995" s="1">
        <v>0.98</v>
      </c>
      <c r="R1995" s="3">
        <v>47</v>
      </c>
      <c r="S1995" s="1">
        <v>80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20</v>
      </c>
      <c r="Z1995" s="1">
        <v>0</v>
      </c>
      <c r="AA1995" s="1">
        <v>0</v>
      </c>
      <c r="AB1995" s="1">
        <v>0</v>
      </c>
      <c r="AC1995" s="3">
        <v>11</v>
      </c>
      <c r="AD1995" s="1">
        <v>7.8540758000000002E-2</v>
      </c>
      <c r="AE1995" s="1">
        <v>-2.4736138973647501E-2</v>
      </c>
      <c r="AF1995" s="1">
        <v>4</v>
      </c>
      <c r="AG1995" s="2">
        <v>4</v>
      </c>
      <c r="AH1995" s="1">
        <v>11</v>
      </c>
      <c r="AI1995" s="1">
        <v>4</v>
      </c>
      <c r="AJ1995" s="1">
        <v>4</v>
      </c>
      <c r="AK1995" s="1">
        <v>51</v>
      </c>
    </row>
    <row r="1996" spans="1:37" x14ac:dyDescent="0.2">
      <c r="A1996" t="s">
        <v>1996</v>
      </c>
      <c r="B1996" t="s">
        <v>5123</v>
      </c>
      <c r="C1996" t="s">
        <v>9325</v>
      </c>
      <c r="D1996" t="s">
        <v>9326</v>
      </c>
      <c r="E1996" t="s">
        <v>9327</v>
      </c>
      <c r="F1996" s="35" t="s">
        <v>9328</v>
      </c>
      <c r="G1996" s="1" t="s">
        <v>5107</v>
      </c>
      <c r="H1996" s="1" t="s">
        <v>5107</v>
      </c>
      <c r="I1996" s="3">
        <v>1</v>
      </c>
      <c r="J1996" s="1">
        <v>1</v>
      </c>
      <c r="K1996" s="1">
        <v>1</v>
      </c>
      <c r="L1996" s="3">
        <v>1</v>
      </c>
      <c r="M1996" s="6">
        <v>375</v>
      </c>
      <c r="N1996" s="13">
        <v>375</v>
      </c>
      <c r="O1996" s="3">
        <v>44</v>
      </c>
      <c r="P1996" s="1">
        <v>1.3</v>
      </c>
      <c r="Q1996" s="1">
        <v>1.3</v>
      </c>
      <c r="R1996" s="3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100</v>
      </c>
      <c r="AC1996" s="36">
        <v>1</v>
      </c>
      <c r="AD1996" s="1">
        <v>-9.0224465000000004E-2</v>
      </c>
      <c r="AE1996" s="1">
        <v>7.4363546281953893E-2</v>
      </c>
      <c r="AF1996" s="1">
        <v>2</v>
      </c>
      <c r="AG1996" s="1">
        <v>2</v>
      </c>
      <c r="AH1996" s="15">
        <v>1</v>
      </c>
      <c r="AI1996" s="1">
        <v>2</v>
      </c>
      <c r="AJ1996" s="1">
        <v>2</v>
      </c>
      <c r="AK1996" s="1">
        <v>51</v>
      </c>
    </row>
    <row r="1997" spans="1:37" x14ac:dyDescent="0.2">
      <c r="A1997" t="s">
        <v>1997</v>
      </c>
      <c r="B1997" t="s">
        <v>5123</v>
      </c>
      <c r="C1997" t="s">
        <v>5254</v>
      </c>
      <c r="D1997" t="s">
        <v>9329</v>
      </c>
      <c r="E1997" t="s">
        <v>7717</v>
      </c>
      <c r="F1997" s="35" t="s">
        <v>9330</v>
      </c>
      <c r="G1997" s="1" t="s">
        <v>5105</v>
      </c>
      <c r="H1997" s="1" t="s">
        <v>5105</v>
      </c>
      <c r="I1997" s="3">
        <v>1</v>
      </c>
      <c r="J1997" s="1">
        <v>0</v>
      </c>
      <c r="K1997" s="1">
        <v>0</v>
      </c>
      <c r="L1997" s="3">
        <v>1</v>
      </c>
      <c r="M1997" s="6">
        <v>170.7</v>
      </c>
      <c r="N1997" s="13">
        <v>170.7</v>
      </c>
      <c r="O1997" s="3">
        <v>44</v>
      </c>
      <c r="P1997" s="1">
        <v>1.9550000000000001</v>
      </c>
      <c r="Q1997" s="1">
        <v>1.9550000000000001</v>
      </c>
      <c r="R1997" s="3">
        <v>47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50</v>
      </c>
      <c r="Z1997" s="1">
        <v>0</v>
      </c>
      <c r="AA1997" s="1">
        <v>50</v>
      </c>
      <c r="AB1997" s="1">
        <v>0</v>
      </c>
      <c r="AC1997" s="3">
        <v>11</v>
      </c>
      <c r="AD1997" s="1">
        <v>-4.8037924000000003E-2</v>
      </c>
      <c r="AE1997" s="1">
        <v>-0.107415343584462</v>
      </c>
      <c r="AF1997" s="1">
        <v>1</v>
      </c>
      <c r="AG1997" s="1">
        <v>1</v>
      </c>
      <c r="AH1997" s="1">
        <v>11</v>
      </c>
      <c r="AI1997" s="1">
        <v>1</v>
      </c>
      <c r="AJ1997" s="1">
        <v>1</v>
      </c>
      <c r="AK1997" s="1">
        <v>51</v>
      </c>
    </row>
    <row r="1998" spans="1:37" x14ac:dyDescent="0.2">
      <c r="A1998" t="s">
        <v>1998</v>
      </c>
      <c r="B1998" t="s">
        <v>5123</v>
      </c>
      <c r="C1998" t="s">
        <v>5254</v>
      </c>
      <c r="D1998" t="s">
        <v>9329</v>
      </c>
      <c r="E1998" t="s">
        <v>5685</v>
      </c>
      <c r="F1998" s="35" t="s">
        <v>9331</v>
      </c>
      <c r="G1998" s="1" t="s">
        <v>5105</v>
      </c>
      <c r="H1998" s="1" t="s">
        <v>5105</v>
      </c>
      <c r="I1998" s="3">
        <v>1</v>
      </c>
      <c r="J1998" s="1">
        <v>0</v>
      </c>
      <c r="K1998" s="1">
        <v>0</v>
      </c>
      <c r="L1998" s="3">
        <v>1</v>
      </c>
      <c r="M1998" s="6">
        <v>175</v>
      </c>
      <c r="N1998" s="13">
        <v>175</v>
      </c>
      <c r="O1998" s="3">
        <v>44</v>
      </c>
      <c r="P1998" s="1">
        <v>2</v>
      </c>
      <c r="Q1998" s="1">
        <v>2</v>
      </c>
      <c r="R1998" s="3">
        <v>47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50</v>
      </c>
      <c r="Z1998" s="1">
        <v>0</v>
      </c>
      <c r="AA1998" s="1">
        <v>50</v>
      </c>
      <c r="AB1998" s="1">
        <v>0</v>
      </c>
      <c r="AC1998" s="3">
        <v>11</v>
      </c>
      <c r="AD1998" s="1">
        <v>-4.8037924000000003E-2</v>
      </c>
      <c r="AE1998" s="1">
        <v>-0.107415343584462</v>
      </c>
      <c r="AF1998" s="1">
        <v>1</v>
      </c>
      <c r="AG1998" s="1">
        <v>1</v>
      </c>
      <c r="AH1998" s="1">
        <v>11</v>
      </c>
      <c r="AI1998" s="1">
        <v>1</v>
      </c>
      <c r="AJ1998" s="1">
        <v>1</v>
      </c>
      <c r="AK1998" s="1">
        <v>51</v>
      </c>
    </row>
    <row r="1999" spans="1:37" x14ac:dyDescent="0.2">
      <c r="A1999" t="s">
        <v>1999</v>
      </c>
      <c r="B1999" t="s">
        <v>5123</v>
      </c>
      <c r="C1999" t="s">
        <v>5254</v>
      </c>
      <c r="D1999" t="s">
        <v>9329</v>
      </c>
      <c r="E1999" t="s">
        <v>7176</v>
      </c>
      <c r="F1999" s="35" t="s">
        <v>9332</v>
      </c>
      <c r="G1999" s="1" t="s">
        <v>5105</v>
      </c>
      <c r="H1999" s="1" t="s">
        <v>5105</v>
      </c>
      <c r="I1999" s="3">
        <v>1</v>
      </c>
      <c r="J1999" s="1">
        <v>0</v>
      </c>
      <c r="K1999" s="1">
        <v>0</v>
      </c>
      <c r="L1999" s="3">
        <v>1</v>
      </c>
      <c r="M1999" s="6">
        <v>179.2</v>
      </c>
      <c r="N1999" s="13">
        <v>179.2</v>
      </c>
      <c r="O1999" s="3">
        <v>44</v>
      </c>
      <c r="P1999" s="1">
        <v>2</v>
      </c>
      <c r="Q1999" s="1">
        <v>2</v>
      </c>
      <c r="R1999" s="3">
        <v>47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50</v>
      </c>
      <c r="Z1999" s="1">
        <v>0</v>
      </c>
      <c r="AA1999" s="1">
        <v>50</v>
      </c>
      <c r="AB1999" s="1">
        <v>0</v>
      </c>
      <c r="AC1999" s="3">
        <v>11</v>
      </c>
      <c r="AD1999" s="1">
        <v>-4.8037924000000003E-2</v>
      </c>
      <c r="AE1999" s="1">
        <v>-0.107415343584462</v>
      </c>
      <c r="AF1999" s="1">
        <v>1</v>
      </c>
      <c r="AG1999" s="1">
        <v>1</v>
      </c>
      <c r="AH1999" s="1">
        <v>11</v>
      </c>
      <c r="AI1999" s="1">
        <v>2</v>
      </c>
      <c r="AJ1999" s="1">
        <v>2</v>
      </c>
      <c r="AK1999" s="1">
        <v>51</v>
      </c>
    </row>
    <row r="2000" spans="1:37" x14ac:dyDescent="0.2">
      <c r="A2000" t="s">
        <v>2000</v>
      </c>
      <c r="B2000" t="s">
        <v>5123</v>
      </c>
      <c r="C2000" t="s">
        <v>5254</v>
      </c>
      <c r="D2000" t="s">
        <v>9329</v>
      </c>
      <c r="E2000" t="s">
        <v>5765</v>
      </c>
      <c r="F2000" s="35" t="s">
        <v>9333</v>
      </c>
      <c r="G2000" s="1" t="s">
        <v>5105</v>
      </c>
      <c r="H2000" s="1" t="s">
        <v>5105</v>
      </c>
      <c r="I2000" s="3">
        <v>1</v>
      </c>
      <c r="J2000" s="1">
        <v>0</v>
      </c>
      <c r="K2000" s="1">
        <v>0</v>
      </c>
      <c r="L2000" s="3">
        <v>1</v>
      </c>
      <c r="M2000" s="6">
        <v>188.3</v>
      </c>
      <c r="N2000" s="13">
        <v>188.3</v>
      </c>
      <c r="O2000" s="3">
        <v>44</v>
      </c>
      <c r="P2000" s="1">
        <v>2</v>
      </c>
      <c r="Q2000" s="1">
        <v>2</v>
      </c>
      <c r="R2000" s="3">
        <v>47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50</v>
      </c>
      <c r="Z2000" s="1">
        <v>0</v>
      </c>
      <c r="AA2000" s="1">
        <v>50</v>
      </c>
      <c r="AB2000" s="1">
        <v>0</v>
      </c>
      <c r="AC2000" s="3">
        <v>11</v>
      </c>
      <c r="AD2000" s="1">
        <v>-4.8037924000000003E-2</v>
      </c>
      <c r="AE2000" s="1">
        <v>-0.107415343584462</v>
      </c>
      <c r="AF2000" s="1">
        <v>1</v>
      </c>
      <c r="AG2000" s="1">
        <v>1</v>
      </c>
      <c r="AH2000" s="1">
        <v>11</v>
      </c>
      <c r="AI2000" s="1">
        <v>2</v>
      </c>
      <c r="AJ2000" s="1">
        <v>2</v>
      </c>
      <c r="AK2000" s="1">
        <v>51</v>
      </c>
    </row>
    <row r="2001" spans="1:37" x14ac:dyDescent="0.2">
      <c r="A2001" t="s">
        <v>2001</v>
      </c>
      <c r="B2001" t="s">
        <v>5168</v>
      </c>
      <c r="C2001" t="s">
        <v>5605</v>
      </c>
      <c r="D2001" t="s">
        <v>9334</v>
      </c>
      <c r="E2001" t="s">
        <v>9335</v>
      </c>
      <c r="F2001" s="35" t="s">
        <v>9336</v>
      </c>
      <c r="G2001" s="1" t="s">
        <v>5104</v>
      </c>
      <c r="H2001" s="1" t="s">
        <v>5104</v>
      </c>
      <c r="I2001" s="3">
        <v>1</v>
      </c>
      <c r="J2001" s="1">
        <v>0</v>
      </c>
      <c r="K2001" s="1">
        <v>0</v>
      </c>
      <c r="L2001" s="3">
        <v>1</v>
      </c>
      <c r="M2001" s="6">
        <v>10.5</v>
      </c>
      <c r="N2001" s="13">
        <v>10.5</v>
      </c>
      <c r="O2001" s="3">
        <v>44</v>
      </c>
      <c r="P2001" s="1">
        <v>1.8274999999999999</v>
      </c>
      <c r="Q2001" s="1">
        <v>1.8274999999999999</v>
      </c>
      <c r="R2001" s="3">
        <v>47</v>
      </c>
      <c r="S2001" s="1">
        <v>100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3">
        <v>11</v>
      </c>
      <c r="AD2001" s="1">
        <v>9.9855619000000007E-2</v>
      </c>
      <c r="AE2001" s="1">
        <v>2.2143426940416901E-2</v>
      </c>
      <c r="AF2001" s="1">
        <v>4</v>
      </c>
      <c r="AG2001" s="2">
        <v>4</v>
      </c>
      <c r="AH2001" s="1">
        <v>11</v>
      </c>
      <c r="AI2001" s="1">
        <v>4</v>
      </c>
      <c r="AJ2001" s="1">
        <v>4</v>
      </c>
      <c r="AK2001" s="1">
        <v>51</v>
      </c>
    </row>
    <row r="2002" spans="1:37" x14ac:dyDescent="0.2">
      <c r="A2002" t="s">
        <v>2002</v>
      </c>
      <c r="B2002" t="s">
        <v>5123</v>
      </c>
      <c r="C2002" t="s">
        <v>5131</v>
      </c>
      <c r="D2002" t="s">
        <v>9337</v>
      </c>
      <c r="E2002" t="s">
        <v>9338</v>
      </c>
      <c r="F2002" s="35" t="s">
        <v>9339</v>
      </c>
      <c r="G2002" s="1" t="s">
        <v>5105</v>
      </c>
      <c r="H2002" s="1" t="s">
        <v>5105</v>
      </c>
      <c r="I2002" s="3">
        <v>1</v>
      </c>
      <c r="J2002" s="1">
        <v>0</v>
      </c>
      <c r="K2002" s="1">
        <v>0</v>
      </c>
      <c r="L2002" s="3">
        <v>1</v>
      </c>
      <c r="M2002" s="6">
        <v>93.8</v>
      </c>
      <c r="N2002" s="13">
        <v>93.8</v>
      </c>
      <c r="O2002" s="3">
        <v>44</v>
      </c>
      <c r="P2002" s="1">
        <v>6</v>
      </c>
      <c r="Q2002" s="1">
        <v>6</v>
      </c>
      <c r="R2002" s="3">
        <v>47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100</v>
      </c>
      <c r="AC2002" s="3">
        <v>11</v>
      </c>
      <c r="AD2002" s="1">
        <v>-9.0224465000000004E-2</v>
      </c>
      <c r="AE2002" s="1">
        <v>7.4363546281953893E-2</v>
      </c>
      <c r="AF2002" s="1">
        <v>1</v>
      </c>
      <c r="AG2002" s="1">
        <v>1</v>
      </c>
      <c r="AH2002" s="1">
        <v>11</v>
      </c>
      <c r="AI2002" s="1">
        <v>3</v>
      </c>
      <c r="AJ2002" s="1">
        <v>3</v>
      </c>
      <c r="AK2002" s="1">
        <v>51</v>
      </c>
    </row>
    <row r="2003" spans="1:37" x14ac:dyDescent="0.2">
      <c r="A2003" t="s">
        <v>2003</v>
      </c>
      <c r="B2003" t="s">
        <v>5123</v>
      </c>
      <c r="C2003" t="s">
        <v>5131</v>
      </c>
      <c r="D2003" t="s">
        <v>9337</v>
      </c>
      <c r="E2003" t="s">
        <v>5224</v>
      </c>
      <c r="F2003" s="35" t="s">
        <v>9340</v>
      </c>
      <c r="G2003" s="1" t="s">
        <v>5105</v>
      </c>
      <c r="H2003" s="1" t="s">
        <v>5105</v>
      </c>
      <c r="I2003" s="3">
        <v>1</v>
      </c>
      <c r="J2003" s="1">
        <v>0</v>
      </c>
      <c r="K2003" s="1">
        <v>0</v>
      </c>
      <c r="L2003" s="3">
        <v>1</v>
      </c>
      <c r="M2003" s="6">
        <v>42.5</v>
      </c>
      <c r="N2003" s="13">
        <v>42.5</v>
      </c>
      <c r="O2003" s="3">
        <v>44</v>
      </c>
      <c r="P2003" s="1" t="s">
        <v>2</v>
      </c>
      <c r="Q2003" s="1">
        <v>3.4106999999999998</v>
      </c>
      <c r="R2003" s="3" t="s">
        <v>14989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100</v>
      </c>
      <c r="AC2003" s="3">
        <v>11</v>
      </c>
      <c r="AD2003" s="1">
        <v>-9.0224465000000004E-2</v>
      </c>
      <c r="AE2003" s="1">
        <v>7.4363546281953893E-2</v>
      </c>
      <c r="AF2003" s="1">
        <v>1</v>
      </c>
      <c r="AG2003" s="1">
        <v>1</v>
      </c>
      <c r="AH2003" s="1">
        <v>11</v>
      </c>
      <c r="AI2003" s="1">
        <v>1</v>
      </c>
      <c r="AJ2003" s="1">
        <v>1</v>
      </c>
      <c r="AK2003" s="1">
        <v>51</v>
      </c>
    </row>
    <row r="2004" spans="1:37" x14ac:dyDescent="0.2">
      <c r="A2004" t="s">
        <v>2004</v>
      </c>
      <c r="B2004" t="s">
        <v>5228</v>
      </c>
      <c r="C2004" t="s">
        <v>9341</v>
      </c>
      <c r="D2004" t="s">
        <v>9342</v>
      </c>
      <c r="E2004" t="s">
        <v>9343</v>
      </c>
      <c r="F2004" s="35" t="s">
        <v>9344</v>
      </c>
      <c r="G2004" s="1" t="s">
        <v>5104</v>
      </c>
      <c r="H2004" s="1" t="s">
        <v>5104</v>
      </c>
      <c r="I2004" s="3">
        <v>1</v>
      </c>
      <c r="J2004" s="1">
        <v>0</v>
      </c>
      <c r="K2004" s="1">
        <v>0</v>
      </c>
      <c r="L2004" s="3">
        <v>1</v>
      </c>
      <c r="M2004" s="6">
        <v>31450</v>
      </c>
      <c r="N2004" s="13">
        <v>31450</v>
      </c>
      <c r="O2004" s="3">
        <v>44</v>
      </c>
      <c r="P2004" s="1">
        <v>1</v>
      </c>
      <c r="Q2004" s="1">
        <v>1</v>
      </c>
      <c r="R2004" s="3">
        <v>47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100</v>
      </c>
      <c r="AC2004" s="3">
        <v>11</v>
      </c>
      <c r="AD2004" s="1">
        <v>-9.0224465000000004E-2</v>
      </c>
      <c r="AE2004" s="1">
        <v>7.4363546281953893E-2</v>
      </c>
      <c r="AF2004" s="1">
        <v>1</v>
      </c>
      <c r="AG2004" s="1">
        <v>1</v>
      </c>
      <c r="AH2004" s="1">
        <v>11</v>
      </c>
      <c r="AI2004" s="1">
        <v>1</v>
      </c>
      <c r="AJ2004" s="1">
        <v>1</v>
      </c>
      <c r="AK2004" s="1">
        <v>51</v>
      </c>
    </row>
    <row r="2005" spans="1:37" x14ac:dyDescent="0.2">
      <c r="A2005" t="s">
        <v>2005</v>
      </c>
      <c r="B2005" t="s">
        <v>5168</v>
      </c>
      <c r="C2005" t="s">
        <v>5605</v>
      </c>
      <c r="D2005" t="s">
        <v>9345</v>
      </c>
      <c r="E2005" t="s">
        <v>9346</v>
      </c>
      <c r="F2005" s="35" t="s">
        <v>14939</v>
      </c>
      <c r="G2005" s="1" t="s">
        <v>5104</v>
      </c>
      <c r="H2005" s="1" t="s">
        <v>5104</v>
      </c>
      <c r="I2005" s="3">
        <v>1</v>
      </c>
      <c r="J2005" s="1">
        <v>0</v>
      </c>
      <c r="K2005" s="1">
        <v>0</v>
      </c>
      <c r="L2005" s="3">
        <v>1</v>
      </c>
      <c r="M2005" s="6">
        <v>19.399999999999999</v>
      </c>
      <c r="N2005" s="13">
        <v>19.399999999999999</v>
      </c>
      <c r="O2005" s="3">
        <v>44</v>
      </c>
      <c r="P2005" s="1" t="s">
        <v>2</v>
      </c>
      <c r="Q2005" s="1">
        <v>1.2488999999999999</v>
      </c>
      <c r="R2005" s="3" t="s">
        <v>14989</v>
      </c>
      <c r="S2005" s="1">
        <v>100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3">
        <v>11</v>
      </c>
      <c r="AD2005" s="1">
        <v>9.9855619000000007E-2</v>
      </c>
      <c r="AE2005" s="1">
        <v>2.2143426940416901E-2</v>
      </c>
      <c r="AF2005" s="1">
        <v>4</v>
      </c>
      <c r="AG2005" s="2">
        <v>4</v>
      </c>
      <c r="AH2005" s="1">
        <v>11</v>
      </c>
      <c r="AI2005" s="1">
        <v>2</v>
      </c>
      <c r="AJ2005" s="1">
        <v>2</v>
      </c>
      <c r="AK2005" s="1">
        <v>51</v>
      </c>
    </row>
    <row r="2006" spans="1:37" x14ac:dyDescent="0.2">
      <c r="A2006" t="s">
        <v>2006</v>
      </c>
      <c r="B2006" t="s">
        <v>5168</v>
      </c>
      <c r="C2006" t="s">
        <v>5605</v>
      </c>
      <c r="D2006" t="s">
        <v>9345</v>
      </c>
      <c r="E2006" t="s">
        <v>9347</v>
      </c>
      <c r="F2006" s="35" t="s">
        <v>9348</v>
      </c>
      <c r="G2006" s="1" t="s">
        <v>5104</v>
      </c>
      <c r="H2006" s="1" t="s">
        <v>5104</v>
      </c>
      <c r="I2006" s="3">
        <v>1</v>
      </c>
      <c r="J2006" s="1">
        <v>0</v>
      </c>
      <c r="K2006" s="1">
        <v>0</v>
      </c>
      <c r="L2006" s="3">
        <v>1</v>
      </c>
      <c r="M2006" s="6">
        <v>13</v>
      </c>
      <c r="N2006" s="13">
        <v>13</v>
      </c>
      <c r="O2006" s="3">
        <v>44</v>
      </c>
      <c r="P2006" s="1">
        <v>3.06</v>
      </c>
      <c r="Q2006" s="1">
        <v>3.06</v>
      </c>
      <c r="R2006" s="3">
        <v>47</v>
      </c>
      <c r="S2006" s="1">
        <v>100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3">
        <v>11</v>
      </c>
      <c r="AD2006" s="1">
        <v>9.9855619000000007E-2</v>
      </c>
      <c r="AE2006" s="1">
        <v>2.2143426940416901E-2</v>
      </c>
      <c r="AF2006" s="1">
        <v>4</v>
      </c>
      <c r="AG2006" s="2">
        <v>4</v>
      </c>
      <c r="AH2006" s="1">
        <v>11</v>
      </c>
      <c r="AI2006" s="1">
        <v>6</v>
      </c>
      <c r="AJ2006" s="1">
        <v>6</v>
      </c>
      <c r="AK2006" s="1">
        <v>51</v>
      </c>
    </row>
    <row r="2007" spans="1:37" x14ac:dyDescent="0.2">
      <c r="A2007" t="s">
        <v>2007</v>
      </c>
      <c r="B2007" t="s">
        <v>5168</v>
      </c>
      <c r="C2007" t="s">
        <v>5605</v>
      </c>
      <c r="D2007" t="s">
        <v>9345</v>
      </c>
      <c r="E2007" t="s">
        <v>9349</v>
      </c>
      <c r="F2007" s="35" t="s">
        <v>9350</v>
      </c>
      <c r="G2007" s="1" t="s">
        <v>5104</v>
      </c>
      <c r="H2007" s="1" t="s">
        <v>5104</v>
      </c>
      <c r="I2007" s="3">
        <v>1</v>
      </c>
      <c r="J2007" s="1">
        <v>0</v>
      </c>
      <c r="K2007" s="1">
        <v>0</v>
      </c>
      <c r="L2007" s="3">
        <v>1</v>
      </c>
      <c r="M2007" s="6">
        <v>10.7</v>
      </c>
      <c r="N2007" s="13">
        <v>10.7</v>
      </c>
      <c r="O2007" s="3">
        <v>44</v>
      </c>
      <c r="P2007" s="1">
        <v>3.09</v>
      </c>
      <c r="Q2007" s="1">
        <v>3.09</v>
      </c>
      <c r="R2007" s="3">
        <v>47</v>
      </c>
      <c r="S2007" s="1">
        <v>100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3">
        <v>11</v>
      </c>
      <c r="AD2007" s="1">
        <v>9.9855619000000007E-2</v>
      </c>
      <c r="AE2007" s="1">
        <v>2.2143426940416901E-2</v>
      </c>
      <c r="AF2007" s="1">
        <v>4</v>
      </c>
      <c r="AG2007" s="2">
        <v>4</v>
      </c>
      <c r="AH2007" s="1">
        <v>11</v>
      </c>
      <c r="AI2007" s="1">
        <v>2</v>
      </c>
      <c r="AJ2007" s="1">
        <v>2</v>
      </c>
      <c r="AK2007" s="1">
        <v>51</v>
      </c>
    </row>
    <row r="2008" spans="1:37" x14ac:dyDescent="0.2">
      <c r="A2008" t="s">
        <v>2008</v>
      </c>
      <c r="B2008" t="s">
        <v>5168</v>
      </c>
      <c r="C2008" t="s">
        <v>5605</v>
      </c>
      <c r="D2008" t="s">
        <v>9345</v>
      </c>
      <c r="E2008" t="s">
        <v>9351</v>
      </c>
      <c r="F2008" s="35" t="s">
        <v>9352</v>
      </c>
      <c r="G2008" s="1" t="s">
        <v>5104</v>
      </c>
      <c r="H2008" s="1" t="s">
        <v>5104</v>
      </c>
      <c r="I2008" s="3">
        <v>1</v>
      </c>
      <c r="J2008" s="1">
        <v>0</v>
      </c>
      <c r="K2008" s="1">
        <v>0</v>
      </c>
      <c r="L2008" s="3">
        <v>1</v>
      </c>
      <c r="M2008" s="6">
        <v>13.5</v>
      </c>
      <c r="N2008" s="13">
        <v>13.5</v>
      </c>
      <c r="O2008" s="3">
        <v>44</v>
      </c>
      <c r="P2008" s="1" t="s">
        <v>2</v>
      </c>
      <c r="Q2008" s="1">
        <v>1.2204999999999999</v>
      </c>
      <c r="R2008" s="3" t="s">
        <v>14989</v>
      </c>
      <c r="S2008" s="1">
        <v>100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3">
        <v>11</v>
      </c>
      <c r="AD2008" s="1">
        <v>9.9855619000000007E-2</v>
      </c>
      <c r="AE2008" s="1">
        <v>2.2143426940416901E-2</v>
      </c>
      <c r="AF2008" s="1">
        <v>4</v>
      </c>
      <c r="AG2008" s="2">
        <v>4</v>
      </c>
      <c r="AH2008" s="1">
        <v>11</v>
      </c>
      <c r="AI2008" s="1">
        <v>1</v>
      </c>
      <c r="AJ2008" s="1">
        <v>1</v>
      </c>
      <c r="AK2008" s="1">
        <v>51</v>
      </c>
    </row>
    <row r="2009" spans="1:37" x14ac:dyDescent="0.2">
      <c r="A2009" t="s">
        <v>2009</v>
      </c>
      <c r="B2009" t="s">
        <v>5168</v>
      </c>
      <c r="C2009" t="s">
        <v>5605</v>
      </c>
      <c r="D2009" t="s">
        <v>9345</v>
      </c>
      <c r="E2009" t="s">
        <v>5613</v>
      </c>
      <c r="F2009" s="35" t="s">
        <v>9353</v>
      </c>
      <c r="G2009" s="1" t="s">
        <v>5104</v>
      </c>
      <c r="H2009" s="1" t="s">
        <v>5104</v>
      </c>
      <c r="I2009" s="3">
        <v>1</v>
      </c>
      <c r="J2009" s="1">
        <v>0</v>
      </c>
      <c r="K2009" s="1">
        <v>0</v>
      </c>
      <c r="L2009" s="3">
        <v>1</v>
      </c>
      <c r="M2009" s="6">
        <v>25.3</v>
      </c>
      <c r="N2009" s="13">
        <v>25.3</v>
      </c>
      <c r="O2009" s="3">
        <v>44</v>
      </c>
      <c r="P2009" s="1">
        <v>1.98</v>
      </c>
      <c r="Q2009" s="1">
        <v>1.98</v>
      </c>
      <c r="R2009" s="3">
        <v>47</v>
      </c>
      <c r="S2009" s="1">
        <v>100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3">
        <v>11</v>
      </c>
      <c r="AD2009" s="1">
        <v>9.9855619000000007E-2</v>
      </c>
      <c r="AE2009" s="1">
        <v>2.2143426940416901E-2</v>
      </c>
      <c r="AF2009" s="1">
        <v>4</v>
      </c>
      <c r="AG2009" s="2">
        <v>4</v>
      </c>
      <c r="AH2009" s="1">
        <v>11</v>
      </c>
      <c r="AI2009" s="1">
        <v>3</v>
      </c>
      <c r="AJ2009" s="1">
        <v>3</v>
      </c>
      <c r="AK2009" s="1">
        <v>51</v>
      </c>
    </row>
    <row r="2010" spans="1:37" x14ac:dyDescent="0.2">
      <c r="A2010" t="s">
        <v>2010</v>
      </c>
      <c r="B2010" t="s">
        <v>5168</v>
      </c>
      <c r="C2010" t="s">
        <v>5605</v>
      </c>
      <c r="D2010" t="s">
        <v>9345</v>
      </c>
      <c r="E2010" t="s">
        <v>9354</v>
      </c>
      <c r="F2010" s="35" t="s">
        <v>9355</v>
      </c>
      <c r="G2010" s="1" t="s">
        <v>5104</v>
      </c>
      <c r="H2010" s="1" t="s">
        <v>5104</v>
      </c>
      <c r="I2010" s="3">
        <v>1</v>
      </c>
      <c r="J2010" s="1">
        <v>0</v>
      </c>
      <c r="K2010" s="1">
        <v>1</v>
      </c>
      <c r="L2010" s="3">
        <v>1</v>
      </c>
      <c r="M2010" s="6">
        <v>12.8</v>
      </c>
      <c r="N2010" s="13">
        <v>12.8</v>
      </c>
      <c r="O2010" s="3">
        <v>44</v>
      </c>
      <c r="P2010" s="1">
        <v>3.06</v>
      </c>
      <c r="Q2010" s="1">
        <v>3.06</v>
      </c>
      <c r="R2010" s="3">
        <v>47</v>
      </c>
      <c r="S2010" s="1">
        <v>100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3">
        <v>11</v>
      </c>
      <c r="AD2010" s="1">
        <v>9.9855619000000007E-2</v>
      </c>
      <c r="AE2010" s="1">
        <v>2.2143426940416901E-2</v>
      </c>
      <c r="AF2010" s="1">
        <v>4</v>
      </c>
      <c r="AG2010" s="2">
        <v>4</v>
      </c>
      <c r="AH2010" s="1">
        <v>11</v>
      </c>
      <c r="AI2010" s="1">
        <v>1</v>
      </c>
      <c r="AJ2010" s="1">
        <v>1</v>
      </c>
      <c r="AK2010" s="1">
        <v>51</v>
      </c>
    </row>
    <row r="2011" spans="1:37" x14ac:dyDescent="0.2">
      <c r="A2011" t="s">
        <v>2011</v>
      </c>
      <c r="B2011" t="s">
        <v>5168</v>
      </c>
      <c r="C2011" t="s">
        <v>5605</v>
      </c>
      <c r="D2011" t="s">
        <v>9345</v>
      </c>
      <c r="E2011" t="s">
        <v>9356</v>
      </c>
      <c r="F2011" s="35" t="s">
        <v>14939</v>
      </c>
      <c r="G2011" s="1" t="s">
        <v>5104</v>
      </c>
      <c r="H2011" s="1" t="s">
        <v>5104</v>
      </c>
      <c r="I2011" s="3">
        <v>1</v>
      </c>
      <c r="J2011" s="1">
        <v>0</v>
      </c>
      <c r="K2011" s="1">
        <v>0</v>
      </c>
      <c r="L2011" s="3">
        <v>1</v>
      </c>
      <c r="M2011" s="6">
        <v>18.7</v>
      </c>
      <c r="N2011" s="13">
        <v>18.7</v>
      </c>
      <c r="O2011" s="3">
        <v>44</v>
      </c>
      <c r="P2011" s="1" t="s">
        <v>2</v>
      </c>
      <c r="Q2011" s="1">
        <v>1.2045999999999999</v>
      </c>
      <c r="R2011" s="3" t="s">
        <v>14989</v>
      </c>
      <c r="S2011" s="1">
        <v>100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3">
        <v>11</v>
      </c>
      <c r="AD2011" s="1">
        <v>9.9855619000000007E-2</v>
      </c>
      <c r="AE2011" s="1">
        <v>2.2143426940416901E-2</v>
      </c>
      <c r="AF2011" s="1">
        <v>4</v>
      </c>
      <c r="AG2011" s="2">
        <v>4</v>
      </c>
      <c r="AH2011" s="1">
        <v>11</v>
      </c>
      <c r="AI2011" s="1">
        <v>2</v>
      </c>
      <c r="AJ2011" s="1">
        <v>2</v>
      </c>
      <c r="AK2011" s="1">
        <v>51</v>
      </c>
    </row>
    <row r="2012" spans="1:37" x14ac:dyDescent="0.2">
      <c r="A2012" t="s">
        <v>2012</v>
      </c>
      <c r="B2012" t="s">
        <v>5168</v>
      </c>
      <c r="C2012" t="s">
        <v>5605</v>
      </c>
      <c r="D2012" t="s">
        <v>9345</v>
      </c>
      <c r="E2012" t="s">
        <v>9357</v>
      </c>
      <c r="F2012" s="35" t="s">
        <v>9358</v>
      </c>
      <c r="G2012" s="1" t="s">
        <v>5104</v>
      </c>
      <c r="H2012" s="1" t="s">
        <v>5104</v>
      </c>
      <c r="I2012" s="3">
        <v>1</v>
      </c>
      <c r="J2012" s="1">
        <v>0</v>
      </c>
      <c r="K2012" s="1">
        <v>1</v>
      </c>
      <c r="L2012" s="3">
        <v>1</v>
      </c>
      <c r="M2012" s="6">
        <v>13.2</v>
      </c>
      <c r="N2012" s="13">
        <v>13.2</v>
      </c>
      <c r="O2012" s="3">
        <v>44</v>
      </c>
      <c r="P2012" s="1">
        <v>2.105</v>
      </c>
      <c r="Q2012" s="1">
        <v>2.105</v>
      </c>
      <c r="R2012" s="3">
        <v>47</v>
      </c>
      <c r="S2012" s="1">
        <v>100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3">
        <v>11</v>
      </c>
      <c r="AD2012" s="1">
        <v>9.9855619000000007E-2</v>
      </c>
      <c r="AE2012" s="1">
        <v>2.2143426940416901E-2</v>
      </c>
      <c r="AF2012" s="1">
        <v>4</v>
      </c>
      <c r="AG2012" s="2">
        <v>4</v>
      </c>
      <c r="AH2012" s="1">
        <v>11</v>
      </c>
      <c r="AI2012" s="1">
        <v>4</v>
      </c>
      <c r="AJ2012" s="1">
        <v>4</v>
      </c>
      <c r="AK2012" s="1">
        <v>51</v>
      </c>
    </row>
    <row r="2013" spans="1:37" x14ac:dyDescent="0.2">
      <c r="A2013" t="s">
        <v>2013</v>
      </c>
      <c r="B2013" t="s">
        <v>5168</v>
      </c>
      <c r="C2013" t="s">
        <v>5605</v>
      </c>
      <c r="D2013" t="s">
        <v>9345</v>
      </c>
      <c r="E2013" t="s">
        <v>9359</v>
      </c>
      <c r="F2013" s="35" t="s">
        <v>9360</v>
      </c>
      <c r="G2013" s="1" t="s">
        <v>5104</v>
      </c>
      <c r="H2013" s="1" t="s">
        <v>5104</v>
      </c>
      <c r="I2013" s="3">
        <v>1</v>
      </c>
      <c r="J2013" s="1">
        <v>0</v>
      </c>
      <c r="K2013" s="1">
        <v>0</v>
      </c>
      <c r="L2013" s="3">
        <v>1</v>
      </c>
      <c r="M2013" s="6">
        <v>20</v>
      </c>
      <c r="N2013" s="13">
        <v>20</v>
      </c>
      <c r="O2013" s="3">
        <v>44</v>
      </c>
      <c r="P2013" s="1">
        <v>2</v>
      </c>
      <c r="Q2013" s="1">
        <v>2</v>
      </c>
      <c r="R2013" s="14">
        <v>1</v>
      </c>
      <c r="S2013" s="1">
        <v>100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3">
        <v>11</v>
      </c>
      <c r="AD2013" s="1">
        <v>9.9855619000000007E-2</v>
      </c>
      <c r="AE2013" s="1">
        <v>2.2143426940416901E-2</v>
      </c>
      <c r="AF2013" s="1">
        <v>4</v>
      </c>
      <c r="AG2013" s="2">
        <v>4</v>
      </c>
      <c r="AH2013" s="1">
        <v>11</v>
      </c>
      <c r="AI2013" s="1">
        <v>1</v>
      </c>
      <c r="AJ2013" s="1">
        <v>1</v>
      </c>
      <c r="AK2013" s="1">
        <v>51</v>
      </c>
    </row>
    <row r="2014" spans="1:37" x14ac:dyDescent="0.2">
      <c r="A2014" t="s">
        <v>2014</v>
      </c>
      <c r="B2014" t="s">
        <v>5168</v>
      </c>
      <c r="C2014" t="s">
        <v>5605</v>
      </c>
      <c r="D2014" t="s">
        <v>9345</v>
      </c>
      <c r="E2014" t="s">
        <v>9361</v>
      </c>
      <c r="F2014" s="35" t="s">
        <v>9362</v>
      </c>
      <c r="G2014" s="1" t="s">
        <v>5104</v>
      </c>
      <c r="H2014" s="1" t="s">
        <v>5104</v>
      </c>
      <c r="I2014" s="3">
        <v>1</v>
      </c>
      <c r="J2014" s="1">
        <v>0</v>
      </c>
      <c r="K2014" s="1">
        <v>0</v>
      </c>
      <c r="L2014" s="3">
        <v>1</v>
      </c>
      <c r="M2014" s="6">
        <v>31.6</v>
      </c>
      <c r="N2014" s="13">
        <v>31.6</v>
      </c>
      <c r="O2014" s="3">
        <v>44</v>
      </c>
      <c r="P2014" s="1">
        <v>2.9849999999999999</v>
      </c>
      <c r="Q2014" s="1">
        <v>2.9849999999999999</v>
      </c>
      <c r="R2014" s="3">
        <v>47</v>
      </c>
      <c r="S2014" s="1">
        <v>100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3">
        <v>11</v>
      </c>
      <c r="AD2014" s="1">
        <v>9.9855619000000007E-2</v>
      </c>
      <c r="AE2014" s="1">
        <v>2.2143426940416901E-2</v>
      </c>
      <c r="AF2014" s="1">
        <v>4</v>
      </c>
      <c r="AG2014" s="2">
        <v>4</v>
      </c>
      <c r="AH2014" s="1">
        <v>11</v>
      </c>
      <c r="AI2014" s="1">
        <v>1</v>
      </c>
      <c r="AJ2014" s="1">
        <v>1</v>
      </c>
      <c r="AK2014" s="1">
        <v>51</v>
      </c>
    </row>
    <row r="2015" spans="1:37" x14ac:dyDescent="0.2">
      <c r="A2015" t="s">
        <v>2015</v>
      </c>
      <c r="B2015" t="s">
        <v>5168</v>
      </c>
      <c r="C2015" t="s">
        <v>5605</v>
      </c>
      <c r="D2015" t="s">
        <v>9345</v>
      </c>
      <c r="E2015" t="s">
        <v>6623</v>
      </c>
      <c r="F2015" s="35" t="s">
        <v>9363</v>
      </c>
      <c r="G2015" s="1" t="s">
        <v>5104</v>
      </c>
      <c r="H2015" s="1" t="s">
        <v>5104</v>
      </c>
      <c r="I2015" s="3">
        <v>1</v>
      </c>
      <c r="J2015" s="1">
        <v>0</v>
      </c>
      <c r="K2015" s="1">
        <v>1</v>
      </c>
      <c r="L2015" s="3">
        <v>1</v>
      </c>
      <c r="M2015" s="6">
        <v>23</v>
      </c>
      <c r="N2015" s="13">
        <v>23</v>
      </c>
      <c r="O2015" s="3">
        <v>44</v>
      </c>
      <c r="P2015" s="1">
        <v>2.9775</v>
      </c>
      <c r="Q2015" s="1">
        <v>2.9775</v>
      </c>
      <c r="R2015" s="3">
        <v>47</v>
      </c>
      <c r="S2015" s="1">
        <v>100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3">
        <v>11</v>
      </c>
      <c r="AD2015" s="1">
        <v>9.9855619000000007E-2</v>
      </c>
      <c r="AE2015" s="1">
        <v>2.2143426940416901E-2</v>
      </c>
      <c r="AF2015" s="1">
        <v>4</v>
      </c>
      <c r="AG2015" s="2">
        <v>4</v>
      </c>
      <c r="AH2015" s="1">
        <v>11</v>
      </c>
      <c r="AI2015" s="1">
        <v>2</v>
      </c>
      <c r="AJ2015" s="1">
        <v>2</v>
      </c>
      <c r="AK2015" s="1">
        <v>51</v>
      </c>
    </row>
    <row r="2016" spans="1:37" x14ac:dyDescent="0.2">
      <c r="A2016" t="s">
        <v>2016</v>
      </c>
      <c r="B2016" t="s">
        <v>5168</v>
      </c>
      <c r="C2016" t="s">
        <v>5605</v>
      </c>
      <c r="D2016" t="s">
        <v>9345</v>
      </c>
      <c r="E2016" t="s">
        <v>6793</v>
      </c>
      <c r="F2016" s="35" t="s">
        <v>9364</v>
      </c>
      <c r="G2016" s="1" t="s">
        <v>5104</v>
      </c>
      <c r="H2016" s="1" t="s">
        <v>5104</v>
      </c>
      <c r="I2016" s="3">
        <v>1</v>
      </c>
      <c r="J2016" s="1">
        <v>0</v>
      </c>
      <c r="K2016" s="1">
        <v>0</v>
      </c>
      <c r="L2016" s="3">
        <v>1</v>
      </c>
      <c r="M2016" s="6">
        <v>9.4</v>
      </c>
      <c r="N2016" s="13">
        <v>9.4</v>
      </c>
      <c r="O2016" s="3">
        <v>44</v>
      </c>
      <c r="P2016" s="1">
        <v>3.12</v>
      </c>
      <c r="Q2016" s="1">
        <v>3.12</v>
      </c>
      <c r="R2016" s="3">
        <v>47</v>
      </c>
      <c r="S2016" s="1">
        <v>100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3">
        <v>11</v>
      </c>
      <c r="AD2016" s="1">
        <v>9.9855619000000007E-2</v>
      </c>
      <c r="AE2016" s="1">
        <v>2.2143426940416901E-2</v>
      </c>
      <c r="AF2016" s="1">
        <v>4</v>
      </c>
      <c r="AG2016" s="2">
        <v>4</v>
      </c>
      <c r="AH2016" s="1">
        <v>11</v>
      </c>
      <c r="AI2016" s="1">
        <v>1</v>
      </c>
      <c r="AJ2016" s="1">
        <v>1</v>
      </c>
      <c r="AK2016" s="1">
        <v>51</v>
      </c>
    </row>
    <row r="2017" spans="1:37" x14ac:dyDescent="0.2">
      <c r="A2017" t="s">
        <v>2017</v>
      </c>
      <c r="B2017" t="s">
        <v>5168</v>
      </c>
      <c r="C2017" t="s">
        <v>5605</v>
      </c>
      <c r="D2017" t="s">
        <v>9345</v>
      </c>
      <c r="E2017" t="s">
        <v>9365</v>
      </c>
      <c r="F2017" s="35" t="s">
        <v>9366</v>
      </c>
      <c r="G2017" s="1" t="s">
        <v>5104</v>
      </c>
      <c r="H2017" s="1" t="s">
        <v>5107</v>
      </c>
      <c r="I2017" s="3">
        <v>1</v>
      </c>
      <c r="J2017" s="1">
        <v>0</v>
      </c>
      <c r="K2017" s="1">
        <v>0</v>
      </c>
      <c r="L2017" s="3">
        <v>1</v>
      </c>
      <c r="M2017" s="6">
        <v>11.1</v>
      </c>
      <c r="N2017" s="13">
        <v>11.1</v>
      </c>
      <c r="O2017" s="3">
        <v>44</v>
      </c>
      <c r="P2017" s="1">
        <v>3.12</v>
      </c>
      <c r="Q2017" s="1">
        <v>3.12</v>
      </c>
      <c r="R2017" s="3">
        <v>47</v>
      </c>
      <c r="S2017" s="1">
        <v>100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3">
        <v>11</v>
      </c>
      <c r="AD2017" s="1">
        <v>9.9855619000000007E-2</v>
      </c>
      <c r="AE2017" s="1">
        <v>2.2143426940416901E-2</v>
      </c>
      <c r="AF2017" s="1">
        <v>4</v>
      </c>
      <c r="AG2017" s="2">
        <v>4</v>
      </c>
      <c r="AH2017" s="1">
        <v>11</v>
      </c>
      <c r="AI2017" s="1">
        <v>1</v>
      </c>
      <c r="AJ2017" s="1">
        <v>1</v>
      </c>
      <c r="AK2017" s="1">
        <v>51</v>
      </c>
    </row>
    <row r="2018" spans="1:37" x14ac:dyDescent="0.2">
      <c r="A2018" t="s">
        <v>2018</v>
      </c>
      <c r="B2018" t="s">
        <v>5168</v>
      </c>
      <c r="C2018" t="s">
        <v>5605</v>
      </c>
      <c r="D2018" t="s">
        <v>9345</v>
      </c>
      <c r="E2018" t="s">
        <v>9367</v>
      </c>
      <c r="F2018" s="35" t="s">
        <v>9368</v>
      </c>
      <c r="G2018" s="1" t="s">
        <v>5104</v>
      </c>
      <c r="H2018" s="1" t="s">
        <v>5104</v>
      </c>
      <c r="I2018" s="3">
        <v>1</v>
      </c>
      <c r="J2018" s="1">
        <v>0</v>
      </c>
      <c r="K2018" s="1">
        <v>0</v>
      </c>
      <c r="L2018" s="3">
        <v>1</v>
      </c>
      <c r="M2018" s="6">
        <v>9.9</v>
      </c>
      <c r="N2018" s="13">
        <v>9.9</v>
      </c>
      <c r="O2018" s="3">
        <v>44</v>
      </c>
      <c r="P2018" s="1">
        <v>2.9</v>
      </c>
      <c r="Q2018" s="1">
        <v>2.9</v>
      </c>
      <c r="R2018" s="3">
        <v>47</v>
      </c>
      <c r="S2018" s="1">
        <v>100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3">
        <v>11</v>
      </c>
      <c r="AD2018" s="1">
        <v>9.9855619000000007E-2</v>
      </c>
      <c r="AE2018" s="1">
        <v>2.2143426940416901E-2</v>
      </c>
      <c r="AF2018" s="1">
        <v>4</v>
      </c>
      <c r="AG2018" s="2">
        <v>4</v>
      </c>
      <c r="AH2018" s="1">
        <v>11</v>
      </c>
      <c r="AI2018" s="1">
        <v>2</v>
      </c>
      <c r="AJ2018" s="1">
        <v>2</v>
      </c>
      <c r="AK2018" s="1">
        <v>51</v>
      </c>
    </row>
    <row r="2019" spans="1:37" x14ac:dyDescent="0.2">
      <c r="A2019" t="s">
        <v>2019</v>
      </c>
      <c r="B2019" t="s">
        <v>5168</v>
      </c>
      <c r="C2019" t="s">
        <v>5605</v>
      </c>
      <c r="D2019" t="s">
        <v>9345</v>
      </c>
      <c r="E2019" t="s">
        <v>5371</v>
      </c>
      <c r="F2019" s="35" t="s">
        <v>9369</v>
      </c>
      <c r="G2019" s="1" t="s">
        <v>5104</v>
      </c>
      <c r="H2019" s="1" t="s">
        <v>5104</v>
      </c>
      <c r="I2019" s="3">
        <v>1</v>
      </c>
      <c r="J2019" s="1">
        <v>0</v>
      </c>
      <c r="K2019" s="1">
        <v>0</v>
      </c>
      <c r="L2019" s="3">
        <v>1</v>
      </c>
      <c r="M2019" s="6">
        <v>11.4</v>
      </c>
      <c r="N2019" s="13">
        <v>11.4</v>
      </c>
      <c r="O2019" s="3">
        <v>44</v>
      </c>
      <c r="P2019" s="1">
        <v>3.06</v>
      </c>
      <c r="Q2019" s="1">
        <v>3.06</v>
      </c>
      <c r="R2019" s="3">
        <v>47</v>
      </c>
      <c r="S2019" s="1">
        <v>100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3">
        <v>11</v>
      </c>
      <c r="AD2019" s="1">
        <v>9.9855619000000007E-2</v>
      </c>
      <c r="AE2019" s="1">
        <v>2.2143426940416901E-2</v>
      </c>
      <c r="AF2019" s="1">
        <v>4</v>
      </c>
      <c r="AG2019" s="2">
        <v>4</v>
      </c>
      <c r="AH2019" s="1">
        <v>11</v>
      </c>
      <c r="AI2019" s="1">
        <v>3</v>
      </c>
      <c r="AJ2019" s="1">
        <v>3</v>
      </c>
      <c r="AK2019" s="1">
        <v>51</v>
      </c>
    </row>
    <row r="2020" spans="1:37" x14ac:dyDescent="0.2">
      <c r="A2020" t="s">
        <v>2020</v>
      </c>
      <c r="B2020" t="s">
        <v>5168</v>
      </c>
      <c r="C2020" t="s">
        <v>5605</v>
      </c>
      <c r="D2020" t="s">
        <v>9345</v>
      </c>
      <c r="E2020" t="s">
        <v>9370</v>
      </c>
      <c r="F2020" s="35" t="s">
        <v>9371</v>
      </c>
      <c r="G2020" s="1" t="s">
        <v>5104</v>
      </c>
      <c r="H2020" s="1" t="s">
        <v>5104</v>
      </c>
      <c r="I2020" s="3">
        <v>1</v>
      </c>
      <c r="J2020" s="1">
        <v>0</v>
      </c>
      <c r="K2020" s="1">
        <v>1</v>
      </c>
      <c r="L2020" s="3">
        <v>1</v>
      </c>
      <c r="M2020" s="6">
        <v>10.7</v>
      </c>
      <c r="N2020" s="13">
        <v>10.7</v>
      </c>
      <c r="O2020" s="3">
        <v>44</v>
      </c>
      <c r="P2020" s="1">
        <v>2.0699999999999998</v>
      </c>
      <c r="Q2020" s="1">
        <v>2.0699999999999998</v>
      </c>
      <c r="R2020" s="3">
        <v>47</v>
      </c>
      <c r="S2020" s="1">
        <v>100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3">
        <v>11</v>
      </c>
      <c r="AD2020" s="1">
        <v>9.9855619000000007E-2</v>
      </c>
      <c r="AE2020" s="1">
        <v>2.2143426940416901E-2</v>
      </c>
      <c r="AF2020" s="1">
        <v>4</v>
      </c>
      <c r="AG2020" s="2">
        <v>4</v>
      </c>
      <c r="AH2020" s="1">
        <v>11</v>
      </c>
      <c r="AI2020" s="1">
        <v>4</v>
      </c>
      <c r="AJ2020" s="1">
        <v>4</v>
      </c>
      <c r="AK2020" s="1">
        <v>51</v>
      </c>
    </row>
    <row r="2021" spans="1:37" x14ac:dyDescent="0.2">
      <c r="A2021" t="s">
        <v>2021</v>
      </c>
      <c r="B2021" t="s">
        <v>5168</v>
      </c>
      <c r="C2021" t="s">
        <v>5169</v>
      </c>
      <c r="D2021" t="s">
        <v>9372</v>
      </c>
      <c r="E2021" t="s">
        <v>9373</v>
      </c>
      <c r="F2021" s="35" t="s">
        <v>9374</v>
      </c>
      <c r="G2021" s="1" t="s">
        <v>5104</v>
      </c>
      <c r="H2021" s="1" t="s">
        <v>5104</v>
      </c>
      <c r="I2021" s="3">
        <v>1</v>
      </c>
      <c r="J2021" s="1">
        <v>0</v>
      </c>
      <c r="K2021" s="1">
        <v>0</v>
      </c>
      <c r="L2021" s="3">
        <v>1</v>
      </c>
      <c r="M2021" s="6">
        <v>55.2</v>
      </c>
      <c r="N2021" s="13">
        <v>55.2</v>
      </c>
      <c r="O2021" s="3">
        <v>44</v>
      </c>
      <c r="P2021" s="1">
        <v>1</v>
      </c>
      <c r="Q2021" s="1">
        <v>1</v>
      </c>
      <c r="R2021" s="14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80</v>
      </c>
      <c r="Z2021" s="1">
        <v>20</v>
      </c>
      <c r="AA2021" s="1">
        <v>0</v>
      </c>
      <c r="AB2021" s="1">
        <v>0</v>
      </c>
      <c r="AC2021" s="3">
        <v>11</v>
      </c>
      <c r="AD2021" s="1">
        <v>-3.0572976000000002E-2</v>
      </c>
      <c r="AE2021" s="1">
        <v>-0.11668543370225801</v>
      </c>
      <c r="AF2021" s="1">
        <v>3</v>
      </c>
      <c r="AG2021" s="1">
        <v>3</v>
      </c>
      <c r="AH2021" s="1">
        <v>11</v>
      </c>
      <c r="AI2021" s="1">
        <v>3</v>
      </c>
      <c r="AJ2021" s="1">
        <v>3</v>
      </c>
      <c r="AK2021" s="1">
        <v>51</v>
      </c>
    </row>
    <row r="2022" spans="1:37" x14ac:dyDescent="0.2">
      <c r="A2022" t="s">
        <v>2022</v>
      </c>
      <c r="B2022" t="s">
        <v>5168</v>
      </c>
      <c r="C2022" t="s">
        <v>6376</v>
      </c>
      <c r="D2022" t="s">
        <v>9375</v>
      </c>
      <c r="E2022" t="s">
        <v>9376</v>
      </c>
      <c r="F2022" s="35" t="s">
        <v>9377</v>
      </c>
      <c r="G2022" s="1" t="s">
        <v>5105</v>
      </c>
      <c r="H2022" s="1" t="s">
        <v>5104</v>
      </c>
      <c r="I2022" s="3">
        <v>1</v>
      </c>
      <c r="J2022" s="1">
        <v>1</v>
      </c>
      <c r="K2022" s="1">
        <v>1</v>
      </c>
      <c r="L2022" s="3">
        <v>1</v>
      </c>
      <c r="M2022" s="6">
        <v>23.9</v>
      </c>
      <c r="N2022" s="13">
        <v>23.9</v>
      </c>
      <c r="O2022" s="3">
        <v>44</v>
      </c>
      <c r="P2022" s="1">
        <v>0.995</v>
      </c>
      <c r="Q2022" s="1">
        <v>0.995</v>
      </c>
      <c r="R2022" s="3">
        <v>47</v>
      </c>
      <c r="S2022" s="1">
        <v>100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3">
        <v>11</v>
      </c>
      <c r="AD2022" s="1">
        <v>9.9855619000000007E-2</v>
      </c>
      <c r="AE2022" s="1">
        <v>2.2143426940416901E-2</v>
      </c>
      <c r="AF2022" s="1">
        <v>4</v>
      </c>
      <c r="AG2022" s="2">
        <v>4</v>
      </c>
      <c r="AH2022" s="1">
        <v>11</v>
      </c>
      <c r="AI2022" s="1">
        <v>4</v>
      </c>
      <c r="AJ2022" s="1">
        <v>4</v>
      </c>
      <c r="AK2022" s="1">
        <v>51</v>
      </c>
    </row>
    <row r="2023" spans="1:37" x14ac:dyDescent="0.2">
      <c r="A2023" t="s">
        <v>2023</v>
      </c>
      <c r="B2023" t="s">
        <v>5123</v>
      </c>
      <c r="C2023" t="s">
        <v>5124</v>
      </c>
      <c r="D2023" t="s">
        <v>9378</v>
      </c>
      <c r="E2023" t="s">
        <v>9379</v>
      </c>
      <c r="F2023" s="35" t="s">
        <v>9380</v>
      </c>
      <c r="G2023" s="1" t="s">
        <v>5104</v>
      </c>
      <c r="H2023" s="1" t="s">
        <v>5104</v>
      </c>
      <c r="I2023" s="3">
        <v>1</v>
      </c>
      <c r="J2023" s="1">
        <v>0</v>
      </c>
      <c r="K2023" s="1">
        <v>0</v>
      </c>
      <c r="L2023" s="3">
        <v>1</v>
      </c>
      <c r="M2023" s="6">
        <v>20</v>
      </c>
      <c r="N2023" s="13">
        <v>20</v>
      </c>
      <c r="O2023" s="3">
        <v>44</v>
      </c>
      <c r="P2023" s="1">
        <v>3.5</v>
      </c>
      <c r="Q2023" s="1">
        <v>3.5</v>
      </c>
      <c r="R2023" s="3">
        <v>47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50</v>
      </c>
      <c r="AB2023" s="1">
        <v>50</v>
      </c>
      <c r="AC2023" s="3">
        <v>11</v>
      </c>
      <c r="AD2023" s="1">
        <v>-8.8843203999999995E-2</v>
      </c>
      <c r="AE2023" s="1">
        <v>3.0219422104284199E-2</v>
      </c>
      <c r="AF2023" s="1">
        <v>1</v>
      </c>
      <c r="AG2023" s="1">
        <v>1</v>
      </c>
      <c r="AH2023" s="1">
        <v>11</v>
      </c>
      <c r="AI2023" s="1">
        <v>2</v>
      </c>
      <c r="AJ2023" s="1">
        <v>2</v>
      </c>
      <c r="AK2023" s="1">
        <v>51</v>
      </c>
    </row>
    <row r="2024" spans="1:37" x14ac:dyDescent="0.2">
      <c r="A2024" t="s">
        <v>2024</v>
      </c>
      <c r="B2024" t="s">
        <v>5123</v>
      </c>
      <c r="C2024" t="s">
        <v>5124</v>
      </c>
      <c r="D2024" t="s">
        <v>9378</v>
      </c>
      <c r="E2024" t="s">
        <v>9381</v>
      </c>
      <c r="F2024" s="35" t="s">
        <v>9382</v>
      </c>
      <c r="G2024" s="1" t="s">
        <v>5104</v>
      </c>
      <c r="H2024" s="1" t="s">
        <v>5104</v>
      </c>
      <c r="I2024" s="3">
        <v>1</v>
      </c>
      <c r="J2024" s="1">
        <v>0</v>
      </c>
      <c r="K2024" s="1">
        <v>0</v>
      </c>
      <c r="L2024" s="3">
        <v>1</v>
      </c>
      <c r="M2024" s="6">
        <v>17.5</v>
      </c>
      <c r="N2024" s="13">
        <v>17.5</v>
      </c>
      <c r="O2024" s="3">
        <v>44</v>
      </c>
      <c r="P2024" s="1">
        <v>3</v>
      </c>
      <c r="Q2024" s="1">
        <v>3</v>
      </c>
      <c r="R2024" s="3">
        <v>47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50</v>
      </c>
      <c r="AB2024" s="1">
        <v>50</v>
      </c>
      <c r="AC2024" s="3">
        <v>11</v>
      </c>
      <c r="AD2024" s="1">
        <v>-8.8843203999999995E-2</v>
      </c>
      <c r="AE2024" s="1">
        <v>3.0219422104284199E-2</v>
      </c>
      <c r="AF2024" s="1">
        <v>1</v>
      </c>
      <c r="AG2024" s="1">
        <v>1</v>
      </c>
      <c r="AH2024" s="1">
        <v>11</v>
      </c>
      <c r="AI2024" s="1">
        <v>3</v>
      </c>
      <c r="AJ2024" s="1">
        <v>3</v>
      </c>
      <c r="AK2024" s="1">
        <v>51</v>
      </c>
    </row>
    <row r="2025" spans="1:37" x14ac:dyDescent="0.2">
      <c r="A2025" t="s">
        <v>2025</v>
      </c>
      <c r="B2025" t="s">
        <v>5123</v>
      </c>
      <c r="C2025" t="s">
        <v>5124</v>
      </c>
      <c r="D2025" t="s">
        <v>9383</v>
      </c>
      <c r="E2025" t="s">
        <v>9384</v>
      </c>
      <c r="F2025" s="35" t="s">
        <v>9385</v>
      </c>
      <c r="G2025" s="1" t="s">
        <v>5104</v>
      </c>
      <c r="H2025" s="1" t="s">
        <v>5104</v>
      </c>
      <c r="I2025" s="3">
        <v>1</v>
      </c>
      <c r="J2025" s="1">
        <v>0</v>
      </c>
      <c r="K2025" s="1">
        <v>0</v>
      </c>
      <c r="L2025" s="3">
        <v>1</v>
      </c>
      <c r="M2025" s="6">
        <v>60</v>
      </c>
      <c r="N2025" s="13">
        <v>60</v>
      </c>
      <c r="O2025" s="3">
        <v>44</v>
      </c>
      <c r="P2025" s="1" t="s">
        <v>2</v>
      </c>
      <c r="Q2025" s="1">
        <v>3.5964999999999998</v>
      </c>
      <c r="R2025" s="3" t="s">
        <v>14989</v>
      </c>
      <c r="S2025" s="1">
        <v>20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80</v>
      </c>
      <c r="AC2025" s="3">
        <v>11</v>
      </c>
      <c r="AD2025" s="1">
        <v>-5.0652609000000001E-2</v>
      </c>
      <c r="AE2025" s="1">
        <v>7.0122618604798903E-2</v>
      </c>
      <c r="AF2025" s="1">
        <v>1</v>
      </c>
      <c r="AG2025" s="1">
        <v>1</v>
      </c>
      <c r="AH2025" s="1">
        <v>11</v>
      </c>
      <c r="AI2025" s="1">
        <v>1</v>
      </c>
      <c r="AJ2025" s="1">
        <v>1</v>
      </c>
      <c r="AK2025" s="1">
        <v>51</v>
      </c>
    </row>
    <row r="2026" spans="1:37" x14ac:dyDescent="0.2">
      <c r="A2026" t="s">
        <v>2026</v>
      </c>
      <c r="B2026" t="s">
        <v>5123</v>
      </c>
      <c r="C2026" t="s">
        <v>5131</v>
      </c>
      <c r="D2026" t="s">
        <v>9386</v>
      </c>
      <c r="E2026" t="s">
        <v>5428</v>
      </c>
      <c r="F2026" s="35" t="s">
        <v>9387</v>
      </c>
      <c r="G2026" s="1" t="s">
        <v>5107</v>
      </c>
      <c r="H2026" s="1" t="s">
        <v>5107</v>
      </c>
      <c r="I2026" s="3">
        <v>1</v>
      </c>
      <c r="J2026" s="1">
        <v>1</v>
      </c>
      <c r="K2026" s="1">
        <v>1</v>
      </c>
      <c r="L2026" s="3">
        <v>1</v>
      </c>
      <c r="M2026" s="6">
        <v>28.3</v>
      </c>
      <c r="N2026" s="13">
        <v>28.3</v>
      </c>
      <c r="O2026" s="3">
        <v>44</v>
      </c>
      <c r="P2026" s="1">
        <v>5.36</v>
      </c>
      <c r="Q2026" s="1">
        <v>5.36</v>
      </c>
      <c r="R2026" s="3">
        <v>47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100</v>
      </c>
      <c r="AC2026" s="3">
        <v>11</v>
      </c>
      <c r="AD2026" s="1">
        <v>-9.0224465000000004E-2</v>
      </c>
      <c r="AE2026" s="1">
        <v>7.4363546281953893E-2</v>
      </c>
      <c r="AF2026" s="1">
        <v>1</v>
      </c>
      <c r="AG2026" s="1">
        <v>1</v>
      </c>
      <c r="AH2026" s="1">
        <v>11</v>
      </c>
      <c r="AI2026" s="1">
        <v>4</v>
      </c>
      <c r="AJ2026" s="1">
        <v>4</v>
      </c>
      <c r="AK2026" s="1">
        <v>51</v>
      </c>
    </row>
    <row r="2027" spans="1:37" x14ac:dyDescent="0.2">
      <c r="A2027" t="s">
        <v>2027</v>
      </c>
      <c r="B2027" t="s">
        <v>5123</v>
      </c>
      <c r="C2027" t="s">
        <v>5131</v>
      </c>
      <c r="D2027" t="s">
        <v>9388</v>
      </c>
      <c r="E2027" t="s">
        <v>8102</v>
      </c>
      <c r="F2027" s="35" t="s">
        <v>9389</v>
      </c>
      <c r="G2027" s="1" t="s">
        <v>5106</v>
      </c>
      <c r="H2027" s="1" t="s">
        <v>5106</v>
      </c>
      <c r="I2027" s="3">
        <v>1</v>
      </c>
      <c r="J2027" s="1">
        <v>0</v>
      </c>
      <c r="K2027" s="1">
        <v>0</v>
      </c>
      <c r="L2027" s="3">
        <v>1</v>
      </c>
      <c r="M2027" s="6">
        <f>(16.2+51)/2</f>
        <v>33.6</v>
      </c>
      <c r="N2027" s="1">
        <f>(16.2+51)/2</f>
        <v>33.6</v>
      </c>
      <c r="O2027" s="3">
        <v>1</v>
      </c>
      <c r="P2027" s="1">
        <v>5.7693750000000001</v>
      </c>
      <c r="Q2027" s="1">
        <v>5.7693750000000001</v>
      </c>
      <c r="R2027" s="3">
        <v>47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10</v>
      </c>
      <c r="Z2027" s="1">
        <v>0</v>
      </c>
      <c r="AA2027" s="1">
        <v>0</v>
      </c>
      <c r="AB2027" s="1">
        <v>90</v>
      </c>
      <c r="AC2027" s="3">
        <v>11</v>
      </c>
      <c r="AD2027" s="1">
        <v>-9.4039089000000006E-2</v>
      </c>
      <c r="AE2027" s="1">
        <v>4.7179421603603097E-2</v>
      </c>
      <c r="AF2027" s="1">
        <v>1</v>
      </c>
      <c r="AG2027" s="1">
        <v>1</v>
      </c>
      <c r="AH2027" s="1">
        <v>11</v>
      </c>
      <c r="AI2027" s="1">
        <v>6</v>
      </c>
      <c r="AJ2027" s="1">
        <v>6</v>
      </c>
      <c r="AK2027" s="1">
        <v>51</v>
      </c>
    </row>
    <row r="2028" spans="1:37" x14ac:dyDescent="0.2">
      <c r="A2028" t="s">
        <v>2028</v>
      </c>
      <c r="B2028" t="s">
        <v>5123</v>
      </c>
      <c r="C2028" t="s">
        <v>5131</v>
      </c>
      <c r="D2028" t="s">
        <v>9388</v>
      </c>
      <c r="E2028" t="s">
        <v>9390</v>
      </c>
      <c r="F2028" s="35" t="s">
        <v>9391</v>
      </c>
      <c r="G2028" s="1" t="s">
        <v>5106</v>
      </c>
      <c r="H2028" s="1" t="s">
        <v>5106</v>
      </c>
      <c r="I2028" s="3">
        <v>1</v>
      </c>
      <c r="J2028" s="1">
        <v>1</v>
      </c>
      <c r="K2028" s="1">
        <v>1</v>
      </c>
      <c r="L2028" s="3">
        <v>1</v>
      </c>
      <c r="M2028" s="6">
        <v>47.5</v>
      </c>
      <c r="N2028" s="13">
        <v>47.5</v>
      </c>
      <c r="O2028" s="3">
        <v>44</v>
      </c>
      <c r="P2028" s="1">
        <v>5.1100000000000003</v>
      </c>
      <c r="Q2028" s="1">
        <v>5.1100000000000003</v>
      </c>
      <c r="R2028" s="3">
        <v>47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10</v>
      </c>
      <c r="Z2028" s="1">
        <v>0</v>
      </c>
      <c r="AA2028" s="1">
        <v>0</v>
      </c>
      <c r="AB2028" s="1">
        <v>90</v>
      </c>
      <c r="AC2028" s="3">
        <v>11</v>
      </c>
      <c r="AD2028" s="1">
        <v>-9.4039089000000006E-2</v>
      </c>
      <c r="AE2028" s="1">
        <v>4.7179421603603097E-2</v>
      </c>
      <c r="AF2028" s="1">
        <v>1</v>
      </c>
      <c r="AG2028" s="1">
        <v>1</v>
      </c>
      <c r="AH2028" s="1">
        <v>11</v>
      </c>
      <c r="AI2028" s="1">
        <v>5</v>
      </c>
      <c r="AJ2028" s="1">
        <v>5</v>
      </c>
      <c r="AK2028" s="1">
        <v>51</v>
      </c>
    </row>
    <row r="2029" spans="1:37" x14ac:dyDescent="0.2">
      <c r="A2029" t="s">
        <v>2029</v>
      </c>
      <c r="B2029" t="s">
        <v>5123</v>
      </c>
      <c r="C2029" t="s">
        <v>5124</v>
      </c>
      <c r="D2029" t="s">
        <v>9392</v>
      </c>
      <c r="E2029" t="s">
        <v>9393</v>
      </c>
      <c r="F2029" s="35" t="s">
        <v>9394</v>
      </c>
      <c r="G2029" s="1" t="s">
        <v>5104</v>
      </c>
      <c r="H2029" s="1" t="s">
        <v>5104</v>
      </c>
      <c r="I2029" s="3">
        <v>1</v>
      </c>
      <c r="J2029" s="1">
        <v>1</v>
      </c>
      <c r="K2029" s="1">
        <v>1</v>
      </c>
      <c r="L2029" s="3">
        <v>1</v>
      </c>
      <c r="M2029" s="6">
        <v>49</v>
      </c>
      <c r="N2029" s="13">
        <v>49</v>
      </c>
      <c r="O2029" s="3">
        <v>44</v>
      </c>
      <c r="P2029" s="1">
        <v>4.6100000000000003</v>
      </c>
      <c r="Q2029" s="1">
        <v>4.6100000000000003</v>
      </c>
      <c r="R2029" s="3">
        <v>47</v>
      </c>
      <c r="S2029" s="1">
        <v>10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30</v>
      </c>
      <c r="AB2029" s="1">
        <v>60</v>
      </c>
      <c r="AC2029" s="3">
        <v>11</v>
      </c>
      <c r="AD2029" s="1">
        <v>-7.2656905999999993E-2</v>
      </c>
      <c r="AE2029" s="1">
        <v>4.1144356109295399E-2</v>
      </c>
      <c r="AF2029" s="1">
        <v>1</v>
      </c>
      <c r="AG2029" s="1">
        <v>1</v>
      </c>
      <c r="AH2029" s="1">
        <v>11</v>
      </c>
      <c r="AI2029" s="1">
        <v>2</v>
      </c>
      <c r="AJ2029" s="1">
        <v>2</v>
      </c>
      <c r="AK2029" s="1">
        <v>51</v>
      </c>
    </row>
    <row r="2030" spans="1:37" x14ac:dyDescent="0.2">
      <c r="A2030" t="s">
        <v>2030</v>
      </c>
      <c r="B2030" t="s">
        <v>5123</v>
      </c>
      <c r="C2030" t="s">
        <v>5124</v>
      </c>
      <c r="D2030" t="s">
        <v>9392</v>
      </c>
      <c r="E2030" t="s">
        <v>9395</v>
      </c>
      <c r="F2030" s="35" t="s">
        <v>9396</v>
      </c>
      <c r="G2030" s="1" t="s">
        <v>5104</v>
      </c>
      <c r="H2030" s="1" t="s">
        <v>5104</v>
      </c>
      <c r="I2030" s="3">
        <v>1</v>
      </c>
      <c r="J2030" s="1">
        <v>1</v>
      </c>
      <c r="K2030" s="1">
        <v>1</v>
      </c>
      <c r="L2030" s="3">
        <v>1</v>
      </c>
      <c r="M2030" s="6">
        <v>36</v>
      </c>
      <c r="N2030" s="13">
        <v>36</v>
      </c>
      <c r="O2030" s="3">
        <v>44</v>
      </c>
      <c r="P2030" s="1" t="s">
        <v>2</v>
      </c>
      <c r="Q2030" s="1">
        <v>4.1581999999999999</v>
      </c>
      <c r="R2030" s="3" t="s">
        <v>14989</v>
      </c>
      <c r="S2030" s="1">
        <v>10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30</v>
      </c>
      <c r="AB2030" s="1">
        <v>60</v>
      </c>
      <c r="AC2030" s="3">
        <v>11</v>
      </c>
      <c r="AD2030" s="1">
        <v>-7.2656905999999993E-2</v>
      </c>
      <c r="AE2030" s="1">
        <v>4.1144356109295302E-2</v>
      </c>
      <c r="AF2030" s="1">
        <v>1</v>
      </c>
      <c r="AG2030" s="1">
        <v>1</v>
      </c>
      <c r="AH2030" s="1">
        <v>11</v>
      </c>
      <c r="AI2030" s="1">
        <v>1</v>
      </c>
      <c r="AJ2030" s="1">
        <v>1</v>
      </c>
      <c r="AK2030" s="1">
        <v>51</v>
      </c>
    </row>
    <row r="2031" spans="1:37" x14ac:dyDescent="0.2">
      <c r="A2031" t="s">
        <v>2031</v>
      </c>
      <c r="B2031" t="s">
        <v>5123</v>
      </c>
      <c r="C2031" t="s">
        <v>5124</v>
      </c>
      <c r="D2031" t="s">
        <v>9392</v>
      </c>
      <c r="E2031" t="s">
        <v>6001</v>
      </c>
      <c r="F2031" s="35" t="s">
        <v>9397</v>
      </c>
      <c r="G2031" s="1" t="s">
        <v>5104</v>
      </c>
      <c r="H2031" s="1" t="s">
        <v>5104</v>
      </c>
      <c r="I2031" s="3">
        <v>1</v>
      </c>
      <c r="J2031" s="1">
        <v>0</v>
      </c>
      <c r="K2031" s="1">
        <v>0</v>
      </c>
      <c r="L2031" s="3">
        <v>1</v>
      </c>
      <c r="M2031" s="6">
        <v>58</v>
      </c>
      <c r="N2031" s="13">
        <v>58</v>
      </c>
      <c r="O2031" s="3">
        <v>44</v>
      </c>
      <c r="P2031" s="1">
        <v>3.5724999999999998</v>
      </c>
      <c r="Q2031" s="1">
        <v>3.5724999999999998</v>
      </c>
      <c r="R2031" s="3">
        <v>47</v>
      </c>
      <c r="S2031" s="1">
        <v>10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30</v>
      </c>
      <c r="AB2031" s="1">
        <v>60</v>
      </c>
      <c r="AC2031" s="3">
        <v>11</v>
      </c>
      <c r="AD2031" s="1">
        <v>-7.2656905999999993E-2</v>
      </c>
      <c r="AE2031" s="1">
        <v>4.1144356109295302E-2</v>
      </c>
      <c r="AF2031" s="1">
        <v>1</v>
      </c>
      <c r="AG2031" s="1">
        <v>1</v>
      </c>
      <c r="AH2031" s="1">
        <v>11</v>
      </c>
      <c r="AI2031" s="1">
        <v>1</v>
      </c>
      <c r="AJ2031" s="1">
        <v>1</v>
      </c>
      <c r="AK2031" s="1">
        <v>51</v>
      </c>
    </row>
    <row r="2032" spans="1:37" x14ac:dyDescent="0.2">
      <c r="A2032" t="s">
        <v>2032</v>
      </c>
      <c r="B2032" t="s">
        <v>5123</v>
      </c>
      <c r="C2032" t="s">
        <v>5124</v>
      </c>
      <c r="D2032" t="s">
        <v>9392</v>
      </c>
      <c r="E2032" t="s">
        <v>8455</v>
      </c>
      <c r="F2032" s="35" t="s">
        <v>9398</v>
      </c>
      <c r="G2032" s="1" t="s">
        <v>5104</v>
      </c>
      <c r="H2032" s="1" t="s">
        <v>5104</v>
      </c>
      <c r="I2032" s="3">
        <v>1</v>
      </c>
      <c r="J2032" s="1">
        <v>0</v>
      </c>
      <c r="K2032" s="1">
        <v>0</v>
      </c>
      <c r="L2032" s="3">
        <v>1</v>
      </c>
      <c r="M2032" s="6">
        <v>58.3</v>
      </c>
      <c r="N2032" s="13">
        <v>58.3</v>
      </c>
      <c r="O2032" s="3">
        <v>44</v>
      </c>
      <c r="P2032" s="1" t="s">
        <v>2</v>
      </c>
      <c r="Q2032" s="1">
        <v>3.9897</v>
      </c>
      <c r="R2032" s="3" t="s">
        <v>14989</v>
      </c>
      <c r="S2032" s="1">
        <v>10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30</v>
      </c>
      <c r="AB2032" s="1">
        <v>60</v>
      </c>
      <c r="AC2032" s="3">
        <v>11</v>
      </c>
      <c r="AD2032" s="1">
        <v>-7.2656905999999993E-2</v>
      </c>
      <c r="AE2032" s="1">
        <v>4.1144356109295302E-2</v>
      </c>
      <c r="AF2032" s="1">
        <v>1</v>
      </c>
      <c r="AG2032" s="1">
        <v>1</v>
      </c>
      <c r="AH2032" s="1">
        <v>11</v>
      </c>
      <c r="AI2032" s="1">
        <v>1</v>
      </c>
      <c r="AJ2032" s="1">
        <v>1</v>
      </c>
      <c r="AK2032" s="1">
        <v>51</v>
      </c>
    </row>
    <row r="2033" spans="1:37" x14ac:dyDescent="0.2">
      <c r="A2033" t="s">
        <v>2033</v>
      </c>
      <c r="B2033" t="s">
        <v>5123</v>
      </c>
      <c r="C2033" t="s">
        <v>5124</v>
      </c>
      <c r="D2033" t="s">
        <v>9392</v>
      </c>
      <c r="E2033" t="s">
        <v>9399</v>
      </c>
      <c r="F2033" s="35" t="s">
        <v>9400</v>
      </c>
      <c r="G2033" s="1" t="s">
        <v>5104</v>
      </c>
      <c r="H2033" s="1" t="s">
        <v>5104</v>
      </c>
      <c r="I2033" s="3">
        <v>1</v>
      </c>
      <c r="J2033" s="1">
        <v>0</v>
      </c>
      <c r="K2033" s="1">
        <v>0</v>
      </c>
      <c r="L2033" s="3">
        <v>1</v>
      </c>
      <c r="M2033" s="6">
        <v>27</v>
      </c>
      <c r="N2033" s="13">
        <v>27</v>
      </c>
      <c r="O2033" s="3">
        <v>44</v>
      </c>
      <c r="P2033" s="1">
        <v>3.4649999999999999</v>
      </c>
      <c r="Q2033" s="1">
        <v>3.4649999999999999</v>
      </c>
      <c r="R2033" s="3">
        <v>47</v>
      </c>
      <c r="S2033" s="1">
        <v>10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30</v>
      </c>
      <c r="AB2033" s="1">
        <v>60</v>
      </c>
      <c r="AC2033" s="3">
        <v>11</v>
      </c>
      <c r="AD2033" s="1">
        <v>-7.2656905999999993E-2</v>
      </c>
      <c r="AE2033" s="1">
        <v>4.1144356109295302E-2</v>
      </c>
      <c r="AF2033" s="1">
        <v>1</v>
      </c>
      <c r="AG2033" s="1">
        <v>1</v>
      </c>
      <c r="AH2033" s="1">
        <v>11</v>
      </c>
      <c r="AI2033" s="1">
        <v>2</v>
      </c>
      <c r="AJ2033" s="1">
        <v>2</v>
      </c>
      <c r="AK2033" s="1">
        <v>51</v>
      </c>
    </row>
    <row r="2034" spans="1:37" x14ac:dyDescent="0.2">
      <c r="A2034" t="s">
        <v>2034</v>
      </c>
      <c r="B2034" t="s">
        <v>5123</v>
      </c>
      <c r="C2034" t="s">
        <v>5124</v>
      </c>
      <c r="D2034" t="s">
        <v>9392</v>
      </c>
      <c r="E2034" t="s">
        <v>9401</v>
      </c>
      <c r="F2034" s="35" t="s">
        <v>9402</v>
      </c>
      <c r="G2034" s="1" t="s">
        <v>5105</v>
      </c>
      <c r="H2034" s="1" t="s">
        <v>5105</v>
      </c>
      <c r="I2034" s="3">
        <v>1</v>
      </c>
      <c r="J2034" s="1">
        <v>1</v>
      </c>
      <c r="K2034" s="1">
        <v>1</v>
      </c>
      <c r="L2034" s="3">
        <v>1</v>
      </c>
      <c r="M2034" s="6">
        <v>30.3</v>
      </c>
      <c r="N2034" s="13">
        <v>30.3</v>
      </c>
      <c r="O2034" s="3">
        <v>44</v>
      </c>
      <c r="P2034" s="1">
        <v>6</v>
      </c>
      <c r="Q2034" s="1">
        <v>6</v>
      </c>
      <c r="R2034" s="3">
        <v>1</v>
      </c>
      <c r="S2034" s="1">
        <v>10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30</v>
      </c>
      <c r="AB2034" s="1">
        <v>60</v>
      </c>
      <c r="AC2034" s="3">
        <v>11</v>
      </c>
      <c r="AD2034" s="1">
        <v>-7.2656905999999993E-2</v>
      </c>
      <c r="AE2034" s="1">
        <v>4.1144356109295302E-2</v>
      </c>
      <c r="AF2034" s="1">
        <v>1</v>
      </c>
      <c r="AG2034" s="1">
        <v>1</v>
      </c>
      <c r="AH2034" s="1">
        <v>11</v>
      </c>
      <c r="AI2034" s="1">
        <v>3</v>
      </c>
      <c r="AJ2034" s="1">
        <v>3</v>
      </c>
      <c r="AK2034" s="1">
        <v>51</v>
      </c>
    </row>
    <row r="2035" spans="1:37" x14ac:dyDescent="0.2">
      <c r="A2035" t="s">
        <v>2035</v>
      </c>
      <c r="B2035" t="s">
        <v>5123</v>
      </c>
      <c r="C2035" t="s">
        <v>5124</v>
      </c>
      <c r="D2035" t="s">
        <v>9392</v>
      </c>
      <c r="E2035" t="s">
        <v>9403</v>
      </c>
      <c r="F2035" s="35" t="s">
        <v>9404</v>
      </c>
      <c r="G2035" s="1" t="s">
        <v>5104</v>
      </c>
      <c r="H2035" s="1" t="s">
        <v>5104</v>
      </c>
      <c r="I2035" s="3">
        <v>1</v>
      </c>
      <c r="J2035" s="1">
        <v>0</v>
      </c>
      <c r="K2035" s="1">
        <v>0</v>
      </c>
      <c r="L2035" s="3">
        <v>1</v>
      </c>
      <c r="M2035" s="6">
        <v>28</v>
      </c>
      <c r="N2035" s="13">
        <v>28</v>
      </c>
      <c r="O2035" s="3">
        <v>44</v>
      </c>
      <c r="P2035" s="1" t="s">
        <v>2</v>
      </c>
      <c r="Q2035" s="1">
        <v>3.7267000000000001</v>
      </c>
      <c r="R2035" s="3" t="s">
        <v>14989</v>
      </c>
      <c r="S2035" s="1">
        <v>10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30</v>
      </c>
      <c r="AB2035" s="1">
        <v>60</v>
      </c>
      <c r="AC2035" s="3">
        <v>11</v>
      </c>
      <c r="AD2035" s="1">
        <v>-7.2656905999999993E-2</v>
      </c>
      <c r="AE2035" s="1">
        <v>4.1144356109295302E-2</v>
      </c>
      <c r="AF2035" s="1">
        <v>1</v>
      </c>
      <c r="AG2035" s="1">
        <v>1</v>
      </c>
      <c r="AH2035" s="1">
        <v>11</v>
      </c>
      <c r="AI2035" s="1">
        <v>1</v>
      </c>
      <c r="AJ2035" s="1">
        <v>1</v>
      </c>
      <c r="AK2035" s="1">
        <v>51</v>
      </c>
    </row>
    <row r="2036" spans="1:37" x14ac:dyDescent="0.2">
      <c r="A2036" t="s">
        <v>2036</v>
      </c>
      <c r="B2036" t="s">
        <v>5123</v>
      </c>
      <c r="C2036" t="s">
        <v>5124</v>
      </c>
      <c r="D2036" t="s">
        <v>9392</v>
      </c>
      <c r="E2036" t="s">
        <v>9405</v>
      </c>
      <c r="F2036" s="35" t="s">
        <v>9406</v>
      </c>
      <c r="G2036" s="1" t="s">
        <v>5104</v>
      </c>
      <c r="H2036" s="1" t="s">
        <v>5104</v>
      </c>
      <c r="I2036" s="3">
        <v>1</v>
      </c>
      <c r="J2036" s="1">
        <v>0</v>
      </c>
      <c r="K2036" s="1">
        <v>0</v>
      </c>
      <c r="L2036" s="3">
        <v>1</v>
      </c>
      <c r="M2036" s="6">
        <v>54.2</v>
      </c>
      <c r="N2036" s="13">
        <v>54.2</v>
      </c>
      <c r="O2036" s="3">
        <v>44</v>
      </c>
      <c r="P2036" s="1">
        <v>3.4649999999999999</v>
      </c>
      <c r="Q2036" s="1">
        <v>3.4649999999999999</v>
      </c>
      <c r="R2036" s="3">
        <v>47</v>
      </c>
      <c r="S2036" s="1">
        <v>10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30</v>
      </c>
      <c r="AB2036" s="1">
        <v>60</v>
      </c>
      <c r="AC2036" s="3">
        <v>11</v>
      </c>
      <c r="AD2036" s="1">
        <v>-7.2656905999999993E-2</v>
      </c>
      <c r="AE2036" s="1">
        <v>4.1144356109295302E-2</v>
      </c>
      <c r="AF2036" s="1">
        <v>1</v>
      </c>
      <c r="AG2036" s="1">
        <v>1</v>
      </c>
      <c r="AH2036" s="1">
        <v>11</v>
      </c>
      <c r="AI2036" s="1">
        <v>1</v>
      </c>
      <c r="AJ2036" s="1">
        <v>1</v>
      </c>
      <c r="AK2036" s="1">
        <v>51</v>
      </c>
    </row>
    <row r="2037" spans="1:37" x14ac:dyDescent="0.2">
      <c r="A2037" t="s">
        <v>2037</v>
      </c>
      <c r="B2037" t="s">
        <v>5123</v>
      </c>
      <c r="C2037" t="s">
        <v>5124</v>
      </c>
      <c r="D2037" t="s">
        <v>9392</v>
      </c>
      <c r="E2037" t="s">
        <v>9407</v>
      </c>
      <c r="F2037" s="35" t="s">
        <v>9408</v>
      </c>
      <c r="G2037" s="1" t="s">
        <v>5104</v>
      </c>
      <c r="H2037" s="1" t="s">
        <v>5104</v>
      </c>
      <c r="I2037" s="3">
        <v>1</v>
      </c>
      <c r="J2037" s="1">
        <v>0</v>
      </c>
      <c r="K2037" s="1">
        <v>0</v>
      </c>
      <c r="L2037" s="3">
        <v>1</v>
      </c>
      <c r="M2037" s="6">
        <v>60</v>
      </c>
      <c r="N2037" s="13">
        <v>60</v>
      </c>
      <c r="O2037" s="3">
        <v>44</v>
      </c>
      <c r="P2037" s="1">
        <v>6.5</v>
      </c>
      <c r="Q2037" s="1">
        <v>6.5</v>
      </c>
      <c r="R2037" s="3">
        <v>1</v>
      </c>
      <c r="S2037" s="1">
        <v>10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30</v>
      </c>
      <c r="AB2037" s="1">
        <v>60</v>
      </c>
      <c r="AC2037" s="3">
        <v>11</v>
      </c>
      <c r="AD2037" s="1">
        <v>-7.2656905999999993E-2</v>
      </c>
      <c r="AE2037" s="1">
        <v>4.1144356109295302E-2</v>
      </c>
      <c r="AF2037" s="1">
        <v>1</v>
      </c>
      <c r="AG2037" s="1">
        <v>1</v>
      </c>
      <c r="AH2037" s="1">
        <v>11</v>
      </c>
      <c r="AI2037" s="1">
        <v>1</v>
      </c>
      <c r="AJ2037" s="1">
        <v>1</v>
      </c>
      <c r="AK2037" s="1">
        <v>51</v>
      </c>
    </row>
    <row r="2038" spans="1:37" x14ac:dyDescent="0.2">
      <c r="A2038" t="s">
        <v>2038</v>
      </c>
      <c r="B2038" t="s">
        <v>5123</v>
      </c>
      <c r="C2038" t="s">
        <v>5124</v>
      </c>
      <c r="D2038" t="s">
        <v>9392</v>
      </c>
      <c r="E2038" t="s">
        <v>9157</v>
      </c>
      <c r="F2038" s="35" t="s">
        <v>9409</v>
      </c>
      <c r="G2038" s="1" t="s">
        <v>5107</v>
      </c>
      <c r="H2038" s="1" t="s">
        <v>5107</v>
      </c>
      <c r="I2038" s="3">
        <v>1</v>
      </c>
      <c r="J2038" s="1">
        <v>1</v>
      </c>
      <c r="K2038" s="1">
        <v>1</v>
      </c>
      <c r="L2038" s="3">
        <v>1</v>
      </c>
      <c r="M2038" s="6">
        <v>41.6</v>
      </c>
      <c r="N2038" s="13">
        <v>41.6</v>
      </c>
      <c r="O2038" s="3">
        <v>44</v>
      </c>
      <c r="P2038" s="1">
        <v>4.59</v>
      </c>
      <c r="Q2038" s="1">
        <v>4.59</v>
      </c>
      <c r="R2038" s="3">
        <v>47</v>
      </c>
      <c r="S2038" s="1">
        <v>10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30</v>
      </c>
      <c r="AB2038" s="1">
        <v>60</v>
      </c>
      <c r="AC2038" s="3">
        <v>11</v>
      </c>
      <c r="AD2038" s="1">
        <v>-7.2656905999999993E-2</v>
      </c>
      <c r="AE2038" s="1">
        <v>4.1144356109295302E-2</v>
      </c>
      <c r="AF2038" s="1">
        <v>1</v>
      </c>
      <c r="AG2038" s="1">
        <v>1</v>
      </c>
      <c r="AH2038" s="1">
        <v>11</v>
      </c>
      <c r="AI2038" s="1">
        <v>10</v>
      </c>
      <c r="AJ2038" s="1">
        <v>10</v>
      </c>
      <c r="AK2038" s="1">
        <v>51</v>
      </c>
    </row>
    <row r="2039" spans="1:37" x14ac:dyDescent="0.2">
      <c r="A2039" t="s">
        <v>2039</v>
      </c>
      <c r="B2039" t="s">
        <v>5123</v>
      </c>
      <c r="C2039" t="s">
        <v>5124</v>
      </c>
      <c r="D2039" t="s">
        <v>9392</v>
      </c>
      <c r="E2039" t="s">
        <v>6487</v>
      </c>
      <c r="F2039" s="35" t="s">
        <v>9410</v>
      </c>
      <c r="G2039" s="1" t="s">
        <v>5107</v>
      </c>
      <c r="H2039" s="1" t="s">
        <v>5107</v>
      </c>
      <c r="I2039" s="3">
        <v>1</v>
      </c>
      <c r="J2039" s="1">
        <v>0</v>
      </c>
      <c r="K2039" s="1">
        <v>0</v>
      </c>
      <c r="L2039" s="3">
        <v>1</v>
      </c>
      <c r="M2039" s="6">
        <v>36.1</v>
      </c>
      <c r="N2039" s="13">
        <v>36.1</v>
      </c>
      <c r="O2039" s="3">
        <v>44</v>
      </c>
      <c r="P2039" s="1">
        <v>4.6100000000000003</v>
      </c>
      <c r="Q2039" s="1">
        <v>4.6100000000000003</v>
      </c>
      <c r="R2039" s="3">
        <v>47</v>
      </c>
      <c r="S2039" s="1">
        <v>10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30</v>
      </c>
      <c r="AB2039" s="1">
        <v>60</v>
      </c>
      <c r="AC2039" s="3">
        <v>11</v>
      </c>
      <c r="AD2039" s="1">
        <v>-7.2656905999999993E-2</v>
      </c>
      <c r="AE2039" s="1">
        <v>4.1144356109295302E-2</v>
      </c>
      <c r="AF2039" s="1">
        <v>1</v>
      </c>
      <c r="AG2039" s="1">
        <v>1</v>
      </c>
      <c r="AH2039" s="1">
        <v>11</v>
      </c>
      <c r="AI2039" s="1">
        <v>5</v>
      </c>
      <c r="AJ2039" s="1">
        <v>5</v>
      </c>
      <c r="AK2039" s="1">
        <v>51</v>
      </c>
    </row>
    <row r="2040" spans="1:37" x14ac:dyDescent="0.2">
      <c r="A2040" t="s">
        <v>2040</v>
      </c>
      <c r="B2040" t="s">
        <v>5412</v>
      </c>
      <c r="C2040" t="s">
        <v>8136</v>
      </c>
      <c r="D2040" t="s">
        <v>9411</v>
      </c>
      <c r="E2040" t="s">
        <v>9412</v>
      </c>
      <c r="F2040" s="35" t="s">
        <v>9413</v>
      </c>
      <c r="G2040" s="1" t="s">
        <v>5106</v>
      </c>
      <c r="H2040" s="1" t="s">
        <v>5106</v>
      </c>
      <c r="I2040" s="3">
        <v>1</v>
      </c>
      <c r="J2040" s="1">
        <v>1</v>
      </c>
      <c r="K2040" s="1">
        <v>1</v>
      </c>
      <c r="L2040" s="3">
        <v>41</v>
      </c>
      <c r="M2040" s="6">
        <v>2900</v>
      </c>
      <c r="N2040" s="13">
        <v>2900</v>
      </c>
      <c r="O2040" s="3">
        <v>44</v>
      </c>
      <c r="P2040" s="1">
        <v>1.1425000000000001</v>
      </c>
      <c r="Q2040" s="1">
        <v>1.1425000000000001</v>
      </c>
      <c r="R2040" s="3">
        <v>47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80</v>
      </c>
      <c r="Z2040" s="1">
        <v>0</v>
      </c>
      <c r="AA2040" s="1">
        <v>0</v>
      </c>
      <c r="AB2040" s="1">
        <v>20</v>
      </c>
      <c r="AC2040" s="3">
        <v>11</v>
      </c>
      <c r="AD2040" s="1">
        <v>-6.1686281000000003E-2</v>
      </c>
      <c r="AE2040" s="1">
        <v>-8.1222627267112699E-2</v>
      </c>
      <c r="AF2040" s="1">
        <v>2</v>
      </c>
      <c r="AG2040" s="1">
        <v>2</v>
      </c>
      <c r="AH2040" s="1">
        <v>11</v>
      </c>
      <c r="AI2040" s="1">
        <v>2</v>
      </c>
      <c r="AJ2040" s="1">
        <v>2</v>
      </c>
      <c r="AK2040" s="1">
        <v>51</v>
      </c>
    </row>
    <row r="2041" spans="1:37" x14ac:dyDescent="0.2">
      <c r="A2041" t="s">
        <v>2041</v>
      </c>
      <c r="B2041" t="s">
        <v>5123</v>
      </c>
      <c r="C2041" t="s">
        <v>5124</v>
      </c>
      <c r="D2041" t="s">
        <v>9414</v>
      </c>
      <c r="E2041" t="s">
        <v>9415</v>
      </c>
      <c r="F2041" s="35" t="s">
        <v>9416</v>
      </c>
      <c r="G2041" s="1" t="s">
        <v>5104</v>
      </c>
      <c r="H2041" s="1" t="s">
        <v>5104</v>
      </c>
      <c r="I2041" s="3">
        <v>1</v>
      </c>
      <c r="J2041" s="1">
        <v>0</v>
      </c>
      <c r="K2041" s="1">
        <v>0</v>
      </c>
      <c r="L2041" s="3">
        <v>1</v>
      </c>
      <c r="M2041" s="6">
        <v>480</v>
      </c>
      <c r="N2041" s="13">
        <v>480</v>
      </c>
      <c r="O2041" s="3">
        <v>44</v>
      </c>
      <c r="P2041" s="1">
        <v>1</v>
      </c>
      <c r="Q2041" s="1">
        <v>1</v>
      </c>
      <c r="R2041" s="3">
        <v>1</v>
      </c>
      <c r="S2041" s="1">
        <v>10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10</v>
      </c>
      <c r="Z2041" s="1">
        <v>0</v>
      </c>
      <c r="AA2041" s="1">
        <v>20</v>
      </c>
      <c r="AB2041" s="1">
        <v>60</v>
      </c>
      <c r="AC2041" s="3">
        <v>11</v>
      </c>
      <c r="AD2041" s="1">
        <v>-7.4080504000000005E-2</v>
      </c>
      <c r="AE2041" s="1">
        <v>2.32142666878426E-2</v>
      </c>
      <c r="AF2041" s="1">
        <v>2</v>
      </c>
      <c r="AG2041" s="1">
        <v>2</v>
      </c>
      <c r="AH2041" s="1">
        <v>11</v>
      </c>
      <c r="AI2041" s="1">
        <v>2</v>
      </c>
      <c r="AJ2041" s="1">
        <v>2</v>
      </c>
      <c r="AK2041" s="1">
        <v>51</v>
      </c>
    </row>
    <row r="2042" spans="1:37" x14ac:dyDescent="0.2">
      <c r="A2042" t="s">
        <v>2042</v>
      </c>
      <c r="B2042" t="s">
        <v>5123</v>
      </c>
      <c r="C2042" t="s">
        <v>5124</v>
      </c>
      <c r="D2042" t="s">
        <v>9417</v>
      </c>
      <c r="E2042" t="s">
        <v>6323</v>
      </c>
      <c r="F2042" s="35" t="s">
        <v>9418</v>
      </c>
      <c r="G2042" s="1" t="s">
        <v>5104</v>
      </c>
      <c r="H2042" s="1" t="s">
        <v>5104</v>
      </c>
      <c r="I2042" s="3">
        <v>1</v>
      </c>
      <c r="J2042" s="1">
        <v>0</v>
      </c>
      <c r="K2042" s="1">
        <v>0</v>
      </c>
      <c r="L2042" s="3">
        <v>1</v>
      </c>
      <c r="M2042" s="6">
        <v>135</v>
      </c>
      <c r="N2042" s="13">
        <v>135</v>
      </c>
      <c r="O2042" s="3">
        <v>44</v>
      </c>
      <c r="P2042" s="1">
        <v>2.91</v>
      </c>
      <c r="Q2042" s="1">
        <v>2.91</v>
      </c>
      <c r="R2042" s="3">
        <v>47</v>
      </c>
      <c r="S2042" s="1">
        <v>10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10</v>
      </c>
      <c r="Z2042" s="1">
        <v>0</v>
      </c>
      <c r="AA2042" s="1">
        <v>20</v>
      </c>
      <c r="AB2042" s="1">
        <v>60</v>
      </c>
      <c r="AC2042" s="3">
        <v>11</v>
      </c>
      <c r="AD2042" s="1">
        <v>-7.4080504000000005E-2</v>
      </c>
      <c r="AE2042" s="1">
        <v>2.32142666878426E-2</v>
      </c>
      <c r="AF2042" s="1">
        <v>3</v>
      </c>
      <c r="AG2042" s="1">
        <v>3</v>
      </c>
      <c r="AH2042" s="1">
        <v>11</v>
      </c>
      <c r="AI2042" s="1">
        <v>3</v>
      </c>
      <c r="AJ2042" s="1">
        <v>3</v>
      </c>
      <c r="AK2042" s="1">
        <v>51</v>
      </c>
    </row>
    <row r="2043" spans="1:37" x14ac:dyDescent="0.2">
      <c r="A2043" t="s">
        <v>2043</v>
      </c>
      <c r="B2043" t="s">
        <v>5123</v>
      </c>
      <c r="C2043" t="s">
        <v>5131</v>
      </c>
      <c r="D2043" t="s">
        <v>9419</v>
      </c>
      <c r="E2043" t="s">
        <v>9420</v>
      </c>
      <c r="F2043" s="35" t="s">
        <v>9421</v>
      </c>
      <c r="G2043" s="1" t="s">
        <v>2</v>
      </c>
      <c r="H2043" s="1" t="s">
        <v>5104</v>
      </c>
      <c r="I2043" s="14" t="s">
        <v>14989</v>
      </c>
      <c r="J2043" s="1" t="s">
        <v>2</v>
      </c>
      <c r="K2043" s="1">
        <v>0</v>
      </c>
      <c r="L2043" s="14" t="s">
        <v>14989</v>
      </c>
      <c r="M2043" s="6">
        <v>53.6</v>
      </c>
      <c r="N2043" s="13">
        <v>53.6</v>
      </c>
      <c r="O2043" s="3">
        <v>44</v>
      </c>
      <c r="P2043" s="1" t="s">
        <v>2</v>
      </c>
      <c r="Q2043" s="1">
        <v>4.3113999999999999</v>
      </c>
      <c r="R2043" s="3" t="s">
        <v>14989</v>
      </c>
      <c r="S2043" s="1">
        <v>20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10</v>
      </c>
      <c r="Z2043" s="1">
        <v>0</v>
      </c>
      <c r="AA2043" s="1">
        <v>40</v>
      </c>
      <c r="AB2043" s="1">
        <v>30</v>
      </c>
      <c r="AC2043" s="3">
        <v>11</v>
      </c>
      <c r="AD2043" s="1">
        <v>-3.6722113000000001E-2</v>
      </c>
      <c r="AE2043" s="1">
        <v>-5.4924045430874901E-3</v>
      </c>
      <c r="AF2043" s="1">
        <v>1</v>
      </c>
      <c r="AG2043" s="1">
        <v>1</v>
      </c>
      <c r="AH2043" s="1">
        <v>11</v>
      </c>
      <c r="AI2043" s="1">
        <v>3</v>
      </c>
      <c r="AJ2043" s="1">
        <v>3</v>
      </c>
      <c r="AK2043" s="1">
        <v>51</v>
      </c>
    </row>
    <row r="2044" spans="1:37" x14ac:dyDescent="0.2">
      <c r="A2044" t="s">
        <v>2044</v>
      </c>
      <c r="B2044" t="s">
        <v>5412</v>
      </c>
      <c r="C2044" t="s">
        <v>6196</v>
      </c>
      <c r="D2044" t="s">
        <v>9422</v>
      </c>
      <c r="E2044" t="s">
        <v>9423</v>
      </c>
      <c r="F2044" s="35" t="s">
        <v>9424</v>
      </c>
      <c r="G2044" s="1" t="s">
        <v>5105</v>
      </c>
      <c r="H2044" s="1" t="s">
        <v>5105</v>
      </c>
      <c r="I2044" s="3">
        <v>1</v>
      </c>
      <c r="J2044" s="1">
        <v>0</v>
      </c>
      <c r="K2044" s="1">
        <v>0</v>
      </c>
      <c r="L2044" s="3">
        <v>1</v>
      </c>
      <c r="M2044" s="6">
        <v>572</v>
      </c>
      <c r="N2044" s="13">
        <v>572</v>
      </c>
      <c r="O2044" s="3">
        <v>44</v>
      </c>
      <c r="P2044" s="1">
        <v>1.95</v>
      </c>
      <c r="Q2044" s="1">
        <v>1.95</v>
      </c>
      <c r="R2044" s="3">
        <v>47</v>
      </c>
      <c r="S2044" s="1">
        <v>50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50</v>
      </c>
      <c r="Z2044" s="1">
        <v>0</v>
      </c>
      <c r="AA2044" s="1">
        <v>0</v>
      </c>
      <c r="AB2044" s="1">
        <v>0</v>
      </c>
      <c r="AC2044" s="3">
        <v>11</v>
      </c>
      <c r="AD2044" s="1">
        <v>5.0253275E-2</v>
      </c>
      <c r="AE2044" s="1">
        <v>-7.0976602537474801E-2</v>
      </c>
      <c r="AF2044" s="1">
        <v>3</v>
      </c>
      <c r="AG2044" s="1">
        <v>3</v>
      </c>
      <c r="AH2044" s="1">
        <v>11</v>
      </c>
      <c r="AI2044" s="1">
        <v>2</v>
      </c>
      <c r="AJ2044" s="1">
        <v>2</v>
      </c>
      <c r="AK2044" s="1">
        <v>51</v>
      </c>
    </row>
    <row r="2045" spans="1:37" x14ac:dyDescent="0.2">
      <c r="A2045" t="s">
        <v>2045</v>
      </c>
      <c r="B2045" t="s">
        <v>5412</v>
      </c>
      <c r="C2045" t="s">
        <v>6196</v>
      </c>
      <c r="D2045" t="s">
        <v>9422</v>
      </c>
      <c r="E2045" t="s">
        <v>9425</v>
      </c>
      <c r="F2045" s="35" t="s">
        <v>9426</v>
      </c>
      <c r="G2045" s="1" t="s">
        <v>5105</v>
      </c>
      <c r="H2045" s="1" t="s">
        <v>5105</v>
      </c>
      <c r="I2045" s="3">
        <v>1</v>
      </c>
      <c r="J2045" s="1">
        <v>0</v>
      </c>
      <c r="K2045" s="1">
        <v>0</v>
      </c>
      <c r="L2045" s="3">
        <v>1</v>
      </c>
      <c r="M2045" s="6">
        <v>700</v>
      </c>
      <c r="N2045" s="13">
        <v>700</v>
      </c>
      <c r="O2045" s="3">
        <v>44</v>
      </c>
      <c r="P2045" s="1">
        <v>1.9950000000000001</v>
      </c>
      <c r="Q2045" s="1">
        <v>1.9950000000000001</v>
      </c>
      <c r="R2045" s="3">
        <v>47</v>
      </c>
      <c r="S2045" s="1">
        <v>50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50</v>
      </c>
      <c r="Z2045" s="1">
        <v>0</v>
      </c>
      <c r="AA2045" s="1">
        <v>0</v>
      </c>
      <c r="AB2045" s="1">
        <v>0</v>
      </c>
      <c r="AC2045" s="3">
        <v>11</v>
      </c>
      <c r="AD2045" s="1">
        <v>5.0253275E-2</v>
      </c>
      <c r="AE2045" s="1">
        <v>-7.0976602537474703E-2</v>
      </c>
      <c r="AF2045" s="1">
        <v>3</v>
      </c>
      <c r="AG2045" s="1">
        <v>3</v>
      </c>
      <c r="AH2045" s="1">
        <v>11</v>
      </c>
      <c r="AI2045" s="1">
        <v>2</v>
      </c>
      <c r="AJ2045" s="1">
        <v>2</v>
      </c>
      <c r="AK2045" s="1">
        <v>51</v>
      </c>
    </row>
    <row r="2046" spans="1:37" x14ac:dyDescent="0.2">
      <c r="A2046" t="s">
        <v>2046</v>
      </c>
      <c r="B2046" t="s">
        <v>5412</v>
      </c>
      <c r="C2046" t="s">
        <v>6196</v>
      </c>
      <c r="D2046" t="s">
        <v>9422</v>
      </c>
      <c r="E2046" t="s">
        <v>9427</v>
      </c>
      <c r="F2046" s="35" t="s">
        <v>9428</v>
      </c>
      <c r="G2046" s="1" t="s">
        <v>5105</v>
      </c>
      <c r="H2046" s="1" t="s">
        <v>5105</v>
      </c>
      <c r="I2046" s="3">
        <v>1</v>
      </c>
      <c r="J2046" s="1">
        <v>0</v>
      </c>
      <c r="K2046" s="1">
        <v>0</v>
      </c>
      <c r="L2046" s="3">
        <v>1</v>
      </c>
      <c r="M2046" s="6">
        <v>700</v>
      </c>
      <c r="N2046" s="13">
        <v>700</v>
      </c>
      <c r="O2046" s="3">
        <v>44</v>
      </c>
      <c r="P2046" s="1">
        <v>1.95</v>
      </c>
      <c r="Q2046" s="1">
        <v>1.95</v>
      </c>
      <c r="R2046" s="3">
        <v>47</v>
      </c>
      <c r="S2046" s="1">
        <v>50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50</v>
      </c>
      <c r="Z2046" s="1">
        <v>0</v>
      </c>
      <c r="AA2046" s="1">
        <v>0</v>
      </c>
      <c r="AB2046" s="1">
        <v>0</v>
      </c>
      <c r="AC2046" s="3">
        <v>11</v>
      </c>
      <c r="AD2046" s="1">
        <v>5.0253275E-2</v>
      </c>
      <c r="AE2046" s="1">
        <v>-7.0976602537474703E-2</v>
      </c>
      <c r="AF2046" s="1">
        <v>3</v>
      </c>
      <c r="AG2046" s="1">
        <v>3</v>
      </c>
      <c r="AH2046" s="1">
        <v>11</v>
      </c>
      <c r="AI2046" s="1">
        <v>1</v>
      </c>
      <c r="AJ2046" s="1">
        <v>1</v>
      </c>
      <c r="AK2046" s="1">
        <v>51</v>
      </c>
    </row>
    <row r="2047" spans="1:37" x14ac:dyDescent="0.2">
      <c r="A2047" t="s">
        <v>2047</v>
      </c>
      <c r="B2047" t="s">
        <v>5412</v>
      </c>
      <c r="C2047" t="s">
        <v>6196</v>
      </c>
      <c r="D2047" t="s">
        <v>9422</v>
      </c>
      <c r="E2047" t="s">
        <v>9405</v>
      </c>
      <c r="F2047" s="35" t="s">
        <v>9429</v>
      </c>
      <c r="G2047" s="1" t="s">
        <v>5105</v>
      </c>
      <c r="H2047" s="1" t="s">
        <v>5105</v>
      </c>
      <c r="I2047" s="3">
        <v>1</v>
      </c>
      <c r="J2047" s="1">
        <v>0</v>
      </c>
      <c r="K2047" s="1">
        <v>0</v>
      </c>
      <c r="L2047" s="3">
        <v>1</v>
      </c>
      <c r="M2047" s="6">
        <v>535.5</v>
      </c>
      <c r="N2047" s="13">
        <v>535.5</v>
      </c>
      <c r="O2047" s="3">
        <v>44</v>
      </c>
      <c r="P2047" s="1">
        <v>1.9450000000000001</v>
      </c>
      <c r="Q2047" s="1">
        <v>1.9450000000000001</v>
      </c>
      <c r="R2047" s="3">
        <v>47</v>
      </c>
      <c r="S2047" s="1">
        <v>50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50</v>
      </c>
      <c r="Z2047" s="1">
        <v>0</v>
      </c>
      <c r="AA2047" s="1">
        <v>0</v>
      </c>
      <c r="AB2047" s="1">
        <v>0</v>
      </c>
      <c r="AC2047" s="3">
        <v>11</v>
      </c>
      <c r="AD2047" s="1">
        <v>5.0253275E-2</v>
      </c>
      <c r="AE2047" s="1">
        <v>-7.0976602537474703E-2</v>
      </c>
      <c r="AF2047" s="1">
        <v>3</v>
      </c>
      <c r="AG2047" s="1">
        <v>3</v>
      </c>
      <c r="AH2047" s="1">
        <v>11</v>
      </c>
      <c r="AI2047" s="1">
        <v>1</v>
      </c>
      <c r="AJ2047" s="1">
        <v>1</v>
      </c>
      <c r="AK2047" s="1">
        <v>51</v>
      </c>
    </row>
    <row r="2048" spans="1:37" x14ac:dyDescent="0.2">
      <c r="A2048" t="s">
        <v>2048</v>
      </c>
      <c r="B2048" t="s">
        <v>5181</v>
      </c>
      <c r="C2048" t="s">
        <v>5182</v>
      </c>
      <c r="D2048" t="s">
        <v>9430</v>
      </c>
      <c r="E2048" t="s">
        <v>9431</v>
      </c>
      <c r="F2048" s="35" t="s">
        <v>9432</v>
      </c>
      <c r="G2048" s="1" t="s">
        <v>5104</v>
      </c>
      <c r="H2048" s="1" t="s">
        <v>5104</v>
      </c>
      <c r="I2048" s="3">
        <v>1</v>
      </c>
      <c r="J2048" s="1">
        <v>1</v>
      </c>
      <c r="K2048" s="1">
        <v>1</v>
      </c>
      <c r="L2048" s="3">
        <v>1</v>
      </c>
      <c r="M2048" s="6">
        <v>3935</v>
      </c>
      <c r="N2048" s="13">
        <v>3935</v>
      </c>
      <c r="O2048" s="3">
        <v>44</v>
      </c>
      <c r="P2048" s="1">
        <v>2.5</v>
      </c>
      <c r="Q2048" s="1">
        <v>2.5</v>
      </c>
      <c r="R2048" s="3">
        <v>47</v>
      </c>
      <c r="S2048" s="1">
        <v>0</v>
      </c>
      <c r="T2048" s="1">
        <v>100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3">
        <v>11</v>
      </c>
      <c r="AD2048" s="1">
        <v>1.0211409999999999E-3</v>
      </c>
      <c r="AE2048" s="1">
        <v>-1.13382927541711E-2</v>
      </c>
      <c r="AF2048" s="1">
        <v>1</v>
      </c>
      <c r="AG2048" s="1">
        <v>1</v>
      </c>
      <c r="AH2048" s="1">
        <v>11</v>
      </c>
      <c r="AI2048" s="1">
        <v>13</v>
      </c>
      <c r="AJ2048" s="1">
        <v>13</v>
      </c>
      <c r="AK2048" s="1">
        <v>51</v>
      </c>
    </row>
    <row r="2049" spans="1:37" x14ac:dyDescent="0.2">
      <c r="A2049" t="s">
        <v>2049</v>
      </c>
      <c r="B2049" t="s">
        <v>5181</v>
      </c>
      <c r="C2049" t="s">
        <v>5182</v>
      </c>
      <c r="D2049" t="s">
        <v>9430</v>
      </c>
      <c r="E2049" t="s">
        <v>5549</v>
      </c>
      <c r="F2049" s="35" t="s">
        <v>9433</v>
      </c>
      <c r="G2049" s="1" t="s">
        <v>5104</v>
      </c>
      <c r="H2049" s="1" t="s">
        <v>5104</v>
      </c>
      <c r="I2049" s="3">
        <v>1</v>
      </c>
      <c r="J2049" s="1">
        <v>1</v>
      </c>
      <c r="K2049" s="1">
        <v>1</v>
      </c>
      <c r="L2049" s="3">
        <v>42</v>
      </c>
      <c r="M2049" s="6">
        <v>3590</v>
      </c>
      <c r="N2049" s="13">
        <v>3590</v>
      </c>
      <c r="O2049" s="3">
        <v>44</v>
      </c>
      <c r="P2049" s="1">
        <v>2.02</v>
      </c>
      <c r="Q2049" s="1">
        <v>2.02</v>
      </c>
      <c r="R2049" s="3">
        <v>47</v>
      </c>
      <c r="S2049" s="1">
        <v>0</v>
      </c>
      <c r="T2049" s="1">
        <v>80</v>
      </c>
      <c r="U2049" s="1">
        <v>10</v>
      </c>
      <c r="V2049" s="1">
        <v>10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3">
        <v>11</v>
      </c>
      <c r="AD2049" s="1">
        <v>1.0411916E-2</v>
      </c>
      <c r="AE2049" s="1">
        <v>-1.0789858769184301E-2</v>
      </c>
      <c r="AF2049" s="1">
        <v>1</v>
      </c>
      <c r="AG2049" s="1">
        <v>1</v>
      </c>
      <c r="AH2049" s="1">
        <v>11</v>
      </c>
      <c r="AI2049" s="1">
        <v>7</v>
      </c>
      <c r="AJ2049" s="1">
        <v>7</v>
      </c>
      <c r="AK2049" s="1">
        <v>51</v>
      </c>
    </row>
    <row r="2050" spans="1:37" x14ac:dyDescent="0.2">
      <c r="A2050" t="s">
        <v>2049</v>
      </c>
      <c r="B2050" t="s">
        <v>5181</v>
      </c>
      <c r="C2050" t="s">
        <v>5182</v>
      </c>
      <c r="D2050" t="s">
        <v>9430</v>
      </c>
      <c r="E2050" t="s">
        <v>9434</v>
      </c>
      <c r="F2050" s="35" t="s">
        <v>15084</v>
      </c>
      <c r="G2050" s="1" t="s">
        <v>5104</v>
      </c>
      <c r="H2050" s="1" t="s">
        <v>5104</v>
      </c>
      <c r="I2050" s="3">
        <v>1</v>
      </c>
      <c r="J2050" s="1">
        <v>1</v>
      </c>
      <c r="K2050" s="1">
        <v>1</v>
      </c>
      <c r="L2050" s="3">
        <v>1</v>
      </c>
      <c r="M2050" s="6">
        <v>2230</v>
      </c>
      <c r="N2050" s="13">
        <v>2230</v>
      </c>
      <c r="O2050" s="3">
        <v>44</v>
      </c>
      <c r="P2050" s="1">
        <f>(1+4)/2</f>
        <v>2.5</v>
      </c>
      <c r="Q2050" s="1">
        <f>(1+4)/2</f>
        <v>2.5</v>
      </c>
      <c r="R2050" s="3">
        <v>1</v>
      </c>
      <c r="S2050" s="1">
        <v>0</v>
      </c>
      <c r="T2050" s="1">
        <v>100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3">
        <v>11</v>
      </c>
      <c r="AD2050" s="1">
        <v>1.0211409999999999E-3</v>
      </c>
      <c r="AE2050" s="1">
        <v>-1.13382927541711E-2</v>
      </c>
      <c r="AF2050" s="1">
        <v>3</v>
      </c>
      <c r="AG2050" s="1">
        <v>3</v>
      </c>
      <c r="AH2050" s="1">
        <v>11</v>
      </c>
      <c r="AI2050" s="1">
        <v>3</v>
      </c>
      <c r="AJ2050" s="1">
        <v>3</v>
      </c>
      <c r="AK2050" s="1">
        <v>51</v>
      </c>
    </row>
    <row r="2051" spans="1:37" x14ac:dyDescent="0.2">
      <c r="A2051" t="s">
        <v>2050</v>
      </c>
      <c r="B2051" t="s">
        <v>5181</v>
      </c>
      <c r="C2051" t="s">
        <v>5182</v>
      </c>
      <c r="D2051" t="s">
        <v>9430</v>
      </c>
      <c r="E2051" t="s">
        <v>9435</v>
      </c>
      <c r="F2051" s="35" t="s">
        <v>9436</v>
      </c>
      <c r="G2051" s="1" t="s">
        <v>5104</v>
      </c>
      <c r="H2051" s="1" t="s">
        <v>5104</v>
      </c>
      <c r="I2051" s="3">
        <v>1</v>
      </c>
      <c r="J2051" s="1">
        <v>1</v>
      </c>
      <c r="K2051" s="1">
        <v>1</v>
      </c>
      <c r="L2051" s="3">
        <v>1</v>
      </c>
      <c r="M2051" s="6">
        <f>(1500+3500)/2</f>
        <v>2500</v>
      </c>
      <c r="N2051" s="1">
        <f>(1500+3500)/2</f>
        <v>2500</v>
      </c>
      <c r="O2051" s="3">
        <v>1</v>
      </c>
      <c r="P2051" s="1">
        <v>1</v>
      </c>
      <c r="Q2051" s="1">
        <v>1</v>
      </c>
      <c r="R2051" s="3">
        <v>1</v>
      </c>
      <c r="S2051" s="1">
        <v>20</v>
      </c>
      <c r="T2051" s="1">
        <v>0</v>
      </c>
      <c r="U2051" s="1">
        <v>0</v>
      </c>
      <c r="V2051" s="1">
        <v>0</v>
      </c>
      <c r="W2051" s="1">
        <v>80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3">
        <v>1</v>
      </c>
      <c r="AD2051" s="1">
        <v>3.3095472000000001E-2</v>
      </c>
      <c r="AE2051" s="1">
        <v>-6.0784984858195798E-3</v>
      </c>
      <c r="AF2051" s="1">
        <v>1</v>
      </c>
      <c r="AG2051" s="1">
        <v>1</v>
      </c>
      <c r="AH2051" s="15">
        <v>1</v>
      </c>
      <c r="AI2051" s="1">
        <v>6</v>
      </c>
      <c r="AJ2051" s="1">
        <v>6</v>
      </c>
      <c r="AK2051" s="1">
        <v>51</v>
      </c>
    </row>
    <row r="2052" spans="1:37" x14ac:dyDescent="0.2">
      <c r="A2052" t="s">
        <v>2051</v>
      </c>
      <c r="B2052" t="s">
        <v>5181</v>
      </c>
      <c r="C2052" t="s">
        <v>5182</v>
      </c>
      <c r="D2052" t="s">
        <v>9430</v>
      </c>
      <c r="E2052" t="s">
        <v>9437</v>
      </c>
      <c r="F2052" s="35" t="s">
        <v>9438</v>
      </c>
      <c r="G2052" s="1" t="s">
        <v>5105</v>
      </c>
      <c r="H2052" s="1" t="s">
        <v>5105</v>
      </c>
      <c r="I2052" s="3">
        <v>1</v>
      </c>
      <c r="J2052" s="1">
        <v>1</v>
      </c>
      <c r="K2052" s="1">
        <v>1</v>
      </c>
      <c r="L2052" s="3">
        <v>1</v>
      </c>
      <c r="M2052" s="6">
        <v>9170</v>
      </c>
      <c r="N2052" s="13">
        <v>9170</v>
      </c>
      <c r="O2052" s="3">
        <v>44</v>
      </c>
      <c r="P2052" s="1" t="s">
        <v>2</v>
      </c>
      <c r="Q2052" s="1">
        <v>4.2492999999999999</v>
      </c>
      <c r="R2052" s="3" t="s">
        <v>14989</v>
      </c>
      <c r="S2052" s="1">
        <v>0</v>
      </c>
      <c r="T2052" s="1">
        <v>100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3">
        <v>11</v>
      </c>
      <c r="AD2052" s="1">
        <v>1.0211409999999999E-3</v>
      </c>
      <c r="AE2052" s="1">
        <v>-1.13382927541711E-2</v>
      </c>
      <c r="AF2052" s="1">
        <v>1</v>
      </c>
      <c r="AG2052" s="1">
        <v>1</v>
      </c>
      <c r="AH2052" s="1">
        <v>11</v>
      </c>
      <c r="AI2052" s="1">
        <v>3</v>
      </c>
      <c r="AJ2052" s="1">
        <v>3</v>
      </c>
      <c r="AK2052" s="1">
        <v>51</v>
      </c>
    </row>
    <row r="2053" spans="1:37" x14ac:dyDescent="0.2">
      <c r="A2053" t="s">
        <v>2052</v>
      </c>
      <c r="B2053" t="s">
        <v>5181</v>
      </c>
      <c r="C2053" t="s">
        <v>5182</v>
      </c>
      <c r="D2053" t="s">
        <v>9430</v>
      </c>
      <c r="E2053" t="s">
        <v>9439</v>
      </c>
      <c r="F2053" s="35" t="s">
        <v>9440</v>
      </c>
      <c r="G2053" s="1" t="s">
        <v>5104</v>
      </c>
      <c r="H2053" s="1" t="s">
        <v>5104</v>
      </c>
      <c r="I2053" s="3">
        <v>1</v>
      </c>
      <c r="J2053" s="1">
        <v>1</v>
      </c>
      <c r="K2053" s="1">
        <v>1</v>
      </c>
      <c r="L2053" s="3">
        <v>1</v>
      </c>
      <c r="M2053" s="6">
        <v>11900.1</v>
      </c>
      <c r="N2053" s="13">
        <v>11900.1</v>
      </c>
      <c r="O2053" s="3">
        <v>44</v>
      </c>
      <c r="P2053" s="1">
        <v>1.66</v>
      </c>
      <c r="Q2053" s="1">
        <v>1.66</v>
      </c>
      <c r="R2053" s="3">
        <v>47</v>
      </c>
      <c r="S2053" s="1">
        <v>0</v>
      </c>
      <c r="T2053" s="1">
        <v>70</v>
      </c>
      <c r="U2053" s="1">
        <v>20</v>
      </c>
      <c r="V2053" s="1">
        <v>10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3">
        <v>11</v>
      </c>
      <c r="AD2053" s="1">
        <v>1.2536723E-2</v>
      </c>
      <c r="AE2053" s="1">
        <v>-1.17612304706985E-2</v>
      </c>
      <c r="AF2053" s="1">
        <v>1</v>
      </c>
      <c r="AG2053" s="1">
        <v>1</v>
      </c>
      <c r="AH2053" s="1">
        <v>11</v>
      </c>
      <c r="AI2053" s="1">
        <v>8</v>
      </c>
      <c r="AJ2053" s="1">
        <v>8</v>
      </c>
      <c r="AK2053" s="1">
        <v>51</v>
      </c>
    </row>
    <row r="2054" spans="1:37" x14ac:dyDescent="0.2">
      <c r="A2054" t="s">
        <v>2053</v>
      </c>
      <c r="B2054" t="s">
        <v>5181</v>
      </c>
      <c r="C2054" t="s">
        <v>5182</v>
      </c>
      <c r="D2054" t="s">
        <v>9430</v>
      </c>
      <c r="E2054" t="s">
        <v>9441</v>
      </c>
      <c r="F2054" s="35" t="s">
        <v>9442</v>
      </c>
      <c r="G2054" s="1" t="s">
        <v>5104</v>
      </c>
      <c r="H2054" s="1" t="s">
        <v>5104</v>
      </c>
      <c r="I2054" s="3">
        <v>1</v>
      </c>
      <c r="J2054" s="1">
        <v>1</v>
      </c>
      <c r="K2054" s="1">
        <v>1</v>
      </c>
      <c r="L2054" s="3">
        <v>1</v>
      </c>
      <c r="M2054" s="6">
        <v>2250</v>
      </c>
      <c r="N2054" s="13">
        <v>2250</v>
      </c>
      <c r="O2054" s="3">
        <v>44</v>
      </c>
      <c r="P2054" s="1">
        <v>1.5</v>
      </c>
      <c r="Q2054" s="1">
        <v>1.5</v>
      </c>
      <c r="R2054" s="3">
        <v>47</v>
      </c>
      <c r="S2054" s="1">
        <v>0</v>
      </c>
      <c r="T2054" s="1">
        <v>100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3">
        <v>11</v>
      </c>
      <c r="AD2054" s="1">
        <v>1.0211409999999999E-3</v>
      </c>
      <c r="AE2054" s="1">
        <v>-1.13382927541711E-2</v>
      </c>
      <c r="AF2054" s="1">
        <v>1</v>
      </c>
      <c r="AG2054" s="1">
        <v>1</v>
      </c>
      <c r="AH2054" s="1">
        <v>11</v>
      </c>
      <c r="AI2054" s="1">
        <v>3</v>
      </c>
      <c r="AJ2054" s="1">
        <v>3</v>
      </c>
      <c r="AK2054" s="1">
        <v>51</v>
      </c>
    </row>
    <row r="2055" spans="1:37" x14ac:dyDescent="0.2">
      <c r="A2055" t="s">
        <v>2054</v>
      </c>
      <c r="B2055" t="s">
        <v>5181</v>
      </c>
      <c r="C2055" t="s">
        <v>5182</v>
      </c>
      <c r="D2055" t="s">
        <v>9430</v>
      </c>
      <c r="E2055" t="s">
        <v>9443</v>
      </c>
      <c r="F2055" s="35" t="s">
        <v>9444</v>
      </c>
      <c r="G2055" s="1" t="s">
        <v>5104</v>
      </c>
      <c r="H2055" s="1" t="s">
        <v>5104</v>
      </c>
      <c r="I2055" s="3">
        <v>1</v>
      </c>
      <c r="J2055" s="1">
        <v>1</v>
      </c>
      <c r="K2055" s="1">
        <v>1</v>
      </c>
      <c r="L2055" s="3">
        <v>1</v>
      </c>
      <c r="M2055" s="6">
        <v>3250</v>
      </c>
      <c r="N2055" s="13">
        <v>3250</v>
      </c>
      <c r="O2055" s="3">
        <v>44</v>
      </c>
      <c r="P2055" s="1">
        <v>1.5</v>
      </c>
      <c r="Q2055" s="1">
        <v>1.5</v>
      </c>
      <c r="R2055" s="3">
        <v>47</v>
      </c>
      <c r="S2055" s="1">
        <v>0</v>
      </c>
      <c r="T2055" s="1">
        <v>80</v>
      </c>
      <c r="U2055" s="1">
        <v>0</v>
      </c>
      <c r="V2055" s="1">
        <v>0</v>
      </c>
      <c r="W2055" s="1">
        <v>0</v>
      </c>
      <c r="X2055" s="1">
        <v>0</v>
      </c>
      <c r="Y2055" s="1">
        <v>20</v>
      </c>
      <c r="Z2055" s="1">
        <v>0</v>
      </c>
      <c r="AA2055" s="1">
        <v>0</v>
      </c>
      <c r="AB2055" s="1">
        <v>0</v>
      </c>
      <c r="AC2055" s="3">
        <v>11</v>
      </c>
      <c r="AD2055" s="1">
        <v>-1.6304247000000001E-2</v>
      </c>
      <c r="AE2055" s="1">
        <v>-6.3669101711535503E-2</v>
      </c>
      <c r="AF2055" s="1">
        <v>2</v>
      </c>
      <c r="AG2055" s="1">
        <v>2</v>
      </c>
      <c r="AH2055" s="1">
        <v>11</v>
      </c>
      <c r="AI2055" s="1">
        <v>5</v>
      </c>
      <c r="AJ2055" s="1">
        <v>5</v>
      </c>
      <c r="AK2055" s="1">
        <v>51</v>
      </c>
    </row>
    <row r="2056" spans="1:37" x14ac:dyDescent="0.2">
      <c r="A2056" t="s">
        <v>2055</v>
      </c>
      <c r="B2056" t="s">
        <v>5123</v>
      </c>
      <c r="C2056" t="s">
        <v>5124</v>
      </c>
      <c r="D2056" t="s">
        <v>9445</v>
      </c>
      <c r="E2056" t="s">
        <v>9446</v>
      </c>
      <c r="F2056" s="35" t="s">
        <v>9447</v>
      </c>
      <c r="G2056" s="1" t="s">
        <v>5104</v>
      </c>
      <c r="H2056" s="1" t="s">
        <v>5104</v>
      </c>
      <c r="I2056" s="3">
        <v>1</v>
      </c>
      <c r="J2056" s="1">
        <v>0</v>
      </c>
      <c r="K2056" s="1">
        <v>0</v>
      </c>
      <c r="L2056" s="3">
        <v>1</v>
      </c>
      <c r="M2056" s="6">
        <v>362.5</v>
      </c>
      <c r="N2056" s="13">
        <v>362.5</v>
      </c>
      <c r="O2056" s="3">
        <v>44</v>
      </c>
      <c r="P2056" s="1">
        <v>1.94</v>
      </c>
      <c r="Q2056" s="1">
        <v>1.94</v>
      </c>
      <c r="R2056" s="3">
        <v>47</v>
      </c>
      <c r="S2056" s="1">
        <v>50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50</v>
      </c>
      <c r="AC2056" s="3">
        <v>11</v>
      </c>
      <c r="AD2056" s="1">
        <v>6.7924550000000002E-3</v>
      </c>
      <c r="AE2056" s="1">
        <v>6.5572306363145205E-2</v>
      </c>
      <c r="AF2056" s="1">
        <v>1</v>
      </c>
      <c r="AG2056" s="1">
        <v>1</v>
      </c>
      <c r="AH2056" s="1">
        <v>11</v>
      </c>
      <c r="AI2056" s="1">
        <v>1</v>
      </c>
      <c r="AJ2056" s="1">
        <v>1</v>
      </c>
      <c r="AK2056" s="1">
        <v>51</v>
      </c>
    </row>
    <row r="2057" spans="1:37" x14ac:dyDescent="0.2">
      <c r="A2057" t="s">
        <v>2056</v>
      </c>
      <c r="B2057" t="s">
        <v>5123</v>
      </c>
      <c r="C2057" t="s">
        <v>5124</v>
      </c>
      <c r="D2057" t="s">
        <v>9445</v>
      </c>
      <c r="E2057" t="s">
        <v>9448</v>
      </c>
      <c r="F2057" s="35" t="s">
        <v>9449</v>
      </c>
      <c r="G2057" s="1" t="s">
        <v>2</v>
      </c>
      <c r="H2057" s="1" t="s">
        <v>5104</v>
      </c>
      <c r="I2057" s="14" t="s">
        <v>14989</v>
      </c>
      <c r="J2057" s="1" t="s">
        <v>2</v>
      </c>
      <c r="K2057" s="1">
        <v>0</v>
      </c>
      <c r="L2057" s="14" t="s">
        <v>14989</v>
      </c>
      <c r="M2057" s="6" t="s">
        <v>2</v>
      </c>
      <c r="N2057" s="13">
        <v>336.5</v>
      </c>
      <c r="O2057" s="3" t="s">
        <v>14989</v>
      </c>
      <c r="P2057" s="1" t="s">
        <v>2</v>
      </c>
      <c r="Q2057" s="1">
        <v>3.7183999999999999</v>
      </c>
      <c r="R2057" s="3" t="s">
        <v>14989</v>
      </c>
      <c r="S2057" s="1">
        <v>42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58</v>
      </c>
      <c r="AC2057" s="3">
        <v>44</v>
      </c>
      <c r="AD2057" s="1">
        <v>-7.7579909999999997E-3</v>
      </c>
      <c r="AE2057" s="1">
        <v>6.8515040696212698E-2</v>
      </c>
      <c r="AF2057" s="1" t="s">
        <v>2</v>
      </c>
      <c r="AG2057" s="1">
        <v>1</v>
      </c>
      <c r="AH2057" s="1" t="s">
        <v>14989</v>
      </c>
      <c r="AI2057" s="1">
        <v>2</v>
      </c>
      <c r="AJ2057" s="1">
        <v>2</v>
      </c>
      <c r="AK2057" s="1">
        <v>51</v>
      </c>
    </row>
    <row r="2058" spans="1:37" x14ac:dyDescent="0.2">
      <c r="A2058" t="s">
        <v>2057</v>
      </c>
      <c r="B2058" t="s">
        <v>5123</v>
      </c>
      <c r="C2058" t="s">
        <v>5124</v>
      </c>
      <c r="D2058" t="s">
        <v>9445</v>
      </c>
      <c r="E2058" t="s">
        <v>9450</v>
      </c>
      <c r="F2058" s="35" t="s">
        <v>9451</v>
      </c>
      <c r="G2058" s="1" t="s">
        <v>5104</v>
      </c>
      <c r="H2058" s="1" t="s">
        <v>5104</v>
      </c>
      <c r="I2058" s="3">
        <v>1</v>
      </c>
      <c r="J2058" s="1">
        <v>0</v>
      </c>
      <c r="K2058" s="1">
        <v>0</v>
      </c>
      <c r="L2058" s="3">
        <v>1</v>
      </c>
      <c r="M2058" s="6">
        <v>300</v>
      </c>
      <c r="N2058" s="13">
        <v>300</v>
      </c>
      <c r="O2058" s="3">
        <v>44</v>
      </c>
      <c r="P2058" s="1">
        <v>1.94</v>
      </c>
      <c r="Q2058" s="1">
        <v>1.94</v>
      </c>
      <c r="R2058" s="3">
        <v>47</v>
      </c>
      <c r="S2058" s="1">
        <v>50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50</v>
      </c>
      <c r="AC2058" s="3">
        <v>11</v>
      </c>
      <c r="AD2058" s="1">
        <v>6.7924550000000002E-3</v>
      </c>
      <c r="AE2058" s="1">
        <v>6.5572306363145205E-2</v>
      </c>
      <c r="AF2058" s="1">
        <v>1</v>
      </c>
      <c r="AG2058" s="1">
        <v>1</v>
      </c>
      <c r="AH2058" s="1">
        <v>11</v>
      </c>
      <c r="AI2058" s="1">
        <v>3</v>
      </c>
      <c r="AJ2058" s="1">
        <v>3</v>
      </c>
      <c r="AK2058" s="1">
        <v>51</v>
      </c>
    </row>
    <row r="2059" spans="1:37" x14ac:dyDescent="0.2">
      <c r="A2059" t="s">
        <v>2058</v>
      </c>
      <c r="B2059" t="s">
        <v>5123</v>
      </c>
      <c r="C2059" t="s">
        <v>5124</v>
      </c>
      <c r="D2059" t="s">
        <v>9445</v>
      </c>
      <c r="E2059" t="s">
        <v>9452</v>
      </c>
      <c r="F2059" s="35" t="s">
        <v>9453</v>
      </c>
      <c r="G2059" s="1" t="s">
        <v>5104</v>
      </c>
      <c r="H2059" s="1" t="s">
        <v>5104</v>
      </c>
      <c r="I2059" s="3">
        <v>1</v>
      </c>
      <c r="J2059" s="1">
        <v>0</v>
      </c>
      <c r="K2059" s="1">
        <v>0</v>
      </c>
      <c r="L2059" s="3">
        <v>1</v>
      </c>
      <c r="M2059" s="6">
        <v>410.8</v>
      </c>
      <c r="N2059" s="13">
        <v>410.8</v>
      </c>
      <c r="O2059" s="3">
        <v>44</v>
      </c>
      <c r="P2059" s="1">
        <v>1.94</v>
      </c>
      <c r="Q2059" s="1">
        <v>1.94</v>
      </c>
      <c r="R2059" s="3">
        <v>47</v>
      </c>
      <c r="S2059" s="1">
        <v>50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50</v>
      </c>
      <c r="AC2059" s="3">
        <v>11</v>
      </c>
      <c r="AD2059" s="1">
        <v>6.7924550000000002E-3</v>
      </c>
      <c r="AE2059" s="1">
        <v>6.5572306363145205E-2</v>
      </c>
      <c r="AF2059" s="1">
        <v>1</v>
      </c>
      <c r="AG2059" s="1">
        <v>1</v>
      </c>
      <c r="AH2059" s="1">
        <v>11</v>
      </c>
      <c r="AI2059" s="1">
        <v>1</v>
      </c>
      <c r="AJ2059" s="1">
        <v>1</v>
      </c>
      <c r="AK2059" s="1">
        <v>51</v>
      </c>
    </row>
    <row r="2060" spans="1:37" x14ac:dyDescent="0.2">
      <c r="A2060" t="s">
        <v>2059</v>
      </c>
      <c r="B2060" t="s">
        <v>5123</v>
      </c>
      <c r="C2060" t="s">
        <v>5124</v>
      </c>
      <c r="D2060" t="s">
        <v>9445</v>
      </c>
      <c r="E2060" t="s">
        <v>9454</v>
      </c>
      <c r="F2060" s="35" t="s">
        <v>9455</v>
      </c>
      <c r="G2060" s="1" t="s">
        <v>5104</v>
      </c>
      <c r="H2060" s="1" t="s">
        <v>5104</v>
      </c>
      <c r="I2060" s="3">
        <v>1</v>
      </c>
      <c r="J2060" s="1">
        <v>0</v>
      </c>
      <c r="K2060" s="1">
        <v>0</v>
      </c>
      <c r="L2060" s="3">
        <v>1</v>
      </c>
      <c r="M2060" s="6">
        <v>219</v>
      </c>
      <c r="N2060" s="13">
        <v>219</v>
      </c>
      <c r="O2060" s="3">
        <v>44</v>
      </c>
      <c r="P2060" s="1" t="s">
        <v>2</v>
      </c>
      <c r="Q2060" s="1">
        <v>3.6078999999999999</v>
      </c>
      <c r="R2060" s="3" t="s">
        <v>14989</v>
      </c>
      <c r="S2060" s="1">
        <v>50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50</v>
      </c>
      <c r="AC2060" s="3">
        <v>11</v>
      </c>
      <c r="AD2060" s="1">
        <v>6.7924550000000002E-3</v>
      </c>
      <c r="AE2060" s="1">
        <v>6.5572306363145205E-2</v>
      </c>
      <c r="AF2060" s="1">
        <v>1</v>
      </c>
      <c r="AG2060" s="1">
        <v>1</v>
      </c>
      <c r="AH2060" s="1">
        <v>11</v>
      </c>
      <c r="AI2060" s="1">
        <v>1</v>
      </c>
      <c r="AJ2060" s="1">
        <v>1</v>
      </c>
      <c r="AK2060" s="1">
        <v>51</v>
      </c>
    </row>
    <row r="2061" spans="1:37" x14ac:dyDescent="0.2">
      <c r="A2061" t="s">
        <v>2060</v>
      </c>
      <c r="B2061" t="s">
        <v>5123</v>
      </c>
      <c r="C2061" t="s">
        <v>5124</v>
      </c>
      <c r="D2061" t="s">
        <v>9445</v>
      </c>
      <c r="E2061" t="s">
        <v>9456</v>
      </c>
      <c r="F2061" s="35" t="s">
        <v>9457</v>
      </c>
      <c r="G2061" s="1" t="s">
        <v>5104</v>
      </c>
      <c r="H2061" s="1" t="s">
        <v>5104</v>
      </c>
      <c r="I2061" s="3">
        <v>1</v>
      </c>
      <c r="J2061" s="1">
        <v>0</v>
      </c>
      <c r="K2061" s="1">
        <v>0</v>
      </c>
      <c r="L2061" s="3">
        <v>1</v>
      </c>
      <c r="M2061" s="6">
        <v>338.3</v>
      </c>
      <c r="N2061" s="13">
        <v>338.3</v>
      </c>
      <c r="O2061" s="3">
        <v>44</v>
      </c>
      <c r="P2061" s="1">
        <v>3.33</v>
      </c>
      <c r="Q2061" s="1">
        <v>3.33</v>
      </c>
      <c r="R2061" s="3">
        <v>47</v>
      </c>
      <c r="S2061" s="1">
        <v>50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50</v>
      </c>
      <c r="AC2061" s="3">
        <v>11</v>
      </c>
      <c r="AD2061" s="1">
        <v>6.7924550000000002E-3</v>
      </c>
      <c r="AE2061" s="1">
        <v>6.5572306363145205E-2</v>
      </c>
      <c r="AF2061" s="1">
        <v>1</v>
      </c>
      <c r="AG2061" s="1">
        <v>1</v>
      </c>
      <c r="AH2061" s="1">
        <v>11</v>
      </c>
      <c r="AI2061" s="1">
        <v>2</v>
      </c>
      <c r="AJ2061" s="1">
        <v>2</v>
      </c>
      <c r="AK2061" s="1">
        <v>51</v>
      </c>
    </row>
    <row r="2062" spans="1:37" x14ac:dyDescent="0.2">
      <c r="A2062" t="s">
        <v>2061</v>
      </c>
      <c r="B2062" t="s">
        <v>5123</v>
      </c>
      <c r="C2062" t="s">
        <v>5124</v>
      </c>
      <c r="D2062" t="s">
        <v>9445</v>
      </c>
      <c r="E2062" t="s">
        <v>9458</v>
      </c>
      <c r="F2062" s="35" t="s">
        <v>9459</v>
      </c>
      <c r="G2062" s="1" t="s">
        <v>5104</v>
      </c>
      <c r="H2062" s="1" t="s">
        <v>5104</v>
      </c>
      <c r="I2062" s="3">
        <v>1</v>
      </c>
      <c r="J2062" s="1">
        <v>0</v>
      </c>
      <c r="K2062" s="1">
        <v>0</v>
      </c>
      <c r="L2062" s="3">
        <v>1</v>
      </c>
      <c r="M2062" s="6">
        <v>576</v>
      </c>
      <c r="N2062" s="13">
        <v>576</v>
      </c>
      <c r="O2062" s="3">
        <v>44</v>
      </c>
      <c r="P2062" s="1" t="s">
        <v>2</v>
      </c>
      <c r="Q2062" s="1">
        <v>3.0676000000000001</v>
      </c>
      <c r="R2062" s="3" t="s">
        <v>14989</v>
      </c>
      <c r="S2062" s="1">
        <v>50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50</v>
      </c>
      <c r="AC2062" s="3">
        <v>11</v>
      </c>
      <c r="AD2062" s="1">
        <v>6.7924550000000002E-3</v>
      </c>
      <c r="AE2062" s="1">
        <v>6.5572306363145205E-2</v>
      </c>
      <c r="AF2062" s="1">
        <v>3</v>
      </c>
      <c r="AG2062" s="1">
        <v>3</v>
      </c>
      <c r="AH2062" s="1">
        <v>1</v>
      </c>
      <c r="AI2062" s="1">
        <v>1</v>
      </c>
      <c r="AJ2062" s="1">
        <v>1</v>
      </c>
      <c r="AK2062" s="1">
        <v>51</v>
      </c>
    </row>
    <row r="2063" spans="1:37" x14ac:dyDescent="0.2">
      <c r="A2063" t="s">
        <v>2062</v>
      </c>
      <c r="B2063" t="s">
        <v>5412</v>
      </c>
      <c r="C2063" t="s">
        <v>9460</v>
      </c>
      <c r="D2063" t="s">
        <v>9461</v>
      </c>
      <c r="E2063" t="s">
        <v>9462</v>
      </c>
      <c r="F2063" s="35" t="s">
        <v>9463</v>
      </c>
      <c r="G2063" s="1" t="s">
        <v>5104</v>
      </c>
      <c r="H2063" s="1" t="s">
        <v>5104</v>
      </c>
      <c r="I2063" s="3">
        <v>1</v>
      </c>
      <c r="J2063" s="1">
        <v>0</v>
      </c>
      <c r="K2063" s="1">
        <v>0</v>
      </c>
      <c r="L2063" s="3">
        <v>1</v>
      </c>
      <c r="M2063" s="6">
        <v>867.5</v>
      </c>
      <c r="N2063" s="13">
        <v>867.5</v>
      </c>
      <c r="O2063" s="3">
        <v>44</v>
      </c>
      <c r="P2063" s="1" t="s">
        <v>2</v>
      </c>
      <c r="Q2063" s="1">
        <v>1.1673</v>
      </c>
      <c r="R2063" s="3" t="s">
        <v>14989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100</v>
      </c>
      <c r="AC2063" s="36">
        <v>1</v>
      </c>
      <c r="AD2063" s="1">
        <v>-9.0224465000000004E-2</v>
      </c>
      <c r="AE2063" s="1">
        <v>7.4363546281953893E-2</v>
      </c>
      <c r="AF2063" s="1">
        <v>3</v>
      </c>
      <c r="AG2063" s="1">
        <v>3</v>
      </c>
      <c r="AH2063" s="1">
        <v>1</v>
      </c>
      <c r="AI2063" s="1">
        <v>1</v>
      </c>
      <c r="AJ2063" s="1">
        <v>1</v>
      </c>
      <c r="AK2063" s="1">
        <v>51</v>
      </c>
    </row>
    <row r="2064" spans="1:37" x14ac:dyDescent="0.2">
      <c r="A2064" t="s">
        <v>2063</v>
      </c>
      <c r="B2064" t="s">
        <v>5412</v>
      </c>
      <c r="C2064" t="s">
        <v>9460</v>
      </c>
      <c r="D2064" t="s">
        <v>9461</v>
      </c>
      <c r="E2064" t="s">
        <v>9464</v>
      </c>
      <c r="F2064" s="35" t="s">
        <v>15085</v>
      </c>
      <c r="G2064" s="1" t="s">
        <v>5104</v>
      </c>
      <c r="H2064" s="1" t="s">
        <v>5104</v>
      </c>
      <c r="I2064" s="3">
        <v>1</v>
      </c>
      <c r="J2064" s="1">
        <v>0</v>
      </c>
      <c r="K2064" s="1">
        <v>0</v>
      </c>
      <c r="L2064" s="3">
        <v>1</v>
      </c>
      <c r="M2064" s="6">
        <v>610</v>
      </c>
      <c r="N2064" s="13">
        <v>610</v>
      </c>
      <c r="O2064" s="3">
        <v>44</v>
      </c>
      <c r="P2064" s="1" t="s">
        <v>2</v>
      </c>
      <c r="Q2064" s="1">
        <v>1.4729000000000001</v>
      </c>
      <c r="R2064" s="3" t="s">
        <v>14989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100</v>
      </c>
      <c r="AC2064" s="36">
        <v>1</v>
      </c>
      <c r="AD2064" s="1">
        <v>-9.0224465000000004E-2</v>
      </c>
      <c r="AE2064" s="1">
        <v>7.4363546281953893E-2</v>
      </c>
      <c r="AF2064" s="1">
        <v>3</v>
      </c>
      <c r="AG2064" s="1">
        <v>3</v>
      </c>
      <c r="AH2064" s="1">
        <v>1</v>
      </c>
      <c r="AI2064" s="1">
        <v>1</v>
      </c>
      <c r="AJ2064" s="1">
        <v>1</v>
      </c>
      <c r="AK2064" s="1">
        <v>51</v>
      </c>
    </row>
    <row r="2065" spans="1:37" x14ac:dyDescent="0.2">
      <c r="A2065" t="s">
        <v>2064</v>
      </c>
      <c r="B2065" t="s">
        <v>5412</v>
      </c>
      <c r="C2065" t="s">
        <v>9460</v>
      </c>
      <c r="D2065" t="s">
        <v>9461</v>
      </c>
      <c r="E2065" t="s">
        <v>9465</v>
      </c>
      <c r="F2065" s="35" t="s">
        <v>9466</v>
      </c>
      <c r="G2065" s="1" t="s">
        <v>5104</v>
      </c>
      <c r="H2065" s="1" t="s">
        <v>5104</v>
      </c>
      <c r="I2065" s="3">
        <v>1</v>
      </c>
      <c r="J2065" s="1">
        <v>0</v>
      </c>
      <c r="K2065" s="1">
        <v>0</v>
      </c>
      <c r="L2065" s="3">
        <v>1</v>
      </c>
      <c r="M2065" s="6">
        <v>750</v>
      </c>
      <c r="N2065" s="13">
        <v>750</v>
      </c>
      <c r="O2065" s="3">
        <v>44</v>
      </c>
      <c r="P2065" s="1">
        <v>1</v>
      </c>
      <c r="Q2065" s="1">
        <v>1</v>
      </c>
      <c r="R2065" s="3">
        <v>47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100</v>
      </c>
      <c r="AC2065" s="3">
        <v>11</v>
      </c>
      <c r="AD2065" s="1">
        <v>-9.0224465000000004E-2</v>
      </c>
      <c r="AE2065" s="1">
        <v>7.4363546281953893E-2</v>
      </c>
      <c r="AF2065" s="1">
        <v>3</v>
      </c>
      <c r="AG2065" s="1">
        <v>3</v>
      </c>
      <c r="AH2065" s="1">
        <v>11</v>
      </c>
      <c r="AI2065" s="1">
        <v>3</v>
      </c>
      <c r="AJ2065" s="1">
        <v>3</v>
      </c>
      <c r="AK2065" s="1">
        <v>51</v>
      </c>
    </row>
    <row r="2066" spans="1:37" x14ac:dyDescent="0.2">
      <c r="A2066" t="s">
        <v>2065</v>
      </c>
      <c r="B2066" t="s">
        <v>5412</v>
      </c>
      <c r="C2066" t="s">
        <v>9460</v>
      </c>
      <c r="D2066" t="s">
        <v>9461</v>
      </c>
      <c r="E2066" t="s">
        <v>5855</v>
      </c>
      <c r="F2066" s="35" t="s">
        <v>9467</v>
      </c>
      <c r="G2066" s="1" t="s">
        <v>5104</v>
      </c>
      <c r="H2066" s="1" t="s">
        <v>5104</v>
      </c>
      <c r="I2066" s="3">
        <v>1</v>
      </c>
      <c r="J2066" s="1">
        <v>0</v>
      </c>
      <c r="K2066" s="1">
        <v>0</v>
      </c>
      <c r="L2066" s="3">
        <v>1</v>
      </c>
      <c r="M2066" s="6">
        <v>1150</v>
      </c>
      <c r="N2066" s="13">
        <v>1150</v>
      </c>
      <c r="O2066" s="3">
        <v>44</v>
      </c>
      <c r="P2066" s="1" t="s">
        <v>2</v>
      </c>
      <c r="Q2066" s="1">
        <v>1.1447000000000001</v>
      </c>
      <c r="R2066" s="3" t="s">
        <v>14989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100</v>
      </c>
      <c r="AC2066" s="36">
        <v>1</v>
      </c>
      <c r="AD2066" s="1">
        <v>-9.0224465000000004E-2</v>
      </c>
      <c r="AE2066" s="1">
        <v>7.4363546281953893E-2</v>
      </c>
      <c r="AF2066" s="1">
        <v>3</v>
      </c>
      <c r="AG2066" s="1">
        <v>3</v>
      </c>
      <c r="AH2066" s="1">
        <v>1</v>
      </c>
      <c r="AI2066" s="1">
        <v>1</v>
      </c>
      <c r="AJ2066" s="1">
        <v>1</v>
      </c>
      <c r="AK2066" s="1">
        <v>51</v>
      </c>
    </row>
    <row r="2067" spans="1:37" x14ac:dyDescent="0.2">
      <c r="A2067" t="s">
        <v>2066</v>
      </c>
      <c r="B2067" t="s">
        <v>5412</v>
      </c>
      <c r="C2067" t="s">
        <v>9460</v>
      </c>
      <c r="D2067" t="s">
        <v>9461</v>
      </c>
      <c r="E2067" t="s">
        <v>6464</v>
      </c>
      <c r="F2067" s="35" t="s">
        <v>15086</v>
      </c>
      <c r="G2067" s="1" t="s">
        <v>5104</v>
      </c>
      <c r="H2067" s="1" t="s">
        <v>5104</v>
      </c>
      <c r="I2067" s="3">
        <v>1</v>
      </c>
      <c r="J2067" s="1">
        <v>0</v>
      </c>
      <c r="K2067" s="1">
        <v>0</v>
      </c>
      <c r="L2067" s="3">
        <v>1</v>
      </c>
      <c r="M2067" s="6">
        <v>855</v>
      </c>
      <c r="N2067" s="13">
        <v>855</v>
      </c>
      <c r="O2067" s="3">
        <v>44</v>
      </c>
      <c r="P2067" s="1">
        <v>1.0049999999999999</v>
      </c>
      <c r="Q2067" s="1">
        <v>1.0049999999999999</v>
      </c>
      <c r="R2067" s="3">
        <v>47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100</v>
      </c>
      <c r="AC2067" s="3">
        <v>11</v>
      </c>
      <c r="AD2067" s="1">
        <v>-9.0224465000000004E-2</v>
      </c>
      <c r="AE2067" s="1">
        <v>7.4363546281953893E-2</v>
      </c>
      <c r="AF2067" s="1">
        <v>3</v>
      </c>
      <c r="AG2067" s="1">
        <v>3</v>
      </c>
      <c r="AH2067" s="1">
        <v>11</v>
      </c>
      <c r="AI2067" s="1">
        <v>1</v>
      </c>
      <c r="AJ2067" s="1">
        <v>1</v>
      </c>
      <c r="AK2067" s="1">
        <v>51</v>
      </c>
    </row>
    <row r="2068" spans="1:37" x14ac:dyDescent="0.2">
      <c r="A2068" t="s">
        <v>2067</v>
      </c>
      <c r="B2068" t="s">
        <v>5412</v>
      </c>
      <c r="C2068" t="s">
        <v>9460</v>
      </c>
      <c r="D2068" t="s">
        <v>9461</v>
      </c>
      <c r="E2068" t="s">
        <v>9450</v>
      </c>
      <c r="F2068" s="35" t="s">
        <v>9468</v>
      </c>
      <c r="G2068" s="1" t="s">
        <v>5107</v>
      </c>
      <c r="H2068" s="1" t="s">
        <v>5107</v>
      </c>
      <c r="I2068" s="3">
        <v>1</v>
      </c>
      <c r="J2068" s="1">
        <v>1</v>
      </c>
      <c r="K2068" s="1">
        <v>1</v>
      </c>
      <c r="L2068" s="3">
        <v>1</v>
      </c>
      <c r="M2068" s="6">
        <v>877.5</v>
      </c>
      <c r="N2068" s="13">
        <v>877.5</v>
      </c>
      <c r="O2068" s="3">
        <v>44</v>
      </c>
      <c r="P2068" s="1">
        <v>1</v>
      </c>
      <c r="Q2068" s="1">
        <v>1</v>
      </c>
      <c r="R2068" s="3">
        <v>47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100</v>
      </c>
      <c r="AC2068" s="3">
        <v>11</v>
      </c>
      <c r="AD2068" s="1">
        <v>-9.0224465000000004E-2</v>
      </c>
      <c r="AE2068" s="1">
        <v>7.4363546281953893E-2</v>
      </c>
      <c r="AF2068" s="1">
        <v>3</v>
      </c>
      <c r="AG2068" s="1">
        <v>3</v>
      </c>
      <c r="AH2068" s="1">
        <v>11</v>
      </c>
      <c r="AI2068" s="1">
        <v>1</v>
      </c>
      <c r="AJ2068" s="1">
        <v>1</v>
      </c>
      <c r="AK2068" s="1">
        <v>51</v>
      </c>
    </row>
    <row r="2069" spans="1:37" x14ac:dyDescent="0.2">
      <c r="A2069" t="s">
        <v>2068</v>
      </c>
      <c r="B2069" t="s">
        <v>5412</v>
      </c>
      <c r="C2069" t="s">
        <v>9460</v>
      </c>
      <c r="D2069" t="s">
        <v>9461</v>
      </c>
      <c r="E2069" t="s">
        <v>9469</v>
      </c>
      <c r="F2069" s="35" t="s">
        <v>9470</v>
      </c>
      <c r="G2069" s="1" t="s">
        <v>5104</v>
      </c>
      <c r="H2069" s="1" t="s">
        <v>5104</v>
      </c>
      <c r="I2069" s="3">
        <v>1</v>
      </c>
      <c r="J2069" s="1">
        <v>0</v>
      </c>
      <c r="K2069" s="1">
        <v>0</v>
      </c>
      <c r="L2069" s="3">
        <v>1</v>
      </c>
      <c r="M2069" s="6">
        <v>980</v>
      </c>
      <c r="N2069" s="13">
        <v>980</v>
      </c>
      <c r="O2069" s="3">
        <v>44</v>
      </c>
      <c r="P2069" s="1" t="s">
        <v>2</v>
      </c>
      <c r="Q2069" s="1">
        <v>1.1680999999999999</v>
      </c>
      <c r="R2069" s="3" t="s">
        <v>14989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100</v>
      </c>
      <c r="AC2069" s="36">
        <v>1</v>
      </c>
      <c r="AD2069" s="1">
        <v>-9.0224465000000004E-2</v>
      </c>
      <c r="AE2069" s="1">
        <v>7.4363546281953893E-2</v>
      </c>
      <c r="AF2069" s="1">
        <v>3</v>
      </c>
      <c r="AG2069" s="1">
        <v>3</v>
      </c>
      <c r="AH2069" s="1">
        <v>1</v>
      </c>
      <c r="AI2069" s="1">
        <v>1</v>
      </c>
      <c r="AJ2069" s="1">
        <v>1</v>
      </c>
      <c r="AK2069" s="1">
        <v>51</v>
      </c>
    </row>
    <row r="2070" spans="1:37" x14ac:dyDescent="0.2">
      <c r="A2070" t="s">
        <v>2069</v>
      </c>
      <c r="B2070" t="s">
        <v>5412</v>
      </c>
      <c r="C2070" t="s">
        <v>9460</v>
      </c>
      <c r="D2070" t="s">
        <v>9461</v>
      </c>
      <c r="E2070" t="s">
        <v>9471</v>
      </c>
      <c r="F2070" s="35" t="s">
        <v>9472</v>
      </c>
      <c r="G2070" s="1" t="s">
        <v>5104</v>
      </c>
      <c r="H2070" s="1" t="s">
        <v>5104</v>
      </c>
      <c r="I2070" s="3">
        <v>1</v>
      </c>
      <c r="J2070" s="1">
        <v>0</v>
      </c>
      <c r="K2070" s="1">
        <v>0</v>
      </c>
      <c r="L2070" s="3">
        <v>1</v>
      </c>
      <c r="M2070" s="6">
        <v>780</v>
      </c>
      <c r="N2070" s="13">
        <v>780</v>
      </c>
      <c r="O2070" s="3">
        <v>44</v>
      </c>
      <c r="P2070" s="1" t="s">
        <v>2</v>
      </c>
      <c r="Q2070" s="1">
        <v>1.5428999999999999</v>
      </c>
      <c r="R2070" s="3" t="s">
        <v>14989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100</v>
      </c>
      <c r="AC2070" s="36">
        <v>1</v>
      </c>
      <c r="AD2070" s="1">
        <v>-9.0224465000000004E-2</v>
      </c>
      <c r="AE2070" s="1">
        <v>7.4363546281953796E-2</v>
      </c>
      <c r="AF2070" s="1">
        <v>3</v>
      </c>
      <c r="AG2070" s="1">
        <v>3</v>
      </c>
      <c r="AH2070" s="1">
        <v>1</v>
      </c>
      <c r="AI2070" s="1">
        <v>2</v>
      </c>
      <c r="AJ2070" s="1">
        <v>2</v>
      </c>
      <c r="AK2070" s="1">
        <v>51</v>
      </c>
    </row>
    <row r="2071" spans="1:37" x14ac:dyDescent="0.2">
      <c r="A2071" t="s">
        <v>2070</v>
      </c>
      <c r="B2071" t="s">
        <v>5412</v>
      </c>
      <c r="C2071" t="s">
        <v>9460</v>
      </c>
      <c r="D2071" t="s">
        <v>9461</v>
      </c>
      <c r="E2071" t="s">
        <v>9473</v>
      </c>
      <c r="F2071" s="35" t="s">
        <v>9474</v>
      </c>
      <c r="G2071" s="1" t="s">
        <v>5104</v>
      </c>
      <c r="H2071" s="1" t="s">
        <v>5104</v>
      </c>
      <c r="I2071" s="3">
        <v>1</v>
      </c>
      <c r="J2071" s="1">
        <v>0</v>
      </c>
      <c r="K2071" s="1">
        <v>0</v>
      </c>
      <c r="L2071" s="3">
        <v>1</v>
      </c>
      <c r="M2071" s="6">
        <v>1000</v>
      </c>
      <c r="N2071" s="13">
        <v>1000</v>
      </c>
      <c r="O2071" s="3">
        <v>44</v>
      </c>
      <c r="P2071" s="1" t="s">
        <v>2</v>
      </c>
      <c r="Q2071" s="1">
        <v>1.2574000000000001</v>
      </c>
      <c r="R2071" s="3" t="s">
        <v>14989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100</v>
      </c>
      <c r="AC2071" s="37">
        <v>51</v>
      </c>
      <c r="AD2071" s="1">
        <v>-9.0224465000000004E-2</v>
      </c>
      <c r="AE2071" s="1">
        <v>7.4363546281953796E-2</v>
      </c>
      <c r="AF2071" s="1">
        <v>3</v>
      </c>
      <c r="AG2071" s="1">
        <v>3</v>
      </c>
      <c r="AH2071" s="1">
        <v>1</v>
      </c>
      <c r="AI2071" s="1">
        <v>1</v>
      </c>
      <c r="AJ2071" s="1">
        <v>1</v>
      </c>
      <c r="AK2071" s="1">
        <v>51</v>
      </c>
    </row>
    <row r="2072" spans="1:37" x14ac:dyDescent="0.2">
      <c r="A2072" t="s">
        <v>2071</v>
      </c>
      <c r="B2072" t="s">
        <v>5412</v>
      </c>
      <c r="C2072" t="s">
        <v>9460</v>
      </c>
      <c r="D2072" t="s">
        <v>9461</v>
      </c>
      <c r="E2072" t="s">
        <v>9475</v>
      </c>
      <c r="F2072" s="35" t="s">
        <v>9476</v>
      </c>
      <c r="G2072" s="1" t="s">
        <v>5104</v>
      </c>
      <c r="H2072" s="1" t="s">
        <v>5104</v>
      </c>
      <c r="I2072" s="3">
        <v>1</v>
      </c>
      <c r="J2072" s="1">
        <v>0</v>
      </c>
      <c r="K2072" s="1">
        <v>0</v>
      </c>
      <c r="L2072" s="3">
        <v>1</v>
      </c>
      <c r="M2072" s="6">
        <v>990</v>
      </c>
      <c r="N2072" s="13">
        <v>990</v>
      </c>
      <c r="O2072" s="3">
        <v>44</v>
      </c>
      <c r="P2072" s="1" t="s">
        <v>2</v>
      </c>
      <c r="Q2072" s="1">
        <v>1.2499</v>
      </c>
      <c r="R2072" s="3" t="s">
        <v>14989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100</v>
      </c>
      <c r="AC2072" s="36">
        <v>1</v>
      </c>
      <c r="AD2072" s="1">
        <v>-9.0224465000000004E-2</v>
      </c>
      <c r="AE2072" s="1">
        <v>7.4363546281953796E-2</v>
      </c>
      <c r="AF2072" s="1">
        <v>3</v>
      </c>
      <c r="AG2072" s="1">
        <v>3</v>
      </c>
      <c r="AH2072" s="1">
        <v>1</v>
      </c>
      <c r="AI2072" s="1">
        <v>1</v>
      </c>
      <c r="AJ2072" s="1">
        <v>1</v>
      </c>
      <c r="AK2072" s="1">
        <v>51</v>
      </c>
    </row>
    <row r="2073" spans="1:37" x14ac:dyDescent="0.2">
      <c r="A2073" t="s">
        <v>2072</v>
      </c>
      <c r="B2073" t="s">
        <v>5412</v>
      </c>
      <c r="C2073" t="s">
        <v>9460</v>
      </c>
      <c r="D2073" t="s">
        <v>9461</v>
      </c>
      <c r="E2073" t="s">
        <v>9477</v>
      </c>
      <c r="F2073" s="35" t="s">
        <v>9478</v>
      </c>
      <c r="G2073" s="1" t="s">
        <v>5104</v>
      </c>
      <c r="H2073" s="1" t="s">
        <v>5104</v>
      </c>
      <c r="I2073" s="3">
        <v>1</v>
      </c>
      <c r="J2073" s="1">
        <v>0</v>
      </c>
      <c r="K2073" s="1">
        <v>0</v>
      </c>
      <c r="L2073" s="3">
        <v>1</v>
      </c>
      <c r="M2073" s="6">
        <v>780</v>
      </c>
      <c r="N2073" s="13">
        <v>780</v>
      </c>
      <c r="O2073" s="3">
        <v>44</v>
      </c>
      <c r="P2073" s="1" t="s">
        <v>2</v>
      </c>
      <c r="Q2073" s="1">
        <v>1.1849000000000001</v>
      </c>
      <c r="R2073" s="3" t="s">
        <v>14989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100</v>
      </c>
      <c r="AC2073" s="36">
        <v>1</v>
      </c>
      <c r="AD2073" s="1">
        <v>-9.0224465000000004E-2</v>
      </c>
      <c r="AE2073" s="1">
        <v>7.4363546281953796E-2</v>
      </c>
      <c r="AF2073" s="1">
        <v>3</v>
      </c>
      <c r="AG2073" s="1">
        <v>3</v>
      </c>
      <c r="AH2073" s="1">
        <v>1</v>
      </c>
      <c r="AI2073" s="1">
        <v>1</v>
      </c>
      <c r="AJ2073" s="1">
        <v>1</v>
      </c>
      <c r="AK2073" s="1">
        <v>51</v>
      </c>
    </row>
    <row r="2074" spans="1:37" x14ac:dyDescent="0.2">
      <c r="A2074" t="s">
        <v>2073</v>
      </c>
      <c r="B2074" t="s">
        <v>5412</v>
      </c>
      <c r="C2074" t="s">
        <v>9460</v>
      </c>
      <c r="D2074" t="s">
        <v>9461</v>
      </c>
      <c r="E2074" t="s">
        <v>9479</v>
      </c>
      <c r="F2074" s="35" t="s">
        <v>9480</v>
      </c>
      <c r="G2074" s="1" t="s">
        <v>5104</v>
      </c>
      <c r="H2074" s="1" t="s">
        <v>5104</v>
      </c>
      <c r="I2074" s="3">
        <v>1</v>
      </c>
      <c r="J2074" s="1">
        <v>0</v>
      </c>
      <c r="K2074" s="1">
        <v>0</v>
      </c>
      <c r="L2074" s="3">
        <v>1</v>
      </c>
      <c r="M2074" s="6">
        <v>525</v>
      </c>
      <c r="N2074" s="13">
        <v>525</v>
      </c>
      <c r="O2074" s="3">
        <v>44</v>
      </c>
      <c r="P2074" s="1">
        <v>1.0049999999999999</v>
      </c>
      <c r="Q2074" s="1">
        <v>1.0049999999999999</v>
      </c>
      <c r="R2074" s="3">
        <v>47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100</v>
      </c>
      <c r="AC2074" s="3">
        <v>11</v>
      </c>
      <c r="AD2074" s="1">
        <v>-9.0224465000000004E-2</v>
      </c>
      <c r="AE2074" s="1">
        <v>7.4363546281953796E-2</v>
      </c>
      <c r="AF2074" s="1">
        <v>3</v>
      </c>
      <c r="AG2074" s="1">
        <v>3</v>
      </c>
      <c r="AH2074" s="1">
        <v>11</v>
      </c>
      <c r="AI2074" s="1">
        <v>1</v>
      </c>
      <c r="AJ2074" s="1">
        <v>1</v>
      </c>
      <c r="AK2074" s="1">
        <v>51</v>
      </c>
    </row>
    <row r="2075" spans="1:37" x14ac:dyDescent="0.2">
      <c r="A2075" t="s">
        <v>2074</v>
      </c>
      <c r="B2075" t="s">
        <v>5412</v>
      </c>
      <c r="C2075" t="s">
        <v>9460</v>
      </c>
      <c r="D2075" t="s">
        <v>9461</v>
      </c>
      <c r="E2075" t="s">
        <v>5689</v>
      </c>
      <c r="F2075" s="35" t="s">
        <v>9481</v>
      </c>
      <c r="G2075" s="1" t="s">
        <v>5104</v>
      </c>
      <c r="H2075" s="1" t="s">
        <v>5104</v>
      </c>
      <c r="I2075" s="3">
        <v>1</v>
      </c>
      <c r="J2075" s="1">
        <v>0</v>
      </c>
      <c r="K2075" s="1">
        <v>0</v>
      </c>
      <c r="L2075" s="3">
        <v>1</v>
      </c>
      <c r="M2075" s="6">
        <v>900</v>
      </c>
      <c r="N2075" s="13">
        <v>900</v>
      </c>
      <c r="O2075" s="3">
        <v>44</v>
      </c>
      <c r="P2075" s="1">
        <v>1</v>
      </c>
      <c r="Q2075" s="1">
        <v>1</v>
      </c>
      <c r="R2075" s="3">
        <v>47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100</v>
      </c>
      <c r="AC2075" s="3">
        <v>11</v>
      </c>
      <c r="AD2075" s="1">
        <v>-9.0224465000000004E-2</v>
      </c>
      <c r="AE2075" s="1">
        <v>7.4363546281953796E-2</v>
      </c>
      <c r="AF2075" s="1">
        <v>3</v>
      </c>
      <c r="AG2075" s="1">
        <v>3</v>
      </c>
      <c r="AH2075" s="1">
        <v>11</v>
      </c>
      <c r="AI2075" s="1">
        <v>1</v>
      </c>
      <c r="AJ2075" s="1">
        <v>1</v>
      </c>
      <c r="AK2075" s="1">
        <v>51</v>
      </c>
    </row>
    <row r="2076" spans="1:37" x14ac:dyDescent="0.2">
      <c r="A2076" t="s">
        <v>2075</v>
      </c>
      <c r="B2076" t="s">
        <v>5412</v>
      </c>
      <c r="C2076" t="s">
        <v>9460</v>
      </c>
      <c r="D2076" t="s">
        <v>9461</v>
      </c>
      <c r="E2076" t="s">
        <v>9482</v>
      </c>
      <c r="F2076" s="35" t="s">
        <v>9483</v>
      </c>
      <c r="G2076" s="1" t="s">
        <v>5104</v>
      </c>
      <c r="H2076" s="1" t="s">
        <v>5104</v>
      </c>
      <c r="I2076" s="3">
        <v>1</v>
      </c>
      <c r="J2076" s="1">
        <v>0</v>
      </c>
      <c r="K2076" s="1">
        <v>0</v>
      </c>
      <c r="L2076" s="3">
        <v>1</v>
      </c>
      <c r="M2076" s="6">
        <v>720</v>
      </c>
      <c r="N2076" s="13">
        <v>720</v>
      </c>
      <c r="O2076" s="3">
        <v>44</v>
      </c>
      <c r="P2076" s="1" t="s">
        <v>2</v>
      </c>
      <c r="Q2076" s="1">
        <v>1.2847</v>
      </c>
      <c r="R2076" s="3" t="s">
        <v>14989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100</v>
      </c>
      <c r="AC2076" s="36">
        <v>1</v>
      </c>
      <c r="AD2076" s="1">
        <v>-9.0224465000000004E-2</v>
      </c>
      <c r="AE2076" s="1">
        <v>7.4363546281953796E-2</v>
      </c>
      <c r="AF2076" s="1">
        <v>3</v>
      </c>
      <c r="AG2076" s="1">
        <v>3</v>
      </c>
      <c r="AH2076" s="1">
        <v>1</v>
      </c>
      <c r="AI2076" s="1">
        <v>2</v>
      </c>
      <c r="AJ2076" s="1">
        <v>2</v>
      </c>
      <c r="AK2076" s="1">
        <v>51</v>
      </c>
    </row>
    <row r="2077" spans="1:37" x14ac:dyDescent="0.2">
      <c r="A2077" t="s">
        <v>2076</v>
      </c>
      <c r="B2077" t="s">
        <v>5412</v>
      </c>
      <c r="C2077" t="s">
        <v>9460</v>
      </c>
      <c r="D2077" t="s">
        <v>9461</v>
      </c>
      <c r="E2077" t="s">
        <v>9484</v>
      </c>
      <c r="F2077" s="35" t="s">
        <v>9485</v>
      </c>
      <c r="G2077" s="1" t="s">
        <v>5104</v>
      </c>
      <c r="H2077" s="1" t="s">
        <v>5104</v>
      </c>
      <c r="I2077" s="3">
        <v>1</v>
      </c>
      <c r="J2077" s="1">
        <v>0</v>
      </c>
      <c r="K2077" s="1">
        <v>0</v>
      </c>
      <c r="L2077" s="3">
        <v>1</v>
      </c>
      <c r="M2077" s="6">
        <v>822.3</v>
      </c>
      <c r="N2077" s="13">
        <v>822.3</v>
      </c>
      <c r="O2077" s="3">
        <v>44</v>
      </c>
      <c r="P2077" s="1" t="s">
        <v>2</v>
      </c>
      <c r="Q2077" s="1">
        <v>1.764</v>
      </c>
      <c r="R2077" s="3" t="s">
        <v>14989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100</v>
      </c>
      <c r="AC2077" s="36">
        <v>1</v>
      </c>
      <c r="AD2077" s="1">
        <v>-9.0224465000000004E-2</v>
      </c>
      <c r="AE2077" s="1">
        <v>7.4363546281953699E-2</v>
      </c>
      <c r="AF2077" s="1">
        <v>3</v>
      </c>
      <c r="AG2077" s="1">
        <v>3</v>
      </c>
      <c r="AH2077" s="1">
        <v>1</v>
      </c>
      <c r="AI2077" s="1">
        <v>1</v>
      </c>
      <c r="AJ2077" s="1">
        <v>1</v>
      </c>
      <c r="AK2077" s="1">
        <v>51</v>
      </c>
    </row>
    <row r="2078" spans="1:37" x14ac:dyDescent="0.2">
      <c r="A2078" t="s">
        <v>2077</v>
      </c>
      <c r="B2078" t="s">
        <v>5412</v>
      </c>
      <c r="C2078" t="s">
        <v>9460</v>
      </c>
      <c r="D2078" t="s">
        <v>9461</v>
      </c>
      <c r="E2078" t="s">
        <v>9486</v>
      </c>
      <c r="F2078" s="35" t="s">
        <v>9487</v>
      </c>
      <c r="G2078" s="1" t="s">
        <v>5104</v>
      </c>
      <c r="H2078" s="1" t="s">
        <v>5104</v>
      </c>
      <c r="I2078" s="3">
        <v>1</v>
      </c>
      <c r="J2078" s="1">
        <v>0</v>
      </c>
      <c r="K2078" s="1">
        <v>0</v>
      </c>
      <c r="L2078" s="3">
        <v>1</v>
      </c>
      <c r="M2078" s="6">
        <v>1000</v>
      </c>
      <c r="N2078" s="13">
        <v>1000</v>
      </c>
      <c r="O2078" s="3">
        <v>44</v>
      </c>
      <c r="P2078" s="1">
        <v>1</v>
      </c>
      <c r="Q2078" s="1">
        <v>1</v>
      </c>
      <c r="R2078" s="3">
        <v>47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100</v>
      </c>
      <c r="AC2078" s="3">
        <v>11</v>
      </c>
      <c r="AD2078" s="1">
        <v>-9.0224465000000004E-2</v>
      </c>
      <c r="AE2078" s="1">
        <v>7.4363546281953699E-2</v>
      </c>
      <c r="AF2078" s="1">
        <v>3</v>
      </c>
      <c r="AG2078" s="1">
        <v>3</v>
      </c>
      <c r="AH2078" s="1">
        <v>11</v>
      </c>
      <c r="AI2078" s="1">
        <v>2</v>
      </c>
      <c r="AJ2078" s="1">
        <v>2</v>
      </c>
      <c r="AK2078" s="1">
        <v>51</v>
      </c>
    </row>
    <row r="2079" spans="1:37" x14ac:dyDescent="0.2">
      <c r="A2079" t="s">
        <v>2078</v>
      </c>
      <c r="B2079" t="s">
        <v>5412</v>
      </c>
      <c r="C2079" t="s">
        <v>9460</v>
      </c>
      <c r="D2079" t="s">
        <v>9461</v>
      </c>
      <c r="E2079" t="s">
        <v>9488</v>
      </c>
      <c r="F2079" s="35" t="s">
        <v>9489</v>
      </c>
      <c r="G2079" s="1" t="s">
        <v>5104</v>
      </c>
      <c r="H2079" s="1" t="s">
        <v>5104</v>
      </c>
      <c r="I2079" s="3">
        <v>1</v>
      </c>
      <c r="J2079" s="1">
        <v>0</v>
      </c>
      <c r="K2079" s="1">
        <v>0</v>
      </c>
      <c r="L2079" s="3">
        <v>1</v>
      </c>
      <c r="M2079" s="6">
        <v>938</v>
      </c>
      <c r="N2079" s="13">
        <v>938</v>
      </c>
      <c r="O2079" s="3">
        <v>44</v>
      </c>
      <c r="P2079" s="1" t="s">
        <v>2</v>
      </c>
      <c r="Q2079" s="1">
        <v>1.2182999999999999</v>
      </c>
      <c r="R2079" s="3" t="s">
        <v>14989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100</v>
      </c>
      <c r="AC2079" s="36">
        <v>1</v>
      </c>
      <c r="AD2079" s="1">
        <v>-9.0224465000000004E-2</v>
      </c>
      <c r="AE2079" s="1">
        <v>7.4363546281953699E-2</v>
      </c>
      <c r="AF2079" s="1">
        <v>3</v>
      </c>
      <c r="AG2079" s="1">
        <v>3</v>
      </c>
      <c r="AH2079" s="1">
        <v>1</v>
      </c>
      <c r="AI2079" s="1">
        <v>1</v>
      </c>
      <c r="AJ2079" s="1">
        <v>1</v>
      </c>
      <c r="AK2079" s="1">
        <v>51</v>
      </c>
    </row>
    <row r="2080" spans="1:37" x14ac:dyDescent="0.2">
      <c r="A2080" t="s">
        <v>2079</v>
      </c>
      <c r="B2080" t="s">
        <v>5412</v>
      </c>
      <c r="C2080" t="s">
        <v>9460</v>
      </c>
      <c r="D2080" t="s">
        <v>9461</v>
      </c>
      <c r="E2080" t="s">
        <v>7952</v>
      </c>
      <c r="F2080" s="35" t="s">
        <v>9490</v>
      </c>
      <c r="G2080" s="1" t="s">
        <v>5104</v>
      </c>
      <c r="H2080" s="1" t="s">
        <v>5104</v>
      </c>
      <c r="I2080" s="3">
        <v>1</v>
      </c>
      <c r="J2080" s="1">
        <v>0</v>
      </c>
      <c r="K2080" s="1">
        <v>0</v>
      </c>
      <c r="L2080" s="3">
        <v>1</v>
      </c>
      <c r="M2080" s="6">
        <v>630</v>
      </c>
      <c r="N2080" s="13">
        <v>630</v>
      </c>
      <c r="O2080" s="3">
        <v>44</v>
      </c>
      <c r="P2080" s="1" t="s">
        <v>2</v>
      </c>
      <c r="Q2080" s="1">
        <v>1.0835999999999999</v>
      </c>
      <c r="R2080" s="3" t="s">
        <v>14989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100</v>
      </c>
      <c r="AC2080" s="36">
        <v>1</v>
      </c>
      <c r="AD2080" s="1">
        <v>-9.0224465000000004E-2</v>
      </c>
      <c r="AE2080" s="1">
        <v>7.4363546281953699E-2</v>
      </c>
      <c r="AF2080" s="1">
        <v>3</v>
      </c>
      <c r="AG2080" s="1">
        <v>3</v>
      </c>
      <c r="AH2080" s="1">
        <v>1</v>
      </c>
      <c r="AI2080" s="1">
        <v>1</v>
      </c>
      <c r="AJ2080" s="1">
        <v>1</v>
      </c>
      <c r="AK2080" s="1">
        <v>51</v>
      </c>
    </row>
    <row r="2081" spans="1:37" x14ac:dyDescent="0.2">
      <c r="A2081" t="s">
        <v>2080</v>
      </c>
      <c r="B2081" t="s">
        <v>5412</v>
      </c>
      <c r="C2081" t="s">
        <v>9460</v>
      </c>
      <c r="D2081" t="s">
        <v>9461</v>
      </c>
      <c r="E2081" t="s">
        <v>9491</v>
      </c>
      <c r="F2081" s="35" t="s">
        <v>9492</v>
      </c>
      <c r="G2081" s="1" t="s">
        <v>5104</v>
      </c>
      <c r="H2081" s="1" t="s">
        <v>5104</v>
      </c>
      <c r="I2081" s="3">
        <v>1</v>
      </c>
      <c r="J2081" s="1">
        <v>0</v>
      </c>
      <c r="K2081" s="1">
        <v>0</v>
      </c>
      <c r="L2081" s="3">
        <v>1</v>
      </c>
      <c r="M2081" s="6">
        <v>780</v>
      </c>
      <c r="N2081" s="13">
        <v>780</v>
      </c>
      <c r="O2081" s="3">
        <v>44</v>
      </c>
      <c r="P2081" s="1" t="s">
        <v>2</v>
      </c>
      <c r="Q2081" s="1">
        <v>1.4553</v>
      </c>
      <c r="R2081" s="3" t="s">
        <v>14989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100</v>
      </c>
      <c r="AC2081" s="36">
        <v>1</v>
      </c>
      <c r="AD2081" s="1">
        <v>-9.0224465000000004E-2</v>
      </c>
      <c r="AE2081" s="1">
        <v>7.4363546281953699E-2</v>
      </c>
      <c r="AF2081" s="1">
        <v>3</v>
      </c>
      <c r="AG2081" s="1">
        <v>3</v>
      </c>
      <c r="AH2081" s="1">
        <v>1</v>
      </c>
      <c r="AI2081" s="1">
        <v>1</v>
      </c>
      <c r="AJ2081" s="1">
        <v>1</v>
      </c>
      <c r="AK2081" s="1">
        <v>51</v>
      </c>
    </row>
    <row r="2082" spans="1:37" x14ac:dyDescent="0.2">
      <c r="A2082" t="s">
        <v>2081</v>
      </c>
      <c r="B2082" t="s">
        <v>5412</v>
      </c>
      <c r="C2082" t="s">
        <v>9460</v>
      </c>
      <c r="D2082" t="s">
        <v>9461</v>
      </c>
      <c r="E2082" t="s">
        <v>9493</v>
      </c>
      <c r="F2082" s="35" t="s">
        <v>9494</v>
      </c>
      <c r="G2082" s="1" t="s">
        <v>5104</v>
      </c>
      <c r="H2082" s="1" t="s">
        <v>5104</v>
      </c>
      <c r="I2082" s="3">
        <v>1</v>
      </c>
      <c r="J2082" s="1">
        <v>0</v>
      </c>
      <c r="K2082" s="1">
        <v>0</v>
      </c>
      <c r="L2082" s="3">
        <v>1</v>
      </c>
      <c r="M2082" s="6">
        <v>750</v>
      </c>
      <c r="N2082" s="13">
        <v>750</v>
      </c>
      <c r="O2082" s="3">
        <v>44</v>
      </c>
      <c r="P2082" s="1">
        <v>1.01</v>
      </c>
      <c r="Q2082" s="1">
        <v>1.01</v>
      </c>
      <c r="R2082" s="3">
        <v>47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100</v>
      </c>
      <c r="AC2082" s="3">
        <v>11</v>
      </c>
      <c r="AD2082" s="1">
        <v>-9.0224465000000004E-2</v>
      </c>
      <c r="AE2082" s="1">
        <v>7.4363546281953699E-2</v>
      </c>
      <c r="AF2082" s="1">
        <v>3</v>
      </c>
      <c r="AG2082" s="1">
        <v>3</v>
      </c>
      <c r="AH2082" s="1">
        <v>11</v>
      </c>
      <c r="AI2082" s="1">
        <v>1</v>
      </c>
      <c r="AJ2082" s="1">
        <v>1</v>
      </c>
      <c r="AK2082" s="1">
        <v>51</v>
      </c>
    </row>
    <row r="2083" spans="1:37" x14ac:dyDescent="0.2">
      <c r="A2083" t="s">
        <v>2082</v>
      </c>
      <c r="B2083" t="s">
        <v>5412</v>
      </c>
      <c r="C2083" t="s">
        <v>9460</v>
      </c>
      <c r="D2083" t="s">
        <v>9461</v>
      </c>
      <c r="E2083" t="s">
        <v>9495</v>
      </c>
      <c r="F2083" s="35" t="s">
        <v>9496</v>
      </c>
      <c r="G2083" s="1" t="s">
        <v>5104</v>
      </c>
      <c r="H2083" s="1" t="s">
        <v>5104</v>
      </c>
      <c r="I2083" s="3">
        <v>1</v>
      </c>
      <c r="J2083" s="1">
        <v>1</v>
      </c>
      <c r="K2083" s="1">
        <v>1</v>
      </c>
      <c r="L2083" s="3">
        <v>1</v>
      </c>
      <c r="M2083" s="6">
        <v>789.5</v>
      </c>
      <c r="N2083" s="13">
        <v>789.5</v>
      </c>
      <c r="O2083" s="3">
        <v>44</v>
      </c>
      <c r="P2083" s="1">
        <v>1</v>
      </c>
      <c r="Q2083" s="1">
        <v>1</v>
      </c>
      <c r="R2083" s="3">
        <v>1</v>
      </c>
      <c r="S2083" s="1">
        <v>20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80</v>
      </c>
      <c r="AC2083" s="36">
        <v>1</v>
      </c>
      <c r="AD2083" s="1">
        <v>-5.0652609000000001E-2</v>
      </c>
      <c r="AE2083" s="1">
        <v>7.0122618604799E-2</v>
      </c>
      <c r="AF2083" s="1">
        <v>3</v>
      </c>
      <c r="AG2083" s="1">
        <v>3</v>
      </c>
      <c r="AH2083" s="1">
        <v>1</v>
      </c>
      <c r="AI2083" s="1">
        <v>3</v>
      </c>
      <c r="AJ2083" s="1">
        <v>3</v>
      </c>
      <c r="AK2083" s="1">
        <v>51</v>
      </c>
    </row>
    <row r="2084" spans="1:37" x14ac:dyDescent="0.2">
      <c r="A2084" t="s">
        <v>2083</v>
      </c>
      <c r="B2084" t="s">
        <v>5412</v>
      </c>
      <c r="C2084" t="s">
        <v>9460</v>
      </c>
      <c r="D2084" t="s">
        <v>9461</v>
      </c>
      <c r="E2084" t="s">
        <v>9497</v>
      </c>
      <c r="F2084" s="35" t="s">
        <v>9498</v>
      </c>
      <c r="G2084" s="1" t="s">
        <v>5104</v>
      </c>
      <c r="H2084" s="1" t="s">
        <v>5104</v>
      </c>
      <c r="I2084" s="3">
        <v>1</v>
      </c>
      <c r="J2084" s="1">
        <v>0</v>
      </c>
      <c r="K2084" s="1">
        <v>0</v>
      </c>
      <c r="L2084" s="3">
        <v>1</v>
      </c>
      <c r="M2084" s="6">
        <v>880</v>
      </c>
      <c r="N2084" s="13">
        <v>880</v>
      </c>
      <c r="O2084" s="3">
        <v>44</v>
      </c>
      <c r="P2084" s="1" t="s">
        <v>2</v>
      </c>
      <c r="Q2084" s="1">
        <v>1.4584999999999999</v>
      </c>
      <c r="R2084" s="3" t="s">
        <v>14989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100</v>
      </c>
      <c r="AC2084" s="36">
        <v>1</v>
      </c>
      <c r="AD2084" s="1">
        <v>-9.0224465000000004E-2</v>
      </c>
      <c r="AE2084" s="1">
        <v>7.4363546281953699E-2</v>
      </c>
      <c r="AF2084" s="1">
        <v>3</v>
      </c>
      <c r="AG2084" s="1">
        <v>3</v>
      </c>
      <c r="AH2084" s="1">
        <v>1</v>
      </c>
      <c r="AI2084" s="1">
        <v>1</v>
      </c>
      <c r="AJ2084" s="1">
        <v>1</v>
      </c>
      <c r="AK2084" s="1">
        <v>51</v>
      </c>
    </row>
    <row r="2085" spans="1:37" x14ac:dyDescent="0.2">
      <c r="A2085" t="s">
        <v>2084</v>
      </c>
      <c r="B2085" t="s">
        <v>5412</v>
      </c>
      <c r="C2085" t="s">
        <v>9460</v>
      </c>
      <c r="D2085" t="s">
        <v>9461</v>
      </c>
      <c r="E2085" t="s">
        <v>9499</v>
      </c>
      <c r="F2085" s="35" t="s">
        <v>9500</v>
      </c>
      <c r="G2085" s="1" t="s">
        <v>5104</v>
      </c>
      <c r="H2085" s="1" t="s">
        <v>5104</v>
      </c>
      <c r="I2085" s="3">
        <v>1</v>
      </c>
      <c r="J2085" s="1">
        <v>0</v>
      </c>
      <c r="K2085" s="1">
        <v>0</v>
      </c>
      <c r="L2085" s="3">
        <v>1</v>
      </c>
      <c r="M2085" s="6">
        <v>950</v>
      </c>
      <c r="N2085" s="13">
        <v>950</v>
      </c>
      <c r="O2085" s="3">
        <v>44</v>
      </c>
      <c r="P2085" s="1" t="s">
        <v>2</v>
      </c>
      <c r="Q2085" s="1">
        <v>1.3506</v>
      </c>
      <c r="R2085" s="3" t="s">
        <v>14989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100</v>
      </c>
      <c r="AC2085" s="36">
        <v>1</v>
      </c>
      <c r="AD2085" s="1">
        <v>-9.0224465000000004E-2</v>
      </c>
      <c r="AE2085" s="1">
        <v>7.4363546281953699E-2</v>
      </c>
      <c r="AF2085" s="1">
        <v>3</v>
      </c>
      <c r="AG2085" s="1">
        <v>3</v>
      </c>
      <c r="AH2085" s="1">
        <v>1</v>
      </c>
      <c r="AI2085" s="1">
        <v>2</v>
      </c>
      <c r="AJ2085" s="1">
        <v>2</v>
      </c>
      <c r="AK2085" s="1">
        <v>51</v>
      </c>
    </row>
    <row r="2086" spans="1:37" x14ac:dyDescent="0.2">
      <c r="A2086" t="s">
        <v>2085</v>
      </c>
      <c r="B2086" t="s">
        <v>5412</v>
      </c>
      <c r="C2086" t="s">
        <v>9460</v>
      </c>
      <c r="D2086" t="s">
        <v>9461</v>
      </c>
      <c r="E2086" t="s">
        <v>9501</v>
      </c>
      <c r="F2086" s="35" t="s">
        <v>9502</v>
      </c>
      <c r="G2086" s="1" t="s">
        <v>5104</v>
      </c>
      <c r="H2086" s="1" t="s">
        <v>5104</v>
      </c>
      <c r="I2086" s="3">
        <v>1</v>
      </c>
      <c r="J2086" s="1">
        <v>0</v>
      </c>
      <c r="K2086" s="1">
        <v>0</v>
      </c>
      <c r="L2086" s="3">
        <v>1</v>
      </c>
      <c r="M2086" s="6">
        <v>750</v>
      </c>
      <c r="N2086" s="13">
        <v>750</v>
      </c>
      <c r="O2086" s="3">
        <v>44</v>
      </c>
      <c r="P2086" s="1">
        <v>1</v>
      </c>
      <c r="Q2086" s="1">
        <v>1</v>
      </c>
      <c r="R2086" s="3">
        <v>47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100</v>
      </c>
      <c r="AC2086" s="3">
        <v>11</v>
      </c>
      <c r="AD2086" s="1">
        <v>-9.0224465000000004E-2</v>
      </c>
      <c r="AE2086" s="1">
        <v>7.4363546281953699E-2</v>
      </c>
      <c r="AF2086" s="1">
        <v>3</v>
      </c>
      <c r="AG2086" s="1">
        <v>3</v>
      </c>
      <c r="AH2086" s="1">
        <v>11</v>
      </c>
      <c r="AI2086" s="1">
        <v>1</v>
      </c>
      <c r="AJ2086" s="1">
        <v>1</v>
      </c>
      <c r="AK2086" s="1">
        <v>51</v>
      </c>
    </row>
    <row r="2087" spans="1:37" x14ac:dyDescent="0.2">
      <c r="A2087" t="s">
        <v>2086</v>
      </c>
      <c r="B2087" t="s">
        <v>5412</v>
      </c>
      <c r="C2087" t="s">
        <v>9460</v>
      </c>
      <c r="D2087" t="s">
        <v>9461</v>
      </c>
      <c r="E2087" t="s">
        <v>9503</v>
      </c>
      <c r="F2087" s="35" t="s">
        <v>9504</v>
      </c>
      <c r="G2087" s="1" t="s">
        <v>5104</v>
      </c>
      <c r="H2087" s="1" t="s">
        <v>5104</v>
      </c>
      <c r="I2087" s="3">
        <v>1</v>
      </c>
      <c r="J2087" s="1">
        <v>0</v>
      </c>
      <c r="K2087" s="1">
        <v>0</v>
      </c>
      <c r="L2087" s="3">
        <v>1</v>
      </c>
      <c r="M2087" s="6">
        <v>880</v>
      </c>
      <c r="N2087" s="13">
        <v>880</v>
      </c>
      <c r="O2087" s="3">
        <v>44</v>
      </c>
      <c r="P2087" s="1" t="s">
        <v>2</v>
      </c>
      <c r="Q2087" s="1">
        <v>1.2537</v>
      </c>
      <c r="R2087" s="3" t="s">
        <v>14989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20</v>
      </c>
      <c r="Z2087" s="1">
        <v>0</v>
      </c>
      <c r="AA2087" s="1">
        <v>0</v>
      </c>
      <c r="AB2087" s="1">
        <v>80</v>
      </c>
      <c r="AC2087" s="36">
        <v>1</v>
      </c>
      <c r="AD2087" s="1">
        <v>-9.6483146000000006E-2</v>
      </c>
      <c r="AE2087" s="1">
        <v>2.2185339469565701E-2</v>
      </c>
      <c r="AF2087" s="1">
        <v>3</v>
      </c>
      <c r="AG2087" s="1">
        <v>3</v>
      </c>
      <c r="AH2087" s="1">
        <v>1</v>
      </c>
      <c r="AI2087" s="1">
        <v>1</v>
      </c>
      <c r="AJ2087" s="1">
        <v>1</v>
      </c>
      <c r="AK2087" s="1">
        <v>51</v>
      </c>
    </row>
    <row r="2088" spans="1:37" x14ac:dyDescent="0.2">
      <c r="A2088" t="s">
        <v>2087</v>
      </c>
      <c r="B2088" t="s">
        <v>5412</v>
      </c>
      <c r="C2088" t="s">
        <v>9460</v>
      </c>
      <c r="D2088" t="s">
        <v>9461</v>
      </c>
      <c r="E2088" t="s">
        <v>9505</v>
      </c>
      <c r="F2088" s="35" t="s">
        <v>9506</v>
      </c>
      <c r="G2088" s="1" t="s">
        <v>5104</v>
      </c>
      <c r="H2088" s="1" t="s">
        <v>5104</v>
      </c>
      <c r="I2088" s="3">
        <v>1</v>
      </c>
      <c r="J2088" s="1">
        <v>0</v>
      </c>
      <c r="K2088" s="1">
        <v>0</v>
      </c>
      <c r="L2088" s="3">
        <v>1</v>
      </c>
      <c r="M2088" s="6">
        <v>950</v>
      </c>
      <c r="N2088" s="13">
        <v>950</v>
      </c>
      <c r="O2088" s="3">
        <v>44</v>
      </c>
      <c r="P2088" s="1" t="s">
        <v>2</v>
      </c>
      <c r="Q2088" s="1">
        <v>1.4856</v>
      </c>
      <c r="R2088" s="3" t="s">
        <v>14989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100</v>
      </c>
      <c r="AC2088" s="36">
        <v>1</v>
      </c>
      <c r="AD2088" s="1">
        <v>-9.0224465000000004E-2</v>
      </c>
      <c r="AE2088" s="1">
        <v>7.4363546281953699E-2</v>
      </c>
      <c r="AF2088" s="1">
        <v>3</v>
      </c>
      <c r="AG2088" s="1">
        <v>3</v>
      </c>
      <c r="AH2088" s="1">
        <v>1</v>
      </c>
      <c r="AI2088" s="1">
        <v>1</v>
      </c>
      <c r="AJ2088" s="1">
        <v>1</v>
      </c>
      <c r="AK2088" s="1">
        <v>51</v>
      </c>
    </row>
    <row r="2089" spans="1:37" x14ac:dyDescent="0.2">
      <c r="A2089" t="s">
        <v>2088</v>
      </c>
      <c r="B2089" t="s">
        <v>5123</v>
      </c>
      <c r="C2089" t="s">
        <v>5124</v>
      </c>
      <c r="D2089" t="s">
        <v>9507</v>
      </c>
      <c r="E2089" t="s">
        <v>9508</v>
      </c>
      <c r="F2089" s="35" t="s">
        <v>9509</v>
      </c>
      <c r="G2089" s="1" t="s">
        <v>5104</v>
      </c>
      <c r="H2089" s="1" t="s">
        <v>5104</v>
      </c>
      <c r="I2089" s="3">
        <v>1</v>
      </c>
      <c r="J2089" s="1">
        <v>0</v>
      </c>
      <c r="K2089" s="1">
        <v>0</v>
      </c>
      <c r="L2089" s="3">
        <v>1</v>
      </c>
      <c r="M2089" s="6">
        <v>350</v>
      </c>
      <c r="N2089" s="13">
        <v>350</v>
      </c>
      <c r="O2089" s="3">
        <v>44</v>
      </c>
      <c r="P2089" s="1">
        <v>2.5750000000000002</v>
      </c>
      <c r="Q2089" s="1">
        <v>2.5750000000000002</v>
      </c>
      <c r="R2089" s="3">
        <v>47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100</v>
      </c>
      <c r="AC2089" s="3">
        <v>11</v>
      </c>
      <c r="AD2089" s="1">
        <v>-9.0224465000000004E-2</v>
      </c>
      <c r="AE2089" s="1">
        <v>7.4363546281953699E-2</v>
      </c>
      <c r="AF2089" s="1">
        <v>1</v>
      </c>
      <c r="AG2089" s="1">
        <v>1</v>
      </c>
      <c r="AH2089" s="1">
        <v>11</v>
      </c>
      <c r="AI2089" s="1">
        <v>4</v>
      </c>
      <c r="AJ2089" s="1">
        <v>4</v>
      </c>
      <c r="AK2089" s="1">
        <v>51</v>
      </c>
    </row>
    <row r="2090" spans="1:37" x14ac:dyDescent="0.2">
      <c r="A2090" t="s">
        <v>2089</v>
      </c>
      <c r="B2090" t="s">
        <v>5181</v>
      </c>
      <c r="C2090" t="s">
        <v>5182</v>
      </c>
      <c r="D2090" t="s">
        <v>9510</v>
      </c>
      <c r="E2090" t="s">
        <v>9511</v>
      </c>
      <c r="F2090" s="35" t="s">
        <v>9512</v>
      </c>
      <c r="G2090" s="1" t="s">
        <v>5107</v>
      </c>
      <c r="H2090" s="1" t="s">
        <v>5107</v>
      </c>
      <c r="I2090" s="3">
        <v>1</v>
      </c>
      <c r="J2090" s="1">
        <v>1</v>
      </c>
      <c r="K2090" s="1">
        <v>1</v>
      </c>
      <c r="L2090" s="3">
        <v>1</v>
      </c>
      <c r="M2090" s="6">
        <v>12000</v>
      </c>
      <c r="N2090" s="13">
        <v>12000</v>
      </c>
      <c r="O2090" s="3">
        <v>44</v>
      </c>
      <c r="P2090" s="1">
        <v>2.35</v>
      </c>
      <c r="Q2090" s="1">
        <v>2.35</v>
      </c>
      <c r="R2090" s="3">
        <v>47</v>
      </c>
      <c r="S2090" s="1">
        <v>0</v>
      </c>
      <c r="T2090" s="1">
        <v>100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3">
        <v>11</v>
      </c>
      <c r="AD2090" s="1">
        <v>1.0211409999999999E-3</v>
      </c>
      <c r="AE2090" s="1">
        <v>-1.1338292754171199E-2</v>
      </c>
      <c r="AF2090" s="1">
        <v>1</v>
      </c>
      <c r="AG2090" s="1">
        <v>1</v>
      </c>
      <c r="AH2090" s="1">
        <v>11</v>
      </c>
      <c r="AI2090" s="1">
        <v>7</v>
      </c>
      <c r="AJ2090" s="1">
        <v>7</v>
      </c>
      <c r="AK2090" s="1">
        <v>51</v>
      </c>
    </row>
    <row r="2091" spans="1:37" x14ac:dyDescent="0.2">
      <c r="A2091" t="s">
        <v>2090</v>
      </c>
      <c r="B2091" t="s">
        <v>5123</v>
      </c>
      <c r="C2091" t="s">
        <v>5124</v>
      </c>
      <c r="D2091" t="s">
        <v>9513</v>
      </c>
      <c r="E2091" t="s">
        <v>8328</v>
      </c>
      <c r="F2091" s="35" t="s">
        <v>9514</v>
      </c>
      <c r="G2091" s="1" t="s">
        <v>5104</v>
      </c>
      <c r="H2091" s="1" t="s">
        <v>5104</v>
      </c>
      <c r="I2091" s="3">
        <v>1</v>
      </c>
      <c r="J2091" s="1">
        <v>0</v>
      </c>
      <c r="K2091" s="1">
        <v>0</v>
      </c>
      <c r="L2091" s="3">
        <v>1</v>
      </c>
      <c r="M2091" s="6">
        <v>84.8</v>
      </c>
      <c r="N2091" s="13">
        <v>84.8</v>
      </c>
      <c r="O2091" s="3">
        <v>44</v>
      </c>
      <c r="P2091" s="1">
        <v>1.88</v>
      </c>
      <c r="Q2091" s="1">
        <v>1.88</v>
      </c>
      <c r="R2091" s="3">
        <v>47</v>
      </c>
      <c r="S2091" s="1">
        <v>50</v>
      </c>
      <c r="T2091" s="1">
        <v>0</v>
      </c>
      <c r="U2091" s="1">
        <v>0</v>
      </c>
      <c r="V2091" s="1">
        <v>0</v>
      </c>
      <c r="W2091" s="1">
        <v>50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3">
        <v>11</v>
      </c>
      <c r="AD2091" s="1">
        <v>7.8015720999999996E-2</v>
      </c>
      <c r="AE2091" s="1">
        <v>8.6284623564013892E-3</v>
      </c>
      <c r="AF2091" s="1">
        <v>1</v>
      </c>
      <c r="AG2091" s="1">
        <v>1</v>
      </c>
      <c r="AH2091" s="1">
        <v>11</v>
      </c>
      <c r="AI2091" s="1">
        <v>3</v>
      </c>
      <c r="AJ2091" s="1">
        <v>3</v>
      </c>
      <c r="AK2091" s="1">
        <v>51</v>
      </c>
    </row>
    <row r="2092" spans="1:37" x14ac:dyDescent="0.2">
      <c r="A2092" t="s">
        <v>2091</v>
      </c>
      <c r="B2092" t="s">
        <v>5123</v>
      </c>
      <c r="C2092" t="s">
        <v>5124</v>
      </c>
      <c r="D2092" t="s">
        <v>9513</v>
      </c>
      <c r="E2092" t="s">
        <v>9515</v>
      </c>
      <c r="F2092" s="35" t="s">
        <v>9516</v>
      </c>
      <c r="G2092" s="1" t="s">
        <v>5104</v>
      </c>
      <c r="H2092" s="1" t="s">
        <v>5104</v>
      </c>
      <c r="I2092" s="3">
        <v>1</v>
      </c>
      <c r="J2092" s="1">
        <v>0</v>
      </c>
      <c r="K2092" s="1">
        <v>0</v>
      </c>
      <c r="L2092" s="3">
        <v>1</v>
      </c>
      <c r="M2092" s="6">
        <v>42.9</v>
      </c>
      <c r="N2092" s="13">
        <v>42.9</v>
      </c>
      <c r="O2092" s="3">
        <v>44</v>
      </c>
      <c r="P2092" s="1">
        <v>1.88</v>
      </c>
      <c r="Q2092" s="1">
        <v>1.88</v>
      </c>
      <c r="R2092" s="3">
        <v>47</v>
      </c>
      <c r="S2092" s="1">
        <v>50</v>
      </c>
      <c r="T2092" s="1">
        <v>0</v>
      </c>
      <c r="U2092" s="1">
        <v>0</v>
      </c>
      <c r="V2092" s="1">
        <v>0</v>
      </c>
      <c r="W2092" s="1">
        <v>50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3">
        <v>11</v>
      </c>
      <c r="AD2092" s="1">
        <v>7.8015720999999996E-2</v>
      </c>
      <c r="AE2092" s="1">
        <v>8.6284623564013996E-3</v>
      </c>
      <c r="AF2092" s="1">
        <v>1</v>
      </c>
      <c r="AG2092" s="1">
        <v>1</v>
      </c>
      <c r="AH2092" s="1">
        <v>11</v>
      </c>
      <c r="AI2092" s="1">
        <v>1</v>
      </c>
      <c r="AJ2092" s="1">
        <v>1</v>
      </c>
      <c r="AK2092" s="1">
        <v>51</v>
      </c>
    </row>
    <row r="2093" spans="1:37" x14ac:dyDescent="0.2">
      <c r="A2093" t="s">
        <v>2092</v>
      </c>
      <c r="B2093" t="s">
        <v>5123</v>
      </c>
      <c r="C2093" t="s">
        <v>5124</v>
      </c>
      <c r="D2093" t="s">
        <v>9513</v>
      </c>
      <c r="E2093" t="s">
        <v>9517</v>
      </c>
      <c r="F2093" s="35" t="s">
        <v>9518</v>
      </c>
      <c r="G2093" s="1" t="s">
        <v>5104</v>
      </c>
      <c r="H2093" s="1" t="s">
        <v>5104</v>
      </c>
      <c r="I2093" s="3">
        <v>1</v>
      </c>
      <c r="J2093" s="1">
        <v>0</v>
      </c>
      <c r="K2093" s="1">
        <v>0</v>
      </c>
      <c r="L2093" s="3">
        <v>1</v>
      </c>
      <c r="M2093" s="6">
        <v>54.4</v>
      </c>
      <c r="N2093" s="13">
        <v>54.4</v>
      </c>
      <c r="O2093" s="3">
        <v>44</v>
      </c>
      <c r="P2093" s="1">
        <v>1.88</v>
      </c>
      <c r="Q2093" s="1">
        <v>1.88</v>
      </c>
      <c r="R2093" s="3">
        <v>47</v>
      </c>
      <c r="S2093" s="1">
        <v>50</v>
      </c>
      <c r="T2093" s="1">
        <v>0</v>
      </c>
      <c r="U2093" s="1">
        <v>0</v>
      </c>
      <c r="V2093" s="1">
        <v>0</v>
      </c>
      <c r="W2093" s="1">
        <v>50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3">
        <v>11</v>
      </c>
      <c r="AD2093" s="1">
        <v>7.8015720999999996E-2</v>
      </c>
      <c r="AE2093" s="1">
        <v>8.6284623564013996E-3</v>
      </c>
      <c r="AF2093" s="1">
        <v>1</v>
      </c>
      <c r="AG2093" s="1">
        <v>1</v>
      </c>
      <c r="AH2093" s="1">
        <v>11</v>
      </c>
      <c r="AI2093" s="1">
        <v>2</v>
      </c>
      <c r="AJ2093" s="1">
        <v>2</v>
      </c>
      <c r="AK2093" s="1">
        <v>51</v>
      </c>
    </row>
    <row r="2094" spans="1:37" x14ac:dyDescent="0.2">
      <c r="A2094" t="s">
        <v>2093</v>
      </c>
      <c r="B2094" t="s">
        <v>5168</v>
      </c>
      <c r="C2094" t="s">
        <v>5481</v>
      </c>
      <c r="D2094" t="s">
        <v>9519</v>
      </c>
      <c r="E2094" t="s">
        <v>9520</v>
      </c>
      <c r="F2094" s="35" t="s">
        <v>15087</v>
      </c>
      <c r="G2094" s="1" t="s">
        <v>5104</v>
      </c>
      <c r="H2094" s="1" t="s">
        <v>5104</v>
      </c>
      <c r="I2094" s="3">
        <v>1</v>
      </c>
      <c r="J2094" s="1">
        <v>0</v>
      </c>
      <c r="K2094" s="1">
        <v>0</v>
      </c>
      <c r="L2094" s="3">
        <v>1</v>
      </c>
      <c r="M2094" s="6">
        <v>23.4</v>
      </c>
      <c r="N2094" s="13">
        <v>23.4</v>
      </c>
      <c r="O2094" s="3">
        <v>44</v>
      </c>
      <c r="P2094" s="1">
        <v>0.99250000000000005</v>
      </c>
      <c r="Q2094" s="1">
        <v>0.99250000000000005</v>
      </c>
      <c r="R2094" s="3">
        <v>47</v>
      </c>
      <c r="S2094" s="1">
        <v>20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40</v>
      </c>
      <c r="Z2094" s="1">
        <v>40</v>
      </c>
      <c r="AA2094" s="1">
        <v>0</v>
      </c>
      <c r="AB2094" s="1">
        <v>0</v>
      </c>
      <c r="AC2094" s="3">
        <v>11</v>
      </c>
      <c r="AD2094" s="1">
        <v>7.4479500000000001E-3</v>
      </c>
      <c r="AE2094" s="1">
        <v>-8.6501481168139494E-2</v>
      </c>
      <c r="AF2094" s="1">
        <v>3</v>
      </c>
      <c r="AG2094" s="1">
        <v>3</v>
      </c>
      <c r="AH2094" s="1">
        <v>11</v>
      </c>
      <c r="AI2094" s="1">
        <v>3</v>
      </c>
      <c r="AJ2094" s="1">
        <v>3</v>
      </c>
      <c r="AK2094" s="1">
        <v>51</v>
      </c>
    </row>
    <row r="2095" spans="1:37" x14ac:dyDescent="0.2">
      <c r="A2095" t="s">
        <v>2094</v>
      </c>
      <c r="B2095" t="s">
        <v>5168</v>
      </c>
      <c r="C2095" t="s">
        <v>5481</v>
      </c>
      <c r="D2095" t="s">
        <v>9519</v>
      </c>
      <c r="E2095" t="s">
        <v>6716</v>
      </c>
      <c r="F2095" s="35" t="s">
        <v>9521</v>
      </c>
      <c r="G2095" s="1" t="s">
        <v>5104</v>
      </c>
      <c r="H2095" s="1" t="s">
        <v>5104</v>
      </c>
      <c r="I2095" s="3">
        <v>1</v>
      </c>
      <c r="J2095" s="1">
        <v>0</v>
      </c>
      <c r="K2095" s="1">
        <v>0</v>
      </c>
      <c r="L2095" s="3">
        <v>1</v>
      </c>
      <c r="M2095" s="6">
        <v>25.6</v>
      </c>
      <c r="N2095" s="13">
        <v>25.6</v>
      </c>
      <c r="O2095" s="3">
        <v>44</v>
      </c>
      <c r="P2095" s="1">
        <v>1</v>
      </c>
      <c r="Q2095" s="1">
        <v>1</v>
      </c>
      <c r="R2095" s="3">
        <v>47</v>
      </c>
      <c r="S2095" s="1">
        <v>20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40</v>
      </c>
      <c r="Z2095" s="1">
        <v>40</v>
      </c>
      <c r="AA2095" s="1">
        <v>0</v>
      </c>
      <c r="AB2095" s="1">
        <v>0</v>
      </c>
      <c r="AC2095" s="3">
        <v>11</v>
      </c>
      <c r="AD2095" s="1">
        <v>7.4479500000000001E-3</v>
      </c>
      <c r="AE2095" s="1">
        <v>-8.6501481168139494E-2</v>
      </c>
      <c r="AF2095" s="1">
        <v>3</v>
      </c>
      <c r="AG2095" s="1">
        <v>3</v>
      </c>
      <c r="AH2095" s="1">
        <v>11</v>
      </c>
      <c r="AI2095" s="1">
        <v>4</v>
      </c>
      <c r="AJ2095" s="1">
        <v>4</v>
      </c>
      <c r="AK2095" s="1">
        <v>51</v>
      </c>
    </row>
    <row r="2096" spans="1:37" x14ac:dyDescent="0.2">
      <c r="A2096" t="s">
        <v>2095</v>
      </c>
      <c r="B2096" t="s">
        <v>5168</v>
      </c>
      <c r="C2096" t="s">
        <v>5481</v>
      </c>
      <c r="D2096" t="s">
        <v>9519</v>
      </c>
      <c r="E2096" t="s">
        <v>9522</v>
      </c>
      <c r="F2096" s="35" t="s">
        <v>9523</v>
      </c>
      <c r="G2096" s="1" t="s">
        <v>5104</v>
      </c>
      <c r="H2096" s="1" t="s">
        <v>5104</v>
      </c>
      <c r="I2096" s="3">
        <v>1</v>
      </c>
      <c r="J2096" s="1">
        <v>0</v>
      </c>
      <c r="K2096" s="1">
        <v>0</v>
      </c>
      <c r="L2096" s="3">
        <v>1</v>
      </c>
      <c r="M2096" s="6">
        <v>20</v>
      </c>
      <c r="N2096" s="13">
        <v>20</v>
      </c>
      <c r="O2096" s="3">
        <v>44</v>
      </c>
      <c r="P2096" s="1">
        <v>0.995</v>
      </c>
      <c r="Q2096" s="1">
        <v>0.995</v>
      </c>
      <c r="R2096" s="3">
        <v>47</v>
      </c>
      <c r="S2096" s="1">
        <v>20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40</v>
      </c>
      <c r="Z2096" s="1">
        <v>40</v>
      </c>
      <c r="AA2096" s="1">
        <v>0</v>
      </c>
      <c r="AB2096" s="1">
        <v>0</v>
      </c>
      <c r="AC2096" s="3">
        <v>11</v>
      </c>
      <c r="AD2096" s="1">
        <v>7.4479500000000001E-3</v>
      </c>
      <c r="AE2096" s="1">
        <v>-8.6501481168139494E-2</v>
      </c>
      <c r="AF2096" s="1">
        <v>3</v>
      </c>
      <c r="AG2096" s="1">
        <v>3</v>
      </c>
      <c r="AH2096" s="1">
        <v>11</v>
      </c>
      <c r="AI2096" s="1">
        <v>3</v>
      </c>
      <c r="AJ2096" s="1">
        <v>3</v>
      </c>
      <c r="AK2096" s="1">
        <v>51</v>
      </c>
    </row>
    <row r="2097" spans="1:37" x14ac:dyDescent="0.2">
      <c r="A2097" t="s">
        <v>2096</v>
      </c>
      <c r="B2097" t="s">
        <v>6025</v>
      </c>
      <c r="C2097" t="s">
        <v>6026</v>
      </c>
      <c r="D2097" t="s">
        <v>9524</v>
      </c>
      <c r="E2097" t="s">
        <v>5917</v>
      </c>
      <c r="F2097" s="35" t="s">
        <v>9525</v>
      </c>
      <c r="G2097" s="1" t="s">
        <v>5104</v>
      </c>
      <c r="H2097" s="1" t="s">
        <v>5104</v>
      </c>
      <c r="I2097" s="3">
        <v>1</v>
      </c>
      <c r="J2097" s="1">
        <v>1</v>
      </c>
      <c r="K2097" s="1">
        <v>1</v>
      </c>
      <c r="L2097" s="3">
        <v>1</v>
      </c>
      <c r="M2097" s="6">
        <v>3685</v>
      </c>
      <c r="N2097" s="13">
        <v>3685</v>
      </c>
      <c r="O2097" s="3">
        <v>44</v>
      </c>
      <c r="P2097" s="1">
        <v>2.0225</v>
      </c>
      <c r="Q2097" s="1">
        <v>2.0225</v>
      </c>
      <c r="R2097" s="3">
        <v>47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100</v>
      </c>
      <c r="AC2097" s="3">
        <v>11</v>
      </c>
      <c r="AD2097" s="1">
        <v>-9.0224465000000004E-2</v>
      </c>
      <c r="AE2097" s="1">
        <v>7.4363546281953699E-2</v>
      </c>
      <c r="AF2097" s="1">
        <v>1</v>
      </c>
      <c r="AG2097" s="1">
        <v>1</v>
      </c>
      <c r="AH2097" s="1">
        <v>11</v>
      </c>
      <c r="AI2097" s="1">
        <v>3</v>
      </c>
      <c r="AJ2097" s="1">
        <v>3</v>
      </c>
      <c r="AK2097" s="1">
        <v>51</v>
      </c>
    </row>
    <row r="2098" spans="1:37" x14ac:dyDescent="0.2">
      <c r="A2098" t="s">
        <v>2097</v>
      </c>
      <c r="B2098" t="s">
        <v>6025</v>
      </c>
      <c r="C2098" t="s">
        <v>6026</v>
      </c>
      <c r="D2098" t="s">
        <v>9524</v>
      </c>
      <c r="E2098" t="s">
        <v>9526</v>
      </c>
      <c r="F2098" s="35" t="s">
        <v>9527</v>
      </c>
      <c r="G2098" s="1" t="s">
        <v>5104</v>
      </c>
      <c r="H2098" s="1" t="s">
        <v>5104</v>
      </c>
      <c r="I2098" s="3">
        <v>1</v>
      </c>
      <c r="J2098" s="1">
        <v>0</v>
      </c>
      <c r="K2098" s="1">
        <v>0</v>
      </c>
      <c r="L2098" s="3">
        <v>1</v>
      </c>
      <c r="M2098" s="6">
        <v>1710</v>
      </c>
      <c r="N2098" s="13">
        <v>1710</v>
      </c>
      <c r="O2098" s="3">
        <v>44</v>
      </c>
      <c r="P2098" s="1">
        <v>3.4750000000000001</v>
      </c>
      <c r="Q2098" s="1">
        <v>3.4750000000000001</v>
      </c>
      <c r="R2098" s="3">
        <v>47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100</v>
      </c>
      <c r="AC2098" s="3">
        <v>11</v>
      </c>
      <c r="AD2098" s="1">
        <v>-9.0224465000000004E-2</v>
      </c>
      <c r="AE2098" s="1">
        <v>7.4363546281953699E-2</v>
      </c>
      <c r="AF2098" s="1">
        <v>1</v>
      </c>
      <c r="AG2098" s="1">
        <v>1</v>
      </c>
      <c r="AH2098" s="1">
        <v>11</v>
      </c>
      <c r="AI2098" s="1">
        <v>7</v>
      </c>
      <c r="AJ2098" s="1">
        <v>7</v>
      </c>
      <c r="AK2098" s="1">
        <v>51</v>
      </c>
    </row>
    <row r="2099" spans="1:37" x14ac:dyDescent="0.2">
      <c r="A2099" t="s">
        <v>2098</v>
      </c>
      <c r="B2099" t="s">
        <v>6025</v>
      </c>
      <c r="C2099" t="s">
        <v>6026</v>
      </c>
      <c r="D2099" t="s">
        <v>9524</v>
      </c>
      <c r="E2099" t="s">
        <v>9528</v>
      </c>
      <c r="F2099" s="35" t="s">
        <v>9529</v>
      </c>
      <c r="G2099" s="1" t="s">
        <v>5104</v>
      </c>
      <c r="H2099" s="1" t="s">
        <v>5104</v>
      </c>
      <c r="I2099" s="3">
        <v>1</v>
      </c>
      <c r="J2099" s="1">
        <v>1</v>
      </c>
      <c r="K2099" s="1">
        <v>1</v>
      </c>
      <c r="L2099" s="3">
        <v>1</v>
      </c>
      <c r="M2099" s="6">
        <v>4405</v>
      </c>
      <c r="N2099" s="13">
        <v>4405</v>
      </c>
      <c r="O2099" s="3">
        <v>44</v>
      </c>
      <c r="P2099" s="1">
        <v>4.79</v>
      </c>
      <c r="Q2099" s="1">
        <v>4.79</v>
      </c>
      <c r="R2099" s="3">
        <v>47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30</v>
      </c>
      <c r="Y2099" s="1">
        <v>0</v>
      </c>
      <c r="Z2099" s="1">
        <v>0</v>
      </c>
      <c r="AA2099" s="1">
        <v>0</v>
      </c>
      <c r="AB2099" s="1">
        <v>70</v>
      </c>
      <c r="AC2099" s="3">
        <v>11</v>
      </c>
      <c r="AD2099" s="1">
        <v>-7.5622977999999993E-2</v>
      </c>
      <c r="AE2099" s="1">
        <v>7.0396149137806105E-2</v>
      </c>
      <c r="AF2099" s="1">
        <v>1</v>
      </c>
      <c r="AG2099" s="1">
        <v>1</v>
      </c>
      <c r="AH2099" s="1">
        <v>11</v>
      </c>
      <c r="AI2099" s="1">
        <v>4</v>
      </c>
      <c r="AJ2099" s="1">
        <v>4</v>
      </c>
      <c r="AK2099" s="1">
        <v>51</v>
      </c>
    </row>
    <row r="2100" spans="1:37" x14ac:dyDescent="0.2">
      <c r="A2100" t="s">
        <v>2099</v>
      </c>
      <c r="B2100" t="s">
        <v>6025</v>
      </c>
      <c r="C2100" t="s">
        <v>6026</v>
      </c>
      <c r="D2100" t="s">
        <v>9524</v>
      </c>
      <c r="E2100" t="s">
        <v>6827</v>
      </c>
      <c r="F2100" s="35" t="s">
        <v>9530</v>
      </c>
      <c r="G2100" s="1" t="s">
        <v>5104</v>
      </c>
      <c r="H2100" s="1" t="s">
        <v>5104</v>
      </c>
      <c r="I2100" s="3">
        <v>1</v>
      </c>
      <c r="J2100" s="1">
        <v>0</v>
      </c>
      <c r="K2100" s="1">
        <v>0</v>
      </c>
      <c r="L2100" s="3">
        <v>1</v>
      </c>
      <c r="M2100" s="6">
        <v>2350</v>
      </c>
      <c r="N2100" s="13">
        <v>2350</v>
      </c>
      <c r="O2100" s="3">
        <v>44</v>
      </c>
      <c r="P2100" s="1">
        <v>2.13</v>
      </c>
      <c r="Q2100" s="1">
        <v>2.13</v>
      </c>
      <c r="R2100" s="3">
        <v>47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100</v>
      </c>
      <c r="AC2100" s="3">
        <v>11</v>
      </c>
      <c r="AD2100" s="1">
        <v>-9.0224465000000004E-2</v>
      </c>
      <c r="AE2100" s="1">
        <v>7.4363546281953602E-2</v>
      </c>
      <c r="AF2100" s="1">
        <v>1</v>
      </c>
      <c r="AG2100" s="1">
        <v>1</v>
      </c>
      <c r="AH2100" s="1">
        <v>11</v>
      </c>
      <c r="AI2100" s="1">
        <v>8</v>
      </c>
      <c r="AJ2100" s="1">
        <v>8</v>
      </c>
      <c r="AK2100" s="1">
        <v>51</v>
      </c>
    </row>
    <row r="2101" spans="1:37" x14ac:dyDescent="0.2">
      <c r="A2101" t="s">
        <v>2100</v>
      </c>
      <c r="B2101" t="s">
        <v>6025</v>
      </c>
      <c r="C2101" t="s">
        <v>6026</v>
      </c>
      <c r="D2101" t="s">
        <v>9524</v>
      </c>
      <c r="E2101" t="s">
        <v>6612</v>
      </c>
      <c r="F2101" s="35" t="s">
        <v>9531</v>
      </c>
      <c r="G2101" s="1" t="s">
        <v>5104</v>
      </c>
      <c r="H2101" s="1" t="s">
        <v>5104</v>
      </c>
      <c r="I2101" s="3">
        <v>1</v>
      </c>
      <c r="J2101" s="1">
        <v>1</v>
      </c>
      <c r="K2101" s="1">
        <v>1</v>
      </c>
      <c r="L2101" s="3">
        <v>1</v>
      </c>
      <c r="M2101" s="6">
        <v>2422.5</v>
      </c>
      <c r="N2101" s="13">
        <v>2422.5</v>
      </c>
      <c r="O2101" s="3">
        <v>44</v>
      </c>
      <c r="P2101" s="1">
        <v>2.68</v>
      </c>
      <c r="Q2101" s="1">
        <v>2.68</v>
      </c>
      <c r="R2101" s="3">
        <v>47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100</v>
      </c>
      <c r="AC2101" s="3">
        <v>11</v>
      </c>
      <c r="AD2101" s="1">
        <v>-9.0224465000000004E-2</v>
      </c>
      <c r="AE2101" s="1">
        <v>7.4363546281953699E-2</v>
      </c>
      <c r="AF2101" s="1">
        <v>1</v>
      </c>
      <c r="AG2101" s="1">
        <v>1</v>
      </c>
      <c r="AH2101" s="1">
        <v>11</v>
      </c>
      <c r="AI2101" s="1">
        <v>11</v>
      </c>
      <c r="AJ2101" s="1">
        <v>11</v>
      </c>
      <c r="AK2101" s="1">
        <v>51</v>
      </c>
    </row>
    <row r="2102" spans="1:37" x14ac:dyDescent="0.2">
      <c r="A2102" t="s">
        <v>2101</v>
      </c>
      <c r="B2102" t="s">
        <v>6025</v>
      </c>
      <c r="C2102" t="s">
        <v>6026</v>
      </c>
      <c r="D2102" t="s">
        <v>9524</v>
      </c>
      <c r="E2102" t="s">
        <v>9532</v>
      </c>
      <c r="F2102" s="35" t="s">
        <v>9533</v>
      </c>
      <c r="G2102" s="1" t="s">
        <v>5104</v>
      </c>
      <c r="H2102" s="1" t="s">
        <v>5104</v>
      </c>
      <c r="I2102" s="3">
        <v>1</v>
      </c>
      <c r="J2102" s="1">
        <v>1</v>
      </c>
      <c r="K2102" s="1">
        <v>1</v>
      </c>
      <c r="L2102" s="3">
        <v>1</v>
      </c>
      <c r="M2102" s="6">
        <v>2500</v>
      </c>
      <c r="N2102" s="13">
        <v>2500</v>
      </c>
      <c r="O2102" s="3">
        <v>44</v>
      </c>
      <c r="P2102" s="1">
        <v>2.41</v>
      </c>
      <c r="Q2102" s="1">
        <v>2.41</v>
      </c>
      <c r="R2102" s="3">
        <v>47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100</v>
      </c>
      <c r="AC2102" s="3">
        <v>11</v>
      </c>
      <c r="AD2102" s="1">
        <v>-9.0224465000000004E-2</v>
      </c>
      <c r="AE2102" s="1">
        <v>7.4363546281953699E-2</v>
      </c>
      <c r="AF2102" s="1">
        <v>1</v>
      </c>
      <c r="AG2102" s="1">
        <v>1</v>
      </c>
      <c r="AH2102" s="1">
        <v>11</v>
      </c>
      <c r="AI2102" s="1">
        <v>4</v>
      </c>
      <c r="AJ2102" s="1">
        <v>4</v>
      </c>
      <c r="AK2102" s="1">
        <v>51</v>
      </c>
    </row>
    <row r="2103" spans="1:37" x14ac:dyDescent="0.2">
      <c r="A2103" t="s">
        <v>2102</v>
      </c>
      <c r="B2103" t="s">
        <v>6025</v>
      </c>
      <c r="C2103" t="s">
        <v>6026</v>
      </c>
      <c r="D2103" t="s">
        <v>9524</v>
      </c>
      <c r="E2103" t="s">
        <v>5611</v>
      </c>
      <c r="F2103" s="35" t="s">
        <v>9534</v>
      </c>
      <c r="G2103" s="1" t="s">
        <v>5104</v>
      </c>
      <c r="H2103" s="1" t="s">
        <v>5104</v>
      </c>
      <c r="I2103" s="3">
        <v>1</v>
      </c>
      <c r="J2103" s="1">
        <v>1</v>
      </c>
      <c r="K2103" s="1">
        <v>1</v>
      </c>
      <c r="L2103" s="3">
        <v>1</v>
      </c>
      <c r="M2103" s="6">
        <v>3261.7</v>
      </c>
      <c r="N2103" s="13">
        <v>3261.7</v>
      </c>
      <c r="O2103" s="3">
        <v>44</v>
      </c>
      <c r="P2103" s="1">
        <v>2.4750000000000001</v>
      </c>
      <c r="Q2103" s="1">
        <v>2.4750000000000001</v>
      </c>
      <c r="R2103" s="3">
        <v>47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100</v>
      </c>
      <c r="AC2103" s="3">
        <v>11</v>
      </c>
      <c r="AD2103" s="1">
        <v>-9.0224465000000004E-2</v>
      </c>
      <c r="AE2103" s="1">
        <v>7.4363546281953699E-2</v>
      </c>
      <c r="AF2103" s="1">
        <v>1</v>
      </c>
      <c r="AG2103" s="1">
        <v>1</v>
      </c>
      <c r="AH2103" s="1">
        <v>11</v>
      </c>
      <c r="AI2103" s="1">
        <v>7</v>
      </c>
      <c r="AJ2103" s="1">
        <v>7</v>
      </c>
      <c r="AK2103" s="1">
        <v>51</v>
      </c>
    </row>
    <row r="2104" spans="1:37" x14ac:dyDescent="0.2">
      <c r="A2104" t="s">
        <v>2103</v>
      </c>
      <c r="B2104" t="s">
        <v>6025</v>
      </c>
      <c r="C2104" t="s">
        <v>6026</v>
      </c>
      <c r="D2104" t="s">
        <v>9524</v>
      </c>
      <c r="E2104" t="s">
        <v>9535</v>
      </c>
      <c r="F2104" s="35" t="s">
        <v>9536</v>
      </c>
      <c r="G2104" s="1" t="s">
        <v>5104</v>
      </c>
      <c r="H2104" s="1" t="s">
        <v>5104</v>
      </c>
      <c r="I2104" s="3">
        <v>2</v>
      </c>
      <c r="J2104" s="1">
        <v>0</v>
      </c>
      <c r="K2104" s="1">
        <v>0</v>
      </c>
      <c r="L2104" s="3">
        <v>1</v>
      </c>
      <c r="M2104" s="6">
        <v>2750</v>
      </c>
      <c r="N2104" s="13">
        <v>2750</v>
      </c>
      <c r="O2104" s="3">
        <v>44</v>
      </c>
      <c r="P2104" s="1">
        <v>1.95</v>
      </c>
      <c r="Q2104" s="1">
        <v>1.95</v>
      </c>
      <c r="R2104" s="3">
        <v>47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100</v>
      </c>
      <c r="AC2104" s="3">
        <v>11</v>
      </c>
      <c r="AD2104" s="1">
        <v>-9.0224465000000004E-2</v>
      </c>
      <c r="AE2104" s="1">
        <v>7.4363546281953699E-2</v>
      </c>
      <c r="AF2104" s="1">
        <v>1</v>
      </c>
      <c r="AG2104" s="1">
        <v>1</v>
      </c>
      <c r="AH2104" s="1">
        <v>11</v>
      </c>
      <c r="AI2104" s="1">
        <v>3</v>
      </c>
      <c r="AJ2104" s="1">
        <v>3</v>
      </c>
      <c r="AK2104" s="1">
        <v>51</v>
      </c>
    </row>
    <row r="2105" spans="1:37" x14ac:dyDescent="0.2">
      <c r="A2105" t="s">
        <v>2104</v>
      </c>
      <c r="B2105" t="s">
        <v>6025</v>
      </c>
      <c r="C2105" t="s">
        <v>6026</v>
      </c>
      <c r="D2105" t="s">
        <v>9524</v>
      </c>
      <c r="E2105" t="s">
        <v>9537</v>
      </c>
      <c r="F2105" s="35" t="s">
        <v>9538</v>
      </c>
      <c r="G2105" s="1" t="s">
        <v>5104</v>
      </c>
      <c r="H2105" s="1" t="s">
        <v>5104</v>
      </c>
      <c r="I2105" s="3">
        <v>1</v>
      </c>
      <c r="J2105" s="1">
        <v>1</v>
      </c>
      <c r="K2105" s="1">
        <v>1</v>
      </c>
      <c r="L2105" s="3">
        <v>1</v>
      </c>
      <c r="M2105" s="6">
        <v>1460</v>
      </c>
      <c r="N2105" s="13">
        <v>1460</v>
      </c>
      <c r="O2105" s="3">
        <v>44</v>
      </c>
      <c r="P2105" s="1">
        <v>2.5950000000000002</v>
      </c>
      <c r="Q2105" s="1">
        <v>2.5950000000000002</v>
      </c>
      <c r="R2105" s="3">
        <v>47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100</v>
      </c>
      <c r="AC2105" s="3">
        <v>11</v>
      </c>
      <c r="AD2105" s="1">
        <v>-9.0224465000000004E-2</v>
      </c>
      <c r="AE2105" s="1">
        <v>7.4363546281953699E-2</v>
      </c>
      <c r="AF2105" s="1">
        <v>1</v>
      </c>
      <c r="AG2105" s="1">
        <v>1</v>
      </c>
      <c r="AH2105" s="1">
        <v>11</v>
      </c>
      <c r="AI2105" s="1">
        <v>2</v>
      </c>
      <c r="AJ2105" s="1">
        <v>2</v>
      </c>
      <c r="AK2105" s="1">
        <v>51</v>
      </c>
    </row>
    <row r="2106" spans="1:37" x14ac:dyDescent="0.2">
      <c r="A2106" t="s">
        <v>2105</v>
      </c>
      <c r="B2106" t="s">
        <v>6025</v>
      </c>
      <c r="C2106" t="s">
        <v>6026</v>
      </c>
      <c r="D2106" t="s">
        <v>9524</v>
      </c>
      <c r="E2106" t="s">
        <v>9539</v>
      </c>
      <c r="F2106" s="35" t="s">
        <v>9540</v>
      </c>
      <c r="G2106" s="1" t="s">
        <v>5104</v>
      </c>
      <c r="H2106" s="1" t="s">
        <v>5104</v>
      </c>
      <c r="I2106" s="3">
        <v>2</v>
      </c>
      <c r="J2106" s="1">
        <v>0</v>
      </c>
      <c r="K2106" s="1">
        <v>0</v>
      </c>
      <c r="L2106" s="3">
        <v>1</v>
      </c>
      <c r="M2106" s="6">
        <v>1700</v>
      </c>
      <c r="N2106" s="13">
        <v>1700</v>
      </c>
      <c r="O2106" s="3">
        <v>44</v>
      </c>
      <c r="P2106" s="1" t="s">
        <v>2</v>
      </c>
      <c r="Q2106" s="1">
        <v>2.3039000000000001</v>
      </c>
      <c r="R2106" s="3" t="s">
        <v>14989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100</v>
      </c>
      <c r="AC2106" s="3">
        <v>11</v>
      </c>
      <c r="AD2106" s="1">
        <v>-9.0224465000000004E-2</v>
      </c>
      <c r="AE2106" s="1">
        <v>7.4363546281953602E-2</v>
      </c>
      <c r="AF2106" s="1">
        <v>1</v>
      </c>
      <c r="AG2106" s="1">
        <v>1</v>
      </c>
      <c r="AH2106" s="1">
        <v>11</v>
      </c>
      <c r="AI2106" s="1">
        <v>3</v>
      </c>
      <c r="AJ2106" s="1">
        <v>3</v>
      </c>
      <c r="AK2106" s="1">
        <v>51</v>
      </c>
    </row>
    <row r="2107" spans="1:37" x14ac:dyDescent="0.2">
      <c r="A2107" t="s">
        <v>2106</v>
      </c>
      <c r="B2107" t="s">
        <v>6025</v>
      </c>
      <c r="C2107" t="s">
        <v>6026</v>
      </c>
      <c r="D2107" t="s">
        <v>9524</v>
      </c>
      <c r="E2107" t="s">
        <v>9541</v>
      </c>
      <c r="F2107" s="35" t="s">
        <v>9542</v>
      </c>
      <c r="G2107" s="1" t="s">
        <v>5104</v>
      </c>
      <c r="H2107" s="1" t="s">
        <v>5104</v>
      </c>
      <c r="I2107" s="3">
        <v>2</v>
      </c>
      <c r="J2107" s="1">
        <v>0</v>
      </c>
      <c r="K2107" s="1">
        <v>0</v>
      </c>
      <c r="L2107" s="3">
        <v>1</v>
      </c>
      <c r="M2107" s="6">
        <v>3000</v>
      </c>
      <c r="N2107" s="13">
        <v>3000</v>
      </c>
      <c r="O2107" s="3">
        <v>44</v>
      </c>
      <c r="P2107" s="1">
        <v>2.44</v>
      </c>
      <c r="Q2107" s="1">
        <v>2.44</v>
      </c>
      <c r="R2107" s="3">
        <v>47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100</v>
      </c>
      <c r="AC2107" s="3">
        <v>11</v>
      </c>
      <c r="AD2107" s="1">
        <v>-9.0224465000000004E-2</v>
      </c>
      <c r="AE2107" s="1">
        <v>7.4363546281953602E-2</v>
      </c>
      <c r="AF2107" s="1">
        <v>1</v>
      </c>
      <c r="AG2107" s="1">
        <v>1</v>
      </c>
      <c r="AH2107" s="1">
        <v>11</v>
      </c>
      <c r="AI2107" s="1">
        <v>10</v>
      </c>
      <c r="AJ2107" s="1">
        <v>10</v>
      </c>
      <c r="AK2107" s="1">
        <v>51</v>
      </c>
    </row>
    <row r="2108" spans="1:37" x14ac:dyDescent="0.2">
      <c r="A2108" t="s">
        <v>2107</v>
      </c>
      <c r="B2108" t="s">
        <v>6025</v>
      </c>
      <c r="C2108" t="s">
        <v>6026</v>
      </c>
      <c r="D2108" t="s">
        <v>9524</v>
      </c>
      <c r="E2108" t="s">
        <v>8105</v>
      </c>
      <c r="F2108" s="35" t="s">
        <v>9543</v>
      </c>
      <c r="G2108" s="1" t="s">
        <v>5104</v>
      </c>
      <c r="H2108" s="1" t="s">
        <v>5104</v>
      </c>
      <c r="I2108" s="3">
        <v>1</v>
      </c>
      <c r="J2108" s="1">
        <v>1</v>
      </c>
      <c r="K2108" s="1">
        <v>1</v>
      </c>
      <c r="L2108" s="3">
        <v>1</v>
      </c>
      <c r="M2108" s="6">
        <v>3740</v>
      </c>
      <c r="N2108" s="13">
        <v>3740</v>
      </c>
      <c r="O2108" s="3">
        <v>44</v>
      </c>
      <c r="P2108" s="1">
        <v>2.29</v>
      </c>
      <c r="Q2108" s="1">
        <v>2.29</v>
      </c>
      <c r="R2108" s="3">
        <v>47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100</v>
      </c>
      <c r="AC2108" s="3">
        <v>11</v>
      </c>
      <c r="AD2108" s="1">
        <v>-9.0224465000000004E-2</v>
      </c>
      <c r="AE2108" s="1">
        <v>7.4363546281953699E-2</v>
      </c>
      <c r="AF2108" s="1">
        <v>1</v>
      </c>
      <c r="AG2108" s="1">
        <v>1</v>
      </c>
      <c r="AH2108" s="1">
        <v>11</v>
      </c>
      <c r="AI2108" s="1">
        <v>6</v>
      </c>
      <c r="AJ2108" s="1">
        <v>6</v>
      </c>
      <c r="AK2108" s="1">
        <v>51</v>
      </c>
    </row>
    <row r="2109" spans="1:37" x14ac:dyDescent="0.2">
      <c r="A2109" t="s">
        <v>2108</v>
      </c>
      <c r="B2109" t="s">
        <v>6025</v>
      </c>
      <c r="C2109" t="s">
        <v>6026</v>
      </c>
      <c r="D2109" t="s">
        <v>9524</v>
      </c>
      <c r="E2109" t="s">
        <v>9544</v>
      </c>
      <c r="F2109" s="35" t="s">
        <v>9545</v>
      </c>
      <c r="G2109" s="1" t="s">
        <v>5104</v>
      </c>
      <c r="H2109" s="1" t="s">
        <v>5104</v>
      </c>
      <c r="I2109" s="3">
        <v>2</v>
      </c>
      <c r="J2109" s="1">
        <v>0</v>
      </c>
      <c r="K2109" s="1">
        <v>0</v>
      </c>
      <c r="L2109" s="3">
        <v>1</v>
      </c>
      <c r="M2109" s="6">
        <v>3500</v>
      </c>
      <c r="N2109" s="13">
        <v>3500</v>
      </c>
      <c r="O2109" s="3">
        <v>44</v>
      </c>
      <c r="P2109" s="1" t="s">
        <v>2</v>
      </c>
      <c r="Q2109" s="1">
        <v>2.1175999999999999</v>
      </c>
      <c r="R2109" s="3" t="s">
        <v>14989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100</v>
      </c>
      <c r="AC2109" s="3">
        <v>11</v>
      </c>
      <c r="AD2109" s="1">
        <v>-9.0224465000000004E-2</v>
      </c>
      <c r="AE2109" s="1">
        <v>7.4363546281953699E-2</v>
      </c>
      <c r="AF2109" s="1">
        <v>1</v>
      </c>
      <c r="AG2109" s="1">
        <v>1</v>
      </c>
      <c r="AH2109" s="1">
        <v>11</v>
      </c>
      <c r="AI2109" s="1">
        <v>4</v>
      </c>
      <c r="AJ2109" s="1">
        <v>4</v>
      </c>
      <c r="AK2109" s="1">
        <v>51</v>
      </c>
    </row>
    <row r="2110" spans="1:37" x14ac:dyDescent="0.2">
      <c r="A2110" t="s">
        <v>2109</v>
      </c>
      <c r="B2110" t="s">
        <v>6025</v>
      </c>
      <c r="C2110" t="s">
        <v>6026</v>
      </c>
      <c r="D2110" t="s">
        <v>9524</v>
      </c>
      <c r="E2110" t="s">
        <v>9546</v>
      </c>
      <c r="F2110" s="35" t="s">
        <v>9547</v>
      </c>
      <c r="G2110" s="1" t="s">
        <v>5104</v>
      </c>
      <c r="H2110" s="1" t="s">
        <v>5104</v>
      </c>
      <c r="I2110" s="3">
        <v>1</v>
      </c>
      <c r="J2110" s="1">
        <v>1</v>
      </c>
      <c r="K2110" s="1">
        <v>1</v>
      </c>
      <c r="L2110" s="3">
        <v>1</v>
      </c>
      <c r="M2110" s="6">
        <v>3000</v>
      </c>
      <c r="N2110" s="13">
        <v>3000</v>
      </c>
      <c r="O2110" s="3">
        <v>44</v>
      </c>
      <c r="P2110" s="1">
        <v>2.34</v>
      </c>
      <c r="Q2110" s="1">
        <v>2.34</v>
      </c>
      <c r="R2110" s="3">
        <v>47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100</v>
      </c>
      <c r="AC2110" s="3">
        <v>11</v>
      </c>
      <c r="AD2110" s="1">
        <v>-9.0224465000000004E-2</v>
      </c>
      <c r="AE2110" s="1">
        <v>7.4363546281953699E-2</v>
      </c>
      <c r="AF2110" s="1">
        <v>1</v>
      </c>
      <c r="AG2110" s="1">
        <v>1</v>
      </c>
      <c r="AH2110" s="1">
        <v>11</v>
      </c>
      <c r="AI2110" s="1">
        <v>4</v>
      </c>
      <c r="AJ2110" s="1">
        <v>4</v>
      </c>
      <c r="AK2110" s="1">
        <v>51</v>
      </c>
    </row>
    <row r="2111" spans="1:37" x14ac:dyDescent="0.2">
      <c r="A2111" t="s">
        <v>2110</v>
      </c>
      <c r="B2111" t="s">
        <v>6025</v>
      </c>
      <c r="C2111" t="s">
        <v>6026</v>
      </c>
      <c r="D2111" t="s">
        <v>9524</v>
      </c>
      <c r="E2111" t="s">
        <v>9548</v>
      </c>
      <c r="F2111" s="35" t="s">
        <v>9549</v>
      </c>
      <c r="G2111" s="1" t="s">
        <v>5104</v>
      </c>
      <c r="H2111" s="1" t="s">
        <v>5104</v>
      </c>
      <c r="I2111" s="3">
        <v>2</v>
      </c>
      <c r="J2111" s="1">
        <v>0</v>
      </c>
      <c r="K2111" s="1">
        <v>0</v>
      </c>
      <c r="L2111" s="3">
        <v>1</v>
      </c>
      <c r="M2111" s="6">
        <v>4010</v>
      </c>
      <c r="N2111" s="13">
        <v>4010</v>
      </c>
      <c r="O2111" s="3">
        <v>44</v>
      </c>
      <c r="P2111" s="1">
        <v>1.95</v>
      </c>
      <c r="Q2111" s="1">
        <v>1.95</v>
      </c>
      <c r="R2111" s="3">
        <v>47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100</v>
      </c>
      <c r="AC2111" s="3">
        <v>11</v>
      </c>
      <c r="AD2111" s="1">
        <v>-9.0224465000000004E-2</v>
      </c>
      <c r="AE2111" s="1">
        <v>7.4363546281953699E-2</v>
      </c>
      <c r="AF2111" s="1">
        <v>1</v>
      </c>
      <c r="AG2111" s="1">
        <v>1</v>
      </c>
      <c r="AH2111" s="1">
        <v>11</v>
      </c>
      <c r="AI2111" s="1">
        <v>4</v>
      </c>
      <c r="AJ2111" s="1">
        <v>4</v>
      </c>
      <c r="AK2111" s="1">
        <v>51</v>
      </c>
    </row>
    <row r="2112" spans="1:37" x14ac:dyDescent="0.2">
      <c r="A2112" t="s">
        <v>2111</v>
      </c>
      <c r="B2112" t="s">
        <v>6025</v>
      </c>
      <c r="C2112" t="s">
        <v>6026</v>
      </c>
      <c r="D2112" t="s">
        <v>9524</v>
      </c>
      <c r="E2112" t="s">
        <v>9550</v>
      </c>
      <c r="F2112" s="35" t="s">
        <v>9551</v>
      </c>
      <c r="G2112" s="1" t="s">
        <v>5104</v>
      </c>
      <c r="H2112" s="1" t="s">
        <v>5104</v>
      </c>
      <c r="I2112" s="3">
        <v>1</v>
      </c>
      <c r="J2112" s="1">
        <v>0</v>
      </c>
      <c r="K2112" s="1">
        <v>0</v>
      </c>
      <c r="L2112" s="3">
        <v>1</v>
      </c>
      <c r="M2112" s="6">
        <v>1962.1</v>
      </c>
      <c r="N2112" s="13">
        <v>1962.1</v>
      </c>
      <c r="O2112" s="3">
        <v>44</v>
      </c>
      <c r="P2112" s="1">
        <v>2.5099999999999998</v>
      </c>
      <c r="Q2112" s="1">
        <v>2.5099999999999998</v>
      </c>
      <c r="R2112" s="3">
        <v>47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100</v>
      </c>
      <c r="AC2112" s="3">
        <v>11</v>
      </c>
      <c r="AD2112" s="1">
        <v>-9.0224465000000004E-2</v>
      </c>
      <c r="AE2112" s="1">
        <v>7.4363546281953699E-2</v>
      </c>
      <c r="AF2112" s="1">
        <v>1</v>
      </c>
      <c r="AG2112" s="1">
        <v>1</v>
      </c>
      <c r="AH2112" s="1">
        <v>11</v>
      </c>
      <c r="AI2112" s="1">
        <v>5</v>
      </c>
      <c r="AJ2112" s="1">
        <v>5</v>
      </c>
      <c r="AK2112" s="1">
        <v>51</v>
      </c>
    </row>
    <row r="2113" spans="1:37" x14ac:dyDescent="0.2">
      <c r="A2113" t="s">
        <v>2112</v>
      </c>
      <c r="B2113" t="s">
        <v>6025</v>
      </c>
      <c r="C2113" t="s">
        <v>6026</v>
      </c>
      <c r="D2113" t="s">
        <v>9524</v>
      </c>
      <c r="E2113" t="s">
        <v>9552</v>
      </c>
      <c r="F2113" s="35" t="s">
        <v>9553</v>
      </c>
      <c r="G2113" s="1" t="s">
        <v>5104</v>
      </c>
      <c r="H2113" s="1" t="s">
        <v>5104</v>
      </c>
      <c r="I2113" s="3">
        <v>1</v>
      </c>
      <c r="J2113" s="1">
        <v>1</v>
      </c>
      <c r="K2113" s="1">
        <v>1</v>
      </c>
      <c r="L2113" s="3">
        <v>1</v>
      </c>
      <c r="M2113" s="6">
        <v>2000</v>
      </c>
      <c r="N2113" s="13">
        <v>2000</v>
      </c>
      <c r="O2113" s="3">
        <v>44</v>
      </c>
      <c r="P2113" s="1" t="s">
        <v>2</v>
      </c>
      <c r="Q2113" s="1">
        <v>3.0855000000000001</v>
      </c>
      <c r="R2113" s="3" t="s">
        <v>14989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100</v>
      </c>
      <c r="AC2113" s="3">
        <v>11</v>
      </c>
      <c r="AD2113" s="1">
        <v>-9.0224465000000004E-2</v>
      </c>
      <c r="AE2113" s="1">
        <v>7.4363546281953699E-2</v>
      </c>
      <c r="AF2113" s="1">
        <v>1</v>
      </c>
      <c r="AG2113" s="1">
        <v>1</v>
      </c>
      <c r="AH2113" s="1">
        <v>11</v>
      </c>
      <c r="AI2113" s="1">
        <v>4</v>
      </c>
      <c r="AJ2113" s="1">
        <v>4</v>
      </c>
      <c r="AK2113" s="1">
        <v>51</v>
      </c>
    </row>
    <row r="2114" spans="1:37" x14ac:dyDescent="0.2">
      <c r="A2114" t="s">
        <v>2113</v>
      </c>
      <c r="B2114" t="s">
        <v>6025</v>
      </c>
      <c r="C2114" t="s">
        <v>6026</v>
      </c>
      <c r="D2114" t="s">
        <v>9524</v>
      </c>
      <c r="E2114" t="s">
        <v>9361</v>
      </c>
      <c r="F2114" s="35" t="s">
        <v>9554</v>
      </c>
      <c r="G2114" s="1" t="s">
        <v>5107</v>
      </c>
      <c r="H2114" s="1" t="s">
        <v>5107</v>
      </c>
      <c r="I2114" s="3">
        <v>1</v>
      </c>
      <c r="J2114" s="1">
        <v>1</v>
      </c>
      <c r="K2114" s="1">
        <v>1</v>
      </c>
      <c r="L2114" s="3">
        <v>1</v>
      </c>
      <c r="M2114" s="6">
        <v>2648.4</v>
      </c>
      <c r="N2114" s="13">
        <v>2648.4</v>
      </c>
      <c r="O2114" s="3">
        <v>44</v>
      </c>
      <c r="P2114" s="1">
        <v>3.5</v>
      </c>
      <c r="Q2114" s="1">
        <v>3.5</v>
      </c>
      <c r="R2114" s="3">
        <v>47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100</v>
      </c>
      <c r="AC2114" s="3">
        <v>11</v>
      </c>
      <c r="AD2114" s="1">
        <v>-9.0224465000000004E-2</v>
      </c>
      <c r="AE2114" s="1">
        <v>7.4363546281953699E-2</v>
      </c>
      <c r="AF2114" s="1">
        <v>1</v>
      </c>
      <c r="AG2114" s="1">
        <v>1</v>
      </c>
      <c r="AH2114" s="1">
        <v>11</v>
      </c>
      <c r="AI2114" s="1">
        <v>5</v>
      </c>
      <c r="AJ2114" s="1">
        <v>5</v>
      </c>
      <c r="AK2114" s="1">
        <v>51</v>
      </c>
    </row>
    <row r="2115" spans="1:37" x14ac:dyDescent="0.2">
      <c r="A2115" t="s">
        <v>2114</v>
      </c>
      <c r="B2115" t="s">
        <v>6025</v>
      </c>
      <c r="C2115" t="s">
        <v>6026</v>
      </c>
      <c r="D2115" t="s">
        <v>9524</v>
      </c>
      <c r="E2115" t="s">
        <v>9555</v>
      </c>
      <c r="F2115" s="35" t="s">
        <v>9556</v>
      </c>
      <c r="G2115" s="1" t="s">
        <v>5104</v>
      </c>
      <c r="H2115" s="1" t="s">
        <v>5104</v>
      </c>
      <c r="I2115" s="3">
        <v>1</v>
      </c>
      <c r="J2115" s="1">
        <v>1</v>
      </c>
      <c r="K2115" s="1">
        <v>1</v>
      </c>
      <c r="L2115" s="3">
        <v>1</v>
      </c>
      <c r="M2115" s="6">
        <v>1800</v>
      </c>
      <c r="N2115" s="13">
        <v>1800</v>
      </c>
      <c r="O2115" s="3">
        <v>44</v>
      </c>
      <c r="P2115" s="1">
        <v>2.3250000000000002</v>
      </c>
      <c r="Q2115" s="1">
        <v>2.3250000000000002</v>
      </c>
      <c r="R2115" s="3">
        <v>47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100</v>
      </c>
      <c r="AC2115" s="3">
        <v>11</v>
      </c>
      <c r="AD2115" s="1">
        <v>-9.0224465000000004E-2</v>
      </c>
      <c r="AE2115" s="1">
        <v>7.4363546281953699E-2</v>
      </c>
      <c r="AF2115" s="1">
        <v>1</v>
      </c>
      <c r="AG2115" s="1">
        <v>1</v>
      </c>
      <c r="AH2115" s="1">
        <v>11</v>
      </c>
      <c r="AI2115" s="1">
        <v>1</v>
      </c>
      <c r="AJ2115" s="1">
        <v>1</v>
      </c>
      <c r="AK2115" s="1">
        <v>51</v>
      </c>
    </row>
    <row r="2116" spans="1:37" x14ac:dyDescent="0.2">
      <c r="A2116" t="s">
        <v>2115</v>
      </c>
      <c r="B2116" t="s">
        <v>6025</v>
      </c>
      <c r="C2116" t="s">
        <v>6026</v>
      </c>
      <c r="D2116" t="s">
        <v>9524</v>
      </c>
      <c r="E2116" t="s">
        <v>9557</v>
      </c>
      <c r="F2116" s="35" t="s">
        <v>9558</v>
      </c>
      <c r="G2116" s="1" t="s">
        <v>5104</v>
      </c>
      <c r="H2116" s="1" t="s">
        <v>5104</v>
      </c>
      <c r="I2116" s="3">
        <v>1</v>
      </c>
      <c r="J2116" s="1">
        <v>1</v>
      </c>
      <c r="K2116" s="1">
        <v>1</v>
      </c>
      <c r="L2116" s="3">
        <v>1</v>
      </c>
      <c r="M2116" s="6">
        <v>2298.5</v>
      </c>
      <c r="N2116" s="13">
        <v>2298.5</v>
      </c>
      <c r="O2116" s="3">
        <v>44</v>
      </c>
      <c r="P2116" s="1">
        <v>1.675</v>
      </c>
      <c r="Q2116" s="1">
        <v>1.675</v>
      </c>
      <c r="R2116" s="3">
        <v>47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100</v>
      </c>
      <c r="AC2116" s="3">
        <v>11</v>
      </c>
      <c r="AD2116" s="1">
        <v>-9.0224465000000004E-2</v>
      </c>
      <c r="AE2116" s="1">
        <v>7.4363546281953699E-2</v>
      </c>
      <c r="AF2116" s="1">
        <v>1</v>
      </c>
      <c r="AG2116" s="1">
        <v>1</v>
      </c>
      <c r="AH2116" s="1">
        <v>11</v>
      </c>
      <c r="AI2116" s="1">
        <v>21</v>
      </c>
      <c r="AJ2116" s="1">
        <v>21</v>
      </c>
      <c r="AK2116" s="1">
        <v>51</v>
      </c>
    </row>
    <row r="2117" spans="1:37" x14ac:dyDescent="0.2">
      <c r="A2117" t="s">
        <v>2116</v>
      </c>
      <c r="B2117" t="s">
        <v>6025</v>
      </c>
      <c r="C2117" t="s">
        <v>6026</v>
      </c>
      <c r="D2117" t="s">
        <v>9524</v>
      </c>
      <c r="E2117" t="s">
        <v>9559</v>
      </c>
      <c r="F2117" s="35" t="s">
        <v>9560</v>
      </c>
      <c r="G2117" s="1" t="s">
        <v>5104</v>
      </c>
      <c r="H2117" s="1" t="s">
        <v>5104</v>
      </c>
      <c r="I2117" s="3">
        <v>1</v>
      </c>
      <c r="J2117" s="1">
        <v>1</v>
      </c>
      <c r="K2117" s="1">
        <v>1</v>
      </c>
      <c r="L2117" s="3">
        <v>1</v>
      </c>
      <c r="M2117" s="6">
        <v>3000</v>
      </c>
      <c r="N2117" s="13">
        <v>3000</v>
      </c>
      <c r="O2117" s="3">
        <v>44</v>
      </c>
      <c r="P2117" s="1">
        <v>3.06</v>
      </c>
      <c r="Q2117" s="1">
        <v>3.06</v>
      </c>
      <c r="R2117" s="3">
        <v>47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100</v>
      </c>
      <c r="AC2117" s="3">
        <v>11</v>
      </c>
      <c r="AD2117" s="1">
        <v>-9.0224465000000004E-2</v>
      </c>
      <c r="AE2117" s="1">
        <v>7.4363546281953699E-2</v>
      </c>
      <c r="AF2117" s="1">
        <v>1</v>
      </c>
      <c r="AG2117" s="1">
        <v>1</v>
      </c>
      <c r="AH2117" s="1">
        <v>11</v>
      </c>
      <c r="AI2117" s="1">
        <v>4</v>
      </c>
      <c r="AJ2117" s="1">
        <v>4</v>
      </c>
      <c r="AK2117" s="1">
        <v>51</v>
      </c>
    </row>
    <row r="2118" spans="1:37" x14ac:dyDescent="0.2">
      <c r="A2118" t="s">
        <v>2117</v>
      </c>
      <c r="B2118" t="s">
        <v>6025</v>
      </c>
      <c r="C2118" t="s">
        <v>6026</v>
      </c>
      <c r="D2118" t="s">
        <v>9524</v>
      </c>
      <c r="E2118" t="s">
        <v>9561</v>
      </c>
      <c r="F2118" s="35" t="s">
        <v>9562</v>
      </c>
      <c r="G2118" s="1" t="s">
        <v>5104</v>
      </c>
      <c r="H2118" s="1" t="s">
        <v>5104</v>
      </c>
      <c r="I2118" s="3">
        <v>1</v>
      </c>
      <c r="J2118" s="1">
        <v>0</v>
      </c>
      <c r="K2118" s="1">
        <v>0</v>
      </c>
      <c r="L2118" s="3">
        <v>1</v>
      </c>
      <c r="M2118" s="6">
        <v>4806</v>
      </c>
      <c r="N2118" s="13">
        <v>4806</v>
      </c>
      <c r="O2118" s="3">
        <v>44</v>
      </c>
      <c r="P2118" s="1">
        <v>5.0549999999999997</v>
      </c>
      <c r="Q2118" s="1">
        <v>5.0549999999999997</v>
      </c>
      <c r="R2118" s="3">
        <v>47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100</v>
      </c>
      <c r="AC2118" s="3">
        <v>11</v>
      </c>
      <c r="AD2118" s="1">
        <v>-9.0224465000000004E-2</v>
      </c>
      <c r="AE2118" s="1">
        <v>7.4363546281953699E-2</v>
      </c>
      <c r="AF2118" s="1">
        <v>1</v>
      </c>
      <c r="AG2118" s="1">
        <v>1</v>
      </c>
      <c r="AH2118" s="1">
        <v>11</v>
      </c>
      <c r="AI2118" s="1">
        <v>4</v>
      </c>
      <c r="AJ2118" s="1">
        <v>4</v>
      </c>
      <c r="AK2118" s="1">
        <v>51</v>
      </c>
    </row>
    <row r="2119" spans="1:37" x14ac:dyDescent="0.2">
      <c r="A2119" t="s">
        <v>2118</v>
      </c>
      <c r="B2119" t="s">
        <v>6025</v>
      </c>
      <c r="C2119" t="s">
        <v>6026</v>
      </c>
      <c r="D2119" t="s">
        <v>9524</v>
      </c>
      <c r="E2119" t="s">
        <v>9563</v>
      </c>
      <c r="F2119" s="35" t="s">
        <v>9564</v>
      </c>
      <c r="G2119" s="1" t="s">
        <v>5104</v>
      </c>
      <c r="H2119" s="1" t="s">
        <v>5104</v>
      </c>
      <c r="I2119" s="3">
        <v>1</v>
      </c>
      <c r="J2119" s="1">
        <v>1</v>
      </c>
      <c r="K2119" s="1">
        <v>1</v>
      </c>
      <c r="L2119" s="3">
        <v>1</v>
      </c>
      <c r="M2119" s="6">
        <v>2105</v>
      </c>
      <c r="N2119" s="13">
        <v>2105</v>
      </c>
      <c r="O2119" s="3">
        <v>44</v>
      </c>
      <c r="P2119" s="1">
        <v>3</v>
      </c>
      <c r="Q2119" s="1">
        <v>3</v>
      </c>
      <c r="R2119" s="3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100</v>
      </c>
      <c r="AC2119" s="3">
        <v>11</v>
      </c>
      <c r="AD2119" s="1">
        <v>-9.0224465000000004E-2</v>
      </c>
      <c r="AE2119" s="1">
        <v>7.4363546281953699E-2</v>
      </c>
      <c r="AF2119" s="1">
        <v>1</v>
      </c>
      <c r="AG2119" s="1">
        <v>1</v>
      </c>
      <c r="AH2119" s="1">
        <v>11</v>
      </c>
      <c r="AI2119" s="1">
        <v>10</v>
      </c>
      <c r="AJ2119" s="1">
        <v>10</v>
      </c>
      <c r="AK2119" s="1">
        <v>51</v>
      </c>
    </row>
    <row r="2120" spans="1:37" x14ac:dyDescent="0.2">
      <c r="A2120" t="s">
        <v>2119</v>
      </c>
      <c r="B2120" t="s">
        <v>6025</v>
      </c>
      <c r="C2120" t="s">
        <v>6026</v>
      </c>
      <c r="D2120" t="s">
        <v>9524</v>
      </c>
      <c r="E2120" t="s">
        <v>9565</v>
      </c>
      <c r="F2120" s="35" t="s">
        <v>9566</v>
      </c>
      <c r="G2120" s="1" t="s">
        <v>5104</v>
      </c>
      <c r="H2120" s="1" t="s">
        <v>5104</v>
      </c>
      <c r="I2120" s="3">
        <v>1</v>
      </c>
      <c r="J2120" s="1">
        <v>0</v>
      </c>
      <c r="K2120" s="1">
        <v>0</v>
      </c>
      <c r="L2120" s="3">
        <v>1</v>
      </c>
      <c r="M2120" s="6">
        <v>2363.3000000000002</v>
      </c>
      <c r="N2120" s="13">
        <v>2363.3000000000002</v>
      </c>
      <c r="O2120" s="3">
        <v>44</v>
      </c>
      <c r="P2120" s="1">
        <v>1.83</v>
      </c>
      <c r="Q2120" s="1">
        <v>1.83</v>
      </c>
      <c r="R2120" s="3">
        <v>47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100</v>
      </c>
      <c r="AC2120" s="3">
        <v>11</v>
      </c>
      <c r="AD2120" s="1">
        <v>-9.0224465000000004E-2</v>
      </c>
      <c r="AE2120" s="1">
        <v>7.4363546281953699E-2</v>
      </c>
      <c r="AF2120" s="1">
        <v>1</v>
      </c>
      <c r="AG2120" s="1">
        <v>1</v>
      </c>
      <c r="AH2120" s="1">
        <v>11</v>
      </c>
      <c r="AI2120" s="1">
        <v>5</v>
      </c>
      <c r="AJ2120" s="1">
        <v>5</v>
      </c>
      <c r="AK2120" s="1">
        <v>51</v>
      </c>
    </row>
    <row r="2121" spans="1:37" x14ac:dyDescent="0.2">
      <c r="A2121" t="s">
        <v>2120</v>
      </c>
      <c r="B2121" t="s">
        <v>6025</v>
      </c>
      <c r="C2121" t="s">
        <v>6026</v>
      </c>
      <c r="D2121" t="s">
        <v>9524</v>
      </c>
      <c r="E2121" t="s">
        <v>9567</v>
      </c>
      <c r="F2121" s="35" t="s">
        <v>9568</v>
      </c>
      <c r="G2121" s="1" t="s">
        <v>5104</v>
      </c>
      <c r="H2121" s="1" t="s">
        <v>5104</v>
      </c>
      <c r="I2121" s="3">
        <v>1</v>
      </c>
      <c r="J2121" s="1">
        <v>1</v>
      </c>
      <c r="K2121" s="1">
        <v>1</v>
      </c>
      <c r="L2121" s="3">
        <v>1</v>
      </c>
      <c r="M2121" s="6">
        <v>1510</v>
      </c>
      <c r="N2121" s="13">
        <v>1510</v>
      </c>
      <c r="O2121" s="3">
        <v>44</v>
      </c>
      <c r="P2121" s="1">
        <v>3</v>
      </c>
      <c r="Q2121" s="1">
        <v>3</v>
      </c>
      <c r="R2121" s="3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100</v>
      </c>
      <c r="AC2121" s="3">
        <v>11</v>
      </c>
      <c r="AD2121" s="1">
        <v>-9.0224465000000004E-2</v>
      </c>
      <c r="AE2121" s="1">
        <v>7.4363546281953699E-2</v>
      </c>
      <c r="AF2121" s="1">
        <v>1</v>
      </c>
      <c r="AG2121" s="1">
        <v>1</v>
      </c>
      <c r="AH2121" s="1">
        <v>11</v>
      </c>
      <c r="AI2121" s="1">
        <v>3</v>
      </c>
      <c r="AJ2121" s="1">
        <v>3</v>
      </c>
      <c r="AK2121" s="1">
        <v>51</v>
      </c>
    </row>
    <row r="2122" spans="1:37" x14ac:dyDescent="0.2">
      <c r="A2122" t="s">
        <v>2121</v>
      </c>
      <c r="B2122" t="s">
        <v>6025</v>
      </c>
      <c r="C2122" t="s">
        <v>6026</v>
      </c>
      <c r="D2122" t="s">
        <v>9524</v>
      </c>
      <c r="E2122" t="s">
        <v>9569</v>
      </c>
      <c r="F2122" s="35" t="s">
        <v>9570</v>
      </c>
      <c r="G2122" s="1" t="s">
        <v>5104</v>
      </c>
      <c r="H2122" s="1" t="s">
        <v>5104</v>
      </c>
      <c r="I2122" s="3">
        <v>2</v>
      </c>
      <c r="J2122" s="1">
        <v>0</v>
      </c>
      <c r="K2122" s="1">
        <v>0</v>
      </c>
      <c r="L2122" s="3">
        <v>1</v>
      </c>
      <c r="M2122" s="6">
        <v>2750</v>
      </c>
      <c r="N2122" s="13">
        <v>2750</v>
      </c>
      <c r="O2122" s="3">
        <v>44</v>
      </c>
      <c r="P2122" s="1">
        <v>2.5099999999999998</v>
      </c>
      <c r="Q2122" s="1">
        <v>2.5099999999999998</v>
      </c>
      <c r="R2122" s="3">
        <v>47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100</v>
      </c>
      <c r="AC2122" s="3">
        <v>11</v>
      </c>
      <c r="AD2122" s="1">
        <v>-9.0224465000000004E-2</v>
      </c>
      <c r="AE2122" s="1">
        <v>7.4363546281953699E-2</v>
      </c>
      <c r="AF2122" s="1">
        <v>1</v>
      </c>
      <c r="AG2122" s="1">
        <v>1</v>
      </c>
      <c r="AH2122" s="1">
        <v>11</v>
      </c>
      <c r="AI2122" s="1">
        <v>3</v>
      </c>
      <c r="AJ2122" s="1">
        <v>3</v>
      </c>
      <c r="AK2122" s="1">
        <v>51</v>
      </c>
    </row>
    <row r="2123" spans="1:37" x14ac:dyDescent="0.2">
      <c r="A2123" t="s">
        <v>2122</v>
      </c>
      <c r="B2123" t="s">
        <v>6025</v>
      </c>
      <c r="C2123" t="s">
        <v>6026</v>
      </c>
      <c r="D2123" t="s">
        <v>9524</v>
      </c>
      <c r="E2123" t="s">
        <v>6969</v>
      </c>
      <c r="F2123" s="35" t="s">
        <v>9571</v>
      </c>
      <c r="G2123" s="1" t="s">
        <v>5107</v>
      </c>
      <c r="H2123" s="1" t="s">
        <v>5107</v>
      </c>
      <c r="I2123" s="3">
        <v>1</v>
      </c>
      <c r="J2123" s="1">
        <v>1</v>
      </c>
      <c r="K2123" s="1">
        <v>1</v>
      </c>
      <c r="L2123" s="3">
        <v>1</v>
      </c>
      <c r="M2123" s="6">
        <v>2062.5</v>
      </c>
      <c r="N2123" s="13">
        <v>2062.5</v>
      </c>
      <c r="O2123" s="3">
        <v>44</v>
      </c>
      <c r="P2123" s="1">
        <v>2.7549999999999999</v>
      </c>
      <c r="Q2123" s="1">
        <v>2.7549999999999999</v>
      </c>
      <c r="R2123" s="3">
        <v>47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100</v>
      </c>
      <c r="AC2123" s="3">
        <v>11</v>
      </c>
      <c r="AD2123" s="1">
        <v>-9.0224465000000004E-2</v>
      </c>
      <c r="AE2123" s="1">
        <v>7.4363546281953699E-2</v>
      </c>
      <c r="AF2123" s="1">
        <v>1</v>
      </c>
      <c r="AG2123" s="1">
        <v>1</v>
      </c>
      <c r="AH2123" s="1">
        <v>11</v>
      </c>
      <c r="AI2123" s="1">
        <v>3</v>
      </c>
      <c r="AJ2123" s="1">
        <v>3</v>
      </c>
      <c r="AK2123" s="1">
        <v>51</v>
      </c>
    </row>
    <row r="2124" spans="1:37" x14ac:dyDescent="0.2">
      <c r="A2124" t="s">
        <v>2123</v>
      </c>
      <c r="B2124" t="s">
        <v>6025</v>
      </c>
      <c r="C2124" t="s">
        <v>6026</v>
      </c>
      <c r="D2124" t="s">
        <v>9524</v>
      </c>
      <c r="E2124" t="s">
        <v>9572</v>
      </c>
      <c r="F2124" s="35" t="s">
        <v>9573</v>
      </c>
      <c r="G2124" s="1" t="s">
        <v>5104</v>
      </c>
      <c r="H2124" s="1" t="s">
        <v>5104</v>
      </c>
      <c r="I2124" s="3">
        <v>1</v>
      </c>
      <c r="J2124" s="1">
        <v>1</v>
      </c>
      <c r="K2124" s="1">
        <v>1</v>
      </c>
      <c r="L2124" s="3">
        <v>1</v>
      </c>
      <c r="M2124" s="6">
        <v>3048</v>
      </c>
      <c r="N2124" s="13">
        <v>3048</v>
      </c>
      <c r="O2124" s="3">
        <v>44</v>
      </c>
      <c r="P2124" s="1">
        <v>3.16</v>
      </c>
      <c r="Q2124" s="1">
        <v>3.16</v>
      </c>
      <c r="R2124" s="3">
        <v>47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100</v>
      </c>
      <c r="AC2124" s="3">
        <v>11</v>
      </c>
      <c r="AD2124" s="1">
        <v>-9.0224465000000004E-2</v>
      </c>
      <c r="AE2124" s="1">
        <v>7.4363546281953699E-2</v>
      </c>
      <c r="AF2124" s="1">
        <v>1</v>
      </c>
      <c r="AG2124" s="1">
        <v>1</v>
      </c>
      <c r="AH2124" s="1">
        <v>11</v>
      </c>
      <c r="AI2124" s="1">
        <v>7</v>
      </c>
      <c r="AJ2124" s="1">
        <v>7</v>
      </c>
      <c r="AK2124" s="1">
        <v>51</v>
      </c>
    </row>
    <row r="2125" spans="1:37" x14ac:dyDescent="0.2">
      <c r="A2125" t="s">
        <v>2124</v>
      </c>
      <c r="B2125" t="s">
        <v>6025</v>
      </c>
      <c r="C2125" t="s">
        <v>6026</v>
      </c>
      <c r="D2125" t="s">
        <v>9524</v>
      </c>
      <c r="E2125" t="s">
        <v>9574</v>
      </c>
      <c r="F2125" s="35" t="s">
        <v>9575</v>
      </c>
      <c r="G2125" s="1" t="s">
        <v>5104</v>
      </c>
      <c r="H2125" s="1" t="s">
        <v>5104</v>
      </c>
      <c r="I2125" s="3">
        <v>1</v>
      </c>
      <c r="J2125" s="1">
        <v>0</v>
      </c>
      <c r="K2125" s="1">
        <v>0</v>
      </c>
      <c r="L2125" s="3">
        <v>1</v>
      </c>
      <c r="M2125" s="6">
        <v>1589</v>
      </c>
      <c r="N2125" s="13">
        <v>1589</v>
      </c>
      <c r="O2125" s="3">
        <v>44</v>
      </c>
      <c r="P2125" s="1">
        <v>2.8424999999999998</v>
      </c>
      <c r="Q2125" s="1">
        <v>2.8424999999999998</v>
      </c>
      <c r="R2125" s="3">
        <v>47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100</v>
      </c>
      <c r="AC2125" s="3">
        <v>11</v>
      </c>
      <c r="AD2125" s="1">
        <v>-9.0224465000000004E-2</v>
      </c>
      <c r="AE2125" s="1">
        <v>7.4363546281953602E-2</v>
      </c>
      <c r="AF2125" s="1">
        <v>1</v>
      </c>
      <c r="AG2125" s="1">
        <v>1</v>
      </c>
      <c r="AH2125" s="1">
        <v>11</v>
      </c>
      <c r="AI2125" s="1">
        <v>2</v>
      </c>
      <c r="AJ2125" s="1">
        <v>2</v>
      </c>
      <c r="AK2125" s="1">
        <v>51</v>
      </c>
    </row>
    <row r="2126" spans="1:37" x14ac:dyDescent="0.2">
      <c r="A2126" t="s">
        <v>2125</v>
      </c>
      <c r="B2126" t="s">
        <v>6025</v>
      </c>
      <c r="C2126" t="s">
        <v>6026</v>
      </c>
      <c r="D2126" t="s">
        <v>9524</v>
      </c>
      <c r="E2126" t="s">
        <v>6931</v>
      </c>
      <c r="F2126" s="35" t="s">
        <v>9576</v>
      </c>
      <c r="G2126" s="1" t="s">
        <v>5104</v>
      </c>
      <c r="H2126" s="1" t="s">
        <v>5104</v>
      </c>
      <c r="I2126" s="3">
        <v>1</v>
      </c>
      <c r="J2126" s="1">
        <v>1</v>
      </c>
      <c r="K2126" s="1">
        <v>1</v>
      </c>
      <c r="L2126" s="3">
        <v>1</v>
      </c>
      <c r="M2126" s="6">
        <v>1555</v>
      </c>
      <c r="N2126" s="13">
        <v>1555</v>
      </c>
      <c r="O2126" s="3">
        <v>44</v>
      </c>
      <c r="P2126" s="1">
        <v>4.4474999999999998</v>
      </c>
      <c r="Q2126" s="1">
        <v>4.4474999999999998</v>
      </c>
      <c r="R2126" s="3">
        <v>47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100</v>
      </c>
      <c r="AC2126" s="3">
        <v>11</v>
      </c>
      <c r="AD2126" s="1">
        <v>-9.0224465000000004E-2</v>
      </c>
      <c r="AE2126" s="1">
        <v>7.4363546281953602E-2</v>
      </c>
      <c r="AF2126" s="1">
        <v>1</v>
      </c>
      <c r="AG2126" s="1">
        <v>1</v>
      </c>
      <c r="AH2126" s="1">
        <v>11</v>
      </c>
      <c r="AI2126" s="1">
        <v>4</v>
      </c>
      <c r="AJ2126" s="1">
        <v>4</v>
      </c>
      <c r="AK2126" s="1">
        <v>51</v>
      </c>
    </row>
    <row r="2127" spans="1:37" x14ac:dyDescent="0.2">
      <c r="A2127" t="s">
        <v>2126</v>
      </c>
      <c r="B2127" t="s">
        <v>6025</v>
      </c>
      <c r="C2127" t="s">
        <v>6026</v>
      </c>
      <c r="D2127" t="s">
        <v>9524</v>
      </c>
      <c r="E2127" t="s">
        <v>8372</v>
      </c>
      <c r="F2127" s="35" t="s">
        <v>9577</v>
      </c>
      <c r="G2127" s="1" t="s">
        <v>5104</v>
      </c>
      <c r="H2127" s="1" t="s">
        <v>5104</v>
      </c>
      <c r="I2127" s="3">
        <v>1</v>
      </c>
      <c r="J2127" s="1">
        <v>0</v>
      </c>
      <c r="K2127" s="1">
        <v>0</v>
      </c>
      <c r="L2127" s="3">
        <v>1</v>
      </c>
      <c r="M2127" s="6">
        <v>1750</v>
      </c>
      <c r="N2127" s="13">
        <v>1750</v>
      </c>
      <c r="O2127" s="3">
        <v>44</v>
      </c>
      <c r="P2127" s="1">
        <v>1.56</v>
      </c>
      <c r="Q2127" s="1">
        <v>1.56</v>
      </c>
      <c r="R2127" s="3">
        <v>47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100</v>
      </c>
      <c r="AC2127" s="3">
        <v>11</v>
      </c>
      <c r="AD2127" s="1">
        <v>-9.0224465000000004E-2</v>
      </c>
      <c r="AE2127" s="1">
        <v>7.4363546281953602E-2</v>
      </c>
      <c r="AF2127" s="1">
        <v>1</v>
      </c>
      <c r="AG2127" s="1">
        <v>1</v>
      </c>
      <c r="AH2127" s="1">
        <v>11</v>
      </c>
      <c r="AI2127" s="1">
        <v>4</v>
      </c>
      <c r="AJ2127" s="1">
        <v>4</v>
      </c>
      <c r="AK2127" s="1">
        <v>51</v>
      </c>
    </row>
    <row r="2128" spans="1:37" x14ac:dyDescent="0.2">
      <c r="A2128" t="s">
        <v>2127</v>
      </c>
      <c r="B2128" t="s">
        <v>6025</v>
      </c>
      <c r="C2128" t="s">
        <v>6026</v>
      </c>
      <c r="D2128" t="s">
        <v>9524</v>
      </c>
      <c r="E2128" t="s">
        <v>9578</v>
      </c>
      <c r="F2128" s="35" t="s">
        <v>9579</v>
      </c>
      <c r="G2128" s="1" t="s">
        <v>5104</v>
      </c>
      <c r="H2128" s="1" t="s">
        <v>5104</v>
      </c>
      <c r="I2128" s="3">
        <v>1</v>
      </c>
      <c r="J2128" s="1">
        <v>0</v>
      </c>
      <c r="K2128" s="1">
        <v>0</v>
      </c>
      <c r="L2128" s="3">
        <v>1</v>
      </c>
      <c r="M2128" s="6">
        <v>1500</v>
      </c>
      <c r="N2128" s="13">
        <v>1500</v>
      </c>
      <c r="O2128" s="3">
        <v>44</v>
      </c>
      <c r="P2128" s="1">
        <v>3.9</v>
      </c>
      <c r="Q2128" s="1">
        <v>3.9</v>
      </c>
      <c r="R2128" s="3">
        <v>47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100</v>
      </c>
      <c r="AC2128" s="3">
        <v>11</v>
      </c>
      <c r="AD2128" s="1">
        <v>-9.0224465000000004E-2</v>
      </c>
      <c r="AE2128" s="1">
        <v>7.4363546281953602E-2</v>
      </c>
      <c r="AF2128" s="1">
        <v>1</v>
      </c>
      <c r="AG2128" s="1">
        <v>1</v>
      </c>
      <c r="AH2128" s="1">
        <v>11</v>
      </c>
      <c r="AI2128" s="1">
        <v>3</v>
      </c>
      <c r="AJ2128" s="1">
        <v>3</v>
      </c>
      <c r="AK2128" s="1">
        <v>51</v>
      </c>
    </row>
    <row r="2129" spans="1:37" x14ac:dyDescent="0.2">
      <c r="A2129" t="s">
        <v>2128</v>
      </c>
      <c r="B2129" t="s">
        <v>6290</v>
      </c>
      <c r="C2129" t="s">
        <v>6291</v>
      </c>
      <c r="D2129" t="s">
        <v>9580</v>
      </c>
      <c r="E2129" t="s">
        <v>9581</v>
      </c>
      <c r="F2129" s="35" t="s">
        <v>9582</v>
      </c>
      <c r="G2129" s="1" t="s">
        <v>5104</v>
      </c>
      <c r="H2129" s="1" t="s">
        <v>5104</v>
      </c>
      <c r="I2129" s="3">
        <v>1</v>
      </c>
      <c r="J2129" s="1">
        <v>1</v>
      </c>
      <c r="K2129" s="1">
        <v>1</v>
      </c>
      <c r="L2129" s="3">
        <v>1</v>
      </c>
      <c r="M2129" s="6">
        <v>76</v>
      </c>
      <c r="N2129" s="13">
        <v>76</v>
      </c>
      <c r="O2129" s="3">
        <v>44</v>
      </c>
      <c r="P2129" s="1" t="s">
        <v>2</v>
      </c>
      <c r="Q2129" s="1">
        <v>4.0872999999999999</v>
      </c>
      <c r="R2129" s="3" t="s">
        <v>14989</v>
      </c>
      <c r="S2129" s="1">
        <v>0</v>
      </c>
      <c r="T2129" s="1">
        <v>100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3">
        <v>11</v>
      </c>
      <c r="AD2129" s="1">
        <v>1.0211409999999999E-3</v>
      </c>
      <c r="AE2129" s="1">
        <v>-1.1338292754171199E-2</v>
      </c>
      <c r="AF2129" s="1">
        <v>2</v>
      </c>
      <c r="AG2129" s="1">
        <v>2</v>
      </c>
      <c r="AH2129" s="1">
        <v>11</v>
      </c>
      <c r="AI2129" s="1">
        <v>3</v>
      </c>
      <c r="AJ2129" s="1">
        <v>3</v>
      </c>
      <c r="AK2129" s="1">
        <v>51</v>
      </c>
    </row>
    <row r="2130" spans="1:37" x14ac:dyDescent="0.2">
      <c r="A2130" t="s">
        <v>2129</v>
      </c>
      <c r="B2130" t="s">
        <v>6129</v>
      </c>
      <c r="C2130" t="s">
        <v>6130</v>
      </c>
      <c r="D2130" t="s">
        <v>9583</v>
      </c>
      <c r="E2130" t="s">
        <v>9584</v>
      </c>
      <c r="F2130" s="35" t="s">
        <v>9585</v>
      </c>
      <c r="G2130" s="1" t="s">
        <v>5104</v>
      </c>
      <c r="H2130" s="1" t="s">
        <v>5104</v>
      </c>
      <c r="I2130" s="3">
        <v>1</v>
      </c>
      <c r="J2130" s="1">
        <v>1</v>
      </c>
      <c r="K2130" s="1">
        <v>1</v>
      </c>
      <c r="L2130" s="3">
        <v>1</v>
      </c>
      <c r="M2130" s="6">
        <v>21.1</v>
      </c>
      <c r="N2130" s="13">
        <v>21.1</v>
      </c>
      <c r="O2130" s="3">
        <v>44</v>
      </c>
      <c r="P2130" s="1">
        <v>4</v>
      </c>
      <c r="Q2130" s="1">
        <v>4</v>
      </c>
      <c r="R2130" s="3">
        <v>1</v>
      </c>
      <c r="S2130" s="1">
        <v>70</v>
      </c>
      <c r="T2130" s="1">
        <v>0</v>
      </c>
      <c r="U2130" s="1">
        <v>0</v>
      </c>
      <c r="V2130" s="1">
        <v>0</v>
      </c>
      <c r="W2130" s="1">
        <v>10</v>
      </c>
      <c r="X2130" s="1">
        <v>0</v>
      </c>
      <c r="Y2130" s="1">
        <v>10</v>
      </c>
      <c r="Z2130" s="1">
        <v>0</v>
      </c>
      <c r="AA2130" s="1">
        <v>0</v>
      </c>
      <c r="AB2130" s="1">
        <v>10</v>
      </c>
      <c r="AC2130" s="3">
        <v>11</v>
      </c>
      <c r="AD2130" s="1">
        <v>6.3962687000000004E-2</v>
      </c>
      <c r="AE2130" s="1">
        <v>3.6531747304178902E-3</v>
      </c>
      <c r="AF2130" s="1">
        <v>1</v>
      </c>
      <c r="AG2130" s="1">
        <v>1</v>
      </c>
      <c r="AH2130" s="1">
        <v>11</v>
      </c>
      <c r="AI2130" s="1">
        <v>1</v>
      </c>
      <c r="AJ2130" s="1">
        <v>1</v>
      </c>
      <c r="AK2130" s="1">
        <v>51</v>
      </c>
    </row>
    <row r="2131" spans="1:37" x14ac:dyDescent="0.2">
      <c r="A2131" t="s">
        <v>2130</v>
      </c>
      <c r="B2131" t="s">
        <v>5181</v>
      </c>
      <c r="C2131" t="s">
        <v>5834</v>
      </c>
      <c r="D2131" t="s">
        <v>9586</v>
      </c>
      <c r="E2131" t="s">
        <v>9587</v>
      </c>
      <c r="F2131" s="35" t="s">
        <v>9588</v>
      </c>
      <c r="G2131" s="1" t="s">
        <v>5105</v>
      </c>
      <c r="H2131" s="1" t="s">
        <v>5105</v>
      </c>
      <c r="I2131" s="3">
        <v>1</v>
      </c>
      <c r="J2131" s="1">
        <v>0</v>
      </c>
      <c r="K2131" s="1">
        <v>0</v>
      </c>
      <c r="L2131" s="3">
        <v>1</v>
      </c>
      <c r="M2131" s="6">
        <v>2150</v>
      </c>
      <c r="N2131" s="13">
        <v>2150</v>
      </c>
      <c r="O2131" s="3">
        <v>44</v>
      </c>
      <c r="P2131" s="1" t="s">
        <v>2</v>
      </c>
      <c r="Q2131" s="1">
        <v>3.1831</v>
      </c>
      <c r="R2131" s="3" t="s">
        <v>14989</v>
      </c>
      <c r="S2131" s="1">
        <v>80</v>
      </c>
      <c r="T2131" s="1">
        <v>0</v>
      </c>
      <c r="U2131" s="1">
        <v>0</v>
      </c>
      <c r="V2131" s="1">
        <v>0</v>
      </c>
      <c r="W2131" s="1">
        <v>20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3">
        <v>11</v>
      </c>
      <c r="AD2131" s="1">
        <v>9.6739702999999996E-2</v>
      </c>
      <c r="AE2131" s="1">
        <v>1.7688549988211701E-2</v>
      </c>
      <c r="AF2131" s="1">
        <v>1</v>
      </c>
      <c r="AG2131" s="1">
        <v>1</v>
      </c>
      <c r="AH2131" s="1">
        <v>11</v>
      </c>
      <c r="AI2131" s="1">
        <v>1</v>
      </c>
      <c r="AJ2131" s="1">
        <v>1</v>
      </c>
      <c r="AK2131" s="1">
        <v>51</v>
      </c>
    </row>
    <row r="2132" spans="1:37" x14ac:dyDescent="0.2">
      <c r="A2132" t="s">
        <v>2131</v>
      </c>
      <c r="B2132" t="s">
        <v>5168</v>
      </c>
      <c r="C2132" t="s">
        <v>5481</v>
      </c>
      <c r="D2132" t="s">
        <v>9589</v>
      </c>
      <c r="E2132" t="s">
        <v>7362</v>
      </c>
      <c r="F2132" s="35" t="s">
        <v>9590</v>
      </c>
      <c r="G2132" s="1" t="s">
        <v>5104</v>
      </c>
      <c r="H2132" s="1" t="s">
        <v>5104</v>
      </c>
      <c r="I2132" s="3">
        <v>1</v>
      </c>
      <c r="J2132" s="1">
        <v>0</v>
      </c>
      <c r="K2132" s="1">
        <v>0</v>
      </c>
      <c r="L2132" s="3">
        <v>1</v>
      </c>
      <c r="M2132" s="6">
        <v>5.6</v>
      </c>
      <c r="N2132" s="13">
        <v>5.6</v>
      </c>
      <c r="O2132" s="3">
        <v>44</v>
      </c>
      <c r="P2132" s="1">
        <v>0.98</v>
      </c>
      <c r="Q2132" s="1">
        <v>0.98</v>
      </c>
      <c r="R2132" s="3">
        <v>47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50</v>
      </c>
      <c r="Z2132" s="1">
        <v>50</v>
      </c>
      <c r="AA2132" s="1">
        <v>0</v>
      </c>
      <c r="AB2132" s="1">
        <v>0</v>
      </c>
      <c r="AC2132" s="3">
        <v>11</v>
      </c>
      <c r="AD2132" s="1">
        <v>-2.8702511999999999E-2</v>
      </c>
      <c r="AE2132" s="1">
        <v>-0.10749075017759099</v>
      </c>
      <c r="AF2132" s="1">
        <v>3</v>
      </c>
      <c r="AG2132" s="1">
        <v>3</v>
      </c>
      <c r="AH2132" s="1">
        <v>11</v>
      </c>
      <c r="AI2132" s="1">
        <v>3</v>
      </c>
      <c r="AJ2132" s="1">
        <v>3</v>
      </c>
      <c r="AK2132" s="1">
        <v>51</v>
      </c>
    </row>
    <row r="2133" spans="1:37" x14ac:dyDescent="0.2">
      <c r="A2133" t="s">
        <v>2132</v>
      </c>
      <c r="B2133" t="s">
        <v>7851</v>
      </c>
      <c r="C2133" t="s">
        <v>7852</v>
      </c>
      <c r="D2133" t="s">
        <v>9591</v>
      </c>
      <c r="E2133" t="s">
        <v>9592</v>
      </c>
      <c r="F2133" s="35" t="s">
        <v>9593</v>
      </c>
      <c r="G2133" s="1" t="s">
        <v>5104</v>
      </c>
      <c r="H2133" s="1" t="s">
        <v>5104</v>
      </c>
      <c r="I2133" s="3">
        <v>1</v>
      </c>
      <c r="J2133" s="1">
        <v>0</v>
      </c>
      <c r="K2133" s="1">
        <v>0</v>
      </c>
      <c r="L2133" s="3">
        <v>1</v>
      </c>
      <c r="M2133" s="6">
        <v>78.599999999999994</v>
      </c>
      <c r="N2133" s="13">
        <v>78.599999999999994</v>
      </c>
      <c r="O2133" s="3">
        <v>44</v>
      </c>
      <c r="P2133" s="1">
        <v>2.7974999999999999</v>
      </c>
      <c r="Q2133" s="1">
        <v>2.7974999999999999</v>
      </c>
      <c r="R2133" s="3">
        <v>47</v>
      </c>
      <c r="S2133" s="1">
        <v>60</v>
      </c>
      <c r="T2133" s="1">
        <v>0</v>
      </c>
      <c r="U2133" s="1">
        <v>20</v>
      </c>
      <c r="V2133" s="1">
        <v>20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3">
        <v>11</v>
      </c>
      <c r="AD2133" s="1">
        <v>0.107010882</v>
      </c>
      <c r="AE2133" s="1">
        <v>1.79488981886088E-2</v>
      </c>
      <c r="AF2133" s="1">
        <v>1</v>
      </c>
      <c r="AG2133" s="1">
        <v>1</v>
      </c>
      <c r="AH2133" s="1">
        <v>11</v>
      </c>
      <c r="AI2133" s="1">
        <v>3</v>
      </c>
      <c r="AJ2133" s="1">
        <v>3</v>
      </c>
      <c r="AK2133" s="1">
        <v>51</v>
      </c>
    </row>
    <row r="2134" spans="1:37" x14ac:dyDescent="0.2">
      <c r="A2134" t="s">
        <v>2133</v>
      </c>
      <c r="B2134" t="s">
        <v>5123</v>
      </c>
      <c r="C2134" t="s">
        <v>5124</v>
      </c>
      <c r="D2134" t="s">
        <v>9594</v>
      </c>
      <c r="E2134" t="s">
        <v>9595</v>
      </c>
      <c r="F2134" s="35" t="s">
        <v>9596</v>
      </c>
      <c r="G2134" s="1" t="s">
        <v>5104</v>
      </c>
      <c r="H2134" s="1" t="s">
        <v>5104</v>
      </c>
      <c r="I2134" s="3">
        <v>1</v>
      </c>
      <c r="J2134" s="1">
        <v>1</v>
      </c>
      <c r="K2134" s="1">
        <v>1</v>
      </c>
      <c r="L2134" s="3">
        <v>1</v>
      </c>
      <c r="M2134" s="6">
        <v>64.099999999999994</v>
      </c>
      <c r="N2134" s="13">
        <v>64.099999999999994</v>
      </c>
      <c r="O2134" s="3">
        <v>44</v>
      </c>
      <c r="P2134" s="1">
        <v>1.5</v>
      </c>
      <c r="Q2134" s="1">
        <v>1.5</v>
      </c>
      <c r="R2134" s="3">
        <v>1</v>
      </c>
      <c r="S2134" s="1">
        <v>10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10</v>
      </c>
      <c r="Z2134" s="1">
        <v>0</v>
      </c>
      <c r="AA2134" s="1">
        <v>20</v>
      </c>
      <c r="AB2134" s="1">
        <v>60</v>
      </c>
      <c r="AC2134" s="3">
        <v>11</v>
      </c>
      <c r="AD2134" s="1">
        <v>-7.4080504000000005E-2</v>
      </c>
      <c r="AE2134" s="1">
        <v>2.3214266687842801E-2</v>
      </c>
      <c r="AF2134" s="1">
        <v>2</v>
      </c>
      <c r="AG2134" s="1">
        <v>2</v>
      </c>
      <c r="AH2134" s="1">
        <v>11</v>
      </c>
      <c r="AI2134" s="1">
        <v>1</v>
      </c>
      <c r="AJ2134" s="1">
        <v>1</v>
      </c>
      <c r="AK2134" s="1">
        <v>51</v>
      </c>
    </row>
    <row r="2135" spans="1:37" x14ac:dyDescent="0.2">
      <c r="A2135" t="s">
        <v>2134</v>
      </c>
      <c r="B2135" t="s">
        <v>5123</v>
      </c>
      <c r="C2135" t="s">
        <v>5124</v>
      </c>
      <c r="D2135" t="s">
        <v>9594</v>
      </c>
      <c r="E2135" t="s">
        <v>9597</v>
      </c>
      <c r="F2135" s="35" t="s">
        <v>9598</v>
      </c>
      <c r="G2135" s="1" t="s">
        <v>5104</v>
      </c>
      <c r="H2135" s="1" t="s">
        <v>5104</v>
      </c>
      <c r="I2135" s="3">
        <v>1</v>
      </c>
      <c r="J2135" s="1">
        <v>0</v>
      </c>
      <c r="K2135" s="1">
        <v>0</v>
      </c>
      <c r="L2135" s="3">
        <v>1</v>
      </c>
      <c r="M2135" s="6">
        <v>60</v>
      </c>
      <c r="N2135" s="13">
        <v>60</v>
      </c>
      <c r="O2135" s="3">
        <v>44</v>
      </c>
      <c r="P2135" s="1" t="s">
        <v>2</v>
      </c>
      <c r="Q2135" s="1">
        <v>3.5164</v>
      </c>
      <c r="R2135" s="3" t="s">
        <v>14989</v>
      </c>
      <c r="S2135" s="1">
        <v>10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10</v>
      </c>
      <c r="Z2135" s="1">
        <v>0</v>
      </c>
      <c r="AA2135" s="1">
        <v>20</v>
      </c>
      <c r="AB2135" s="1">
        <v>60</v>
      </c>
      <c r="AC2135" s="3">
        <v>11</v>
      </c>
      <c r="AD2135" s="1">
        <v>-7.4080504000000005E-2</v>
      </c>
      <c r="AE2135" s="1">
        <v>2.3214266687842801E-2</v>
      </c>
      <c r="AF2135" s="1">
        <v>2</v>
      </c>
      <c r="AG2135" s="1">
        <v>2</v>
      </c>
      <c r="AH2135" s="1">
        <v>11</v>
      </c>
      <c r="AI2135" s="1">
        <v>1</v>
      </c>
      <c r="AJ2135" s="1">
        <v>1</v>
      </c>
      <c r="AK2135" s="1">
        <v>51</v>
      </c>
    </row>
    <row r="2136" spans="1:37" x14ac:dyDescent="0.2">
      <c r="A2136" t="s">
        <v>2135</v>
      </c>
      <c r="B2136" t="s">
        <v>5168</v>
      </c>
      <c r="C2136" t="s">
        <v>5481</v>
      </c>
      <c r="D2136" t="s">
        <v>9599</v>
      </c>
      <c r="E2136" t="s">
        <v>9600</v>
      </c>
      <c r="F2136" s="35" t="s">
        <v>9601</v>
      </c>
      <c r="G2136" s="1" t="s">
        <v>5104</v>
      </c>
      <c r="H2136" s="1" t="s">
        <v>5104</v>
      </c>
      <c r="I2136" s="3">
        <v>1</v>
      </c>
      <c r="J2136" s="1">
        <v>0</v>
      </c>
      <c r="K2136" s="1">
        <v>0</v>
      </c>
      <c r="L2136" s="3">
        <v>1</v>
      </c>
      <c r="M2136" s="6">
        <v>8.4</v>
      </c>
      <c r="N2136" s="13">
        <v>8.4</v>
      </c>
      <c r="O2136" s="3">
        <v>44</v>
      </c>
      <c r="P2136" s="1">
        <v>0.98</v>
      </c>
      <c r="Q2136" s="1">
        <v>0.98</v>
      </c>
      <c r="R2136" s="3">
        <v>47</v>
      </c>
      <c r="S2136" s="1">
        <v>30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60</v>
      </c>
      <c r="Z2136" s="1">
        <v>10</v>
      </c>
      <c r="AA2136" s="1">
        <v>0</v>
      </c>
      <c r="AB2136" s="1">
        <v>0</v>
      </c>
      <c r="AC2136" s="3">
        <v>11</v>
      </c>
      <c r="AD2136" s="1">
        <v>2.2232845000000001E-2</v>
      </c>
      <c r="AE2136" s="1">
        <v>-9.0349775255030199E-2</v>
      </c>
      <c r="AF2136" s="1">
        <v>3</v>
      </c>
      <c r="AG2136" s="1">
        <v>3</v>
      </c>
      <c r="AH2136" s="1">
        <v>11</v>
      </c>
      <c r="AI2136" s="1">
        <v>6</v>
      </c>
      <c r="AJ2136" s="1">
        <v>6</v>
      </c>
      <c r="AK2136" s="1">
        <v>51</v>
      </c>
    </row>
    <row r="2137" spans="1:37" x14ac:dyDescent="0.2">
      <c r="A2137" t="s">
        <v>2136</v>
      </c>
      <c r="B2137" t="s">
        <v>5168</v>
      </c>
      <c r="C2137" t="s">
        <v>5169</v>
      </c>
      <c r="D2137" t="s">
        <v>9602</v>
      </c>
      <c r="E2137" t="s">
        <v>6885</v>
      </c>
      <c r="F2137" s="35" t="s">
        <v>9603</v>
      </c>
      <c r="G2137" s="1" t="s">
        <v>5104</v>
      </c>
      <c r="H2137" s="1" t="s">
        <v>5104</v>
      </c>
      <c r="I2137" s="3">
        <v>1</v>
      </c>
      <c r="J2137" s="1">
        <v>0</v>
      </c>
      <c r="K2137" s="1">
        <v>0</v>
      </c>
      <c r="L2137" s="3">
        <v>1</v>
      </c>
      <c r="M2137" s="6">
        <v>74.599999999999994</v>
      </c>
      <c r="N2137" s="13">
        <v>74.599999999999994</v>
      </c>
      <c r="O2137" s="3">
        <v>44</v>
      </c>
      <c r="P2137" s="1">
        <v>0.99</v>
      </c>
      <c r="Q2137" s="1">
        <v>0.99</v>
      </c>
      <c r="R2137" s="3">
        <v>47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60</v>
      </c>
      <c r="Z2137" s="1">
        <v>40</v>
      </c>
      <c r="AA2137" s="1">
        <v>0</v>
      </c>
      <c r="AB2137" s="1">
        <v>0</v>
      </c>
      <c r="AC2137" s="3">
        <v>11</v>
      </c>
      <c r="AD2137" s="1">
        <v>-2.9653756999999999E-2</v>
      </c>
      <c r="AE2137" s="1">
        <v>-0.11261092804183</v>
      </c>
      <c r="AF2137" s="1">
        <v>3</v>
      </c>
      <c r="AG2137" s="1">
        <v>3</v>
      </c>
      <c r="AH2137" s="1">
        <v>11</v>
      </c>
      <c r="AI2137" s="1">
        <v>12</v>
      </c>
      <c r="AJ2137" s="1">
        <v>12</v>
      </c>
      <c r="AK2137" s="1">
        <v>51</v>
      </c>
    </row>
    <row r="2138" spans="1:37" x14ac:dyDescent="0.2">
      <c r="A2138" t="s">
        <v>2137</v>
      </c>
      <c r="B2138" t="s">
        <v>5233</v>
      </c>
      <c r="C2138" t="s">
        <v>5234</v>
      </c>
      <c r="D2138" t="s">
        <v>9604</v>
      </c>
      <c r="E2138" t="s">
        <v>9605</v>
      </c>
      <c r="F2138" s="35" t="s">
        <v>9606</v>
      </c>
      <c r="G2138" s="1" t="s">
        <v>5105</v>
      </c>
      <c r="H2138" s="1" t="s">
        <v>5105</v>
      </c>
      <c r="I2138" s="3">
        <v>1</v>
      </c>
      <c r="J2138" s="1">
        <v>0</v>
      </c>
      <c r="K2138" s="1">
        <v>0</v>
      </c>
      <c r="L2138" s="3">
        <v>1</v>
      </c>
      <c r="M2138" s="6">
        <v>37999.699999999997</v>
      </c>
      <c r="N2138" s="13">
        <v>37999.699999999997</v>
      </c>
      <c r="O2138" s="3">
        <v>44</v>
      </c>
      <c r="P2138" s="1">
        <v>1</v>
      </c>
      <c r="Q2138" s="1">
        <v>1</v>
      </c>
      <c r="R2138" s="3">
        <v>47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100</v>
      </c>
      <c r="AC2138" s="3">
        <v>11</v>
      </c>
      <c r="AD2138" s="1">
        <v>-9.0224465000000004E-2</v>
      </c>
      <c r="AE2138" s="1">
        <v>7.4363546281953602E-2</v>
      </c>
      <c r="AF2138" s="1">
        <v>1</v>
      </c>
      <c r="AG2138" s="1">
        <v>1</v>
      </c>
      <c r="AH2138" s="1">
        <v>11</v>
      </c>
      <c r="AI2138" s="1">
        <v>2</v>
      </c>
      <c r="AJ2138" s="1">
        <v>2</v>
      </c>
      <c r="AK2138" s="1">
        <v>51</v>
      </c>
    </row>
    <row r="2139" spans="1:37" x14ac:dyDescent="0.2">
      <c r="A2139" t="s">
        <v>2138</v>
      </c>
      <c r="B2139" t="s">
        <v>5168</v>
      </c>
      <c r="C2139" t="s">
        <v>5481</v>
      </c>
      <c r="D2139" t="s">
        <v>9607</v>
      </c>
      <c r="E2139" t="s">
        <v>9608</v>
      </c>
      <c r="F2139" s="35" t="s">
        <v>9609</v>
      </c>
      <c r="G2139" s="1" t="s">
        <v>5104</v>
      </c>
      <c r="H2139" s="1" t="s">
        <v>5104</v>
      </c>
      <c r="I2139" s="3">
        <v>1</v>
      </c>
      <c r="J2139" s="1">
        <v>0</v>
      </c>
      <c r="K2139" s="1">
        <v>0</v>
      </c>
      <c r="L2139" s="3">
        <v>1</v>
      </c>
      <c r="M2139" s="6">
        <v>9.6</v>
      </c>
      <c r="N2139" s="13">
        <v>9.6</v>
      </c>
      <c r="O2139" s="3">
        <v>44</v>
      </c>
      <c r="P2139" s="1" t="s">
        <v>2</v>
      </c>
      <c r="Q2139" s="1">
        <v>1.69</v>
      </c>
      <c r="R2139" s="3" t="s">
        <v>14989</v>
      </c>
      <c r="S2139" s="1">
        <v>40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30</v>
      </c>
      <c r="Z2139" s="1">
        <v>30</v>
      </c>
      <c r="AA2139" s="1">
        <v>0</v>
      </c>
      <c r="AB2139" s="1">
        <v>0</v>
      </c>
      <c r="AC2139" s="3">
        <v>11</v>
      </c>
      <c r="AD2139" s="1">
        <v>4.2172977E-2</v>
      </c>
      <c r="AE2139" s="1">
        <v>-6.1842639776427399E-2</v>
      </c>
      <c r="AF2139" s="1">
        <v>3</v>
      </c>
      <c r="AG2139" s="1">
        <v>3</v>
      </c>
      <c r="AH2139" s="1">
        <v>11</v>
      </c>
      <c r="AI2139" s="1">
        <v>3</v>
      </c>
      <c r="AJ2139" s="1">
        <v>3</v>
      </c>
      <c r="AK2139" s="1">
        <v>51</v>
      </c>
    </row>
    <row r="2140" spans="1:37" x14ac:dyDescent="0.2">
      <c r="A2140" t="s">
        <v>2139</v>
      </c>
      <c r="B2140" t="s">
        <v>5168</v>
      </c>
      <c r="C2140" t="s">
        <v>5481</v>
      </c>
      <c r="D2140" t="s">
        <v>9607</v>
      </c>
      <c r="E2140" t="s">
        <v>9610</v>
      </c>
      <c r="F2140" s="35" t="s">
        <v>14939</v>
      </c>
      <c r="G2140" s="1" t="s">
        <v>5104</v>
      </c>
      <c r="H2140" s="1" t="s">
        <v>5104</v>
      </c>
      <c r="I2140" s="3">
        <v>1</v>
      </c>
      <c r="J2140" s="1">
        <v>0</v>
      </c>
      <c r="K2140" s="1">
        <v>0</v>
      </c>
      <c r="L2140" s="3">
        <v>1</v>
      </c>
      <c r="M2140" s="6">
        <v>21</v>
      </c>
      <c r="N2140" s="13">
        <v>21</v>
      </c>
      <c r="O2140" s="3">
        <v>44</v>
      </c>
      <c r="P2140" s="1" t="s">
        <v>2</v>
      </c>
      <c r="Q2140" s="1">
        <v>2.6665999999999999</v>
      </c>
      <c r="R2140" s="3" t="s">
        <v>14989</v>
      </c>
      <c r="S2140" s="1">
        <v>20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20</v>
      </c>
      <c r="Z2140" s="1">
        <v>60</v>
      </c>
      <c r="AA2140" s="1">
        <v>0</v>
      </c>
      <c r="AB2140" s="1">
        <v>0</v>
      </c>
      <c r="AC2140" s="3">
        <v>44</v>
      </c>
      <c r="AD2140" s="1">
        <v>1.4892529E-2</v>
      </c>
      <c r="AE2140" s="1">
        <v>-5.9376468494953198E-2</v>
      </c>
      <c r="AF2140" s="1">
        <v>3</v>
      </c>
      <c r="AG2140" s="1">
        <v>3</v>
      </c>
      <c r="AH2140" s="1">
        <v>1</v>
      </c>
      <c r="AI2140" s="1">
        <v>2</v>
      </c>
      <c r="AJ2140" s="1">
        <v>2</v>
      </c>
      <c r="AK2140" s="1">
        <v>51</v>
      </c>
    </row>
    <row r="2141" spans="1:37" x14ac:dyDescent="0.2">
      <c r="A2141" t="s">
        <v>2140</v>
      </c>
      <c r="B2141" t="s">
        <v>5168</v>
      </c>
      <c r="C2141" t="s">
        <v>5481</v>
      </c>
      <c r="D2141" t="s">
        <v>9607</v>
      </c>
      <c r="E2141" t="s">
        <v>9611</v>
      </c>
      <c r="F2141" s="35" t="s">
        <v>14939</v>
      </c>
      <c r="G2141" s="1" t="s">
        <v>5104</v>
      </c>
      <c r="H2141" s="1" t="s">
        <v>5104</v>
      </c>
      <c r="I2141" s="3">
        <v>1</v>
      </c>
      <c r="J2141" s="1">
        <v>0</v>
      </c>
      <c r="K2141" s="1">
        <v>0</v>
      </c>
      <c r="L2141" s="3">
        <v>1</v>
      </c>
      <c r="M2141" s="6">
        <v>7.4</v>
      </c>
      <c r="N2141" s="13">
        <v>7.4</v>
      </c>
      <c r="O2141" s="3">
        <v>44</v>
      </c>
      <c r="P2141" s="1">
        <v>0.98</v>
      </c>
      <c r="Q2141" s="1">
        <v>0.98</v>
      </c>
      <c r="R2141" s="3">
        <v>47</v>
      </c>
      <c r="S2141" s="1">
        <v>20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20</v>
      </c>
      <c r="Z2141" s="1">
        <v>60</v>
      </c>
      <c r="AA2141" s="1">
        <v>0</v>
      </c>
      <c r="AB2141" s="1">
        <v>0</v>
      </c>
      <c r="AC2141" s="3">
        <v>1</v>
      </c>
      <c r="AD2141" s="1">
        <v>1.4892529E-2</v>
      </c>
      <c r="AE2141" s="1">
        <v>-5.9376468494953198E-2</v>
      </c>
      <c r="AF2141" s="1">
        <v>3</v>
      </c>
      <c r="AG2141" s="1">
        <v>3</v>
      </c>
      <c r="AH2141" s="1">
        <v>1</v>
      </c>
      <c r="AI2141" s="1">
        <v>3</v>
      </c>
      <c r="AJ2141" s="1">
        <v>3</v>
      </c>
      <c r="AK2141" s="1">
        <v>51</v>
      </c>
    </row>
    <row r="2142" spans="1:37" x14ac:dyDescent="0.2">
      <c r="A2142" t="s">
        <v>2141</v>
      </c>
      <c r="B2142" t="s">
        <v>5168</v>
      </c>
      <c r="C2142" t="s">
        <v>5481</v>
      </c>
      <c r="D2142" t="s">
        <v>9607</v>
      </c>
      <c r="E2142" t="s">
        <v>9612</v>
      </c>
      <c r="F2142" s="35" t="s">
        <v>9613</v>
      </c>
      <c r="G2142" s="1" t="s">
        <v>5104</v>
      </c>
      <c r="H2142" s="1" t="s">
        <v>5104</v>
      </c>
      <c r="I2142" s="3">
        <v>1</v>
      </c>
      <c r="J2142" s="1">
        <v>0</v>
      </c>
      <c r="K2142" s="1">
        <v>0</v>
      </c>
      <c r="L2142" s="3">
        <v>1</v>
      </c>
      <c r="M2142" s="6">
        <v>11.2</v>
      </c>
      <c r="N2142" s="13">
        <v>11.2</v>
      </c>
      <c r="O2142" s="3">
        <v>44</v>
      </c>
      <c r="P2142" s="1" t="s">
        <v>2</v>
      </c>
      <c r="Q2142" s="1">
        <v>1.5535000000000001</v>
      </c>
      <c r="R2142" s="3" t="s">
        <v>14989</v>
      </c>
      <c r="S2142" s="1">
        <v>40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30</v>
      </c>
      <c r="Z2142" s="1">
        <v>30</v>
      </c>
      <c r="AA2142" s="1">
        <v>0</v>
      </c>
      <c r="AB2142" s="1">
        <v>0</v>
      </c>
      <c r="AC2142" s="3">
        <v>11</v>
      </c>
      <c r="AD2142" s="1">
        <v>4.2172977E-2</v>
      </c>
      <c r="AE2142" s="1">
        <v>-6.1842639776427399E-2</v>
      </c>
      <c r="AF2142" s="1">
        <v>3</v>
      </c>
      <c r="AG2142" s="1">
        <v>3</v>
      </c>
      <c r="AH2142" s="1">
        <v>11</v>
      </c>
      <c r="AI2142" s="1">
        <v>2</v>
      </c>
      <c r="AJ2142" s="1">
        <v>2</v>
      </c>
      <c r="AK2142" s="1">
        <v>51</v>
      </c>
    </row>
    <row r="2143" spans="1:37" x14ac:dyDescent="0.2">
      <c r="A2143" t="s">
        <v>2142</v>
      </c>
      <c r="B2143" t="s">
        <v>5168</v>
      </c>
      <c r="C2143" t="s">
        <v>5481</v>
      </c>
      <c r="D2143" t="s">
        <v>9607</v>
      </c>
      <c r="E2143" t="s">
        <v>9614</v>
      </c>
      <c r="F2143" s="35" t="s">
        <v>9615</v>
      </c>
      <c r="G2143" s="1" t="s">
        <v>5104</v>
      </c>
      <c r="H2143" s="1" t="s">
        <v>5104</v>
      </c>
      <c r="I2143" s="3">
        <v>1</v>
      </c>
      <c r="J2143" s="1">
        <v>0</v>
      </c>
      <c r="K2143" s="1">
        <v>0</v>
      </c>
      <c r="L2143" s="3">
        <v>1</v>
      </c>
      <c r="M2143" s="6">
        <v>18.5</v>
      </c>
      <c r="N2143" s="13">
        <v>18.5</v>
      </c>
      <c r="O2143" s="3">
        <v>44</v>
      </c>
      <c r="P2143" s="1" t="s">
        <v>2</v>
      </c>
      <c r="Q2143" s="1">
        <v>1.0513999999999999</v>
      </c>
      <c r="R2143" s="3" t="s">
        <v>14989</v>
      </c>
      <c r="S2143" s="1">
        <v>40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30</v>
      </c>
      <c r="Z2143" s="1">
        <v>30</v>
      </c>
      <c r="AA2143" s="1">
        <v>0</v>
      </c>
      <c r="AB2143" s="1">
        <v>0</v>
      </c>
      <c r="AC2143" s="3">
        <v>11</v>
      </c>
      <c r="AD2143" s="1">
        <v>4.2172977E-2</v>
      </c>
      <c r="AE2143" s="1">
        <v>-6.1842639776427399E-2</v>
      </c>
      <c r="AF2143" s="1">
        <v>3</v>
      </c>
      <c r="AG2143" s="1">
        <v>3</v>
      </c>
      <c r="AH2143" s="1">
        <v>11</v>
      </c>
      <c r="AI2143" s="1">
        <v>3</v>
      </c>
      <c r="AJ2143" s="1">
        <v>3</v>
      </c>
      <c r="AK2143" s="1">
        <v>51</v>
      </c>
    </row>
    <row r="2144" spans="1:37" x14ac:dyDescent="0.2">
      <c r="A2144" t="s">
        <v>2143</v>
      </c>
      <c r="B2144" t="s">
        <v>5168</v>
      </c>
      <c r="C2144" t="s">
        <v>5481</v>
      </c>
      <c r="D2144" t="s">
        <v>9607</v>
      </c>
      <c r="E2144" t="s">
        <v>9616</v>
      </c>
      <c r="F2144" s="35" t="s">
        <v>9617</v>
      </c>
      <c r="G2144" s="1" t="s">
        <v>5104</v>
      </c>
      <c r="H2144" s="1" t="s">
        <v>5104</v>
      </c>
      <c r="I2144" s="3">
        <v>1</v>
      </c>
      <c r="J2144" s="1">
        <v>0</v>
      </c>
      <c r="K2144" s="1">
        <v>0</v>
      </c>
      <c r="L2144" s="3">
        <v>1</v>
      </c>
      <c r="M2144" s="6">
        <v>9.8000000000000007</v>
      </c>
      <c r="N2144" s="13">
        <v>9.8000000000000007</v>
      </c>
      <c r="O2144" s="3">
        <v>44</v>
      </c>
      <c r="P2144" s="1" t="s">
        <v>2</v>
      </c>
      <c r="Q2144" s="1">
        <v>1.2023999999999999</v>
      </c>
      <c r="R2144" s="3" t="s">
        <v>14989</v>
      </c>
      <c r="S2144" s="1">
        <v>40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30</v>
      </c>
      <c r="Z2144" s="1">
        <v>30</v>
      </c>
      <c r="AA2144" s="1">
        <v>0</v>
      </c>
      <c r="AB2144" s="1">
        <v>0</v>
      </c>
      <c r="AC2144" s="3">
        <v>11</v>
      </c>
      <c r="AD2144" s="1">
        <v>4.2172977E-2</v>
      </c>
      <c r="AE2144" s="1">
        <v>-6.1842639776427399E-2</v>
      </c>
      <c r="AF2144" s="1">
        <v>3</v>
      </c>
      <c r="AG2144" s="1">
        <v>3</v>
      </c>
      <c r="AH2144" s="1">
        <v>11</v>
      </c>
      <c r="AI2144" s="1">
        <v>1</v>
      </c>
      <c r="AJ2144" s="1">
        <v>1</v>
      </c>
      <c r="AK2144" s="1">
        <v>51</v>
      </c>
    </row>
    <row r="2145" spans="1:37" x14ac:dyDescent="0.2">
      <c r="A2145" t="s">
        <v>2144</v>
      </c>
      <c r="B2145" t="s">
        <v>5168</v>
      </c>
      <c r="C2145" t="s">
        <v>5481</v>
      </c>
      <c r="D2145" t="s">
        <v>9607</v>
      </c>
      <c r="E2145" t="s">
        <v>8183</v>
      </c>
      <c r="F2145" s="35" t="s">
        <v>9618</v>
      </c>
      <c r="G2145" s="1" t="s">
        <v>5104</v>
      </c>
      <c r="H2145" s="1" t="s">
        <v>5104</v>
      </c>
      <c r="I2145" s="3">
        <v>1</v>
      </c>
      <c r="J2145" s="1">
        <v>0</v>
      </c>
      <c r="K2145" s="1">
        <v>0</v>
      </c>
      <c r="L2145" s="3">
        <v>1</v>
      </c>
      <c r="M2145" s="6">
        <v>9</v>
      </c>
      <c r="N2145" s="13">
        <v>9</v>
      </c>
      <c r="O2145" s="3">
        <v>44</v>
      </c>
      <c r="P2145" s="1">
        <v>0.98</v>
      </c>
      <c r="Q2145" s="1">
        <v>0.98</v>
      </c>
      <c r="R2145" s="3">
        <v>47</v>
      </c>
      <c r="S2145" s="1">
        <v>40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30</v>
      </c>
      <c r="Z2145" s="1">
        <v>30</v>
      </c>
      <c r="AA2145" s="1">
        <v>0</v>
      </c>
      <c r="AB2145" s="1">
        <v>0</v>
      </c>
      <c r="AC2145" s="3">
        <v>11</v>
      </c>
      <c r="AD2145" s="1">
        <v>4.2172977E-2</v>
      </c>
      <c r="AE2145" s="1">
        <v>-6.1842639776427399E-2</v>
      </c>
      <c r="AF2145" s="1">
        <v>3</v>
      </c>
      <c r="AG2145" s="1">
        <v>3</v>
      </c>
      <c r="AH2145" s="1">
        <v>11</v>
      </c>
      <c r="AI2145" s="1">
        <v>4</v>
      </c>
      <c r="AJ2145" s="1">
        <v>4</v>
      </c>
      <c r="AK2145" s="1">
        <v>51</v>
      </c>
    </row>
    <row r="2146" spans="1:37" x14ac:dyDescent="0.2">
      <c r="A2146" t="s">
        <v>2145</v>
      </c>
      <c r="B2146" t="s">
        <v>5168</v>
      </c>
      <c r="C2146" t="s">
        <v>5481</v>
      </c>
      <c r="D2146" t="s">
        <v>9607</v>
      </c>
      <c r="E2146" t="s">
        <v>6679</v>
      </c>
      <c r="F2146" s="35" t="s">
        <v>14939</v>
      </c>
      <c r="G2146" s="1" t="s">
        <v>5104</v>
      </c>
      <c r="H2146" s="1" t="s">
        <v>5104</v>
      </c>
      <c r="I2146" s="3">
        <v>1</v>
      </c>
      <c r="J2146" s="1">
        <v>0</v>
      </c>
      <c r="K2146" s="1">
        <v>0</v>
      </c>
      <c r="L2146" s="3">
        <v>1</v>
      </c>
      <c r="M2146" s="6">
        <v>22</v>
      </c>
      <c r="N2146" s="13">
        <v>22</v>
      </c>
      <c r="O2146" s="3">
        <v>44</v>
      </c>
      <c r="P2146" s="1" t="s">
        <v>2</v>
      </c>
      <c r="Q2146" s="1">
        <v>2.8290000000000002</v>
      </c>
      <c r="R2146" s="3" t="s">
        <v>14989</v>
      </c>
      <c r="S2146" s="1">
        <v>40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30</v>
      </c>
      <c r="Z2146" s="1">
        <v>30</v>
      </c>
      <c r="AA2146" s="1">
        <v>0</v>
      </c>
      <c r="AB2146" s="1">
        <v>0</v>
      </c>
      <c r="AC2146" s="3">
        <v>44</v>
      </c>
      <c r="AD2146" s="1">
        <v>4.2172977E-2</v>
      </c>
      <c r="AE2146" s="1">
        <v>-6.1842639776427399E-2</v>
      </c>
      <c r="AF2146" s="1">
        <v>3</v>
      </c>
      <c r="AG2146" s="1">
        <v>3</v>
      </c>
      <c r="AH2146" s="1">
        <v>1</v>
      </c>
      <c r="AI2146" s="1">
        <v>2</v>
      </c>
      <c r="AJ2146" s="1">
        <v>2</v>
      </c>
      <c r="AK2146" s="1">
        <v>51</v>
      </c>
    </row>
    <row r="2147" spans="1:37" x14ac:dyDescent="0.2">
      <c r="A2147" t="s">
        <v>2146</v>
      </c>
      <c r="B2147" t="s">
        <v>5168</v>
      </c>
      <c r="C2147" t="s">
        <v>5481</v>
      </c>
      <c r="D2147" t="s">
        <v>9607</v>
      </c>
      <c r="E2147" t="s">
        <v>7984</v>
      </c>
      <c r="F2147" s="35" t="s">
        <v>9619</v>
      </c>
      <c r="G2147" s="1" t="s">
        <v>5104</v>
      </c>
      <c r="H2147" s="1" t="s">
        <v>5104</v>
      </c>
      <c r="I2147" s="3">
        <v>1</v>
      </c>
      <c r="J2147" s="1">
        <v>0</v>
      </c>
      <c r="K2147" s="1">
        <v>0</v>
      </c>
      <c r="L2147" s="3">
        <v>1</v>
      </c>
      <c r="M2147" s="6">
        <v>17.2</v>
      </c>
      <c r="N2147" s="13">
        <v>17.2</v>
      </c>
      <c r="O2147" s="3">
        <v>44</v>
      </c>
      <c r="P2147" s="1">
        <v>0.98</v>
      </c>
      <c r="Q2147" s="1">
        <v>0.98</v>
      </c>
      <c r="R2147" s="3">
        <v>47</v>
      </c>
      <c r="S2147" s="1">
        <v>40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30</v>
      </c>
      <c r="Z2147" s="1">
        <v>30</v>
      </c>
      <c r="AA2147" s="1">
        <v>0</v>
      </c>
      <c r="AB2147" s="1">
        <v>0</v>
      </c>
      <c r="AC2147" s="3">
        <v>11</v>
      </c>
      <c r="AD2147" s="1">
        <v>4.2172977E-2</v>
      </c>
      <c r="AE2147" s="1">
        <v>-6.1842639776427302E-2</v>
      </c>
      <c r="AF2147" s="1">
        <v>3</v>
      </c>
      <c r="AG2147" s="1">
        <v>3</v>
      </c>
      <c r="AH2147" s="1">
        <v>11</v>
      </c>
      <c r="AI2147" s="1">
        <v>4</v>
      </c>
      <c r="AJ2147" s="1">
        <v>4</v>
      </c>
      <c r="AK2147" s="1">
        <v>51</v>
      </c>
    </row>
    <row r="2148" spans="1:37" x14ac:dyDescent="0.2">
      <c r="A2148" t="s">
        <v>2147</v>
      </c>
      <c r="B2148" t="s">
        <v>5168</v>
      </c>
      <c r="C2148" t="s">
        <v>5481</v>
      </c>
      <c r="D2148" t="s">
        <v>9607</v>
      </c>
      <c r="E2148" t="s">
        <v>5261</v>
      </c>
      <c r="F2148" s="35" t="s">
        <v>9620</v>
      </c>
      <c r="G2148" s="1" t="s">
        <v>5104</v>
      </c>
      <c r="H2148" s="1" t="s">
        <v>5104</v>
      </c>
      <c r="I2148" s="3">
        <v>1</v>
      </c>
      <c r="J2148" s="1">
        <v>0</v>
      </c>
      <c r="K2148" s="1">
        <v>0</v>
      </c>
      <c r="L2148" s="3">
        <v>1</v>
      </c>
      <c r="M2148" s="6">
        <v>6.9</v>
      </c>
      <c r="N2148" s="13">
        <v>6.9</v>
      </c>
      <c r="O2148" s="3">
        <v>44</v>
      </c>
      <c r="P2148" s="1">
        <v>0.98499999999999999</v>
      </c>
      <c r="Q2148" s="1">
        <v>0.98499999999999999</v>
      </c>
      <c r="R2148" s="3">
        <v>47</v>
      </c>
      <c r="S2148" s="1">
        <v>40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30</v>
      </c>
      <c r="Z2148" s="1">
        <v>30</v>
      </c>
      <c r="AA2148" s="1">
        <v>0</v>
      </c>
      <c r="AB2148" s="1">
        <v>0</v>
      </c>
      <c r="AC2148" s="3">
        <v>11</v>
      </c>
      <c r="AD2148" s="1">
        <v>4.2172977E-2</v>
      </c>
      <c r="AE2148" s="1">
        <v>-6.1842639776427399E-2</v>
      </c>
      <c r="AF2148" s="1">
        <v>3</v>
      </c>
      <c r="AG2148" s="1">
        <v>3</v>
      </c>
      <c r="AH2148" s="1">
        <v>11</v>
      </c>
      <c r="AI2148" s="1">
        <v>4</v>
      </c>
      <c r="AJ2148" s="1">
        <v>4</v>
      </c>
      <c r="AK2148" s="1">
        <v>51</v>
      </c>
    </row>
    <row r="2149" spans="1:37" x14ac:dyDescent="0.2">
      <c r="A2149" t="s">
        <v>2148</v>
      </c>
      <c r="B2149" t="s">
        <v>5168</v>
      </c>
      <c r="C2149" t="s">
        <v>5481</v>
      </c>
      <c r="D2149" t="s">
        <v>9621</v>
      </c>
      <c r="E2149" t="s">
        <v>6203</v>
      </c>
      <c r="F2149" s="35" t="s">
        <v>9622</v>
      </c>
      <c r="G2149" s="1" t="s">
        <v>5104</v>
      </c>
      <c r="H2149" s="1" t="s">
        <v>5104</v>
      </c>
      <c r="I2149" s="3">
        <v>1</v>
      </c>
      <c r="J2149" s="1">
        <v>0</v>
      </c>
      <c r="K2149" s="1">
        <v>0</v>
      </c>
      <c r="L2149" s="3">
        <v>1</v>
      </c>
      <c r="M2149" s="6">
        <v>15.7</v>
      </c>
      <c r="N2149" s="13">
        <v>15.7</v>
      </c>
      <c r="O2149" s="3">
        <v>44</v>
      </c>
      <c r="P2149" s="1">
        <v>0.98</v>
      </c>
      <c r="Q2149" s="1">
        <v>0.98</v>
      </c>
      <c r="R2149" s="3">
        <v>47</v>
      </c>
      <c r="S2149" s="1">
        <v>100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3">
        <v>11</v>
      </c>
      <c r="AD2149" s="1">
        <v>9.9855619000000007E-2</v>
      </c>
      <c r="AE2149" s="1">
        <v>2.2143426940416901E-2</v>
      </c>
      <c r="AF2149" s="1">
        <v>2</v>
      </c>
      <c r="AG2149" s="1">
        <v>2</v>
      </c>
      <c r="AH2149" s="1">
        <v>11</v>
      </c>
      <c r="AI2149" s="1">
        <v>4</v>
      </c>
      <c r="AJ2149" s="1">
        <v>4</v>
      </c>
      <c r="AK2149" s="1">
        <v>51</v>
      </c>
    </row>
    <row r="2150" spans="1:37" x14ac:dyDescent="0.2">
      <c r="A2150" t="s">
        <v>2149</v>
      </c>
      <c r="B2150" t="s">
        <v>5168</v>
      </c>
      <c r="C2150" t="s">
        <v>5481</v>
      </c>
      <c r="D2150" t="s">
        <v>9621</v>
      </c>
      <c r="E2150" t="s">
        <v>9623</v>
      </c>
      <c r="F2150" s="35" t="s">
        <v>9624</v>
      </c>
      <c r="G2150" s="1" t="s">
        <v>5104</v>
      </c>
      <c r="H2150" s="1" t="s">
        <v>5104</v>
      </c>
      <c r="I2150" s="3">
        <v>1</v>
      </c>
      <c r="J2150" s="1">
        <v>0</v>
      </c>
      <c r="K2150" s="1">
        <v>0</v>
      </c>
      <c r="L2150" s="3">
        <v>1</v>
      </c>
      <c r="M2150" s="6">
        <v>8.6999999999999993</v>
      </c>
      <c r="N2150" s="13">
        <v>8.6999999999999993</v>
      </c>
      <c r="O2150" s="3">
        <v>44</v>
      </c>
      <c r="P2150" s="1" t="s">
        <v>2</v>
      </c>
      <c r="Q2150" s="1">
        <v>1.5215000000000001</v>
      </c>
      <c r="R2150" s="3" t="s">
        <v>14989</v>
      </c>
      <c r="S2150" s="1">
        <v>100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3">
        <v>11</v>
      </c>
      <c r="AD2150" s="1">
        <v>9.9855619000000007E-2</v>
      </c>
      <c r="AE2150" s="1">
        <v>2.2143426940416801E-2</v>
      </c>
      <c r="AF2150" s="1">
        <v>4</v>
      </c>
      <c r="AG2150" s="2">
        <v>4</v>
      </c>
      <c r="AH2150" s="1">
        <v>11</v>
      </c>
      <c r="AI2150" s="1">
        <v>2</v>
      </c>
      <c r="AJ2150" s="1">
        <v>2</v>
      </c>
      <c r="AK2150" s="1">
        <v>51</v>
      </c>
    </row>
    <row r="2151" spans="1:37" x14ac:dyDescent="0.2">
      <c r="A2151" t="s">
        <v>2150</v>
      </c>
      <c r="B2151" t="s">
        <v>5168</v>
      </c>
      <c r="C2151" t="s">
        <v>5481</v>
      </c>
      <c r="D2151" t="s">
        <v>9621</v>
      </c>
      <c r="E2151" t="s">
        <v>9625</v>
      </c>
      <c r="F2151" s="35" t="s">
        <v>14939</v>
      </c>
      <c r="G2151" s="1" t="s">
        <v>5104</v>
      </c>
      <c r="H2151" s="1" t="s">
        <v>5104</v>
      </c>
      <c r="I2151" s="3">
        <v>1</v>
      </c>
      <c r="J2151" s="1">
        <v>0</v>
      </c>
      <c r="K2151" s="1">
        <v>0</v>
      </c>
      <c r="L2151" s="3">
        <v>1</v>
      </c>
      <c r="M2151" s="6">
        <v>18.600000000000001</v>
      </c>
      <c r="N2151" s="13">
        <v>18.600000000000001</v>
      </c>
      <c r="O2151" s="3">
        <v>44</v>
      </c>
      <c r="P2151" s="1" t="s">
        <v>2</v>
      </c>
      <c r="Q2151" s="1">
        <v>1.7454000000000001</v>
      </c>
      <c r="R2151" s="3" t="s">
        <v>14989</v>
      </c>
      <c r="S2151" s="1">
        <v>100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3">
        <v>11</v>
      </c>
      <c r="AD2151" s="1">
        <v>9.9855619000000007E-2</v>
      </c>
      <c r="AE2151" s="1">
        <v>2.2143426940416801E-2</v>
      </c>
      <c r="AF2151" s="1">
        <v>4</v>
      </c>
      <c r="AG2151" s="2">
        <v>4</v>
      </c>
      <c r="AH2151" s="1">
        <v>11</v>
      </c>
      <c r="AI2151" s="1">
        <v>3</v>
      </c>
      <c r="AJ2151" s="1">
        <v>3</v>
      </c>
      <c r="AK2151" s="1">
        <v>51</v>
      </c>
    </row>
    <row r="2152" spans="1:37" x14ac:dyDescent="0.2">
      <c r="A2152" t="s">
        <v>2151</v>
      </c>
      <c r="B2152" t="s">
        <v>5168</v>
      </c>
      <c r="C2152" t="s">
        <v>5481</v>
      </c>
      <c r="D2152" t="s">
        <v>9621</v>
      </c>
      <c r="E2152" t="s">
        <v>9626</v>
      </c>
      <c r="F2152" s="35" t="s">
        <v>9627</v>
      </c>
      <c r="G2152" s="1" t="s">
        <v>5104</v>
      </c>
      <c r="H2152" s="1" t="s">
        <v>5104</v>
      </c>
      <c r="I2152" s="3">
        <v>1</v>
      </c>
      <c r="J2152" s="1">
        <v>0</v>
      </c>
      <c r="K2152" s="1">
        <v>0</v>
      </c>
      <c r="L2152" s="3">
        <v>1</v>
      </c>
      <c r="M2152" s="6">
        <v>17</v>
      </c>
      <c r="N2152" s="13">
        <v>17</v>
      </c>
      <c r="O2152" s="3">
        <v>44</v>
      </c>
      <c r="P2152" s="1">
        <v>1</v>
      </c>
      <c r="Q2152" s="1">
        <v>1</v>
      </c>
      <c r="R2152" s="14">
        <v>1</v>
      </c>
      <c r="S2152" s="1">
        <v>100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3">
        <v>11</v>
      </c>
      <c r="AD2152" s="1">
        <v>9.9855619000000007E-2</v>
      </c>
      <c r="AE2152" s="1">
        <v>2.2143426940416801E-2</v>
      </c>
      <c r="AF2152" s="1">
        <v>4</v>
      </c>
      <c r="AG2152" s="2">
        <v>4</v>
      </c>
      <c r="AH2152" s="1">
        <v>11</v>
      </c>
      <c r="AI2152" s="1">
        <v>2</v>
      </c>
      <c r="AJ2152" s="1">
        <v>2</v>
      </c>
      <c r="AK2152" s="1">
        <v>51</v>
      </c>
    </row>
    <row r="2153" spans="1:37" x14ac:dyDescent="0.2">
      <c r="A2153" t="s">
        <v>2152</v>
      </c>
      <c r="B2153" t="s">
        <v>5168</v>
      </c>
      <c r="C2153" t="s">
        <v>5481</v>
      </c>
      <c r="D2153" t="s">
        <v>9621</v>
      </c>
      <c r="E2153" t="s">
        <v>9628</v>
      </c>
      <c r="F2153" s="35" t="s">
        <v>9629</v>
      </c>
      <c r="G2153" s="1" t="s">
        <v>5104</v>
      </c>
      <c r="H2153" s="1" t="s">
        <v>5104</v>
      </c>
      <c r="I2153" s="3">
        <v>1</v>
      </c>
      <c r="J2153" s="1">
        <v>0</v>
      </c>
      <c r="K2153" s="1">
        <v>0</v>
      </c>
      <c r="L2153" s="3">
        <v>1</v>
      </c>
      <c r="M2153" s="6">
        <v>8.8000000000000007</v>
      </c>
      <c r="N2153" s="13">
        <v>8.8000000000000007</v>
      </c>
      <c r="O2153" s="3">
        <v>44</v>
      </c>
      <c r="P2153" s="1" t="s">
        <v>2</v>
      </c>
      <c r="Q2153" s="1">
        <v>1.4635</v>
      </c>
      <c r="R2153" s="3" t="s">
        <v>14989</v>
      </c>
      <c r="S2153" s="1">
        <v>100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3">
        <v>11</v>
      </c>
      <c r="AD2153" s="1">
        <v>9.9855619000000007E-2</v>
      </c>
      <c r="AE2153" s="1">
        <v>2.2143426940416801E-2</v>
      </c>
      <c r="AF2153" s="1">
        <v>4</v>
      </c>
      <c r="AG2153" s="2">
        <v>4</v>
      </c>
      <c r="AH2153" s="1">
        <v>11</v>
      </c>
      <c r="AI2153" s="1">
        <v>4</v>
      </c>
      <c r="AJ2153" s="1">
        <v>4</v>
      </c>
      <c r="AK2153" s="1">
        <v>51</v>
      </c>
    </row>
    <row r="2154" spans="1:37" x14ac:dyDescent="0.2">
      <c r="A2154" t="s">
        <v>2153</v>
      </c>
      <c r="B2154" t="s">
        <v>5123</v>
      </c>
      <c r="C2154" t="s">
        <v>6199</v>
      </c>
      <c r="D2154" t="s">
        <v>9630</v>
      </c>
      <c r="E2154" t="s">
        <v>8583</v>
      </c>
      <c r="F2154" s="35" t="s">
        <v>9631</v>
      </c>
      <c r="G2154" s="1" t="s">
        <v>5104</v>
      </c>
      <c r="H2154" s="1" t="s">
        <v>5104</v>
      </c>
      <c r="I2154" s="3">
        <v>1</v>
      </c>
      <c r="J2154" s="1">
        <v>1</v>
      </c>
      <c r="K2154" s="1">
        <v>1</v>
      </c>
      <c r="L2154" s="3">
        <v>1</v>
      </c>
      <c r="M2154" s="6">
        <v>138.19999999999999</v>
      </c>
      <c r="N2154" s="13">
        <v>138.19999999999999</v>
      </c>
      <c r="O2154" s="3">
        <v>44</v>
      </c>
      <c r="P2154" s="1">
        <v>2</v>
      </c>
      <c r="Q2154" s="1">
        <v>2</v>
      </c>
      <c r="R2154" s="3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30</v>
      </c>
      <c r="Z2154" s="1">
        <v>0</v>
      </c>
      <c r="AA2154" s="1">
        <v>20</v>
      </c>
      <c r="AB2154" s="1">
        <v>50</v>
      </c>
      <c r="AC2154" s="3">
        <v>11</v>
      </c>
      <c r="AD2154" s="1">
        <v>-9.4554810000000003E-2</v>
      </c>
      <c r="AE2154" s="1">
        <v>-2.0233690908756E-2</v>
      </c>
      <c r="AF2154" s="1">
        <v>3</v>
      </c>
      <c r="AG2154" s="1">
        <v>3</v>
      </c>
      <c r="AH2154" s="1">
        <v>11</v>
      </c>
      <c r="AI2154" s="1">
        <v>2</v>
      </c>
      <c r="AJ2154" s="1">
        <v>2</v>
      </c>
      <c r="AK2154" s="1">
        <v>51</v>
      </c>
    </row>
    <row r="2155" spans="1:37" x14ac:dyDescent="0.2">
      <c r="A2155" t="s">
        <v>2154</v>
      </c>
      <c r="B2155" t="s">
        <v>5181</v>
      </c>
      <c r="C2155" t="s">
        <v>5609</v>
      </c>
      <c r="D2155" t="s">
        <v>9632</v>
      </c>
      <c r="E2155" t="s">
        <v>6405</v>
      </c>
      <c r="F2155" s="35" t="s">
        <v>9633</v>
      </c>
      <c r="G2155" s="1" t="s">
        <v>5104</v>
      </c>
      <c r="H2155" s="1" t="s">
        <v>5104</v>
      </c>
      <c r="I2155" s="3">
        <v>1</v>
      </c>
      <c r="J2155" s="1">
        <v>1</v>
      </c>
      <c r="K2155" s="1">
        <v>1</v>
      </c>
      <c r="L2155" s="3">
        <v>1</v>
      </c>
      <c r="M2155" s="6">
        <v>8087.4</v>
      </c>
      <c r="N2155" s="13">
        <v>8087.4</v>
      </c>
      <c r="O2155" s="3">
        <v>44</v>
      </c>
      <c r="P2155" s="1">
        <v>2.67</v>
      </c>
      <c r="Q2155" s="1">
        <v>2.67</v>
      </c>
      <c r="R2155" s="3">
        <v>47</v>
      </c>
      <c r="S2155" s="1">
        <v>0</v>
      </c>
      <c r="T2155" s="1">
        <v>0</v>
      </c>
      <c r="U2155" s="1">
        <v>10</v>
      </c>
      <c r="V2155" s="1">
        <v>90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3">
        <v>11</v>
      </c>
      <c r="AD2155" s="1">
        <v>8.6314889999999991E-3</v>
      </c>
      <c r="AE2155" s="1">
        <v>-5.0990734683837901E-3</v>
      </c>
      <c r="AF2155" s="1">
        <v>1</v>
      </c>
      <c r="AG2155" s="1">
        <v>1</v>
      </c>
      <c r="AH2155" s="1">
        <v>11</v>
      </c>
      <c r="AI2155" s="1">
        <v>24</v>
      </c>
      <c r="AJ2155" s="1">
        <v>24</v>
      </c>
      <c r="AK2155" s="1">
        <v>51</v>
      </c>
    </row>
    <row r="2156" spans="1:37" x14ac:dyDescent="0.2">
      <c r="A2156" t="s">
        <v>2155</v>
      </c>
      <c r="B2156" t="s">
        <v>5181</v>
      </c>
      <c r="C2156" t="s">
        <v>5609</v>
      </c>
      <c r="D2156" t="s">
        <v>9632</v>
      </c>
      <c r="E2156" t="s">
        <v>9634</v>
      </c>
      <c r="F2156" s="35" t="s">
        <v>9635</v>
      </c>
      <c r="G2156" s="1" t="s">
        <v>5105</v>
      </c>
      <c r="H2156" s="1" t="s">
        <v>5105</v>
      </c>
      <c r="I2156" s="3">
        <v>1</v>
      </c>
      <c r="J2156" s="1">
        <v>1</v>
      </c>
      <c r="K2156" s="1">
        <v>1</v>
      </c>
      <c r="L2156" s="3">
        <v>42</v>
      </c>
      <c r="M2156" s="6">
        <v>6555</v>
      </c>
      <c r="N2156" s="13">
        <v>6555</v>
      </c>
      <c r="O2156" s="3">
        <v>44</v>
      </c>
      <c r="P2156" s="1">
        <v>3.3925000000000001</v>
      </c>
      <c r="Q2156" s="1">
        <v>3.3925000000000001</v>
      </c>
      <c r="R2156" s="3">
        <v>47</v>
      </c>
      <c r="S2156" s="1">
        <v>10</v>
      </c>
      <c r="T2156" s="1">
        <v>0</v>
      </c>
      <c r="U2156" s="1">
        <v>0</v>
      </c>
      <c r="V2156" s="1">
        <v>80</v>
      </c>
      <c r="W2156" s="1">
        <v>10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3">
        <v>11</v>
      </c>
      <c r="AD2156" s="1">
        <v>1.7337201E-2</v>
      </c>
      <c r="AE2156" s="1">
        <v>-8.8874563855205098E-3</v>
      </c>
      <c r="AF2156" s="1">
        <v>1</v>
      </c>
      <c r="AG2156" s="1">
        <v>1</v>
      </c>
      <c r="AH2156" s="1">
        <v>11</v>
      </c>
      <c r="AI2156" s="1">
        <v>27</v>
      </c>
      <c r="AJ2156" s="1">
        <v>27</v>
      </c>
      <c r="AK2156" s="1">
        <v>51</v>
      </c>
    </row>
    <row r="2157" spans="1:37" x14ac:dyDescent="0.2">
      <c r="A2157" t="s">
        <v>2156</v>
      </c>
      <c r="B2157" t="s">
        <v>5181</v>
      </c>
      <c r="C2157" t="s">
        <v>5609</v>
      </c>
      <c r="D2157" t="s">
        <v>9632</v>
      </c>
      <c r="E2157" t="s">
        <v>9636</v>
      </c>
      <c r="F2157" s="35" t="s">
        <v>9637</v>
      </c>
      <c r="G2157" s="1" t="s">
        <v>5104</v>
      </c>
      <c r="H2157" s="1" t="s">
        <v>5104</v>
      </c>
      <c r="I2157" s="3">
        <v>1</v>
      </c>
      <c r="J2157" s="1">
        <v>1</v>
      </c>
      <c r="K2157" s="1">
        <v>1</v>
      </c>
      <c r="L2157" s="3">
        <v>1</v>
      </c>
      <c r="M2157" s="6">
        <v>7500</v>
      </c>
      <c r="N2157" s="13">
        <v>7500</v>
      </c>
      <c r="O2157" s="3">
        <v>44</v>
      </c>
      <c r="P2157" s="1">
        <v>1.5</v>
      </c>
      <c r="Q2157" s="1">
        <v>1.5</v>
      </c>
      <c r="R2157" s="3">
        <v>1</v>
      </c>
      <c r="S2157" s="1">
        <v>50</v>
      </c>
      <c r="T2157" s="1">
        <v>0</v>
      </c>
      <c r="U2157" s="1">
        <v>0</v>
      </c>
      <c r="V2157" s="1">
        <v>50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3">
        <v>11</v>
      </c>
      <c r="AD2157" s="1">
        <v>8.1796191000000004E-2</v>
      </c>
      <c r="AE2157" s="1">
        <v>1.22322869016305E-2</v>
      </c>
      <c r="AF2157" s="1">
        <v>1</v>
      </c>
      <c r="AG2157" s="1">
        <v>1</v>
      </c>
      <c r="AH2157" s="1">
        <v>11</v>
      </c>
      <c r="AI2157" s="1">
        <v>26</v>
      </c>
      <c r="AJ2157" s="1">
        <v>26</v>
      </c>
      <c r="AK2157" s="1">
        <v>51</v>
      </c>
    </row>
    <row r="2158" spans="1:37" x14ac:dyDescent="0.2">
      <c r="A2158" t="s">
        <v>2157</v>
      </c>
      <c r="B2158" t="s">
        <v>5123</v>
      </c>
      <c r="C2158" t="s">
        <v>5131</v>
      </c>
      <c r="D2158" t="s">
        <v>9638</v>
      </c>
      <c r="E2158" t="s">
        <v>9639</v>
      </c>
      <c r="F2158" s="35" t="s">
        <v>9640</v>
      </c>
      <c r="G2158" s="1" t="s">
        <v>5104</v>
      </c>
      <c r="H2158" s="1" t="s">
        <v>5104</v>
      </c>
      <c r="I2158" s="3">
        <v>1</v>
      </c>
      <c r="J2158" s="1">
        <v>0</v>
      </c>
      <c r="K2158" s="1">
        <v>0</v>
      </c>
      <c r="L2158" s="3">
        <v>1</v>
      </c>
      <c r="M2158" s="6">
        <v>755</v>
      </c>
      <c r="N2158" s="13">
        <v>755</v>
      </c>
      <c r="O2158" s="3">
        <v>44</v>
      </c>
      <c r="P2158" s="1">
        <v>1.665</v>
      </c>
      <c r="Q2158" s="1">
        <v>1.665</v>
      </c>
      <c r="R2158" s="3">
        <v>47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100</v>
      </c>
      <c r="AC2158" s="3">
        <v>11</v>
      </c>
      <c r="AD2158" s="1">
        <v>-9.0224465000000004E-2</v>
      </c>
      <c r="AE2158" s="1">
        <v>7.4363546281953602E-2</v>
      </c>
      <c r="AF2158" s="1">
        <v>2</v>
      </c>
      <c r="AG2158" s="1">
        <v>2</v>
      </c>
      <c r="AH2158" s="1">
        <v>11</v>
      </c>
      <c r="AI2158" s="1">
        <v>4</v>
      </c>
      <c r="AJ2158" s="1">
        <v>4</v>
      </c>
      <c r="AK2158" s="1">
        <v>51</v>
      </c>
    </row>
    <row r="2159" spans="1:37" x14ac:dyDescent="0.2">
      <c r="A2159" t="s">
        <v>2158</v>
      </c>
      <c r="B2159" t="s">
        <v>5412</v>
      </c>
      <c r="C2159" t="s">
        <v>5413</v>
      </c>
      <c r="D2159" t="s">
        <v>9641</v>
      </c>
      <c r="E2159" t="s">
        <v>9642</v>
      </c>
      <c r="F2159" s="35" t="s">
        <v>9643</v>
      </c>
      <c r="G2159" s="1" t="s">
        <v>5105</v>
      </c>
      <c r="H2159" s="1" t="s">
        <v>5105</v>
      </c>
      <c r="I2159" s="3">
        <v>1</v>
      </c>
      <c r="J2159" s="1">
        <v>0</v>
      </c>
      <c r="K2159" s="1">
        <v>0</v>
      </c>
      <c r="L2159" s="3">
        <v>1</v>
      </c>
      <c r="M2159" s="6">
        <v>6984.8</v>
      </c>
      <c r="N2159" s="13">
        <v>6984.8</v>
      </c>
      <c r="O2159" s="3">
        <v>44</v>
      </c>
      <c r="P2159" s="1">
        <v>1.0049999999999999</v>
      </c>
      <c r="Q2159" s="1">
        <v>1.0049999999999999</v>
      </c>
      <c r="R2159" s="3">
        <v>47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50</v>
      </c>
      <c r="Z2159" s="1">
        <v>0</v>
      </c>
      <c r="AA2159" s="1">
        <v>0</v>
      </c>
      <c r="AB2159" s="1">
        <v>50</v>
      </c>
      <c r="AC2159" s="3">
        <v>11</v>
      </c>
      <c r="AD2159" s="1">
        <v>-9.0774998999999995E-2</v>
      </c>
      <c r="AE2159" s="1">
        <v>-3.2007935439125598E-2</v>
      </c>
      <c r="AF2159" s="1">
        <v>3</v>
      </c>
      <c r="AG2159" s="1">
        <v>3</v>
      </c>
      <c r="AH2159" s="1">
        <v>11</v>
      </c>
      <c r="AI2159" s="1">
        <v>3</v>
      </c>
      <c r="AJ2159" s="1">
        <v>3</v>
      </c>
      <c r="AK2159" s="1">
        <v>51</v>
      </c>
    </row>
    <row r="2160" spans="1:37" x14ac:dyDescent="0.2">
      <c r="A2160" t="s">
        <v>2159</v>
      </c>
      <c r="B2160" t="s">
        <v>5412</v>
      </c>
      <c r="C2160" t="s">
        <v>5413</v>
      </c>
      <c r="D2160" t="s">
        <v>9641</v>
      </c>
      <c r="E2160" t="s">
        <v>9644</v>
      </c>
      <c r="F2160" s="35" t="s">
        <v>9645</v>
      </c>
      <c r="G2160" s="1" t="s">
        <v>5105</v>
      </c>
      <c r="H2160" s="1" t="s">
        <v>5105</v>
      </c>
      <c r="I2160" s="3">
        <v>1</v>
      </c>
      <c r="J2160" s="1">
        <v>0</v>
      </c>
      <c r="K2160" s="1">
        <v>0</v>
      </c>
      <c r="L2160" s="3">
        <v>1</v>
      </c>
      <c r="M2160" s="6">
        <v>6984.8</v>
      </c>
      <c r="N2160" s="13">
        <v>6984.8</v>
      </c>
      <c r="O2160" s="3">
        <v>44</v>
      </c>
      <c r="P2160" s="1">
        <v>1</v>
      </c>
      <c r="Q2160" s="1">
        <v>1</v>
      </c>
      <c r="R2160" s="3">
        <v>47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40</v>
      </c>
      <c r="Z2160" s="1">
        <v>20</v>
      </c>
      <c r="AA2160" s="1">
        <v>40</v>
      </c>
      <c r="AB2160" s="1">
        <v>0</v>
      </c>
      <c r="AC2160" s="3">
        <v>11</v>
      </c>
      <c r="AD2160" s="1">
        <v>-4.5975559999999999E-2</v>
      </c>
      <c r="AE2160" s="1">
        <v>-0.104029195110238</v>
      </c>
      <c r="AF2160" s="1">
        <v>3</v>
      </c>
      <c r="AG2160" s="1">
        <v>3</v>
      </c>
      <c r="AH2160" s="1">
        <v>11</v>
      </c>
      <c r="AI2160" s="1">
        <v>1</v>
      </c>
      <c r="AJ2160" s="1">
        <v>1</v>
      </c>
      <c r="AK2160" s="1">
        <v>51</v>
      </c>
    </row>
    <row r="2161" spans="1:37" x14ac:dyDescent="0.2">
      <c r="A2161" t="s">
        <v>2160</v>
      </c>
      <c r="B2161" t="s">
        <v>5168</v>
      </c>
      <c r="C2161" t="s">
        <v>5481</v>
      </c>
      <c r="D2161" t="s">
        <v>9646</v>
      </c>
      <c r="E2161" t="s">
        <v>9647</v>
      </c>
      <c r="F2161" s="35" t="s">
        <v>9648</v>
      </c>
      <c r="G2161" s="1" t="s">
        <v>5104</v>
      </c>
      <c r="H2161" s="1" t="s">
        <v>5104</v>
      </c>
      <c r="I2161" s="3">
        <v>1</v>
      </c>
      <c r="J2161" s="1">
        <v>0</v>
      </c>
      <c r="K2161" s="1">
        <v>0</v>
      </c>
      <c r="L2161" s="3">
        <v>1</v>
      </c>
      <c r="M2161" s="6">
        <v>9.4</v>
      </c>
      <c r="N2161" s="13">
        <v>9.4</v>
      </c>
      <c r="O2161" s="3">
        <v>44</v>
      </c>
      <c r="P2161" s="1">
        <v>0.98</v>
      </c>
      <c r="Q2161" s="1">
        <v>0.98</v>
      </c>
      <c r="R2161" s="3">
        <v>47</v>
      </c>
      <c r="S2161" s="1">
        <v>90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10</v>
      </c>
      <c r="Z2161" s="1">
        <v>0</v>
      </c>
      <c r="AA2161" s="1">
        <v>0</v>
      </c>
      <c r="AB2161" s="1">
        <v>0</v>
      </c>
      <c r="AC2161" s="3">
        <v>11</v>
      </c>
      <c r="AD2161" s="1">
        <v>8.8810889000000004E-2</v>
      </c>
      <c r="AE2161" s="1">
        <v>-2.2053219350187201E-3</v>
      </c>
      <c r="AF2161" s="1">
        <v>4</v>
      </c>
      <c r="AG2161" s="2">
        <v>4</v>
      </c>
      <c r="AH2161" s="1">
        <v>11</v>
      </c>
      <c r="AI2161" s="1">
        <v>4</v>
      </c>
      <c r="AJ2161" s="1">
        <v>4</v>
      </c>
      <c r="AK2161" s="1">
        <v>51</v>
      </c>
    </row>
    <row r="2162" spans="1:37" x14ac:dyDescent="0.2">
      <c r="A2162" t="s">
        <v>2161</v>
      </c>
      <c r="B2162" t="s">
        <v>5168</v>
      </c>
      <c r="C2162" t="s">
        <v>5481</v>
      </c>
      <c r="D2162" t="s">
        <v>9646</v>
      </c>
      <c r="E2162" t="s">
        <v>9649</v>
      </c>
      <c r="F2162" s="35" t="s">
        <v>9650</v>
      </c>
      <c r="G2162" s="1" t="s">
        <v>5104</v>
      </c>
      <c r="H2162" s="1" t="s">
        <v>5104</v>
      </c>
      <c r="I2162" s="3">
        <v>1</v>
      </c>
      <c r="J2162" s="1">
        <v>0</v>
      </c>
      <c r="K2162" s="1">
        <v>0</v>
      </c>
      <c r="L2162" s="3">
        <v>1</v>
      </c>
      <c r="M2162" s="6">
        <v>20.9</v>
      </c>
      <c r="N2162" s="13">
        <v>20.9</v>
      </c>
      <c r="O2162" s="3">
        <v>44</v>
      </c>
      <c r="P2162" s="1" t="s">
        <v>2</v>
      </c>
      <c r="Q2162" s="1">
        <v>1.8555999999999999</v>
      </c>
      <c r="R2162" s="3" t="s">
        <v>14989</v>
      </c>
      <c r="S2162" s="1">
        <v>90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10</v>
      </c>
      <c r="Z2162" s="1">
        <v>0</v>
      </c>
      <c r="AA2162" s="1">
        <v>0</v>
      </c>
      <c r="AB2162" s="1">
        <v>0</v>
      </c>
      <c r="AC2162" s="3">
        <v>11</v>
      </c>
      <c r="AD2162" s="1">
        <v>8.8810889000000004E-2</v>
      </c>
      <c r="AE2162" s="1">
        <v>-2.2053219350187101E-3</v>
      </c>
      <c r="AF2162" s="1">
        <v>4</v>
      </c>
      <c r="AG2162" s="2">
        <v>4</v>
      </c>
      <c r="AH2162" s="1">
        <v>11</v>
      </c>
      <c r="AI2162" s="1">
        <v>2</v>
      </c>
      <c r="AJ2162" s="1">
        <v>2</v>
      </c>
      <c r="AK2162" s="1">
        <v>51</v>
      </c>
    </row>
    <row r="2163" spans="1:37" x14ac:dyDescent="0.2">
      <c r="A2163" t="s">
        <v>2162</v>
      </c>
      <c r="B2163" t="s">
        <v>5168</v>
      </c>
      <c r="C2163" t="s">
        <v>5481</v>
      </c>
      <c r="D2163" t="s">
        <v>9646</v>
      </c>
      <c r="E2163" t="s">
        <v>9651</v>
      </c>
      <c r="F2163" s="35" t="s">
        <v>9652</v>
      </c>
      <c r="G2163" s="1" t="s">
        <v>5104</v>
      </c>
      <c r="H2163" s="1" t="s">
        <v>5104</v>
      </c>
      <c r="I2163" s="3">
        <v>1</v>
      </c>
      <c r="J2163" s="1">
        <v>0</v>
      </c>
      <c r="K2163" s="1">
        <v>0</v>
      </c>
      <c r="L2163" s="3">
        <v>1</v>
      </c>
      <c r="M2163" s="6">
        <v>19.8</v>
      </c>
      <c r="N2163" s="13">
        <v>19.8</v>
      </c>
      <c r="O2163" s="3">
        <v>44</v>
      </c>
      <c r="P2163" s="1">
        <v>1</v>
      </c>
      <c r="Q2163" s="1">
        <v>1</v>
      </c>
      <c r="R2163" s="3">
        <v>47</v>
      </c>
      <c r="S2163" s="1">
        <v>90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10</v>
      </c>
      <c r="Z2163" s="1">
        <v>0</v>
      </c>
      <c r="AA2163" s="1">
        <v>0</v>
      </c>
      <c r="AB2163" s="1">
        <v>0</v>
      </c>
      <c r="AC2163" s="3">
        <v>11</v>
      </c>
      <c r="AD2163" s="1">
        <v>8.8810889000000004E-2</v>
      </c>
      <c r="AE2163" s="1">
        <v>-2.2053219350187101E-3</v>
      </c>
      <c r="AF2163" s="1">
        <v>4</v>
      </c>
      <c r="AG2163" s="2">
        <v>4</v>
      </c>
      <c r="AH2163" s="1">
        <v>11</v>
      </c>
      <c r="AI2163" s="1">
        <v>3</v>
      </c>
      <c r="AJ2163" s="1">
        <v>3</v>
      </c>
      <c r="AK2163" s="1">
        <v>51</v>
      </c>
    </row>
    <row r="2164" spans="1:37" x14ac:dyDescent="0.2">
      <c r="A2164" t="s">
        <v>2163</v>
      </c>
      <c r="B2164" t="s">
        <v>5168</v>
      </c>
      <c r="C2164" t="s">
        <v>5481</v>
      </c>
      <c r="D2164" t="s">
        <v>9646</v>
      </c>
      <c r="E2164" t="s">
        <v>9653</v>
      </c>
      <c r="F2164" s="35" t="s">
        <v>14939</v>
      </c>
      <c r="G2164" s="1" t="s">
        <v>5104</v>
      </c>
      <c r="H2164" s="1" t="s">
        <v>5104</v>
      </c>
      <c r="I2164" s="3">
        <v>1</v>
      </c>
      <c r="J2164" s="1">
        <v>0</v>
      </c>
      <c r="K2164" s="1">
        <v>0</v>
      </c>
      <c r="L2164" s="3">
        <v>1</v>
      </c>
      <c r="M2164" s="6">
        <v>13</v>
      </c>
      <c r="N2164" s="13">
        <v>13</v>
      </c>
      <c r="O2164" s="3">
        <v>1</v>
      </c>
      <c r="P2164" s="1" t="s">
        <v>2</v>
      </c>
      <c r="Q2164" s="1">
        <v>2.8353999999999999</v>
      </c>
      <c r="R2164" s="3" t="s">
        <v>14989</v>
      </c>
      <c r="S2164" s="1">
        <v>100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3">
        <v>1</v>
      </c>
      <c r="AD2164" s="1">
        <v>9.9855619000000007E-2</v>
      </c>
      <c r="AE2164" s="1">
        <v>2.2143426940416901E-2</v>
      </c>
      <c r="AF2164" s="1">
        <v>2</v>
      </c>
      <c r="AG2164" s="1">
        <v>2</v>
      </c>
      <c r="AH2164" s="1">
        <v>1</v>
      </c>
      <c r="AI2164" s="1">
        <v>1</v>
      </c>
      <c r="AJ2164" s="1">
        <v>1</v>
      </c>
      <c r="AK2164" s="1">
        <v>51</v>
      </c>
    </row>
    <row r="2165" spans="1:37" x14ac:dyDescent="0.2">
      <c r="A2165" t="s">
        <v>2164</v>
      </c>
      <c r="B2165" t="s">
        <v>5168</v>
      </c>
      <c r="C2165" t="s">
        <v>5481</v>
      </c>
      <c r="D2165" t="s">
        <v>9646</v>
      </c>
      <c r="E2165" t="s">
        <v>5864</v>
      </c>
      <c r="F2165" s="35" t="s">
        <v>14939</v>
      </c>
      <c r="G2165" s="1" t="s">
        <v>5104</v>
      </c>
      <c r="H2165" s="1" t="s">
        <v>5104</v>
      </c>
      <c r="I2165" s="3">
        <v>1</v>
      </c>
      <c r="J2165" s="1">
        <v>0</v>
      </c>
      <c r="K2165" s="1">
        <v>0</v>
      </c>
      <c r="L2165" s="3">
        <v>1</v>
      </c>
      <c r="M2165" s="6">
        <f>(21.2+30)/2</f>
        <v>25.6</v>
      </c>
      <c r="N2165" s="1">
        <f>(21.2+30)/2</f>
        <v>25.6</v>
      </c>
      <c r="O2165" s="3">
        <v>1</v>
      </c>
      <c r="P2165" s="1" t="s">
        <v>2</v>
      </c>
      <c r="Q2165" s="1">
        <v>2.5005999999999999</v>
      </c>
      <c r="R2165" s="3" t="s">
        <v>14989</v>
      </c>
      <c r="S2165" s="1">
        <v>85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15</v>
      </c>
      <c r="Z2165" s="1">
        <v>0</v>
      </c>
      <c r="AA2165" s="1">
        <v>0</v>
      </c>
      <c r="AB2165" s="1">
        <v>0</v>
      </c>
      <c r="AC2165" s="3">
        <v>1</v>
      </c>
      <c r="AD2165" s="1">
        <v>8.3732400999999998E-2</v>
      </c>
      <c r="AE2165" s="1">
        <v>-1.37610819318952E-2</v>
      </c>
      <c r="AF2165" s="1">
        <v>2</v>
      </c>
      <c r="AG2165" s="1">
        <v>2</v>
      </c>
      <c r="AH2165" s="1">
        <v>1</v>
      </c>
      <c r="AI2165" s="1">
        <v>2</v>
      </c>
      <c r="AJ2165" s="1">
        <v>2</v>
      </c>
      <c r="AK2165" s="1">
        <v>51</v>
      </c>
    </row>
    <row r="2166" spans="1:37" x14ac:dyDescent="0.2">
      <c r="A2166" t="s">
        <v>2165</v>
      </c>
      <c r="B2166" t="s">
        <v>5168</v>
      </c>
      <c r="C2166" t="s">
        <v>5481</v>
      </c>
      <c r="D2166" t="s">
        <v>9646</v>
      </c>
      <c r="E2166" t="s">
        <v>9654</v>
      </c>
      <c r="F2166" s="35" t="s">
        <v>9655</v>
      </c>
      <c r="G2166" s="1" t="s">
        <v>5104</v>
      </c>
      <c r="H2166" s="1" t="s">
        <v>5104</v>
      </c>
      <c r="I2166" s="3">
        <v>1</v>
      </c>
      <c r="J2166" s="1">
        <v>0</v>
      </c>
      <c r="K2166" s="1">
        <v>0</v>
      </c>
      <c r="L2166" s="3">
        <v>1</v>
      </c>
      <c r="M2166" s="6">
        <v>18.2</v>
      </c>
      <c r="N2166" s="13">
        <v>18.2</v>
      </c>
      <c r="O2166" s="3">
        <v>44</v>
      </c>
      <c r="P2166" s="1" t="s">
        <v>2</v>
      </c>
      <c r="Q2166" s="1">
        <v>2.1798999999999999</v>
      </c>
      <c r="R2166" s="3" t="s">
        <v>14989</v>
      </c>
      <c r="S2166" s="1">
        <v>90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10</v>
      </c>
      <c r="Z2166" s="1">
        <v>0</v>
      </c>
      <c r="AA2166" s="1">
        <v>0</v>
      </c>
      <c r="AB2166" s="1">
        <v>0</v>
      </c>
      <c r="AC2166" s="3">
        <v>11</v>
      </c>
      <c r="AD2166" s="1">
        <v>8.8810889000000004E-2</v>
      </c>
      <c r="AE2166" s="1">
        <v>-2.2053219350187002E-3</v>
      </c>
      <c r="AF2166" s="1">
        <v>4</v>
      </c>
      <c r="AG2166" s="2">
        <v>4</v>
      </c>
      <c r="AH2166" s="1">
        <v>11</v>
      </c>
      <c r="AI2166" s="1">
        <v>2</v>
      </c>
      <c r="AJ2166" s="1">
        <v>2</v>
      </c>
      <c r="AK2166" s="1">
        <v>51</v>
      </c>
    </row>
    <row r="2167" spans="1:37" x14ac:dyDescent="0.2">
      <c r="A2167" t="s">
        <v>2166</v>
      </c>
      <c r="B2167" t="s">
        <v>5168</v>
      </c>
      <c r="C2167" t="s">
        <v>5481</v>
      </c>
      <c r="D2167" t="s">
        <v>9646</v>
      </c>
      <c r="E2167" t="s">
        <v>9656</v>
      </c>
      <c r="F2167" s="35" t="s">
        <v>9657</v>
      </c>
      <c r="G2167" s="1" t="s">
        <v>5104</v>
      </c>
      <c r="H2167" s="1" t="s">
        <v>5104</v>
      </c>
      <c r="I2167" s="3">
        <v>1</v>
      </c>
      <c r="J2167" s="1">
        <v>0</v>
      </c>
      <c r="K2167" s="1">
        <v>1</v>
      </c>
      <c r="L2167" s="3">
        <v>1</v>
      </c>
      <c r="M2167" s="6">
        <v>29.7</v>
      </c>
      <c r="N2167" s="13">
        <v>29.7</v>
      </c>
      <c r="O2167" s="3">
        <v>44</v>
      </c>
      <c r="P2167" s="1">
        <v>0.99</v>
      </c>
      <c r="Q2167" s="1">
        <v>0.99</v>
      </c>
      <c r="R2167" s="3">
        <v>47</v>
      </c>
      <c r="S2167" s="1">
        <v>90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10</v>
      </c>
      <c r="Z2167" s="1">
        <v>0</v>
      </c>
      <c r="AA2167" s="1">
        <v>0</v>
      </c>
      <c r="AB2167" s="1">
        <v>0</v>
      </c>
      <c r="AC2167" s="3">
        <v>11</v>
      </c>
      <c r="AD2167" s="1">
        <v>8.8810889000000004E-2</v>
      </c>
      <c r="AE2167" s="1">
        <v>-2.2053219350187002E-3</v>
      </c>
      <c r="AF2167" s="1">
        <v>4</v>
      </c>
      <c r="AG2167" s="2">
        <v>4</v>
      </c>
      <c r="AH2167" s="1">
        <v>11</v>
      </c>
      <c r="AI2167" s="1">
        <v>2</v>
      </c>
      <c r="AJ2167" s="1">
        <v>2</v>
      </c>
      <c r="AK2167" s="1">
        <v>51</v>
      </c>
    </row>
    <row r="2168" spans="1:37" x14ac:dyDescent="0.2">
      <c r="A2168" t="s">
        <v>2167</v>
      </c>
      <c r="B2168" t="s">
        <v>5123</v>
      </c>
      <c r="C2168" t="s">
        <v>5124</v>
      </c>
      <c r="D2168" t="s">
        <v>9658</v>
      </c>
      <c r="E2168" t="s">
        <v>9659</v>
      </c>
      <c r="F2168" s="35" t="s">
        <v>9660</v>
      </c>
      <c r="G2168" s="1" t="s">
        <v>5106</v>
      </c>
      <c r="H2168" s="1" t="s">
        <v>5106</v>
      </c>
      <c r="I2168" s="3">
        <v>1</v>
      </c>
      <c r="J2168" s="1">
        <v>0</v>
      </c>
      <c r="K2168" s="1">
        <v>0</v>
      </c>
      <c r="L2168" s="3">
        <v>1</v>
      </c>
      <c r="M2168" s="6">
        <v>43.1</v>
      </c>
      <c r="N2168" s="13">
        <v>43.1</v>
      </c>
      <c r="O2168" s="3">
        <v>44</v>
      </c>
      <c r="P2168" s="1">
        <v>2.3050000000000002</v>
      </c>
      <c r="Q2168" s="1">
        <v>2.3050000000000002</v>
      </c>
      <c r="R2168" s="3">
        <v>47</v>
      </c>
      <c r="S2168" s="1">
        <v>80</v>
      </c>
      <c r="T2168" s="1">
        <v>0</v>
      </c>
      <c r="U2168" s="1">
        <v>10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10</v>
      </c>
      <c r="AC2168" s="3">
        <v>11</v>
      </c>
      <c r="AD2168" s="1">
        <v>8.8467268000000002E-2</v>
      </c>
      <c r="AE2168" s="1">
        <v>3.3238172248425603E-2</v>
      </c>
      <c r="AF2168" s="1">
        <v>1</v>
      </c>
      <c r="AG2168" s="1">
        <v>1</v>
      </c>
      <c r="AH2168" s="1">
        <v>11</v>
      </c>
      <c r="AI2168" s="1">
        <v>2</v>
      </c>
      <c r="AJ2168" s="1">
        <v>2</v>
      </c>
      <c r="AK2168" s="1">
        <v>51</v>
      </c>
    </row>
    <row r="2169" spans="1:37" x14ac:dyDescent="0.2">
      <c r="A2169" t="s">
        <v>2168</v>
      </c>
      <c r="B2169" t="s">
        <v>5123</v>
      </c>
      <c r="C2169" t="s">
        <v>5124</v>
      </c>
      <c r="D2169" t="s">
        <v>9658</v>
      </c>
      <c r="E2169" t="s">
        <v>9661</v>
      </c>
      <c r="F2169" s="35" t="s">
        <v>9662</v>
      </c>
      <c r="G2169" s="1" t="s">
        <v>5106</v>
      </c>
      <c r="H2169" s="1" t="s">
        <v>5106</v>
      </c>
      <c r="I2169" s="3">
        <v>1</v>
      </c>
      <c r="J2169" s="1">
        <v>0</v>
      </c>
      <c r="K2169" s="1">
        <v>0</v>
      </c>
      <c r="L2169" s="3">
        <v>1</v>
      </c>
      <c r="M2169" s="6">
        <v>43.1</v>
      </c>
      <c r="N2169" s="13">
        <v>43.1</v>
      </c>
      <c r="O2169" s="3">
        <v>44</v>
      </c>
      <c r="P2169" s="1">
        <v>2.3050000000000002</v>
      </c>
      <c r="Q2169" s="1">
        <v>2.3050000000000002</v>
      </c>
      <c r="R2169" s="3">
        <v>47</v>
      </c>
      <c r="S2169" s="1">
        <v>80</v>
      </c>
      <c r="T2169" s="1">
        <v>0</v>
      </c>
      <c r="U2169" s="1">
        <v>10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10</v>
      </c>
      <c r="AC2169" s="3">
        <v>11</v>
      </c>
      <c r="AD2169" s="1">
        <v>8.8467268000000002E-2</v>
      </c>
      <c r="AE2169" s="1">
        <v>3.3238172248425603E-2</v>
      </c>
      <c r="AF2169" s="1">
        <v>1</v>
      </c>
      <c r="AG2169" s="1">
        <v>1</v>
      </c>
      <c r="AH2169" s="1">
        <v>11</v>
      </c>
      <c r="AI2169" s="1">
        <v>1</v>
      </c>
      <c r="AJ2169" s="1">
        <v>1</v>
      </c>
      <c r="AK2169" s="1">
        <v>51</v>
      </c>
    </row>
    <row r="2170" spans="1:37" x14ac:dyDescent="0.2">
      <c r="A2170" t="s">
        <v>2169</v>
      </c>
      <c r="B2170" t="s">
        <v>5123</v>
      </c>
      <c r="C2170" t="s">
        <v>5124</v>
      </c>
      <c r="D2170" t="s">
        <v>9658</v>
      </c>
      <c r="E2170" t="s">
        <v>5613</v>
      </c>
      <c r="F2170" s="35" t="s">
        <v>9663</v>
      </c>
      <c r="G2170" s="1" t="s">
        <v>2</v>
      </c>
      <c r="H2170" s="1" t="s">
        <v>5104</v>
      </c>
      <c r="I2170" s="14" t="s">
        <v>14989</v>
      </c>
      <c r="J2170" s="1" t="s">
        <v>2</v>
      </c>
      <c r="K2170" s="1">
        <v>0</v>
      </c>
      <c r="L2170" s="14" t="s">
        <v>14989</v>
      </c>
      <c r="M2170" s="6">
        <v>66.8</v>
      </c>
      <c r="N2170" s="13">
        <v>66.8</v>
      </c>
      <c r="O2170" s="3">
        <v>44</v>
      </c>
      <c r="P2170" s="1">
        <v>2.3050000000000002</v>
      </c>
      <c r="Q2170" s="1">
        <v>2.3050000000000002</v>
      </c>
      <c r="R2170" s="3">
        <v>47</v>
      </c>
      <c r="S2170" s="1">
        <v>78</v>
      </c>
      <c r="T2170" s="1">
        <v>0</v>
      </c>
      <c r="U2170" s="1">
        <v>0</v>
      </c>
      <c r="V2170" s="1">
        <v>0</v>
      </c>
      <c r="W2170" s="1">
        <v>11</v>
      </c>
      <c r="X2170" s="1">
        <v>0</v>
      </c>
      <c r="Y2170" s="1">
        <v>0</v>
      </c>
      <c r="Z2170" s="1">
        <v>0</v>
      </c>
      <c r="AA2170" s="1">
        <v>0</v>
      </c>
      <c r="AB2170" s="1">
        <v>11</v>
      </c>
      <c r="AC2170" s="3">
        <v>44</v>
      </c>
      <c r="AD2170" s="1">
        <v>7.4587819E-2</v>
      </c>
      <c r="AE2170" s="1">
        <v>2.8963237401525298E-2</v>
      </c>
      <c r="AF2170" s="1" t="s">
        <v>2</v>
      </c>
      <c r="AG2170" s="1">
        <v>1</v>
      </c>
      <c r="AH2170" s="1" t="s">
        <v>14989</v>
      </c>
      <c r="AI2170" s="1">
        <v>3</v>
      </c>
      <c r="AJ2170" s="1">
        <v>3</v>
      </c>
      <c r="AK2170" s="1">
        <v>51</v>
      </c>
    </row>
    <row r="2171" spans="1:37" x14ac:dyDescent="0.2">
      <c r="A2171" t="s">
        <v>2170</v>
      </c>
      <c r="B2171" t="s">
        <v>5123</v>
      </c>
      <c r="C2171" t="s">
        <v>5124</v>
      </c>
      <c r="D2171" t="s">
        <v>9658</v>
      </c>
      <c r="E2171" t="s">
        <v>9664</v>
      </c>
      <c r="F2171" s="35" t="s">
        <v>9665</v>
      </c>
      <c r="G2171" s="1" t="s">
        <v>5104</v>
      </c>
      <c r="H2171" s="1" t="s">
        <v>5104</v>
      </c>
      <c r="I2171" s="3">
        <v>1</v>
      </c>
      <c r="J2171" s="1">
        <v>0</v>
      </c>
      <c r="K2171" s="1">
        <v>0</v>
      </c>
      <c r="L2171" s="3">
        <v>1</v>
      </c>
      <c r="M2171" s="6">
        <v>63.6</v>
      </c>
      <c r="N2171" s="13">
        <v>63.6</v>
      </c>
      <c r="O2171" s="3">
        <v>44</v>
      </c>
      <c r="P2171" s="1" t="s">
        <v>2</v>
      </c>
      <c r="Q2171" s="1">
        <v>4.1383999999999999</v>
      </c>
      <c r="R2171" s="3" t="s">
        <v>14989</v>
      </c>
      <c r="S2171" s="1">
        <v>80</v>
      </c>
      <c r="T2171" s="1">
        <v>0</v>
      </c>
      <c r="U2171" s="1">
        <v>10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10</v>
      </c>
      <c r="AC2171" s="3">
        <v>11</v>
      </c>
      <c r="AD2171" s="1">
        <v>8.8467268000000002E-2</v>
      </c>
      <c r="AE2171" s="1">
        <v>3.3238172248425603E-2</v>
      </c>
      <c r="AF2171" s="1">
        <v>1</v>
      </c>
      <c r="AG2171" s="1">
        <v>1</v>
      </c>
      <c r="AH2171" s="1">
        <v>11</v>
      </c>
      <c r="AI2171" s="1">
        <v>1</v>
      </c>
      <c r="AJ2171" s="1">
        <v>1</v>
      </c>
      <c r="AK2171" s="1">
        <v>51</v>
      </c>
    </row>
    <row r="2172" spans="1:37" x14ac:dyDescent="0.2">
      <c r="A2172" t="s">
        <v>2171</v>
      </c>
      <c r="B2172" t="s">
        <v>5123</v>
      </c>
      <c r="C2172" t="s">
        <v>5124</v>
      </c>
      <c r="D2172" t="s">
        <v>9658</v>
      </c>
      <c r="E2172" t="s">
        <v>7034</v>
      </c>
      <c r="F2172" s="35" t="s">
        <v>9666</v>
      </c>
      <c r="G2172" s="1" t="s">
        <v>5104</v>
      </c>
      <c r="H2172" s="1" t="s">
        <v>5104</v>
      </c>
      <c r="I2172" s="3">
        <v>1</v>
      </c>
      <c r="J2172" s="1">
        <v>0</v>
      </c>
      <c r="K2172" s="1">
        <v>0</v>
      </c>
      <c r="L2172" s="3">
        <v>1</v>
      </c>
      <c r="M2172" s="6">
        <v>30</v>
      </c>
      <c r="N2172" s="13">
        <v>30</v>
      </c>
      <c r="O2172" s="3">
        <v>44</v>
      </c>
      <c r="P2172" s="1">
        <v>3.25</v>
      </c>
      <c r="Q2172" s="1">
        <v>3.25</v>
      </c>
      <c r="R2172" s="3">
        <v>47</v>
      </c>
      <c r="S2172" s="1">
        <v>80</v>
      </c>
      <c r="T2172" s="1">
        <v>0</v>
      </c>
      <c r="U2172" s="1">
        <v>10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10</v>
      </c>
      <c r="AC2172" s="3">
        <v>11</v>
      </c>
      <c r="AD2172" s="1">
        <v>8.8467268000000002E-2</v>
      </c>
      <c r="AE2172" s="1">
        <v>3.3238172248425603E-2</v>
      </c>
      <c r="AF2172" s="1">
        <v>1</v>
      </c>
      <c r="AG2172" s="1">
        <v>1</v>
      </c>
      <c r="AH2172" s="1">
        <v>11</v>
      </c>
      <c r="AI2172" s="1">
        <v>1</v>
      </c>
      <c r="AJ2172" s="1">
        <v>1</v>
      </c>
      <c r="AK2172" s="1">
        <v>51</v>
      </c>
    </row>
    <row r="2173" spans="1:37" x14ac:dyDescent="0.2">
      <c r="A2173" t="s">
        <v>2172</v>
      </c>
      <c r="B2173" t="s">
        <v>5123</v>
      </c>
      <c r="C2173" t="s">
        <v>5124</v>
      </c>
      <c r="D2173" t="s">
        <v>9658</v>
      </c>
      <c r="E2173" t="s">
        <v>9667</v>
      </c>
      <c r="F2173" s="35" t="s">
        <v>9668</v>
      </c>
      <c r="G2173" s="1" t="s">
        <v>5104</v>
      </c>
      <c r="H2173" s="1" t="s">
        <v>5104</v>
      </c>
      <c r="I2173" s="3">
        <v>1</v>
      </c>
      <c r="J2173" s="1">
        <v>0</v>
      </c>
      <c r="K2173" s="1">
        <v>0</v>
      </c>
      <c r="L2173" s="3">
        <v>1</v>
      </c>
      <c r="M2173" s="6">
        <v>60</v>
      </c>
      <c r="N2173" s="13">
        <v>60</v>
      </c>
      <c r="O2173" s="3">
        <v>44</v>
      </c>
      <c r="P2173" s="1">
        <v>2.3025000000000002</v>
      </c>
      <c r="Q2173" s="1">
        <v>2.3025000000000002</v>
      </c>
      <c r="R2173" s="3">
        <v>47</v>
      </c>
      <c r="S2173" s="1">
        <v>80</v>
      </c>
      <c r="T2173" s="1">
        <v>0</v>
      </c>
      <c r="U2173" s="1">
        <v>10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10</v>
      </c>
      <c r="AC2173" s="3">
        <v>11</v>
      </c>
      <c r="AD2173" s="1">
        <v>8.8467268000000002E-2</v>
      </c>
      <c r="AE2173" s="1">
        <v>3.3238172248425603E-2</v>
      </c>
      <c r="AF2173" s="1">
        <v>1</v>
      </c>
      <c r="AG2173" s="1">
        <v>1</v>
      </c>
      <c r="AH2173" s="1">
        <v>11</v>
      </c>
      <c r="AI2173" s="1">
        <v>3</v>
      </c>
      <c r="AJ2173" s="1">
        <v>3</v>
      </c>
      <c r="AK2173" s="1">
        <v>51</v>
      </c>
    </row>
    <row r="2174" spans="1:37" x14ac:dyDescent="0.2">
      <c r="A2174" t="s">
        <v>2173</v>
      </c>
      <c r="B2174" t="s">
        <v>5123</v>
      </c>
      <c r="C2174" t="s">
        <v>5124</v>
      </c>
      <c r="D2174" t="s">
        <v>9658</v>
      </c>
      <c r="E2174" t="s">
        <v>9669</v>
      </c>
      <c r="F2174" s="35" t="s">
        <v>9670</v>
      </c>
      <c r="G2174" s="1" t="s">
        <v>5104</v>
      </c>
      <c r="H2174" s="1" t="s">
        <v>5104</v>
      </c>
      <c r="I2174" s="3">
        <v>1</v>
      </c>
      <c r="J2174" s="1">
        <v>0</v>
      </c>
      <c r="K2174" s="1">
        <v>0</v>
      </c>
      <c r="L2174" s="3">
        <v>1</v>
      </c>
      <c r="M2174" s="6">
        <v>39.9</v>
      </c>
      <c r="N2174" s="13">
        <v>39.9</v>
      </c>
      <c r="O2174" s="3">
        <v>44</v>
      </c>
      <c r="P2174" s="1" t="s">
        <v>2</v>
      </c>
      <c r="Q2174" s="1">
        <v>4.0378999999999996</v>
      </c>
      <c r="R2174" s="3" t="s">
        <v>14989</v>
      </c>
      <c r="S2174" s="1">
        <v>80</v>
      </c>
      <c r="T2174" s="1">
        <v>0</v>
      </c>
      <c r="U2174" s="1">
        <v>10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10</v>
      </c>
      <c r="AC2174" s="3">
        <v>11</v>
      </c>
      <c r="AD2174" s="1">
        <v>8.8467268000000002E-2</v>
      </c>
      <c r="AE2174" s="1">
        <v>3.3238172248425603E-2</v>
      </c>
      <c r="AF2174" s="1">
        <v>1</v>
      </c>
      <c r="AG2174" s="1">
        <v>1</v>
      </c>
      <c r="AH2174" s="1">
        <v>11</v>
      </c>
      <c r="AI2174" s="1">
        <v>1</v>
      </c>
      <c r="AJ2174" s="1">
        <v>1</v>
      </c>
      <c r="AK2174" s="1">
        <v>51</v>
      </c>
    </row>
    <row r="2175" spans="1:37" x14ac:dyDescent="0.2">
      <c r="A2175" t="s">
        <v>2174</v>
      </c>
      <c r="B2175" t="s">
        <v>5123</v>
      </c>
      <c r="C2175" t="s">
        <v>5124</v>
      </c>
      <c r="D2175" t="s">
        <v>9658</v>
      </c>
      <c r="E2175" t="s">
        <v>9671</v>
      </c>
      <c r="F2175" s="35" t="s">
        <v>9672</v>
      </c>
      <c r="G2175" s="1" t="s">
        <v>5104</v>
      </c>
      <c r="H2175" s="1" t="s">
        <v>5104</v>
      </c>
      <c r="I2175" s="3">
        <v>1</v>
      </c>
      <c r="J2175" s="1">
        <v>0</v>
      </c>
      <c r="K2175" s="1">
        <v>0</v>
      </c>
      <c r="L2175" s="3">
        <v>1</v>
      </c>
      <c r="M2175" s="6">
        <v>34</v>
      </c>
      <c r="N2175" s="13">
        <v>34</v>
      </c>
      <c r="O2175" s="3">
        <v>44</v>
      </c>
      <c r="P2175" s="1">
        <v>1.25</v>
      </c>
      <c r="Q2175" s="1">
        <v>1.25</v>
      </c>
      <c r="R2175" s="3">
        <v>47</v>
      </c>
      <c r="S2175" s="1">
        <v>80</v>
      </c>
      <c r="T2175" s="1">
        <v>0</v>
      </c>
      <c r="U2175" s="1">
        <v>10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10</v>
      </c>
      <c r="AC2175" s="3">
        <v>11</v>
      </c>
      <c r="AD2175" s="1">
        <v>8.8467268000000002E-2</v>
      </c>
      <c r="AE2175" s="1">
        <v>3.3238172248425603E-2</v>
      </c>
      <c r="AF2175" s="1">
        <v>1</v>
      </c>
      <c r="AG2175" s="1">
        <v>1</v>
      </c>
      <c r="AH2175" s="1">
        <v>11</v>
      </c>
      <c r="AI2175" s="1">
        <v>2</v>
      </c>
      <c r="AJ2175" s="1">
        <v>2</v>
      </c>
      <c r="AK2175" s="1">
        <v>51</v>
      </c>
    </row>
    <row r="2176" spans="1:37" x14ac:dyDescent="0.2">
      <c r="A2176" t="s">
        <v>2175</v>
      </c>
      <c r="B2176" t="s">
        <v>5123</v>
      </c>
      <c r="C2176" t="s">
        <v>5124</v>
      </c>
      <c r="D2176" t="s">
        <v>9658</v>
      </c>
      <c r="E2176" t="s">
        <v>9673</v>
      </c>
      <c r="F2176" s="35" t="s">
        <v>9674</v>
      </c>
      <c r="G2176" s="1" t="s">
        <v>5104</v>
      </c>
      <c r="H2176" s="1" t="s">
        <v>5104</v>
      </c>
      <c r="I2176" s="3">
        <v>1</v>
      </c>
      <c r="J2176" s="1">
        <v>0</v>
      </c>
      <c r="K2176" s="1">
        <v>0</v>
      </c>
      <c r="L2176" s="3">
        <v>1</v>
      </c>
      <c r="M2176" s="6">
        <v>35</v>
      </c>
      <c r="N2176" s="13">
        <v>35</v>
      </c>
      <c r="O2176" s="3">
        <v>44</v>
      </c>
      <c r="P2176" s="1">
        <v>1.5</v>
      </c>
      <c r="Q2176" s="1">
        <v>1.5</v>
      </c>
      <c r="R2176" s="3">
        <v>1</v>
      </c>
      <c r="S2176" s="1">
        <v>80</v>
      </c>
      <c r="T2176" s="1">
        <v>0</v>
      </c>
      <c r="U2176" s="1">
        <v>10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10</v>
      </c>
      <c r="AC2176" s="3">
        <v>11</v>
      </c>
      <c r="AD2176" s="1">
        <v>8.8467268000000002E-2</v>
      </c>
      <c r="AE2176" s="1">
        <v>3.3238172248425603E-2</v>
      </c>
      <c r="AF2176" s="1">
        <v>1</v>
      </c>
      <c r="AG2176" s="1">
        <v>1</v>
      </c>
      <c r="AH2176" s="1">
        <v>11</v>
      </c>
      <c r="AI2176" s="1">
        <v>1</v>
      </c>
      <c r="AJ2176" s="1">
        <v>1</v>
      </c>
      <c r="AK2176" s="1">
        <v>51</v>
      </c>
    </row>
    <row r="2177" spans="1:37" x14ac:dyDescent="0.2">
      <c r="A2177" t="s">
        <v>2176</v>
      </c>
      <c r="B2177" t="s">
        <v>5123</v>
      </c>
      <c r="C2177" t="s">
        <v>5124</v>
      </c>
      <c r="D2177" t="s">
        <v>9658</v>
      </c>
      <c r="E2177" t="s">
        <v>9675</v>
      </c>
      <c r="F2177" s="35" t="s">
        <v>9676</v>
      </c>
      <c r="G2177" s="1" t="s">
        <v>5105</v>
      </c>
      <c r="H2177" s="1" t="s">
        <v>5105</v>
      </c>
      <c r="I2177" s="3">
        <v>1</v>
      </c>
      <c r="J2177" s="1">
        <v>0</v>
      </c>
      <c r="K2177" s="1">
        <v>0</v>
      </c>
      <c r="L2177" s="3">
        <v>1</v>
      </c>
      <c r="M2177" s="6">
        <v>102.1</v>
      </c>
      <c r="N2177" s="13">
        <v>102.1</v>
      </c>
      <c r="O2177" s="3">
        <v>44</v>
      </c>
      <c r="P2177" s="1">
        <v>1.9</v>
      </c>
      <c r="Q2177" s="1">
        <v>4.319</v>
      </c>
      <c r="R2177" s="3">
        <v>1</v>
      </c>
      <c r="S2177" s="1">
        <v>80</v>
      </c>
      <c r="T2177" s="1">
        <v>0</v>
      </c>
      <c r="U2177" s="1">
        <v>10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10</v>
      </c>
      <c r="AC2177" s="3">
        <v>11</v>
      </c>
      <c r="AD2177" s="1">
        <v>8.8467268000000002E-2</v>
      </c>
      <c r="AE2177" s="1">
        <v>3.3238172248425603E-2</v>
      </c>
      <c r="AF2177" s="1">
        <v>1</v>
      </c>
      <c r="AG2177" s="1">
        <v>1</v>
      </c>
      <c r="AH2177" s="1">
        <v>11</v>
      </c>
      <c r="AI2177" s="1">
        <v>3</v>
      </c>
      <c r="AJ2177" s="1">
        <v>3</v>
      </c>
      <c r="AK2177" s="1">
        <v>51</v>
      </c>
    </row>
    <row r="2178" spans="1:37" x14ac:dyDescent="0.2">
      <c r="A2178" t="s">
        <v>2177</v>
      </c>
      <c r="B2178" t="s">
        <v>5123</v>
      </c>
      <c r="C2178" t="s">
        <v>5124</v>
      </c>
      <c r="D2178" t="s">
        <v>9658</v>
      </c>
      <c r="E2178" t="s">
        <v>9677</v>
      </c>
      <c r="F2178" s="35" t="s">
        <v>9678</v>
      </c>
      <c r="G2178" s="1" t="s">
        <v>5105</v>
      </c>
      <c r="H2178" s="1" t="s">
        <v>5105</v>
      </c>
      <c r="I2178" s="3">
        <v>1</v>
      </c>
      <c r="J2178" s="1">
        <v>0</v>
      </c>
      <c r="K2178" s="1">
        <v>0</v>
      </c>
      <c r="L2178" s="3">
        <v>1</v>
      </c>
      <c r="M2178" s="6">
        <v>39.5</v>
      </c>
      <c r="N2178" s="13">
        <v>39.5</v>
      </c>
      <c r="O2178" s="3">
        <v>44</v>
      </c>
      <c r="P2178" s="1">
        <v>2.2749999999999999</v>
      </c>
      <c r="Q2178" s="1">
        <v>2.2749999999999999</v>
      </c>
      <c r="R2178" s="3">
        <v>47</v>
      </c>
      <c r="S2178" s="1">
        <v>80</v>
      </c>
      <c r="T2178" s="1">
        <v>0</v>
      </c>
      <c r="U2178" s="1">
        <v>10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10</v>
      </c>
      <c r="AC2178" s="3">
        <v>11</v>
      </c>
      <c r="AD2178" s="1">
        <v>8.8467268000000002E-2</v>
      </c>
      <c r="AE2178" s="1">
        <v>3.3238172248425603E-2</v>
      </c>
      <c r="AF2178" s="1">
        <v>1</v>
      </c>
      <c r="AG2178" s="1">
        <v>1</v>
      </c>
      <c r="AH2178" s="1">
        <v>11</v>
      </c>
      <c r="AI2178" s="1">
        <v>1</v>
      </c>
      <c r="AJ2178" s="1">
        <v>1</v>
      </c>
      <c r="AK2178" s="1">
        <v>51</v>
      </c>
    </row>
    <row r="2179" spans="1:37" x14ac:dyDescent="0.2">
      <c r="A2179" t="s">
        <v>2178</v>
      </c>
      <c r="B2179" t="s">
        <v>5123</v>
      </c>
      <c r="C2179" t="s">
        <v>5124</v>
      </c>
      <c r="D2179" t="s">
        <v>9658</v>
      </c>
      <c r="E2179" t="s">
        <v>9679</v>
      </c>
      <c r="F2179" s="35" t="s">
        <v>9680</v>
      </c>
      <c r="G2179" s="1" t="s">
        <v>5104</v>
      </c>
      <c r="H2179" s="1" t="s">
        <v>5104</v>
      </c>
      <c r="I2179" s="3">
        <v>1</v>
      </c>
      <c r="J2179" s="1">
        <v>0</v>
      </c>
      <c r="K2179" s="1">
        <v>0</v>
      </c>
      <c r="L2179" s="3">
        <v>1</v>
      </c>
      <c r="M2179" s="6">
        <v>38</v>
      </c>
      <c r="N2179" s="13">
        <v>38</v>
      </c>
      <c r="O2179" s="3">
        <v>44</v>
      </c>
      <c r="P2179" s="1">
        <v>1.94</v>
      </c>
      <c r="Q2179" s="1">
        <v>1.94</v>
      </c>
      <c r="R2179" s="3">
        <v>47</v>
      </c>
      <c r="S2179" s="1">
        <v>80</v>
      </c>
      <c r="T2179" s="1">
        <v>0</v>
      </c>
      <c r="U2179" s="1">
        <v>10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10</v>
      </c>
      <c r="AC2179" s="3">
        <v>11</v>
      </c>
      <c r="AD2179" s="1">
        <v>8.8467268000000002E-2</v>
      </c>
      <c r="AE2179" s="1">
        <v>3.3238172248425603E-2</v>
      </c>
      <c r="AF2179" s="1">
        <v>1</v>
      </c>
      <c r="AG2179" s="1">
        <v>1</v>
      </c>
      <c r="AH2179" s="1">
        <v>11</v>
      </c>
      <c r="AI2179" s="1">
        <v>1</v>
      </c>
      <c r="AJ2179" s="1">
        <v>1</v>
      </c>
      <c r="AK2179" s="1">
        <v>51</v>
      </c>
    </row>
    <row r="2180" spans="1:37" x14ac:dyDescent="0.2">
      <c r="A2180" t="s">
        <v>2179</v>
      </c>
      <c r="B2180" t="s">
        <v>5123</v>
      </c>
      <c r="C2180" t="s">
        <v>5124</v>
      </c>
      <c r="D2180" t="s">
        <v>9658</v>
      </c>
      <c r="E2180" t="s">
        <v>9407</v>
      </c>
      <c r="F2180" s="35" t="s">
        <v>9681</v>
      </c>
      <c r="G2180" s="1" t="s">
        <v>5104</v>
      </c>
      <c r="H2180" s="1" t="s">
        <v>5104</v>
      </c>
      <c r="I2180" s="3">
        <v>1</v>
      </c>
      <c r="J2180" s="1">
        <v>0</v>
      </c>
      <c r="K2180" s="1">
        <v>0</v>
      </c>
      <c r="L2180" s="3">
        <v>1</v>
      </c>
      <c r="M2180" s="6">
        <v>63.5</v>
      </c>
      <c r="N2180" s="13">
        <v>63.5</v>
      </c>
      <c r="O2180" s="3">
        <v>44</v>
      </c>
      <c r="P2180" s="1" t="s">
        <v>2</v>
      </c>
      <c r="Q2180" s="1">
        <v>3.2709000000000001</v>
      </c>
      <c r="R2180" s="3" t="s">
        <v>14989</v>
      </c>
      <c r="S2180" s="1">
        <v>80</v>
      </c>
      <c r="T2180" s="1">
        <v>0</v>
      </c>
      <c r="U2180" s="1">
        <v>10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10</v>
      </c>
      <c r="AC2180" s="3">
        <v>11</v>
      </c>
      <c r="AD2180" s="1">
        <v>8.8467268000000002E-2</v>
      </c>
      <c r="AE2180" s="1">
        <v>3.3238172248425603E-2</v>
      </c>
      <c r="AF2180" s="1">
        <v>1</v>
      </c>
      <c r="AG2180" s="1">
        <v>1</v>
      </c>
      <c r="AH2180" s="1">
        <v>11</v>
      </c>
      <c r="AI2180" s="1">
        <v>5</v>
      </c>
      <c r="AJ2180" s="1">
        <v>5</v>
      </c>
      <c r="AK2180" s="1">
        <v>51</v>
      </c>
    </row>
    <row r="2181" spans="1:37" x14ac:dyDescent="0.2">
      <c r="A2181" t="s">
        <v>2180</v>
      </c>
      <c r="B2181" t="s">
        <v>5123</v>
      </c>
      <c r="C2181" t="s">
        <v>5124</v>
      </c>
      <c r="D2181" t="s">
        <v>9658</v>
      </c>
      <c r="E2181" t="s">
        <v>9682</v>
      </c>
      <c r="F2181" s="35" t="s">
        <v>9683</v>
      </c>
      <c r="G2181" s="1" t="s">
        <v>5104</v>
      </c>
      <c r="H2181" s="1" t="s">
        <v>5104</v>
      </c>
      <c r="I2181" s="3">
        <v>1</v>
      </c>
      <c r="J2181" s="1">
        <v>1</v>
      </c>
      <c r="K2181" s="1">
        <v>1</v>
      </c>
      <c r="L2181" s="3">
        <v>1</v>
      </c>
      <c r="M2181" s="6">
        <v>74.099999999999994</v>
      </c>
      <c r="N2181" s="13">
        <v>74.099999999999994</v>
      </c>
      <c r="O2181" s="3">
        <v>44</v>
      </c>
      <c r="P2181" s="1">
        <v>3.125</v>
      </c>
      <c r="Q2181" s="1">
        <v>3.125</v>
      </c>
      <c r="R2181" s="3">
        <v>47</v>
      </c>
      <c r="S2181" s="1">
        <v>80</v>
      </c>
      <c r="T2181" s="1">
        <v>0</v>
      </c>
      <c r="U2181" s="1">
        <v>10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10</v>
      </c>
      <c r="AC2181" s="3">
        <v>11</v>
      </c>
      <c r="AD2181" s="1">
        <v>8.8467268000000002E-2</v>
      </c>
      <c r="AE2181" s="1">
        <v>3.3238172248425603E-2</v>
      </c>
      <c r="AF2181" s="1">
        <v>1</v>
      </c>
      <c r="AG2181" s="1">
        <v>1</v>
      </c>
      <c r="AH2181" s="1">
        <v>11</v>
      </c>
      <c r="AI2181" s="1">
        <v>4</v>
      </c>
      <c r="AJ2181" s="1">
        <v>4</v>
      </c>
      <c r="AK2181" s="1">
        <v>51</v>
      </c>
    </row>
    <row r="2182" spans="1:37" x14ac:dyDescent="0.2">
      <c r="A2182" t="s">
        <v>2181</v>
      </c>
      <c r="B2182" t="s">
        <v>5123</v>
      </c>
      <c r="C2182" t="s">
        <v>5124</v>
      </c>
      <c r="D2182" t="s">
        <v>9658</v>
      </c>
      <c r="E2182" t="s">
        <v>9684</v>
      </c>
      <c r="F2182" s="35" t="s">
        <v>9685</v>
      </c>
      <c r="G2182" s="1" t="s">
        <v>5104</v>
      </c>
      <c r="H2182" s="1" t="s">
        <v>5104</v>
      </c>
      <c r="I2182" s="3">
        <v>1</v>
      </c>
      <c r="J2182" s="1">
        <v>0</v>
      </c>
      <c r="K2182" s="1">
        <v>0</v>
      </c>
      <c r="L2182" s="3">
        <v>1</v>
      </c>
      <c r="M2182" s="6">
        <v>42.2</v>
      </c>
      <c r="N2182" s="13">
        <v>42.2</v>
      </c>
      <c r="O2182" s="3">
        <v>44</v>
      </c>
      <c r="P2182" s="1">
        <v>1.8525</v>
      </c>
      <c r="Q2182" s="1">
        <v>1.8525</v>
      </c>
      <c r="R2182" s="3">
        <v>47</v>
      </c>
      <c r="S2182" s="1">
        <v>80</v>
      </c>
      <c r="T2182" s="1">
        <v>0</v>
      </c>
      <c r="U2182" s="1">
        <v>10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10</v>
      </c>
      <c r="AC2182" s="3">
        <v>11</v>
      </c>
      <c r="AD2182" s="1">
        <v>8.8467268000000002E-2</v>
      </c>
      <c r="AE2182" s="1">
        <v>3.3238172248425603E-2</v>
      </c>
      <c r="AF2182" s="1">
        <v>1</v>
      </c>
      <c r="AG2182" s="1">
        <v>1</v>
      </c>
      <c r="AH2182" s="1">
        <v>11</v>
      </c>
      <c r="AI2182" s="1">
        <v>3</v>
      </c>
      <c r="AJ2182" s="1">
        <v>3</v>
      </c>
      <c r="AK2182" s="1">
        <v>51</v>
      </c>
    </row>
    <row r="2183" spans="1:37" x14ac:dyDescent="0.2">
      <c r="A2183" t="s">
        <v>2182</v>
      </c>
      <c r="B2183" t="s">
        <v>5123</v>
      </c>
      <c r="C2183" t="s">
        <v>5124</v>
      </c>
      <c r="D2183" t="s">
        <v>9686</v>
      </c>
      <c r="E2183" t="s">
        <v>9687</v>
      </c>
      <c r="F2183" s="35" t="s">
        <v>9688</v>
      </c>
      <c r="G2183" s="1" t="s">
        <v>5106</v>
      </c>
      <c r="H2183" s="1" t="s">
        <v>5106</v>
      </c>
      <c r="I2183" s="3">
        <v>1</v>
      </c>
      <c r="J2183" s="1">
        <v>0</v>
      </c>
      <c r="K2183" s="1">
        <v>0</v>
      </c>
      <c r="L2183" s="3">
        <v>1</v>
      </c>
      <c r="M2183" s="6">
        <v>14.2</v>
      </c>
      <c r="N2183" s="13">
        <v>14.2</v>
      </c>
      <c r="O2183" s="3">
        <v>44</v>
      </c>
      <c r="P2183" s="1">
        <v>2.75</v>
      </c>
      <c r="Q2183" s="1">
        <v>2.75</v>
      </c>
      <c r="R2183" s="3">
        <v>47</v>
      </c>
      <c r="S2183" s="1">
        <v>40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60</v>
      </c>
      <c r="AC2183" s="3">
        <v>11</v>
      </c>
      <c r="AD2183" s="1">
        <v>-1.1475345E-2</v>
      </c>
      <c r="AE2183" s="1">
        <v>6.8979548488071807E-2</v>
      </c>
      <c r="AF2183" s="1">
        <v>3</v>
      </c>
      <c r="AG2183" s="1">
        <v>3</v>
      </c>
      <c r="AH2183" s="1">
        <v>11</v>
      </c>
      <c r="AI2183" s="1">
        <v>2</v>
      </c>
      <c r="AJ2183" s="1">
        <v>2</v>
      </c>
      <c r="AK2183" s="1">
        <v>51</v>
      </c>
    </row>
    <row r="2184" spans="1:37" x14ac:dyDescent="0.2">
      <c r="A2184" t="s">
        <v>2183</v>
      </c>
      <c r="B2184" t="s">
        <v>5412</v>
      </c>
      <c r="C2184" t="s">
        <v>5715</v>
      </c>
      <c r="D2184" t="s">
        <v>9689</v>
      </c>
      <c r="E2184" t="s">
        <v>9690</v>
      </c>
      <c r="F2184" s="35" t="s">
        <v>9691</v>
      </c>
      <c r="G2184" s="1" t="s">
        <v>5104</v>
      </c>
      <c r="H2184" s="1" t="s">
        <v>5104</v>
      </c>
      <c r="I2184" s="3">
        <v>1</v>
      </c>
      <c r="J2184" s="1">
        <v>0</v>
      </c>
      <c r="K2184" s="1">
        <v>0</v>
      </c>
      <c r="L2184" s="3">
        <v>1</v>
      </c>
      <c r="M2184" s="6">
        <v>235</v>
      </c>
      <c r="N2184" s="13">
        <v>235</v>
      </c>
      <c r="O2184" s="3">
        <v>44</v>
      </c>
      <c r="P2184" s="1">
        <v>1.37</v>
      </c>
      <c r="Q2184" s="1">
        <v>1.37</v>
      </c>
      <c r="R2184" s="3">
        <v>47</v>
      </c>
      <c r="S2184" s="1">
        <v>100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3">
        <v>11</v>
      </c>
      <c r="AD2184" s="1">
        <v>9.9855619000000007E-2</v>
      </c>
      <c r="AE2184" s="1">
        <v>2.2143426940416801E-2</v>
      </c>
      <c r="AF2184" s="1">
        <v>3</v>
      </c>
      <c r="AG2184" s="1">
        <v>3</v>
      </c>
      <c r="AH2184" s="1">
        <v>11</v>
      </c>
      <c r="AI2184" s="1">
        <v>6</v>
      </c>
      <c r="AJ2184" s="1">
        <v>6</v>
      </c>
      <c r="AK2184" s="1">
        <v>51</v>
      </c>
    </row>
    <row r="2185" spans="1:37" x14ac:dyDescent="0.2">
      <c r="A2185" t="s">
        <v>2184</v>
      </c>
      <c r="B2185" t="s">
        <v>5412</v>
      </c>
      <c r="C2185" t="s">
        <v>5715</v>
      </c>
      <c r="D2185" t="s">
        <v>9689</v>
      </c>
      <c r="E2185" t="s">
        <v>9692</v>
      </c>
      <c r="F2185" s="35" t="s">
        <v>9693</v>
      </c>
      <c r="G2185" s="1" t="s">
        <v>5104</v>
      </c>
      <c r="H2185" s="1" t="s">
        <v>5104</v>
      </c>
      <c r="I2185" s="3">
        <v>1</v>
      </c>
      <c r="J2185" s="1">
        <v>0</v>
      </c>
      <c r="K2185" s="1">
        <v>0</v>
      </c>
      <c r="L2185" s="3">
        <v>1</v>
      </c>
      <c r="M2185" s="6">
        <v>227.7</v>
      </c>
      <c r="N2185" s="13">
        <v>227.7</v>
      </c>
      <c r="O2185" s="3">
        <v>44</v>
      </c>
      <c r="P2185" s="1">
        <v>1.405</v>
      </c>
      <c r="Q2185" s="1">
        <v>1.405</v>
      </c>
      <c r="R2185" s="3">
        <v>47</v>
      </c>
      <c r="S2185" s="1">
        <v>70</v>
      </c>
      <c r="T2185" s="1">
        <v>0</v>
      </c>
      <c r="U2185" s="1">
        <v>0</v>
      </c>
      <c r="V2185" s="1">
        <v>0</v>
      </c>
      <c r="W2185" s="1">
        <v>10</v>
      </c>
      <c r="X2185" s="1">
        <v>0</v>
      </c>
      <c r="Y2185" s="1">
        <v>10</v>
      </c>
      <c r="Z2185" s="1">
        <v>0</v>
      </c>
      <c r="AA2185" s="1">
        <v>0</v>
      </c>
      <c r="AB2185" s="1">
        <v>10</v>
      </c>
      <c r="AC2185" s="3">
        <v>11</v>
      </c>
      <c r="AD2185" s="1">
        <v>6.3962687000000004E-2</v>
      </c>
      <c r="AE2185" s="1">
        <v>3.6531747304179699E-3</v>
      </c>
      <c r="AF2185" s="1">
        <v>3</v>
      </c>
      <c r="AG2185" s="1">
        <v>3</v>
      </c>
      <c r="AH2185" s="1">
        <v>11</v>
      </c>
      <c r="AI2185" s="1">
        <v>3</v>
      </c>
      <c r="AJ2185" s="1">
        <v>3</v>
      </c>
      <c r="AK2185" s="1">
        <v>51</v>
      </c>
    </row>
    <row r="2186" spans="1:37" x14ac:dyDescent="0.2">
      <c r="A2186" t="s">
        <v>2185</v>
      </c>
      <c r="B2186" t="s">
        <v>7915</v>
      </c>
      <c r="C2186" t="s">
        <v>7916</v>
      </c>
      <c r="D2186" t="s">
        <v>9694</v>
      </c>
      <c r="E2186" t="s">
        <v>9220</v>
      </c>
      <c r="F2186" s="35" t="s">
        <v>9695</v>
      </c>
      <c r="G2186" s="1" t="s">
        <v>5106</v>
      </c>
      <c r="H2186" s="1" t="s">
        <v>5106</v>
      </c>
      <c r="I2186" s="3">
        <v>1</v>
      </c>
      <c r="J2186" s="1">
        <v>1</v>
      </c>
      <c r="K2186" s="1">
        <v>1</v>
      </c>
      <c r="L2186" s="3">
        <v>1</v>
      </c>
      <c r="M2186" s="6">
        <v>4400000</v>
      </c>
      <c r="N2186" s="13">
        <v>4400000</v>
      </c>
      <c r="O2186" s="3">
        <v>44</v>
      </c>
      <c r="P2186" s="1">
        <v>0.92</v>
      </c>
      <c r="Q2186" s="1">
        <v>0.92</v>
      </c>
      <c r="R2186" s="3">
        <v>47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100</v>
      </c>
      <c r="AC2186" s="3">
        <v>11</v>
      </c>
      <c r="AD2186" s="1">
        <v>-9.0224465000000004E-2</v>
      </c>
      <c r="AE2186" s="1">
        <v>7.4363546281953602E-2</v>
      </c>
      <c r="AF2186" s="1">
        <v>1</v>
      </c>
      <c r="AG2186" s="1">
        <v>1</v>
      </c>
      <c r="AH2186" s="1">
        <v>11</v>
      </c>
      <c r="AI2186" s="1">
        <v>31</v>
      </c>
      <c r="AJ2186" s="1">
        <v>31</v>
      </c>
      <c r="AK2186" s="1">
        <v>51</v>
      </c>
    </row>
    <row r="2187" spans="1:37" x14ac:dyDescent="0.2">
      <c r="A2187" t="s">
        <v>2186</v>
      </c>
      <c r="B2187" t="s">
        <v>5123</v>
      </c>
      <c r="C2187" t="s">
        <v>5131</v>
      </c>
      <c r="D2187" t="s">
        <v>9696</v>
      </c>
      <c r="E2187" t="s">
        <v>6687</v>
      </c>
      <c r="F2187" s="35" t="s">
        <v>9697</v>
      </c>
      <c r="G2187" s="1" t="s">
        <v>5104</v>
      </c>
      <c r="H2187" s="1" t="s">
        <v>5104</v>
      </c>
      <c r="I2187" s="3">
        <v>1</v>
      </c>
      <c r="J2187" s="1">
        <v>1</v>
      </c>
      <c r="K2187" s="1">
        <v>1</v>
      </c>
      <c r="L2187" s="3">
        <v>1</v>
      </c>
      <c r="M2187" s="6">
        <v>72.7</v>
      </c>
      <c r="N2187" s="13">
        <v>72.7</v>
      </c>
      <c r="O2187" s="3">
        <v>44</v>
      </c>
      <c r="P2187" s="1">
        <v>4.16</v>
      </c>
      <c r="Q2187" s="1">
        <v>4.16</v>
      </c>
      <c r="R2187" s="3">
        <v>47</v>
      </c>
      <c r="S2187" s="1">
        <v>50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50</v>
      </c>
      <c r="AC2187" s="3">
        <v>11</v>
      </c>
      <c r="AD2187" s="1">
        <v>6.7924550000000002E-3</v>
      </c>
      <c r="AE2187" s="1">
        <v>6.55723063631454E-2</v>
      </c>
      <c r="AF2187" s="1">
        <v>1</v>
      </c>
      <c r="AG2187" s="1">
        <v>1</v>
      </c>
      <c r="AH2187" s="1">
        <v>11</v>
      </c>
      <c r="AI2187" s="1">
        <v>2</v>
      </c>
      <c r="AJ2187" s="1">
        <v>2</v>
      </c>
      <c r="AK2187" s="1">
        <v>51</v>
      </c>
    </row>
    <row r="2188" spans="1:37" x14ac:dyDescent="0.2">
      <c r="A2188" t="s">
        <v>2187</v>
      </c>
      <c r="B2188" t="s">
        <v>5123</v>
      </c>
      <c r="C2188" t="s">
        <v>5131</v>
      </c>
      <c r="D2188" t="s">
        <v>9696</v>
      </c>
      <c r="E2188" t="s">
        <v>9698</v>
      </c>
      <c r="F2188" s="35" t="s">
        <v>14939</v>
      </c>
      <c r="G2188" s="1" t="s">
        <v>5104</v>
      </c>
      <c r="H2188" s="1" t="s">
        <v>5104</v>
      </c>
      <c r="I2188" s="3">
        <v>1</v>
      </c>
      <c r="J2188" s="1">
        <v>0</v>
      </c>
      <c r="K2188" s="1">
        <v>0</v>
      </c>
      <c r="L2188" s="3">
        <v>1</v>
      </c>
      <c r="M2188" s="6">
        <v>43</v>
      </c>
      <c r="N2188" s="13">
        <v>43</v>
      </c>
      <c r="O2188" s="3">
        <v>44</v>
      </c>
      <c r="P2188" s="1">
        <v>4.5</v>
      </c>
      <c r="Q2188" s="1">
        <v>4.5</v>
      </c>
      <c r="R2188" s="3">
        <v>1</v>
      </c>
      <c r="S2188" s="1">
        <v>50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50</v>
      </c>
      <c r="AC2188" s="3">
        <v>11</v>
      </c>
      <c r="AD2188" s="1">
        <v>6.7924550000000002E-3</v>
      </c>
      <c r="AE2188" s="1">
        <v>6.55723063631454E-2</v>
      </c>
      <c r="AF2188" s="1">
        <v>1</v>
      </c>
      <c r="AG2188" s="1">
        <v>1</v>
      </c>
      <c r="AH2188" s="1">
        <v>11</v>
      </c>
      <c r="AI2188" s="1">
        <v>1</v>
      </c>
      <c r="AJ2188" s="1">
        <v>1</v>
      </c>
      <c r="AK2188" s="1">
        <v>51</v>
      </c>
    </row>
    <row r="2189" spans="1:37" x14ac:dyDescent="0.2">
      <c r="A2189" t="s">
        <v>2188</v>
      </c>
      <c r="B2189" t="s">
        <v>5123</v>
      </c>
      <c r="C2189" t="s">
        <v>5131</v>
      </c>
      <c r="D2189" t="s">
        <v>9699</v>
      </c>
      <c r="E2189" t="s">
        <v>9700</v>
      </c>
      <c r="F2189" s="35" t="s">
        <v>9701</v>
      </c>
      <c r="G2189" s="1" t="s">
        <v>5104</v>
      </c>
      <c r="H2189" s="1" t="s">
        <v>5104</v>
      </c>
      <c r="I2189" s="3">
        <v>1</v>
      </c>
      <c r="J2189" s="1">
        <v>0</v>
      </c>
      <c r="K2189" s="1">
        <v>0</v>
      </c>
      <c r="L2189" s="3">
        <v>1</v>
      </c>
      <c r="M2189" s="6">
        <v>238.5</v>
      </c>
      <c r="N2189" s="13">
        <v>238.5</v>
      </c>
      <c r="O2189" s="3">
        <v>44</v>
      </c>
      <c r="P2189" s="1">
        <v>2.91</v>
      </c>
      <c r="Q2189" s="1">
        <v>2.91</v>
      </c>
      <c r="R2189" s="3">
        <v>47</v>
      </c>
      <c r="S2189" s="1">
        <v>20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10</v>
      </c>
      <c r="Z2189" s="1">
        <v>0</v>
      </c>
      <c r="AA2189" s="1">
        <v>40</v>
      </c>
      <c r="AB2189" s="1">
        <v>30</v>
      </c>
      <c r="AC2189" s="3">
        <v>11</v>
      </c>
      <c r="AD2189" s="1">
        <v>-3.6722113000000001E-2</v>
      </c>
      <c r="AE2189" s="1">
        <v>-5.4924045430874502E-3</v>
      </c>
      <c r="AF2189" s="1">
        <v>1</v>
      </c>
      <c r="AG2189" s="1">
        <v>1</v>
      </c>
      <c r="AH2189" s="1">
        <v>11</v>
      </c>
      <c r="AI2189" s="1">
        <v>5</v>
      </c>
      <c r="AJ2189" s="1">
        <v>5</v>
      </c>
      <c r="AK2189" s="1">
        <v>51</v>
      </c>
    </row>
    <row r="2190" spans="1:37" x14ac:dyDescent="0.2">
      <c r="A2190" t="s">
        <v>2189</v>
      </c>
      <c r="B2190" t="s">
        <v>5181</v>
      </c>
      <c r="C2190" t="s">
        <v>5609</v>
      </c>
      <c r="D2190" t="s">
        <v>9702</v>
      </c>
      <c r="E2190" t="s">
        <v>9703</v>
      </c>
      <c r="F2190" s="35" t="s">
        <v>9704</v>
      </c>
      <c r="G2190" s="1" t="s">
        <v>5104</v>
      </c>
      <c r="H2190" s="1" t="s">
        <v>5104</v>
      </c>
      <c r="I2190" s="3">
        <v>1</v>
      </c>
      <c r="J2190" s="1">
        <v>1</v>
      </c>
      <c r="K2190" s="1">
        <v>1</v>
      </c>
      <c r="L2190" s="3">
        <v>1</v>
      </c>
      <c r="M2190" s="6">
        <v>8785.1</v>
      </c>
      <c r="N2190" s="13">
        <v>8785.1</v>
      </c>
      <c r="O2190" s="3">
        <v>44</v>
      </c>
      <c r="P2190" s="1">
        <v>2.0225</v>
      </c>
      <c r="Q2190" s="1">
        <v>2.0225</v>
      </c>
      <c r="R2190" s="3">
        <v>47</v>
      </c>
      <c r="S2190" s="1">
        <v>30</v>
      </c>
      <c r="T2190" s="1">
        <v>10</v>
      </c>
      <c r="U2190" s="1">
        <v>30</v>
      </c>
      <c r="V2190" s="1">
        <v>30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3">
        <v>11</v>
      </c>
      <c r="AD2190" s="1">
        <v>7.1478907999999994E-2</v>
      </c>
      <c r="AE2190" s="1">
        <v>-8.4481085297551702E-5</v>
      </c>
      <c r="AF2190" s="1">
        <v>1</v>
      </c>
      <c r="AG2190" s="1">
        <v>1</v>
      </c>
      <c r="AH2190" s="1">
        <v>11</v>
      </c>
      <c r="AI2190" s="1">
        <v>32</v>
      </c>
      <c r="AJ2190" s="1">
        <v>32</v>
      </c>
      <c r="AK2190" s="1">
        <v>51</v>
      </c>
    </row>
    <row r="2191" spans="1:37" x14ac:dyDescent="0.2">
      <c r="A2191" t="s">
        <v>2190</v>
      </c>
      <c r="B2191" t="s">
        <v>5181</v>
      </c>
      <c r="C2191" t="s">
        <v>5609</v>
      </c>
      <c r="D2191" t="s">
        <v>9702</v>
      </c>
      <c r="E2191" t="s">
        <v>6702</v>
      </c>
      <c r="F2191" s="35" t="s">
        <v>9705</v>
      </c>
      <c r="G2191" s="1" t="s">
        <v>5104</v>
      </c>
      <c r="H2191" s="1" t="s">
        <v>5104</v>
      </c>
      <c r="I2191" s="3">
        <v>1</v>
      </c>
      <c r="J2191" s="1">
        <v>0</v>
      </c>
      <c r="K2191" s="1">
        <v>0</v>
      </c>
      <c r="L2191" s="3">
        <v>1</v>
      </c>
      <c r="M2191" s="6">
        <v>5500</v>
      </c>
      <c r="N2191" s="13">
        <v>5500</v>
      </c>
      <c r="O2191" s="3">
        <v>44</v>
      </c>
      <c r="P2191" s="1" t="s">
        <v>2</v>
      </c>
      <c r="Q2191" s="1">
        <v>3.2031000000000001</v>
      </c>
      <c r="R2191" s="3" t="s">
        <v>14989</v>
      </c>
      <c r="S2191" s="1">
        <v>30</v>
      </c>
      <c r="T2191" s="1">
        <v>10</v>
      </c>
      <c r="U2191" s="1">
        <v>30</v>
      </c>
      <c r="V2191" s="1">
        <v>30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3">
        <v>11</v>
      </c>
      <c r="AD2191" s="1">
        <v>7.1478907999999994E-2</v>
      </c>
      <c r="AE2191" s="1">
        <v>-8.4481085297552502E-5</v>
      </c>
      <c r="AF2191" s="1">
        <v>1</v>
      </c>
      <c r="AG2191" s="1">
        <v>1</v>
      </c>
      <c r="AH2191" s="1">
        <v>11</v>
      </c>
      <c r="AI2191" s="1">
        <v>30</v>
      </c>
      <c r="AJ2191" s="1">
        <v>30</v>
      </c>
      <c r="AK2191" s="1">
        <v>51</v>
      </c>
    </row>
    <row r="2192" spans="1:37" x14ac:dyDescent="0.2">
      <c r="A2192" t="s">
        <v>2191</v>
      </c>
      <c r="B2192" t="s">
        <v>6290</v>
      </c>
      <c r="C2192" t="s">
        <v>6291</v>
      </c>
      <c r="D2192" t="s">
        <v>9706</v>
      </c>
      <c r="E2192" t="s">
        <v>9707</v>
      </c>
      <c r="F2192" s="35" t="s">
        <v>9708</v>
      </c>
      <c r="G2192" s="1" t="s">
        <v>5104</v>
      </c>
      <c r="H2192" s="1" t="s">
        <v>5104</v>
      </c>
      <c r="I2192" s="3">
        <v>1</v>
      </c>
      <c r="J2192" s="1">
        <v>0</v>
      </c>
      <c r="K2192" s="1">
        <v>0</v>
      </c>
      <c r="L2192" s="3">
        <v>1</v>
      </c>
      <c r="M2192" s="6">
        <v>537.29999999999995</v>
      </c>
      <c r="N2192" s="13">
        <v>537.29999999999995</v>
      </c>
      <c r="O2192" s="3">
        <v>44</v>
      </c>
      <c r="P2192" s="1">
        <v>7.8550000000000004</v>
      </c>
      <c r="Q2192" s="1">
        <v>7.8550000000000004</v>
      </c>
      <c r="R2192" s="3">
        <v>47</v>
      </c>
      <c r="S2192" s="1">
        <v>20</v>
      </c>
      <c r="T2192" s="1">
        <v>40</v>
      </c>
      <c r="U2192" s="1">
        <v>20</v>
      </c>
      <c r="V2192" s="1">
        <v>20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3">
        <v>11</v>
      </c>
      <c r="AD2192" s="1">
        <v>4.8399507000000001E-2</v>
      </c>
      <c r="AE2192" s="1">
        <v>-7.6492302316935696E-3</v>
      </c>
      <c r="AF2192" s="1">
        <v>2</v>
      </c>
      <c r="AG2192" s="1">
        <v>2</v>
      </c>
      <c r="AH2192" s="1">
        <v>11</v>
      </c>
      <c r="AI2192" s="1">
        <v>4</v>
      </c>
      <c r="AJ2192" s="1">
        <v>4</v>
      </c>
      <c r="AK2192" s="1">
        <v>51</v>
      </c>
    </row>
    <row r="2193" spans="1:37" x14ac:dyDescent="0.2">
      <c r="A2193" t="s">
        <v>2192</v>
      </c>
      <c r="B2193" t="s">
        <v>6290</v>
      </c>
      <c r="C2193" t="s">
        <v>6291</v>
      </c>
      <c r="D2193" t="s">
        <v>9706</v>
      </c>
      <c r="E2193" t="s">
        <v>9709</v>
      </c>
      <c r="F2193" s="35" t="s">
        <v>15088</v>
      </c>
      <c r="G2193" s="1" t="s">
        <v>5104</v>
      </c>
      <c r="H2193" s="1" t="s">
        <v>5104</v>
      </c>
      <c r="I2193" s="3">
        <v>1</v>
      </c>
      <c r="J2193" s="1">
        <v>1</v>
      </c>
      <c r="K2193" s="1">
        <v>1</v>
      </c>
      <c r="L2193" s="3">
        <v>1</v>
      </c>
      <c r="M2193" s="6">
        <v>284</v>
      </c>
      <c r="N2193" s="13">
        <v>284</v>
      </c>
      <c r="O2193" s="3">
        <v>44</v>
      </c>
      <c r="P2193" s="1" t="s">
        <v>2</v>
      </c>
      <c r="Q2193" s="1">
        <v>3.407</v>
      </c>
      <c r="R2193" s="3" t="s">
        <v>14989</v>
      </c>
      <c r="S2193" s="1">
        <v>30</v>
      </c>
      <c r="T2193" s="1">
        <v>0</v>
      </c>
      <c r="U2193" s="1">
        <v>0</v>
      </c>
      <c r="V2193" s="1">
        <v>0</v>
      </c>
      <c r="W2193" s="1">
        <v>60</v>
      </c>
      <c r="X2193" s="1">
        <v>0</v>
      </c>
      <c r="Y2193" s="1">
        <v>0</v>
      </c>
      <c r="Z2193" s="1">
        <v>0</v>
      </c>
      <c r="AA2193" s="1">
        <v>0</v>
      </c>
      <c r="AB2193" s="1">
        <v>10</v>
      </c>
      <c r="AC2193" s="36">
        <v>1</v>
      </c>
      <c r="AD2193" s="1">
        <v>3.1953468999999998E-2</v>
      </c>
      <c r="AE2193" s="1">
        <v>9.6099470944019001E-3</v>
      </c>
      <c r="AF2193" s="1">
        <v>2</v>
      </c>
      <c r="AG2193" s="1">
        <v>2</v>
      </c>
      <c r="AH2193" s="1">
        <v>1</v>
      </c>
      <c r="AI2193" s="1">
        <v>3</v>
      </c>
      <c r="AJ2193" s="1">
        <v>3</v>
      </c>
      <c r="AK2193" s="1">
        <v>51</v>
      </c>
    </row>
    <row r="2194" spans="1:37" x14ac:dyDescent="0.2">
      <c r="A2194" t="s">
        <v>2193</v>
      </c>
      <c r="B2194" t="s">
        <v>5181</v>
      </c>
      <c r="C2194" t="s">
        <v>5609</v>
      </c>
      <c r="D2194" t="s">
        <v>9710</v>
      </c>
      <c r="E2194" t="s">
        <v>6386</v>
      </c>
      <c r="F2194" s="35" t="s">
        <v>9711</v>
      </c>
      <c r="G2194" s="1" t="s">
        <v>5105</v>
      </c>
      <c r="H2194" s="1" t="s">
        <v>5105</v>
      </c>
      <c r="I2194" s="3">
        <v>1</v>
      </c>
      <c r="J2194" s="1">
        <v>1</v>
      </c>
      <c r="K2194" s="1">
        <v>1</v>
      </c>
      <c r="L2194" s="3">
        <v>1</v>
      </c>
      <c r="M2194" s="6">
        <v>9483.2999999999993</v>
      </c>
      <c r="N2194" s="13">
        <v>9483.2999999999993</v>
      </c>
      <c r="O2194" s="3">
        <v>44</v>
      </c>
      <c r="P2194" s="1">
        <v>3.68</v>
      </c>
      <c r="Q2194" s="1">
        <v>3.68</v>
      </c>
      <c r="R2194" s="3">
        <v>47</v>
      </c>
      <c r="S2194" s="1">
        <v>30</v>
      </c>
      <c r="T2194" s="1">
        <v>10</v>
      </c>
      <c r="U2194" s="1">
        <v>30</v>
      </c>
      <c r="V2194" s="1">
        <v>30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3">
        <v>11</v>
      </c>
      <c r="AD2194" s="1">
        <v>7.1478907999999994E-2</v>
      </c>
      <c r="AE2194" s="1">
        <v>-8.4481085297549602E-5</v>
      </c>
      <c r="AF2194" s="1">
        <v>1</v>
      </c>
      <c r="AG2194" s="1">
        <v>1</v>
      </c>
      <c r="AH2194" s="1">
        <v>11</v>
      </c>
      <c r="AI2194" s="1">
        <v>31</v>
      </c>
      <c r="AJ2194" s="1">
        <v>31</v>
      </c>
      <c r="AK2194" s="1">
        <v>51</v>
      </c>
    </row>
    <row r="2195" spans="1:37" x14ac:dyDescent="0.2">
      <c r="A2195" t="s">
        <v>2194</v>
      </c>
      <c r="B2195" t="s">
        <v>5181</v>
      </c>
      <c r="C2195" t="s">
        <v>5824</v>
      </c>
      <c r="D2195" t="s">
        <v>9712</v>
      </c>
      <c r="E2195" t="s">
        <v>9713</v>
      </c>
      <c r="F2195" s="35" t="s">
        <v>9714</v>
      </c>
      <c r="G2195" s="1" t="s">
        <v>5105</v>
      </c>
      <c r="H2195" s="1" t="s">
        <v>5105</v>
      </c>
      <c r="I2195" s="3">
        <v>1</v>
      </c>
      <c r="J2195" s="1">
        <v>1</v>
      </c>
      <c r="K2195" s="1">
        <v>1</v>
      </c>
      <c r="L2195" s="3">
        <v>1</v>
      </c>
      <c r="M2195" s="6">
        <v>9832.4</v>
      </c>
      <c r="N2195" s="13">
        <v>9832.4</v>
      </c>
      <c r="O2195" s="3">
        <v>44</v>
      </c>
      <c r="P2195" s="1">
        <v>4.4400000000000004</v>
      </c>
      <c r="Q2195" s="1">
        <v>4.4400000000000004</v>
      </c>
      <c r="R2195" s="3">
        <v>47</v>
      </c>
      <c r="S2195" s="1">
        <v>10</v>
      </c>
      <c r="T2195" s="1">
        <v>70</v>
      </c>
      <c r="U2195" s="1">
        <v>10</v>
      </c>
      <c r="V2195" s="1">
        <v>0</v>
      </c>
      <c r="W2195" s="1">
        <v>0</v>
      </c>
      <c r="X2195" s="1">
        <v>0</v>
      </c>
      <c r="Y2195" s="1">
        <v>10</v>
      </c>
      <c r="Z2195" s="1">
        <v>0</v>
      </c>
      <c r="AA2195" s="1">
        <v>0</v>
      </c>
      <c r="AB2195" s="1">
        <v>0</v>
      </c>
      <c r="AC2195" s="3">
        <v>11</v>
      </c>
      <c r="AD2195" s="1">
        <v>1.6132381000000001E-2</v>
      </c>
      <c r="AE2195" s="1">
        <v>-3.7909181472817299E-2</v>
      </c>
      <c r="AF2195" s="1">
        <v>1</v>
      </c>
      <c r="AG2195" s="1">
        <v>1</v>
      </c>
      <c r="AH2195" s="1">
        <v>11</v>
      </c>
      <c r="AI2195" s="1">
        <v>11</v>
      </c>
      <c r="AJ2195" s="1">
        <v>11</v>
      </c>
      <c r="AK2195" s="1">
        <v>51</v>
      </c>
    </row>
    <row r="2196" spans="1:37" x14ac:dyDescent="0.2">
      <c r="A2196" t="s">
        <v>2195</v>
      </c>
      <c r="B2196" t="s">
        <v>5181</v>
      </c>
      <c r="C2196" t="s">
        <v>5824</v>
      </c>
      <c r="D2196" t="s">
        <v>9712</v>
      </c>
      <c r="E2196" t="s">
        <v>9715</v>
      </c>
      <c r="F2196" s="35" t="s">
        <v>9716</v>
      </c>
      <c r="G2196" s="1" t="s">
        <v>5105</v>
      </c>
      <c r="H2196" s="1" t="s">
        <v>5105</v>
      </c>
      <c r="I2196" s="3">
        <v>1</v>
      </c>
      <c r="J2196" s="1">
        <v>1</v>
      </c>
      <c r="K2196" s="1">
        <v>1</v>
      </c>
      <c r="L2196" s="3">
        <v>1</v>
      </c>
      <c r="M2196" s="6">
        <v>2837.5</v>
      </c>
      <c r="N2196" s="13">
        <v>2837.5</v>
      </c>
      <c r="O2196" s="3">
        <v>44</v>
      </c>
      <c r="P2196" s="1">
        <v>2.5</v>
      </c>
      <c r="Q2196" s="1">
        <v>2.5</v>
      </c>
      <c r="R2196" s="3">
        <v>1</v>
      </c>
      <c r="S2196" s="1">
        <v>20</v>
      </c>
      <c r="T2196" s="1">
        <v>40</v>
      </c>
      <c r="U2196" s="1">
        <v>20</v>
      </c>
      <c r="V2196" s="1">
        <v>0</v>
      </c>
      <c r="W2196" s="1">
        <v>0</v>
      </c>
      <c r="X2196" s="1">
        <v>0</v>
      </c>
      <c r="Y2196" s="1">
        <v>20</v>
      </c>
      <c r="Z2196" s="1">
        <v>0</v>
      </c>
      <c r="AA2196" s="1">
        <v>0</v>
      </c>
      <c r="AB2196" s="1">
        <v>0</v>
      </c>
      <c r="AC2196" s="3">
        <v>11</v>
      </c>
      <c r="AD2196" s="1">
        <v>2.7744610999999999E-2</v>
      </c>
      <c r="AE2196" s="1">
        <v>-5.9885874376603601E-2</v>
      </c>
      <c r="AF2196" s="1">
        <v>1</v>
      </c>
      <c r="AG2196" s="1">
        <v>1</v>
      </c>
      <c r="AH2196" s="1">
        <v>11</v>
      </c>
      <c r="AI2196" s="1">
        <v>4</v>
      </c>
      <c r="AJ2196" s="1">
        <v>4</v>
      </c>
      <c r="AK2196" s="1">
        <v>51</v>
      </c>
    </row>
    <row r="2197" spans="1:37" x14ac:dyDescent="0.2">
      <c r="A2197" t="s">
        <v>2196</v>
      </c>
      <c r="B2197" t="s">
        <v>5181</v>
      </c>
      <c r="C2197" t="s">
        <v>5824</v>
      </c>
      <c r="D2197" t="s">
        <v>9712</v>
      </c>
      <c r="E2197" t="s">
        <v>8694</v>
      </c>
      <c r="F2197" s="35" t="s">
        <v>9717</v>
      </c>
      <c r="G2197" s="1" t="s">
        <v>5106</v>
      </c>
      <c r="H2197" s="1" t="s">
        <v>5106</v>
      </c>
      <c r="I2197" s="3">
        <v>1</v>
      </c>
      <c r="J2197" s="1">
        <v>1</v>
      </c>
      <c r="K2197" s="1">
        <v>1</v>
      </c>
      <c r="L2197" s="3">
        <v>1</v>
      </c>
      <c r="M2197" s="6">
        <v>8280</v>
      </c>
      <c r="N2197" s="13">
        <v>8280</v>
      </c>
      <c r="O2197" s="3">
        <v>44</v>
      </c>
      <c r="P2197" s="1">
        <v>3.09</v>
      </c>
      <c r="Q2197" s="1">
        <v>3.09</v>
      </c>
      <c r="R2197" s="3">
        <v>47</v>
      </c>
      <c r="S2197" s="1">
        <v>10</v>
      </c>
      <c r="T2197" s="1">
        <v>30</v>
      </c>
      <c r="U2197" s="1">
        <v>30</v>
      </c>
      <c r="V2197" s="1">
        <v>0</v>
      </c>
      <c r="W2197" s="1">
        <v>0</v>
      </c>
      <c r="X2197" s="1">
        <v>0</v>
      </c>
      <c r="Y2197" s="1">
        <v>20</v>
      </c>
      <c r="Z2197" s="1">
        <v>0</v>
      </c>
      <c r="AA2197" s="1">
        <v>0</v>
      </c>
      <c r="AB2197" s="1">
        <v>10</v>
      </c>
      <c r="AC2197" s="3">
        <v>11</v>
      </c>
      <c r="AD2197" s="1">
        <v>-9.1521410000000008E-3</v>
      </c>
      <c r="AE2197" s="1">
        <v>-5.3237191565982299E-2</v>
      </c>
      <c r="AF2197" s="1">
        <v>1</v>
      </c>
      <c r="AG2197" s="1">
        <v>1</v>
      </c>
      <c r="AH2197" s="1">
        <v>11</v>
      </c>
      <c r="AI2197" s="1">
        <v>5</v>
      </c>
      <c r="AJ2197" s="1">
        <v>5</v>
      </c>
      <c r="AK2197" s="1">
        <v>51</v>
      </c>
    </row>
    <row r="2198" spans="1:37" x14ac:dyDescent="0.2">
      <c r="A2198" t="s">
        <v>2197</v>
      </c>
      <c r="B2198" t="s">
        <v>5181</v>
      </c>
      <c r="C2198" t="s">
        <v>5824</v>
      </c>
      <c r="D2198" t="s">
        <v>9712</v>
      </c>
      <c r="E2198" t="s">
        <v>9718</v>
      </c>
      <c r="F2198" s="35" t="s">
        <v>9719</v>
      </c>
      <c r="G2198" s="1" t="s">
        <v>5106</v>
      </c>
      <c r="H2198" s="1" t="s">
        <v>5106</v>
      </c>
      <c r="I2198" s="3">
        <v>1</v>
      </c>
      <c r="J2198" s="1">
        <v>1</v>
      </c>
      <c r="K2198" s="1">
        <v>1</v>
      </c>
      <c r="L2198" s="3">
        <v>1</v>
      </c>
      <c r="M2198" s="6">
        <v>4690</v>
      </c>
      <c r="N2198" s="13">
        <v>4690</v>
      </c>
      <c r="O2198" s="3">
        <v>44</v>
      </c>
      <c r="P2198" s="1">
        <v>3.09</v>
      </c>
      <c r="Q2198" s="1">
        <v>3.09</v>
      </c>
      <c r="R2198" s="3">
        <v>47</v>
      </c>
      <c r="S2198" s="1">
        <v>0</v>
      </c>
      <c r="T2198" s="1">
        <v>30</v>
      </c>
      <c r="U2198" s="1">
        <v>20</v>
      </c>
      <c r="V2198" s="1">
        <v>0</v>
      </c>
      <c r="W2198" s="1">
        <v>0</v>
      </c>
      <c r="X2198" s="1">
        <v>0</v>
      </c>
      <c r="Y2198" s="1">
        <v>30</v>
      </c>
      <c r="Z2198" s="1">
        <v>0</v>
      </c>
      <c r="AA2198" s="1">
        <v>0</v>
      </c>
      <c r="AB2198" s="1">
        <v>20</v>
      </c>
      <c r="AC2198" s="3">
        <v>11</v>
      </c>
      <c r="AD2198" s="1">
        <v>-4.9800292000000003E-2</v>
      </c>
      <c r="AE2198" s="1">
        <v>-5.8628263177123302E-2</v>
      </c>
      <c r="AF2198" s="1">
        <v>1</v>
      </c>
      <c r="AG2198" s="1">
        <v>1</v>
      </c>
      <c r="AH2198" s="1">
        <v>11</v>
      </c>
      <c r="AI2198" s="1">
        <v>5</v>
      </c>
      <c r="AJ2198" s="1">
        <v>5</v>
      </c>
      <c r="AK2198" s="1">
        <v>51</v>
      </c>
    </row>
    <row r="2199" spans="1:37" x14ac:dyDescent="0.2">
      <c r="A2199" t="s">
        <v>2198</v>
      </c>
      <c r="B2199" t="s">
        <v>5181</v>
      </c>
      <c r="C2199" t="s">
        <v>5824</v>
      </c>
      <c r="D2199" t="s">
        <v>9712</v>
      </c>
      <c r="E2199" t="s">
        <v>9720</v>
      </c>
      <c r="F2199" s="35" t="s">
        <v>9721</v>
      </c>
      <c r="G2199" s="1" t="s">
        <v>5104</v>
      </c>
      <c r="H2199" s="1" t="s">
        <v>5104</v>
      </c>
      <c r="I2199" s="3">
        <v>1</v>
      </c>
      <c r="J2199" s="1">
        <v>1</v>
      </c>
      <c r="K2199" s="1">
        <v>1</v>
      </c>
      <c r="L2199" s="3">
        <v>1</v>
      </c>
      <c r="M2199" s="6">
        <v>4000</v>
      </c>
      <c r="N2199" s="13">
        <v>4000</v>
      </c>
      <c r="O2199" s="3">
        <v>44</v>
      </c>
      <c r="P2199" s="1" t="s">
        <v>2</v>
      </c>
      <c r="Q2199" s="1">
        <v>4.0096999999999996</v>
      </c>
      <c r="R2199" s="3" t="s">
        <v>14989</v>
      </c>
      <c r="S2199" s="1">
        <v>10</v>
      </c>
      <c r="T2199" s="1">
        <v>30</v>
      </c>
      <c r="U2199" s="1">
        <v>30</v>
      </c>
      <c r="V2199" s="1">
        <v>0</v>
      </c>
      <c r="W2199" s="1">
        <v>0</v>
      </c>
      <c r="X2199" s="1">
        <v>0</v>
      </c>
      <c r="Y2199" s="1">
        <v>20</v>
      </c>
      <c r="Z2199" s="1">
        <v>0</v>
      </c>
      <c r="AA2199" s="1">
        <v>0</v>
      </c>
      <c r="AB2199" s="1">
        <v>10</v>
      </c>
      <c r="AC2199" s="3">
        <v>11</v>
      </c>
      <c r="AD2199" s="1">
        <v>-9.1521410000000008E-3</v>
      </c>
      <c r="AE2199" s="1">
        <v>-5.3237191565982299E-2</v>
      </c>
      <c r="AF2199" s="1">
        <v>1</v>
      </c>
      <c r="AG2199" s="1">
        <v>1</v>
      </c>
      <c r="AH2199" s="1">
        <v>11</v>
      </c>
      <c r="AI2199" s="1">
        <v>6</v>
      </c>
      <c r="AJ2199" s="1">
        <v>6</v>
      </c>
      <c r="AK2199" s="1">
        <v>51</v>
      </c>
    </row>
    <row r="2200" spans="1:37" x14ac:dyDescent="0.2">
      <c r="A2200" t="s">
        <v>2199</v>
      </c>
      <c r="B2200" t="s">
        <v>5181</v>
      </c>
      <c r="C2200" t="s">
        <v>5824</v>
      </c>
      <c r="D2200" t="s">
        <v>9712</v>
      </c>
      <c r="E2200" t="s">
        <v>9722</v>
      </c>
      <c r="F2200" s="35" t="s">
        <v>9723</v>
      </c>
      <c r="G2200" s="1" t="s">
        <v>5104</v>
      </c>
      <c r="H2200" s="1" t="s">
        <v>5104</v>
      </c>
      <c r="I2200" s="3">
        <v>1</v>
      </c>
      <c r="J2200" s="1">
        <v>1</v>
      </c>
      <c r="K2200" s="1">
        <v>1</v>
      </c>
      <c r="L2200" s="3">
        <v>1</v>
      </c>
      <c r="M2200" s="6">
        <v>5350</v>
      </c>
      <c r="N2200" s="13">
        <v>5350</v>
      </c>
      <c r="O2200" s="3">
        <v>44</v>
      </c>
      <c r="P2200" s="1">
        <v>3.2725</v>
      </c>
      <c r="Q2200" s="1">
        <v>3.2725</v>
      </c>
      <c r="R2200" s="3">
        <v>47</v>
      </c>
      <c r="S2200" s="1">
        <v>10</v>
      </c>
      <c r="T2200" s="1">
        <v>30</v>
      </c>
      <c r="U2200" s="1">
        <v>30</v>
      </c>
      <c r="V2200" s="1">
        <v>0</v>
      </c>
      <c r="W2200" s="1">
        <v>0</v>
      </c>
      <c r="X2200" s="1">
        <v>0</v>
      </c>
      <c r="Y2200" s="1">
        <v>20</v>
      </c>
      <c r="Z2200" s="1">
        <v>0</v>
      </c>
      <c r="AA2200" s="1">
        <v>0</v>
      </c>
      <c r="AB2200" s="1">
        <v>10</v>
      </c>
      <c r="AC2200" s="3">
        <v>11</v>
      </c>
      <c r="AD2200" s="1">
        <v>-9.1521410000000008E-3</v>
      </c>
      <c r="AE2200" s="1">
        <v>-5.3237191565982299E-2</v>
      </c>
      <c r="AF2200" s="1">
        <v>1</v>
      </c>
      <c r="AG2200" s="1">
        <v>1</v>
      </c>
      <c r="AH2200" s="1">
        <v>11</v>
      </c>
      <c r="AI2200" s="1">
        <v>4</v>
      </c>
      <c r="AJ2200" s="1">
        <v>4</v>
      </c>
      <c r="AK2200" s="1">
        <v>51</v>
      </c>
    </row>
    <row r="2201" spans="1:37" x14ac:dyDescent="0.2">
      <c r="A2201" t="s">
        <v>2200</v>
      </c>
      <c r="B2201" t="s">
        <v>5181</v>
      </c>
      <c r="C2201" t="s">
        <v>5824</v>
      </c>
      <c r="D2201" t="s">
        <v>9724</v>
      </c>
      <c r="E2201" t="s">
        <v>5843</v>
      </c>
      <c r="F2201" s="35" t="s">
        <v>9725</v>
      </c>
      <c r="G2201" s="1" t="s">
        <v>5107</v>
      </c>
      <c r="H2201" s="1" t="s">
        <v>5107</v>
      </c>
      <c r="I2201" s="3">
        <v>1</v>
      </c>
      <c r="J2201" s="1">
        <v>1</v>
      </c>
      <c r="K2201" s="1">
        <v>1</v>
      </c>
      <c r="L2201" s="3">
        <v>1</v>
      </c>
      <c r="M2201" s="6">
        <v>22050.1</v>
      </c>
      <c r="N2201" s="13">
        <v>22050.1</v>
      </c>
      <c r="O2201" s="3">
        <v>44</v>
      </c>
      <c r="P2201" s="1">
        <v>7.7975000000000003</v>
      </c>
      <c r="Q2201" s="1">
        <v>7.7975000000000003</v>
      </c>
      <c r="R2201" s="3">
        <v>47</v>
      </c>
      <c r="S2201" s="1">
        <v>0</v>
      </c>
      <c r="T2201" s="1">
        <v>100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3">
        <v>11</v>
      </c>
      <c r="AD2201" s="1">
        <v>1.0211409999999999E-3</v>
      </c>
      <c r="AE2201" s="1">
        <v>-1.13382927541711E-2</v>
      </c>
      <c r="AF2201" s="1">
        <v>1</v>
      </c>
      <c r="AG2201" s="1">
        <v>1</v>
      </c>
      <c r="AH2201" s="1">
        <v>11</v>
      </c>
      <c r="AI2201" s="1">
        <v>8</v>
      </c>
      <c r="AJ2201" s="1">
        <v>8</v>
      </c>
      <c r="AK2201" s="1">
        <v>51</v>
      </c>
    </row>
    <row r="2202" spans="1:37" x14ac:dyDescent="0.2">
      <c r="A2202" t="s">
        <v>2201</v>
      </c>
      <c r="B2202" t="s">
        <v>5181</v>
      </c>
      <c r="C2202" t="s">
        <v>5609</v>
      </c>
      <c r="D2202" t="s">
        <v>9726</v>
      </c>
      <c r="E2202" t="s">
        <v>8171</v>
      </c>
      <c r="F2202" s="35" t="s">
        <v>9727</v>
      </c>
      <c r="G2202" s="1" t="s">
        <v>5104</v>
      </c>
      <c r="H2202" s="1" t="s">
        <v>5104</v>
      </c>
      <c r="I2202" s="3">
        <v>1</v>
      </c>
      <c r="J2202" s="1">
        <v>1</v>
      </c>
      <c r="K2202" s="1">
        <v>1</v>
      </c>
      <c r="L2202" s="3">
        <v>1</v>
      </c>
      <c r="M2202" s="6">
        <v>225</v>
      </c>
      <c r="N2202" s="13">
        <v>225</v>
      </c>
      <c r="O2202" s="3">
        <v>44</v>
      </c>
      <c r="P2202" s="1">
        <v>3.5</v>
      </c>
      <c r="Q2202" s="1">
        <v>3.5</v>
      </c>
      <c r="R2202" s="3">
        <v>47</v>
      </c>
      <c r="S2202" s="1">
        <v>0</v>
      </c>
      <c r="T2202" s="1">
        <v>100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3">
        <v>11</v>
      </c>
      <c r="AD2202" s="1">
        <v>1.0211409999999999E-3</v>
      </c>
      <c r="AE2202" s="1">
        <v>-1.13382927541711E-2</v>
      </c>
      <c r="AF2202" s="1">
        <v>1</v>
      </c>
      <c r="AG2202" s="1">
        <v>1</v>
      </c>
      <c r="AH2202" s="1">
        <v>11</v>
      </c>
      <c r="AI2202" s="1">
        <v>3</v>
      </c>
      <c r="AJ2202" s="1">
        <v>3</v>
      </c>
      <c r="AK2202" s="1">
        <v>51</v>
      </c>
    </row>
    <row r="2203" spans="1:37" x14ac:dyDescent="0.2">
      <c r="A2203" t="s">
        <v>2202</v>
      </c>
      <c r="B2203" t="s">
        <v>5181</v>
      </c>
      <c r="C2203" t="s">
        <v>5182</v>
      </c>
      <c r="D2203" t="s">
        <v>9728</v>
      </c>
      <c r="E2203" t="s">
        <v>6405</v>
      </c>
      <c r="F2203" s="35" t="s">
        <v>9729</v>
      </c>
      <c r="G2203" s="1" t="s">
        <v>5104</v>
      </c>
      <c r="H2203" s="1" t="s">
        <v>5104</v>
      </c>
      <c r="I2203" s="3">
        <v>1</v>
      </c>
      <c r="J2203" s="1">
        <v>1</v>
      </c>
      <c r="K2203" s="1">
        <v>1</v>
      </c>
      <c r="L2203" s="3">
        <v>1</v>
      </c>
      <c r="M2203" s="6">
        <v>9373.2000000000007</v>
      </c>
      <c r="N2203" s="13">
        <v>9373.2000000000007</v>
      </c>
      <c r="O2203" s="3">
        <v>44</v>
      </c>
      <c r="P2203" s="1">
        <v>2.96</v>
      </c>
      <c r="Q2203" s="1">
        <v>2.96</v>
      </c>
      <c r="R2203" s="3">
        <v>47</v>
      </c>
      <c r="S2203" s="1">
        <v>0</v>
      </c>
      <c r="T2203" s="1">
        <v>80</v>
      </c>
      <c r="U2203" s="1">
        <v>0</v>
      </c>
      <c r="V2203" s="1">
        <v>20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3">
        <v>11</v>
      </c>
      <c r="AD2203" s="1">
        <v>2.2754440000000002E-3</v>
      </c>
      <c r="AE2203" s="1">
        <v>-1.12210775510503E-2</v>
      </c>
      <c r="AF2203" s="1">
        <v>1</v>
      </c>
      <c r="AG2203" s="1">
        <v>1</v>
      </c>
      <c r="AH2203" s="1">
        <v>11</v>
      </c>
      <c r="AI2203" s="1">
        <v>5</v>
      </c>
      <c r="AJ2203" s="1">
        <v>5</v>
      </c>
      <c r="AK2203" s="1">
        <v>51</v>
      </c>
    </row>
    <row r="2204" spans="1:37" x14ac:dyDescent="0.2">
      <c r="A2204" t="s">
        <v>2203</v>
      </c>
      <c r="B2204" t="s">
        <v>5181</v>
      </c>
      <c r="C2204" t="s">
        <v>5182</v>
      </c>
      <c r="D2204" t="s">
        <v>9728</v>
      </c>
      <c r="E2204" t="s">
        <v>9730</v>
      </c>
      <c r="F2204" s="35" t="s">
        <v>9731</v>
      </c>
      <c r="G2204" s="1" t="s">
        <v>5106</v>
      </c>
      <c r="H2204" s="1" t="s">
        <v>5106</v>
      </c>
      <c r="I2204" s="3">
        <v>1</v>
      </c>
      <c r="J2204" s="1">
        <v>0</v>
      </c>
      <c r="K2204" s="1">
        <v>0</v>
      </c>
      <c r="L2204" s="3">
        <v>1</v>
      </c>
      <c r="M2204" s="6">
        <v>17950</v>
      </c>
      <c r="N2204" s="13">
        <v>17950</v>
      </c>
      <c r="O2204" s="3">
        <v>44</v>
      </c>
      <c r="P2204" s="1">
        <v>2.2749999999999999</v>
      </c>
      <c r="Q2204" s="1">
        <v>2.2749999999999999</v>
      </c>
      <c r="R2204" s="3">
        <v>47</v>
      </c>
      <c r="S2204" s="1">
        <v>0</v>
      </c>
      <c r="T2204" s="1">
        <v>100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3">
        <v>11</v>
      </c>
      <c r="AD2204" s="1">
        <v>1.0211409999999999E-3</v>
      </c>
      <c r="AE2204" s="1">
        <v>-1.13382927541711E-2</v>
      </c>
      <c r="AF2204" s="1">
        <v>1</v>
      </c>
      <c r="AG2204" s="1">
        <v>1</v>
      </c>
      <c r="AH2204" s="1">
        <v>11</v>
      </c>
      <c r="AI2204" s="1">
        <v>11</v>
      </c>
      <c r="AJ2204" s="1">
        <v>11</v>
      </c>
      <c r="AK2204" s="1">
        <v>51</v>
      </c>
    </row>
    <row r="2205" spans="1:37" x14ac:dyDescent="0.2">
      <c r="A2205" t="s">
        <v>2204</v>
      </c>
      <c r="B2205" t="s">
        <v>5181</v>
      </c>
      <c r="C2205" t="s">
        <v>5182</v>
      </c>
      <c r="D2205" t="s">
        <v>9728</v>
      </c>
      <c r="E2205" t="s">
        <v>9732</v>
      </c>
      <c r="F2205" s="35" t="s">
        <v>9733</v>
      </c>
      <c r="G2205" s="1" t="s">
        <v>5104</v>
      </c>
      <c r="H2205" s="1" t="s">
        <v>5104</v>
      </c>
      <c r="I2205" s="3">
        <v>1</v>
      </c>
      <c r="J2205" s="1">
        <v>1</v>
      </c>
      <c r="K2205" s="1">
        <v>1</v>
      </c>
      <c r="L2205" s="3">
        <v>1</v>
      </c>
      <c r="M2205" s="6">
        <v>9400</v>
      </c>
      <c r="N2205" s="13">
        <v>9400</v>
      </c>
      <c r="O2205" s="3">
        <v>44</v>
      </c>
      <c r="P2205" s="1">
        <v>2.5</v>
      </c>
      <c r="Q2205" s="1">
        <v>2.5</v>
      </c>
      <c r="R2205" s="3">
        <v>47</v>
      </c>
      <c r="S2205" s="1">
        <v>0</v>
      </c>
      <c r="T2205" s="1">
        <v>100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3">
        <v>11</v>
      </c>
      <c r="AD2205" s="1">
        <v>1.0211409999999999E-3</v>
      </c>
      <c r="AE2205" s="1">
        <v>-1.13382927541711E-2</v>
      </c>
      <c r="AF2205" s="1">
        <v>1</v>
      </c>
      <c r="AG2205" s="1">
        <v>1</v>
      </c>
      <c r="AH2205" s="1">
        <v>11</v>
      </c>
      <c r="AI2205" s="1">
        <v>1</v>
      </c>
      <c r="AJ2205" s="1">
        <v>1</v>
      </c>
      <c r="AK2205" s="1">
        <v>51</v>
      </c>
    </row>
    <row r="2206" spans="1:37" x14ac:dyDescent="0.2">
      <c r="A2206" t="s">
        <v>2205</v>
      </c>
      <c r="B2206" t="s">
        <v>5181</v>
      </c>
      <c r="C2206" t="s">
        <v>5182</v>
      </c>
      <c r="D2206" t="s">
        <v>9728</v>
      </c>
      <c r="E2206" t="s">
        <v>6314</v>
      </c>
      <c r="F2206" s="35" t="s">
        <v>9734</v>
      </c>
      <c r="G2206" s="1" t="s">
        <v>5104</v>
      </c>
      <c r="H2206" s="1" t="s">
        <v>5104</v>
      </c>
      <c r="I2206" s="3">
        <v>1</v>
      </c>
      <c r="J2206" s="1">
        <v>1</v>
      </c>
      <c r="K2206" s="1">
        <v>1</v>
      </c>
      <c r="L2206" s="3">
        <v>1</v>
      </c>
      <c r="M2206" s="6">
        <v>8904.1</v>
      </c>
      <c r="N2206" s="13">
        <v>8904.1</v>
      </c>
      <c r="O2206" s="3">
        <v>44</v>
      </c>
      <c r="P2206" s="1">
        <v>2.645</v>
      </c>
      <c r="Q2206" s="1">
        <v>2.645</v>
      </c>
      <c r="R2206" s="3">
        <v>47</v>
      </c>
      <c r="S2206" s="1">
        <v>0</v>
      </c>
      <c r="T2206" s="1">
        <v>100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3">
        <v>11</v>
      </c>
      <c r="AD2206" s="1">
        <v>1.0211409999999999E-3</v>
      </c>
      <c r="AE2206" s="1">
        <v>-1.13382927541711E-2</v>
      </c>
      <c r="AF2206" s="1">
        <v>1</v>
      </c>
      <c r="AG2206" s="1">
        <v>1</v>
      </c>
      <c r="AH2206" s="1">
        <v>11</v>
      </c>
      <c r="AI2206" s="1">
        <v>11</v>
      </c>
      <c r="AJ2206" s="1">
        <v>11</v>
      </c>
      <c r="AK2206" s="1">
        <v>51</v>
      </c>
    </row>
    <row r="2207" spans="1:37" x14ac:dyDescent="0.2">
      <c r="A2207" t="s">
        <v>2206</v>
      </c>
      <c r="B2207" t="s">
        <v>5412</v>
      </c>
      <c r="C2207" t="s">
        <v>5413</v>
      </c>
      <c r="D2207" t="s">
        <v>9735</v>
      </c>
      <c r="E2207" t="s">
        <v>9736</v>
      </c>
      <c r="F2207" s="35" t="s">
        <v>9737</v>
      </c>
      <c r="G2207" s="1" t="s">
        <v>5105</v>
      </c>
      <c r="H2207" s="1" t="s">
        <v>5105</v>
      </c>
      <c r="I2207" s="3">
        <v>1</v>
      </c>
      <c r="J2207" s="1">
        <v>0</v>
      </c>
      <c r="K2207" s="1">
        <v>0</v>
      </c>
      <c r="L2207" s="3">
        <v>1</v>
      </c>
      <c r="M2207" s="6">
        <v>5000</v>
      </c>
      <c r="N2207" s="13">
        <v>5000</v>
      </c>
      <c r="O2207" s="3">
        <v>44</v>
      </c>
      <c r="P2207" s="1">
        <v>1.0049999999999999</v>
      </c>
      <c r="Q2207" s="1">
        <v>1.0049999999999999</v>
      </c>
      <c r="R2207" s="3">
        <v>47</v>
      </c>
      <c r="S2207" s="1">
        <v>10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30</v>
      </c>
      <c r="Z2207" s="1">
        <v>0</v>
      </c>
      <c r="AA2207" s="1">
        <v>20</v>
      </c>
      <c r="AB2207" s="1">
        <v>40</v>
      </c>
      <c r="AC2207" s="3">
        <v>11</v>
      </c>
      <c r="AD2207" s="1">
        <v>-6.7929263000000004E-2</v>
      </c>
      <c r="AE2207" s="1">
        <v>-2.6653295437944199E-2</v>
      </c>
      <c r="AF2207" s="1">
        <v>2</v>
      </c>
      <c r="AG2207" s="1">
        <v>2</v>
      </c>
      <c r="AH2207" s="1">
        <v>11</v>
      </c>
      <c r="AI2207" s="1">
        <v>2</v>
      </c>
      <c r="AJ2207" s="1">
        <v>2</v>
      </c>
      <c r="AK2207" s="1">
        <v>51</v>
      </c>
    </row>
    <row r="2208" spans="1:37" x14ac:dyDescent="0.2">
      <c r="A2208" t="s">
        <v>2207</v>
      </c>
      <c r="B2208" t="s">
        <v>5412</v>
      </c>
      <c r="C2208" t="s">
        <v>5413</v>
      </c>
      <c r="D2208" t="s">
        <v>9735</v>
      </c>
      <c r="E2208" t="s">
        <v>5557</v>
      </c>
      <c r="F2208" s="35" t="s">
        <v>9738</v>
      </c>
      <c r="G2208" s="1" t="s">
        <v>5105</v>
      </c>
      <c r="H2208" s="1" t="s">
        <v>5105</v>
      </c>
      <c r="I2208" s="3">
        <v>1</v>
      </c>
      <c r="J2208" s="1">
        <v>0</v>
      </c>
      <c r="K2208" s="1">
        <v>0</v>
      </c>
      <c r="L2208" s="3">
        <v>1</v>
      </c>
      <c r="M2208" s="6">
        <v>12000</v>
      </c>
      <c r="N2208" s="13">
        <v>12000</v>
      </c>
      <c r="O2208" s="3">
        <v>44</v>
      </c>
      <c r="P2208" s="1">
        <v>1</v>
      </c>
      <c r="Q2208" s="1">
        <v>1</v>
      </c>
      <c r="R2208" s="3">
        <v>1</v>
      </c>
      <c r="S2208" s="1">
        <v>10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30</v>
      </c>
      <c r="Z2208" s="1">
        <v>0</v>
      </c>
      <c r="AA2208" s="1">
        <v>20</v>
      </c>
      <c r="AB2208" s="1">
        <v>40</v>
      </c>
      <c r="AC2208" s="3">
        <v>11</v>
      </c>
      <c r="AD2208" s="1">
        <v>-6.7929263000000004E-2</v>
      </c>
      <c r="AE2208" s="1">
        <v>-2.6653295437944199E-2</v>
      </c>
      <c r="AF2208" s="1">
        <v>2</v>
      </c>
      <c r="AG2208" s="1">
        <v>2</v>
      </c>
      <c r="AH2208" s="1">
        <v>11</v>
      </c>
      <c r="AI2208" s="1">
        <v>2</v>
      </c>
      <c r="AJ2208" s="1">
        <v>2</v>
      </c>
      <c r="AK2208" s="1">
        <v>51</v>
      </c>
    </row>
    <row r="2209" spans="1:37" x14ac:dyDescent="0.2">
      <c r="A2209" t="s">
        <v>2208</v>
      </c>
      <c r="B2209" t="s">
        <v>5412</v>
      </c>
      <c r="C2209" t="s">
        <v>5413</v>
      </c>
      <c r="D2209" t="s">
        <v>9735</v>
      </c>
      <c r="E2209" t="s">
        <v>9739</v>
      </c>
      <c r="F2209" s="35" t="s">
        <v>9740</v>
      </c>
      <c r="G2209" s="1" t="s">
        <v>5105</v>
      </c>
      <c r="H2209" s="1" t="s">
        <v>5105</v>
      </c>
      <c r="I2209" s="3">
        <v>1</v>
      </c>
      <c r="J2209" s="1">
        <v>0</v>
      </c>
      <c r="K2209" s="1">
        <v>0</v>
      </c>
      <c r="L2209" s="3">
        <v>1</v>
      </c>
      <c r="M2209" s="6">
        <v>6000</v>
      </c>
      <c r="N2209" s="13">
        <v>6000</v>
      </c>
      <c r="O2209" s="3">
        <v>44</v>
      </c>
      <c r="P2209" s="1">
        <v>1</v>
      </c>
      <c r="Q2209" s="1">
        <v>1</v>
      </c>
      <c r="R2209" s="3">
        <v>47</v>
      </c>
      <c r="S2209" s="1">
        <v>10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30</v>
      </c>
      <c r="Z2209" s="1">
        <v>0</v>
      </c>
      <c r="AA2209" s="1">
        <v>20</v>
      </c>
      <c r="AB2209" s="1">
        <v>40</v>
      </c>
      <c r="AC2209" s="3">
        <v>11</v>
      </c>
      <c r="AD2209" s="1">
        <v>-6.7929263000000004E-2</v>
      </c>
      <c r="AE2209" s="1">
        <v>-2.6653295437944199E-2</v>
      </c>
      <c r="AF2209" s="1">
        <v>2</v>
      </c>
      <c r="AG2209" s="1">
        <v>2</v>
      </c>
      <c r="AH2209" s="1">
        <v>11</v>
      </c>
      <c r="AI2209" s="1">
        <v>6</v>
      </c>
      <c r="AJ2209" s="1">
        <v>6</v>
      </c>
      <c r="AK2209" s="1">
        <v>51</v>
      </c>
    </row>
    <row r="2210" spans="1:37" x14ac:dyDescent="0.2">
      <c r="A2210" t="s">
        <v>2209</v>
      </c>
      <c r="B2210" t="s">
        <v>5412</v>
      </c>
      <c r="C2210" t="s">
        <v>5413</v>
      </c>
      <c r="D2210" t="s">
        <v>9735</v>
      </c>
      <c r="E2210" t="s">
        <v>9741</v>
      </c>
      <c r="F2210" s="35" t="s">
        <v>9742</v>
      </c>
      <c r="G2210" s="1" t="s">
        <v>5105</v>
      </c>
      <c r="H2210" s="1" t="s">
        <v>5105</v>
      </c>
      <c r="I2210" s="3">
        <v>1</v>
      </c>
      <c r="J2210" s="1">
        <v>0</v>
      </c>
      <c r="K2210" s="1">
        <v>0</v>
      </c>
      <c r="L2210" s="3">
        <v>1</v>
      </c>
      <c r="M2210" s="6">
        <v>3991.5</v>
      </c>
      <c r="N2210" s="13">
        <v>3991.5</v>
      </c>
      <c r="O2210" s="3">
        <v>44</v>
      </c>
      <c r="P2210" s="1">
        <v>1</v>
      </c>
      <c r="Q2210" s="1">
        <v>1</v>
      </c>
      <c r="R2210" s="3">
        <v>47</v>
      </c>
      <c r="S2210" s="1">
        <v>50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40</v>
      </c>
      <c r="Z2210" s="1">
        <v>0</v>
      </c>
      <c r="AA2210" s="1">
        <v>0</v>
      </c>
      <c r="AB2210" s="1">
        <v>10</v>
      </c>
      <c r="AC2210" s="3">
        <v>11</v>
      </c>
      <c r="AD2210" s="1">
        <v>3.5507416E-2</v>
      </c>
      <c r="AE2210" s="1">
        <v>-4.8808439422571903E-2</v>
      </c>
      <c r="AF2210" s="1">
        <v>2</v>
      </c>
      <c r="AG2210" s="1">
        <v>2</v>
      </c>
      <c r="AH2210" s="1">
        <v>11</v>
      </c>
      <c r="AI2210" s="1">
        <v>10</v>
      </c>
      <c r="AJ2210" s="1">
        <v>10</v>
      </c>
      <c r="AK2210" s="1">
        <v>51</v>
      </c>
    </row>
    <row r="2211" spans="1:37" x14ac:dyDescent="0.2">
      <c r="A2211" t="s">
        <v>2210</v>
      </c>
      <c r="B2211" t="s">
        <v>5412</v>
      </c>
      <c r="C2211" t="s">
        <v>5413</v>
      </c>
      <c r="D2211" t="s">
        <v>9735</v>
      </c>
      <c r="E2211" t="s">
        <v>9743</v>
      </c>
      <c r="F2211" s="35" t="s">
        <v>9744</v>
      </c>
      <c r="G2211" s="1" t="s">
        <v>5105</v>
      </c>
      <c r="H2211" s="1" t="s">
        <v>5105</v>
      </c>
      <c r="I2211" s="3">
        <v>1</v>
      </c>
      <c r="J2211" s="1">
        <v>0</v>
      </c>
      <c r="K2211" s="1">
        <v>0</v>
      </c>
      <c r="L2211" s="3">
        <v>1</v>
      </c>
      <c r="M2211" s="6">
        <v>10400</v>
      </c>
      <c r="N2211" s="13">
        <v>10400</v>
      </c>
      <c r="O2211" s="3">
        <v>44</v>
      </c>
      <c r="P2211" s="1">
        <v>1.2175</v>
      </c>
      <c r="Q2211" s="1">
        <v>1.2175</v>
      </c>
      <c r="R2211" s="3">
        <v>47</v>
      </c>
      <c r="S2211" s="1">
        <v>10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30</v>
      </c>
      <c r="Z2211" s="1">
        <v>0</v>
      </c>
      <c r="AA2211" s="1">
        <v>20</v>
      </c>
      <c r="AB2211" s="1">
        <v>40</v>
      </c>
      <c r="AC2211" s="3">
        <v>11</v>
      </c>
      <c r="AD2211" s="1">
        <v>-6.7929263000000004E-2</v>
      </c>
      <c r="AE2211" s="1">
        <v>-2.6653295437944199E-2</v>
      </c>
      <c r="AF2211" s="1">
        <v>2</v>
      </c>
      <c r="AG2211" s="1">
        <v>2</v>
      </c>
      <c r="AH2211" s="1">
        <v>11</v>
      </c>
      <c r="AI2211" s="1">
        <v>1</v>
      </c>
      <c r="AJ2211" s="1">
        <v>1</v>
      </c>
      <c r="AK2211" s="1">
        <v>51</v>
      </c>
    </row>
    <row r="2212" spans="1:37" x14ac:dyDescent="0.2">
      <c r="A2212" t="s">
        <v>2211</v>
      </c>
      <c r="B2212" t="s">
        <v>5412</v>
      </c>
      <c r="C2212" t="s">
        <v>5413</v>
      </c>
      <c r="D2212" t="s">
        <v>9735</v>
      </c>
      <c r="E2212" t="s">
        <v>9745</v>
      </c>
      <c r="F2212" s="35" t="s">
        <v>9746</v>
      </c>
      <c r="G2212" s="1" t="s">
        <v>5105</v>
      </c>
      <c r="H2212" s="1" t="s">
        <v>5105</v>
      </c>
      <c r="I2212" s="3">
        <v>1</v>
      </c>
      <c r="J2212" s="1">
        <v>0</v>
      </c>
      <c r="K2212" s="1">
        <v>0</v>
      </c>
      <c r="L2212" s="3">
        <v>1</v>
      </c>
      <c r="M2212" s="6">
        <v>9000</v>
      </c>
      <c r="N2212" s="13">
        <v>9000</v>
      </c>
      <c r="O2212" s="3">
        <v>44</v>
      </c>
      <c r="P2212" s="1">
        <v>1</v>
      </c>
      <c r="Q2212" s="1">
        <v>1</v>
      </c>
      <c r="R2212" s="3">
        <v>47</v>
      </c>
      <c r="S2212" s="1">
        <v>10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60</v>
      </c>
      <c r="Z2212" s="1">
        <v>0</v>
      </c>
      <c r="AA2212" s="1">
        <v>10</v>
      </c>
      <c r="AB2212" s="1">
        <v>20</v>
      </c>
      <c r="AC2212" s="3">
        <v>11</v>
      </c>
      <c r="AD2212" s="1">
        <v>-4.8142088999999999E-2</v>
      </c>
      <c r="AE2212" s="1">
        <v>-7.2015391342195104E-2</v>
      </c>
      <c r="AF2212" s="1">
        <v>2</v>
      </c>
      <c r="AG2212" s="1">
        <v>2</v>
      </c>
      <c r="AH2212" s="1">
        <v>11</v>
      </c>
      <c r="AI2212" s="1">
        <v>1</v>
      </c>
      <c r="AJ2212" s="1">
        <v>1</v>
      </c>
      <c r="AK2212" s="1">
        <v>51</v>
      </c>
    </row>
    <row r="2213" spans="1:37" x14ac:dyDescent="0.2">
      <c r="A2213" t="s">
        <v>2212</v>
      </c>
      <c r="B2213" t="s">
        <v>5412</v>
      </c>
      <c r="C2213" t="s">
        <v>5413</v>
      </c>
      <c r="D2213" t="s">
        <v>9735</v>
      </c>
      <c r="E2213" t="s">
        <v>9747</v>
      </c>
      <c r="F2213" s="35" t="s">
        <v>9748</v>
      </c>
      <c r="G2213" s="1" t="s">
        <v>5105</v>
      </c>
      <c r="H2213" s="1" t="s">
        <v>5105</v>
      </c>
      <c r="I2213" s="3">
        <v>1</v>
      </c>
      <c r="J2213" s="1">
        <v>0</v>
      </c>
      <c r="K2213" s="1">
        <v>0</v>
      </c>
      <c r="L2213" s="3">
        <v>1</v>
      </c>
      <c r="M2213" s="6">
        <v>6500</v>
      </c>
      <c r="N2213" s="13">
        <v>6500</v>
      </c>
      <c r="O2213" s="3">
        <v>44</v>
      </c>
      <c r="P2213" s="1">
        <v>1</v>
      </c>
      <c r="Q2213" s="1">
        <v>1</v>
      </c>
      <c r="R2213" s="3">
        <v>47</v>
      </c>
      <c r="S2213" s="1">
        <v>10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</v>
      </c>
      <c r="Z2213" s="1">
        <v>0</v>
      </c>
      <c r="AA2213" s="1">
        <v>0</v>
      </c>
      <c r="AB2213" s="1">
        <v>10</v>
      </c>
      <c r="AC2213" s="3">
        <v>11</v>
      </c>
      <c r="AD2213" s="1">
        <v>-2.8837286E-2</v>
      </c>
      <c r="AE2213" s="1">
        <v>-9.0636766405634103E-2</v>
      </c>
      <c r="AF2213" s="1">
        <v>2</v>
      </c>
      <c r="AG2213" s="1">
        <v>2</v>
      </c>
      <c r="AH2213" s="1">
        <v>11</v>
      </c>
      <c r="AI2213" s="1">
        <v>4</v>
      </c>
      <c r="AJ2213" s="1">
        <v>4</v>
      </c>
      <c r="AK2213" s="1">
        <v>51</v>
      </c>
    </row>
    <row r="2214" spans="1:37" x14ac:dyDescent="0.2">
      <c r="A2214" t="s">
        <v>2213</v>
      </c>
      <c r="B2214" t="s">
        <v>5412</v>
      </c>
      <c r="C2214" t="s">
        <v>5413</v>
      </c>
      <c r="D2214" t="s">
        <v>9735</v>
      </c>
      <c r="E2214" t="s">
        <v>9749</v>
      </c>
      <c r="F2214" s="35" t="s">
        <v>9750</v>
      </c>
      <c r="G2214" s="1" t="s">
        <v>5105</v>
      </c>
      <c r="H2214" s="1" t="s">
        <v>5105</v>
      </c>
      <c r="I2214" s="3">
        <v>1</v>
      </c>
      <c r="J2214" s="1">
        <v>0</v>
      </c>
      <c r="K2214" s="1">
        <v>0</v>
      </c>
      <c r="L2214" s="3">
        <v>1</v>
      </c>
      <c r="M2214" s="6">
        <v>7300</v>
      </c>
      <c r="N2214" s="13">
        <v>7300</v>
      </c>
      <c r="O2214" s="3">
        <v>44</v>
      </c>
      <c r="P2214" s="1">
        <v>1.0049999999999999</v>
      </c>
      <c r="Q2214" s="1">
        <v>1.0049999999999999</v>
      </c>
      <c r="R2214" s="3">
        <v>47</v>
      </c>
      <c r="S2214" s="1">
        <v>10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30</v>
      </c>
      <c r="Z2214" s="1">
        <v>0</v>
      </c>
      <c r="AA2214" s="1">
        <v>20</v>
      </c>
      <c r="AB2214" s="1">
        <v>40</v>
      </c>
      <c r="AC2214" s="3">
        <v>11</v>
      </c>
      <c r="AD2214" s="1">
        <v>-6.7929263000000004E-2</v>
      </c>
      <c r="AE2214" s="1">
        <v>-2.6653295437944199E-2</v>
      </c>
      <c r="AF2214" s="1">
        <v>2</v>
      </c>
      <c r="AG2214" s="1">
        <v>2</v>
      </c>
      <c r="AH2214" s="1">
        <v>11</v>
      </c>
      <c r="AI2214" s="1">
        <v>4</v>
      </c>
      <c r="AJ2214" s="1">
        <v>4</v>
      </c>
      <c r="AK2214" s="1">
        <v>51</v>
      </c>
    </row>
    <row r="2215" spans="1:37" x14ac:dyDescent="0.2">
      <c r="A2215" t="s">
        <v>2214</v>
      </c>
      <c r="B2215" t="s">
        <v>5412</v>
      </c>
      <c r="C2215" t="s">
        <v>5413</v>
      </c>
      <c r="D2215" t="s">
        <v>9735</v>
      </c>
      <c r="E2215" t="s">
        <v>9751</v>
      </c>
      <c r="F2215" s="35" t="s">
        <v>9752</v>
      </c>
      <c r="G2215" s="1" t="s">
        <v>5105</v>
      </c>
      <c r="H2215" s="1" t="s">
        <v>5105</v>
      </c>
      <c r="I2215" s="3">
        <v>1</v>
      </c>
      <c r="J2215" s="1">
        <v>0</v>
      </c>
      <c r="K2215" s="1">
        <v>0</v>
      </c>
      <c r="L2215" s="3">
        <v>41</v>
      </c>
      <c r="M2215" s="6">
        <v>3713</v>
      </c>
      <c r="N2215" s="13">
        <v>3713</v>
      </c>
      <c r="O2215" s="3">
        <v>44</v>
      </c>
      <c r="P2215" s="1">
        <v>1.0049999999999999</v>
      </c>
      <c r="Q2215" s="1">
        <v>1.0049999999999999</v>
      </c>
      <c r="R2215" s="3">
        <v>47</v>
      </c>
      <c r="S2215" s="1">
        <v>10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30</v>
      </c>
      <c r="Z2215" s="1">
        <v>0</v>
      </c>
      <c r="AA2215" s="1">
        <v>20</v>
      </c>
      <c r="AB2215" s="1">
        <v>40</v>
      </c>
      <c r="AC2215" s="3">
        <v>11</v>
      </c>
      <c r="AD2215" s="1">
        <v>-6.7929263000000004E-2</v>
      </c>
      <c r="AE2215" s="1">
        <v>-2.6653295437944199E-2</v>
      </c>
      <c r="AF2215" s="1">
        <v>2</v>
      </c>
      <c r="AG2215" s="1">
        <v>2</v>
      </c>
      <c r="AH2215" s="1">
        <v>11</v>
      </c>
      <c r="AI2215" s="1">
        <v>16</v>
      </c>
      <c r="AJ2215" s="1">
        <v>16</v>
      </c>
      <c r="AK2215" s="1">
        <v>51</v>
      </c>
    </row>
    <row r="2216" spans="1:37" x14ac:dyDescent="0.2">
      <c r="A2216" t="s">
        <v>2215</v>
      </c>
      <c r="B2216" t="s">
        <v>5412</v>
      </c>
      <c r="C2216" t="s">
        <v>5413</v>
      </c>
      <c r="D2216" t="s">
        <v>9735</v>
      </c>
      <c r="E2216" t="s">
        <v>9753</v>
      </c>
      <c r="F2216" s="35" t="s">
        <v>9754</v>
      </c>
      <c r="G2216" s="1" t="s">
        <v>2</v>
      </c>
      <c r="H2216" s="1" t="s">
        <v>5105</v>
      </c>
      <c r="I2216" s="14" t="s">
        <v>14989</v>
      </c>
      <c r="J2216" s="1" t="s">
        <v>2</v>
      </c>
      <c r="K2216" s="1">
        <v>0</v>
      </c>
      <c r="L2216" s="14" t="s">
        <v>14989</v>
      </c>
      <c r="M2216" s="6">
        <v>15000</v>
      </c>
      <c r="N2216" s="13">
        <v>15000</v>
      </c>
      <c r="O2216" s="3">
        <v>44</v>
      </c>
      <c r="P2216" s="1" t="s">
        <v>2</v>
      </c>
      <c r="Q2216" s="1">
        <v>1.0984</v>
      </c>
      <c r="R2216" s="3" t="s">
        <v>14989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100</v>
      </c>
      <c r="AC2216" s="36">
        <v>1</v>
      </c>
      <c r="AD2216" s="1">
        <v>-9.0224465000000004E-2</v>
      </c>
      <c r="AE2216" s="1">
        <v>7.4363546281953602E-2</v>
      </c>
      <c r="AF2216" s="1">
        <v>1</v>
      </c>
      <c r="AG2216" s="1">
        <v>1</v>
      </c>
      <c r="AH2216" s="15">
        <v>1</v>
      </c>
      <c r="AI2216" s="1">
        <v>5</v>
      </c>
      <c r="AJ2216" s="1">
        <v>5</v>
      </c>
      <c r="AK2216" s="1">
        <v>51</v>
      </c>
    </row>
    <row r="2217" spans="1:37" x14ac:dyDescent="0.2">
      <c r="A2217" t="s">
        <v>2216</v>
      </c>
      <c r="B2217" t="s">
        <v>5412</v>
      </c>
      <c r="C2217" t="s">
        <v>5413</v>
      </c>
      <c r="D2217" t="s">
        <v>9735</v>
      </c>
      <c r="E2217" t="s">
        <v>9755</v>
      </c>
      <c r="F2217" s="35" t="s">
        <v>9756</v>
      </c>
      <c r="G2217" s="1" t="s">
        <v>5105</v>
      </c>
      <c r="H2217" s="1" t="s">
        <v>5105</v>
      </c>
      <c r="I2217" s="3">
        <v>1</v>
      </c>
      <c r="J2217" s="1">
        <v>0</v>
      </c>
      <c r="K2217" s="1">
        <v>0</v>
      </c>
      <c r="L2217" s="3">
        <v>1</v>
      </c>
      <c r="M2217" s="6">
        <v>6296.5</v>
      </c>
      <c r="N2217" s="13">
        <v>6296.5</v>
      </c>
      <c r="O2217" s="3">
        <v>44</v>
      </c>
      <c r="P2217" s="1">
        <v>1.0049999999999999</v>
      </c>
      <c r="Q2217" s="1">
        <v>1.0049999999999999</v>
      </c>
      <c r="R2217" s="3">
        <v>47</v>
      </c>
      <c r="S2217" s="1">
        <v>10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70</v>
      </c>
      <c r="Z2217" s="1">
        <v>0</v>
      </c>
      <c r="AA2217" s="1">
        <v>10</v>
      </c>
      <c r="AB2217" s="1">
        <v>10</v>
      </c>
      <c r="AC2217" s="3">
        <v>11</v>
      </c>
      <c r="AD2217" s="1">
        <v>-3.5149381E-2</v>
      </c>
      <c r="AE2217" s="1">
        <v>-8.99995418167506E-2</v>
      </c>
      <c r="AF2217" s="1">
        <v>2</v>
      </c>
      <c r="AG2217" s="1">
        <v>2</v>
      </c>
      <c r="AH2217" s="1">
        <v>11</v>
      </c>
      <c r="AI2217" s="1">
        <v>8</v>
      </c>
      <c r="AJ2217" s="1">
        <v>8</v>
      </c>
      <c r="AK2217" s="1">
        <v>51</v>
      </c>
    </row>
    <row r="2218" spans="1:37" x14ac:dyDescent="0.2">
      <c r="A2218" t="s">
        <v>2217</v>
      </c>
      <c r="B2218" t="s">
        <v>5412</v>
      </c>
      <c r="C2218" t="s">
        <v>5413</v>
      </c>
      <c r="D2218" t="s">
        <v>9735</v>
      </c>
      <c r="E2218" t="s">
        <v>9757</v>
      </c>
      <c r="F2218" s="35" t="s">
        <v>9758</v>
      </c>
      <c r="G2218" s="1" t="s">
        <v>5105</v>
      </c>
      <c r="H2218" s="1" t="s">
        <v>5105</v>
      </c>
      <c r="I2218" s="3">
        <v>1</v>
      </c>
      <c r="J2218" s="1">
        <v>0</v>
      </c>
      <c r="K2218" s="1">
        <v>0</v>
      </c>
      <c r="L2218" s="3">
        <v>1</v>
      </c>
      <c r="M2218" s="6">
        <v>6400</v>
      </c>
      <c r="N2218" s="13">
        <v>6400</v>
      </c>
      <c r="O2218" s="3">
        <v>44</v>
      </c>
      <c r="P2218" s="1">
        <v>1.0049999999999999</v>
      </c>
      <c r="Q2218" s="1">
        <v>1.0049999999999999</v>
      </c>
      <c r="R2218" s="3">
        <v>47</v>
      </c>
      <c r="S2218" s="1">
        <v>10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70</v>
      </c>
      <c r="Z2218" s="1">
        <v>0</v>
      </c>
      <c r="AA2218" s="1">
        <v>10</v>
      </c>
      <c r="AB2218" s="1">
        <v>10</v>
      </c>
      <c r="AC2218" s="3">
        <v>11</v>
      </c>
      <c r="AD2218" s="1">
        <v>-3.5149381E-2</v>
      </c>
      <c r="AE2218" s="1">
        <v>-8.99995418167506E-2</v>
      </c>
      <c r="AF2218" s="1">
        <v>2</v>
      </c>
      <c r="AG2218" s="1">
        <v>2</v>
      </c>
      <c r="AH2218" s="1">
        <v>11</v>
      </c>
      <c r="AI2218" s="1">
        <v>3</v>
      </c>
      <c r="AJ2218" s="1">
        <v>3</v>
      </c>
      <c r="AK2218" s="1">
        <v>51</v>
      </c>
    </row>
    <row r="2219" spans="1:37" x14ac:dyDescent="0.2">
      <c r="A2219" t="s">
        <v>2218</v>
      </c>
      <c r="B2219" t="s">
        <v>5412</v>
      </c>
      <c r="C2219" t="s">
        <v>5413</v>
      </c>
      <c r="D2219" t="s">
        <v>9735</v>
      </c>
      <c r="E2219" t="s">
        <v>9759</v>
      </c>
      <c r="F2219" s="35" t="s">
        <v>9760</v>
      </c>
      <c r="G2219" s="1" t="s">
        <v>5105</v>
      </c>
      <c r="H2219" s="1" t="s">
        <v>5105</v>
      </c>
      <c r="I2219" s="3">
        <v>1</v>
      </c>
      <c r="J2219" s="1">
        <v>0</v>
      </c>
      <c r="K2219" s="1">
        <v>0</v>
      </c>
      <c r="L2219" s="3">
        <v>1</v>
      </c>
      <c r="M2219" s="6">
        <v>9500</v>
      </c>
      <c r="N2219" s="13">
        <v>9500</v>
      </c>
      <c r="O2219" s="3">
        <v>44</v>
      </c>
      <c r="P2219" s="1">
        <v>1</v>
      </c>
      <c r="Q2219" s="1">
        <v>1</v>
      </c>
      <c r="R2219" s="3">
        <v>47</v>
      </c>
      <c r="S2219" s="1">
        <v>10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80</v>
      </c>
      <c r="Z2219" s="1">
        <v>0</v>
      </c>
      <c r="AA2219" s="1">
        <v>0</v>
      </c>
      <c r="AB2219" s="1">
        <v>10</v>
      </c>
      <c r="AC2219" s="3">
        <v>11</v>
      </c>
      <c r="AD2219" s="1">
        <v>-2.8837286E-2</v>
      </c>
      <c r="AE2219" s="1">
        <v>-9.0636766405634103E-2</v>
      </c>
      <c r="AF2219" s="1">
        <v>2</v>
      </c>
      <c r="AG2219" s="1">
        <v>2</v>
      </c>
      <c r="AH2219" s="1">
        <v>11</v>
      </c>
      <c r="AI2219" s="1">
        <v>3</v>
      </c>
      <c r="AJ2219" s="1">
        <v>3</v>
      </c>
      <c r="AK2219" s="1">
        <v>51</v>
      </c>
    </row>
    <row r="2220" spans="1:37" x14ac:dyDescent="0.2">
      <c r="A2220" t="s">
        <v>2219</v>
      </c>
      <c r="B2220" t="s">
        <v>5412</v>
      </c>
      <c r="C2220" t="s">
        <v>5413</v>
      </c>
      <c r="D2220" t="s">
        <v>9735</v>
      </c>
      <c r="E2220" t="s">
        <v>9761</v>
      </c>
      <c r="F2220" s="35" t="s">
        <v>9762</v>
      </c>
      <c r="G2220" s="1" t="s">
        <v>5105</v>
      </c>
      <c r="H2220" s="1" t="s">
        <v>5105</v>
      </c>
      <c r="I2220" s="3">
        <v>1</v>
      </c>
      <c r="J2220" s="1">
        <v>0</v>
      </c>
      <c r="K2220" s="1">
        <v>0</v>
      </c>
      <c r="L2220" s="3">
        <v>1</v>
      </c>
      <c r="M2220" s="6">
        <v>2600</v>
      </c>
      <c r="N2220" s="13">
        <v>2600</v>
      </c>
      <c r="O2220" s="3">
        <v>44</v>
      </c>
      <c r="P2220" s="1">
        <v>1</v>
      </c>
      <c r="Q2220" s="1">
        <v>1</v>
      </c>
      <c r="R2220" s="3">
        <v>47</v>
      </c>
      <c r="S2220" s="1">
        <v>10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30</v>
      </c>
      <c r="Z2220" s="1">
        <v>0</v>
      </c>
      <c r="AA2220" s="1">
        <v>20</v>
      </c>
      <c r="AB2220" s="1">
        <v>40</v>
      </c>
      <c r="AC2220" s="3">
        <v>11</v>
      </c>
      <c r="AD2220" s="1">
        <v>-6.7929263000000004E-2</v>
      </c>
      <c r="AE2220" s="1">
        <v>-2.6653295437944199E-2</v>
      </c>
      <c r="AF2220" s="1">
        <v>2</v>
      </c>
      <c r="AG2220" s="1">
        <v>2</v>
      </c>
      <c r="AH2220" s="1">
        <v>11</v>
      </c>
      <c r="AI2220" s="1">
        <v>2</v>
      </c>
      <c r="AJ2220" s="1">
        <v>2</v>
      </c>
      <c r="AK2220" s="1">
        <v>51</v>
      </c>
    </row>
    <row r="2221" spans="1:37" x14ac:dyDescent="0.2">
      <c r="A2221" t="s">
        <v>2220</v>
      </c>
      <c r="B2221" t="s">
        <v>5412</v>
      </c>
      <c r="C2221" t="s">
        <v>5413</v>
      </c>
      <c r="D2221" t="s">
        <v>9735</v>
      </c>
      <c r="E2221" t="s">
        <v>9763</v>
      </c>
      <c r="F2221" s="35" t="s">
        <v>9764</v>
      </c>
      <c r="G2221" s="1" t="s">
        <v>5105</v>
      </c>
      <c r="H2221" s="1" t="s">
        <v>5105</v>
      </c>
      <c r="I2221" s="3">
        <v>1</v>
      </c>
      <c r="J2221" s="1">
        <v>0</v>
      </c>
      <c r="K2221" s="1">
        <v>0</v>
      </c>
      <c r="L2221" s="3">
        <v>1</v>
      </c>
      <c r="M2221" s="6">
        <v>6280</v>
      </c>
      <c r="N2221" s="13">
        <v>6280</v>
      </c>
      <c r="O2221" s="3">
        <v>44</v>
      </c>
      <c r="P2221" s="1">
        <v>1</v>
      </c>
      <c r="Q2221" s="1">
        <v>1</v>
      </c>
      <c r="R2221" s="3">
        <v>47</v>
      </c>
      <c r="S2221" s="1">
        <v>10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60</v>
      </c>
      <c r="Z2221" s="1">
        <v>0</v>
      </c>
      <c r="AA2221" s="1">
        <v>10</v>
      </c>
      <c r="AB2221" s="1">
        <v>20</v>
      </c>
      <c r="AC2221" s="3">
        <v>11</v>
      </c>
      <c r="AD2221" s="1">
        <v>-4.8142088999999999E-2</v>
      </c>
      <c r="AE2221" s="1">
        <v>-7.2015391342195104E-2</v>
      </c>
      <c r="AF2221" s="1">
        <v>2</v>
      </c>
      <c r="AG2221" s="1">
        <v>2</v>
      </c>
      <c r="AH2221" s="1">
        <v>11</v>
      </c>
      <c r="AI2221" s="1">
        <v>3</v>
      </c>
      <c r="AJ2221" s="1">
        <v>3</v>
      </c>
      <c r="AK2221" s="1">
        <v>51</v>
      </c>
    </row>
    <row r="2222" spans="1:37" x14ac:dyDescent="0.2">
      <c r="A2222" t="s">
        <v>2221</v>
      </c>
      <c r="B2222" t="s">
        <v>5412</v>
      </c>
      <c r="C2222" t="s">
        <v>5413</v>
      </c>
      <c r="D2222" t="s">
        <v>9735</v>
      </c>
      <c r="E2222" t="s">
        <v>9765</v>
      </c>
      <c r="F2222" s="35" t="s">
        <v>9766</v>
      </c>
      <c r="G2222" s="1" t="s">
        <v>5105</v>
      </c>
      <c r="H2222" s="1" t="s">
        <v>5105</v>
      </c>
      <c r="I2222" s="3">
        <v>1</v>
      </c>
      <c r="J2222" s="1">
        <v>0</v>
      </c>
      <c r="K2222" s="1">
        <v>0</v>
      </c>
      <c r="L2222" s="3">
        <v>1</v>
      </c>
      <c r="M2222" s="6">
        <v>3690</v>
      </c>
      <c r="N2222" s="13">
        <v>3690</v>
      </c>
      <c r="O2222" s="3">
        <v>44</v>
      </c>
      <c r="P2222" s="1">
        <v>1.0049999999999999</v>
      </c>
      <c r="Q2222" s="1">
        <v>1.0049999999999999</v>
      </c>
      <c r="R2222" s="3">
        <v>47</v>
      </c>
      <c r="S2222" s="1">
        <v>10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30</v>
      </c>
      <c r="Z2222" s="1">
        <v>0</v>
      </c>
      <c r="AA2222" s="1">
        <v>20</v>
      </c>
      <c r="AB2222" s="1">
        <v>40</v>
      </c>
      <c r="AC2222" s="3">
        <v>11</v>
      </c>
      <c r="AD2222" s="1">
        <v>-6.7929263000000004E-2</v>
      </c>
      <c r="AE2222" s="1">
        <v>-2.6653295437944199E-2</v>
      </c>
      <c r="AF2222" s="1">
        <v>2</v>
      </c>
      <c r="AG2222" s="1">
        <v>2</v>
      </c>
      <c r="AH2222" s="1">
        <v>11</v>
      </c>
      <c r="AI2222" s="1">
        <v>13</v>
      </c>
      <c r="AJ2222" s="1">
        <v>13</v>
      </c>
      <c r="AK2222" s="1">
        <v>51</v>
      </c>
    </row>
    <row r="2223" spans="1:37" x14ac:dyDescent="0.2">
      <c r="A2223" t="s">
        <v>2222</v>
      </c>
      <c r="B2223" t="s">
        <v>5412</v>
      </c>
      <c r="C2223" t="s">
        <v>5413</v>
      </c>
      <c r="D2223" t="s">
        <v>9735</v>
      </c>
      <c r="E2223" t="s">
        <v>9767</v>
      </c>
      <c r="F2223" s="35" t="s">
        <v>9768</v>
      </c>
      <c r="G2223" s="1" t="s">
        <v>5105</v>
      </c>
      <c r="H2223" s="1" t="s">
        <v>5105</v>
      </c>
      <c r="I2223" s="3">
        <v>1</v>
      </c>
      <c r="J2223" s="1">
        <v>0</v>
      </c>
      <c r="K2223" s="1">
        <v>0</v>
      </c>
      <c r="L2223" s="3">
        <v>1</v>
      </c>
      <c r="M2223" s="6">
        <v>4526.7</v>
      </c>
      <c r="N2223" s="13">
        <v>4526.7</v>
      </c>
      <c r="O2223" s="3">
        <v>44</v>
      </c>
      <c r="P2223" s="1">
        <v>1</v>
      </c>
      <c r="Q2223" s="1">
        <v>1</v>
      </c>
      <c r="R2223" s="3">
        <v>47</v>
      </c>
      <c r="S2223" s="1">
        <v>10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60</v>
      </c>
      <c r="Z2223" s="1">
        <v>0</v>
      </c>
      <c r="AA2223" s="1">
        <v>10</v>
      </c>
      <c r="AB2223" s="1">
        <v>20</v>
      </c>
      <c r="AC2223" s="3">
        <v>11</v>
      </c>
      <c r="AD2223" s="1">
        <v>-4.8142088999999999E-2</v>
      </c>
      <c r="AE2223" s="1">
        <v>-7.2015391342195104E-2</v>
      </c>
      <c r="AF2223" s="1">
        <v>2</v>
      </c>
      <c r="AG2223" s="1">
        <v>2</v>
      </c>
      <c r="AH2223" s="1">
        <v>11</v>
      </c>
      <c r="AI2223" s="1">
        <v>3</v>
      </c>
      <c r="AJ2223" s="1">
        <v>3</v>
      </c>
      <c r="AK2223" s="1">
        <v>51</v>
      </c>
    </row>
    <row r="2224" spans="1:37" x14ac:dyDescent="0.2">
      <c r="A2224" t="s">
        <v>2223</v>
      </c>
      <c r="B2224" t="s">
        <v>5412</v>
      </c>
      <c r="C2224" t="s">
        <v>5413</v>
      </c>
      <c r="D2224" t="s">
        <v>9735</v>
      </c>
      <c r="E2224" t="s">
        <v>9769</v>
      </c>
      <c r="F2224" s="35" t="s">
        <v>9770</v>
      </c>
      <c r="G2224" s="1" t="s">
        <v>5105</v>
      </c>
      <c r="H2224" s="1" t="s">
        <v>5105</v>
      </c>
      <c r="I2224" s="3">
        <v>1</v>
      </c>
      <c r="J2224" s="1">
        <v>0</v>
      </c>
      <c r="K2224" s="1">
        <v>0</v>
      </c>
      <c r="L2224" s="3">
        <v>1</v>
      </c>
      <c r="M2224" s="6">
        <v>4750</v>
      </c>
      <c r="N2224" s="13">
        <v>4750</v>
      </c>
      <c r="O2224" s="3">
        <v>44</v>
      </c>
      <c r="P2224" s="1">
        <v>1.0049999999999999</v>
      </c>
      <c r="Q2224" s="1">
        <v>1.0049999999999999</v>
      </c>
      <c r="R2224" s="3">
        <v>47</v>
      </c>
      <c r="S2224" s="1">
        <v>10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30</v>
      </c>
      <c r="Z2224" s="1">
        <v>0</v>
      </c>
      <c r="AA2224" s="1">
        <v>20</v>
      </c>
      <c r="AB2224" s="1">
        <v>40</v>
      </c>
      <c r="AC2224" s="3">
        <v>11</v>
      </c>
      <c r="AD2224" s="1">
        <v>-6.7929263000000004E-2</v>
      </c>
      <c r="AE2224" s="1">
        <v>-2.6653295437944199E-2</v>
      </c>
      <c r="AF2224" s="1">
        <v>2</v>
      </c>
      <c r="AG2224" s="1">
        <v>2</v>
      </c>
      <c r="AH2224" s="1">
        <v>11</v>
      </c>
      <c r="AI2224" s="1">
        <v>4</v>
      </c>
      <c r="AJ2224" s="1">
        <v>4</v>
      </c>
      <c r="AK2224" s="1">
        <v>51</v>
      </c>
    </row>
    <row r="2225" spans="1:37" x14ac:dyDescent="0.2">
      <c r="A2225" t="s">
        <v>2224</v>
      </c>
      <c r="B2225" t="s">
        <v>5412</v>
      </c>
      <c r="C2225" t="s">
        <v>5413</v>
      </c>
      <c r="D2225" t="s">
        <v>9735</v>
      </c>
      <c r="E2225" t="s">
        <v>9771</v>
      </c>
      <c r="F2225" s="35" t="s">
        <v>9772</v>
      </c>
      <c r="G2225" s="1" t="s">
        <v>5105</v>
      </c>
      <c r="H2225" s="1" t="s">
        <v>5105</v>
      </c>
      <c r="I2225" s="3">
        <v>1</v>
      </c>
      <c r="J2225" s="1">
        <v>0</v>
      </c>
      <c r="K2225" s="1">
        <v>0</v>
      </c>
      <c r="L2225" s="3">
        <v>1</v>
      </c>
      <c r="M2225" s="6">
        <v>3590</v>
      </c>
      <c r="N2225" s="13">
        <v>3590</v>
      </c>
      <c r="O2225" s="3">
        <v>44</v>
      </c>
      <c r="P2225" s="1">
        <v>1.0049999999999999</v>
      </c>
      <c r="Q2225" s="1">
        <v>1.0049999999999999</v>
      </c>
      <c r="R2225" s="3">
        <v>47</v>
      </c>
      <c r="S2225" s="1">
        <v>10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30</v>
      </c>
      <c r="Z2225" s="1">
        <v>0</v>
      </c>
      <c r="AA2225" s="1">
        <v>20</v>
      </c>
      <c r="AB2225" s="1">
        <v>40</v>
      </c>
      <c r="AC2225" s="3">
        <v>11</v>
      </c>
      <c r="AD2225" s="1">
        <v>-6.7929263000000004E-2</v>
      </c>
      <c r="AE2225" s="1">
        <v>-2.6653295437944199E-2</v>
      </c>
      <c r="AF2225" s="1">
        <v>2</v>
      </c>
      <c r="AG2225" s="1">
        <v>2</v>
      </c>
      <c r="AH2225" s="1">
        <v>11</v>
      </c>
      <c r="AI2225" s="1">
        <v>4</v>
      </c>
      <c r="AJ2225" s="1">
        <v>4</v>
      </c>
      <c r="AK2225" s="1">
        <v>51</v>
      </c>
    </row>
    <row r="2226" spans="1:37" x14ac:dyDescent="0.2">
      <c r="A2226" t="s">
        <v>2225</v>
      </c>
      <c r="B2226" t="s">
        <v>5412</v>
      </c>
      <c r="C2226" t="s">
        <v>5413</v>
      </c>
      <c r="D2226" t="s">
        <v>9735</v>
      </c>
      <c r="E2226" t="s">
        <v>5365</v>
      </c>
      <c r="F2226" s="35" t="s">
        <v>9773</v>
      </c>
      <c r="G2226" s="1" t="s">
        <v>5105</v>
      </c>
      <c r="H2226" s="1" t="s">
        <v>5105</v>
      </c>
      <c r="I2226" s="3">
        <v>1</v>
      </c>
      <c r="J2226" s="1">
        <v>0</v>
      </c>
      <c r="K2226" s="1">
        <v>0</v>
      </c>
      <c r="L2226" s="3">
        <v>1</v>
      </c>
      <c r="M2226" s="6">
        <v>12200</v>
      </c>
      <c r="N2226" s="13">
        <v>12200</v>
      </c>
      <c r="O2226" s="3">
        <v>44</v>
      </c>
      <c r="P2226" s="1">
        <v>1.26</v>
      </c>
      <c r="Q2226" s="1">
        <v>1.26</v>
      </c>
      <c r="R2226" s="3">
        <v>47</v>
      </c>
      <c r="S2226" s="1">
        <v>10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30</v>
      </c>
      <c r="Z2226" s="1">
        <v>0</v>
      </c>
      <c r="AA2226" s="1">
        <v>20</v>
      </c>
      <c r="AB2226" s="1">
        <v>40</v>
      </c>
      <c r="AC2226" s="3">
        <v>11</v>
      </c>
      <c r="AD2226" s="1">
        <v>-6.7929263000000004E-2</v>
      </c>
      <c r="AE2226" s="1">
        <v>-2.6653295437944199E-2</v>
      </c>
      <c r="AF2226" s="1">
        <v>2</v>
      </c>
      <c r="AG2226" s="1">
        <v>2</v>
      </c>
      <c r="AH2226" s="1">
        <v>11</v>
      </c>
      <c r="AI2226" s="1">
        <v>6</v>
      </c>
      <c r="AJ2226" s="1">
        <v>6</v>
      </c>
      <c r="AK2226" s="1">
        <v>51</v>
      </c>
    </row>
    <row r="2227" spans="1:37" x14ac:dyDescent="0.2">
      <c r="A2227" t="s">
        <v>2226</v>
      </c>
      <c r="B2227" t="s">
        <v>5412</v>
      </c>
      <c r="C2227" t="s">
        <v>5413</v>
      </c>
      <c r="D2227" t="s">
        <v>9735</v>
      </c>
      <c r="E2227" t="s">
        <v>9774</v>
      </c>
      <c r="F2227" s="35" t="s">
        <v>15089</v>
      </c>
      <c r="G2227" s="1" t="s">
        <v>5105</v>
      </c>
      <c r="H2227" s="1" t="s">
        <v>5105</v>
      </c>
      <c r="I2227" s="3">
        <v>1</v>
      </c>
      <c r="J2227" s="1">
        <v>0</v>
      </c>
      <c r="K2227" s="1">
        <v>0</v>
      </c>
      <c r="L2227" s="3">
        <v>1</v>
      </c>
      <c r="M2227" s="6">
        <v>12000</v>
      </c>
      <c r="N2227" s="13">
        <v>12000</v>
      </c>
      <c r="O2227" s="3">
        <v>44</v>
      </c>
      <c r="P2227" s="1">
        <v>1.0049999999999999</v>
      </c>
      <c r="Q2227" s="1">
        <v>1.0049999999999999</v>
      </c>
      <c r="R2227" s="3">
        <v>47</v>
      </c>
      <c r="S2227" s="1">
        <v>10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30</v>
      </c>
      <c r="Z2227" s="1">
        <v>0</v>
      </c>
      <c r="AA2227" s="1">
        <v>20</v>
      </c>
      <c r="AB2227" s="1">
        <v>40</v>
      </c>
      <c r="AC2227" s="3">
        <v>11</v>
      </c>
      <c r="AD2227" s="1">
        <v>-6.7929263000000004E-2</v>
      </c>
      <c r="AE2227" s="1">
        <v>-2.6653295437944199E-2</v>
      </c>
      <c r="AF2227" s="1">
        <v>2</v>
      </c>
      <c r="AG2227" s="1">
        <v>2</v>
      </c>
      <c r="AH2227" s="1">
        <v>11</v>
      </c>
      <c r="AI2227" s="1">
        <v>4</v>
      </c>
      <c r="AJ2227" s="1">
        <v>4</v>
      </c>
      <c r="AK2227" s="1">
        <v>51</v>
      </c>
    </row>
    <row r="2228" spans="1:37" x14ac:dyDescent="0.2">
      <c r="A2228" t="s">
        <v>2227</v>
      </c>
      <c r="B2228" t="s">
        <v>5412</v>
      </c>
      <c r="C2228" t="s">
        <v>5413</v>
      </c>
      <c r="D2228" t="s">
        <v>9735</v>
      </c>
      <c r="E2228" t="s">
        <v>9775</v>
      </c>
      <c r="F2228" s="35" t="s">
        <v>9776</v>
      </c>
      <c r="G2228" s="1" t="s">
        <v>5105</v>
      </c>
      <c r="H2228" s="1" t="s">
        <v>5105</v>
      </c>
      <c r="I2228" s="3">
        <v>1</v>
      </c>
      <c r="J2228" s="1">
        <v>0</v>
      </c>
      <c r="K2228" s="1">
        <v>0</v>
      </c>
      <c r="L2228" s="3">
        <v>1</v>
      </c>
      <c r="M2228" s="6">
        <v>9000</v>
      </c>
      <c r="N2228" s="13">
        <v>9000</v>
      </c>
      <c r="O2228" s="3">
        <v>44</v>
      </c>
      <c r="P2228" s="1">
        <v>1</v>
      </c>
      <c r="Q2228" s="1">
        <v>1</v>
      </c>
      <c r="R2228" s="3">
        <v>1</v>
      </c>
      <c r="S2228" s="1">
        <v>10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30</v>
      </c>
      <c r="Z2228" s="1">
        <v>0</v>
      </c>
      <c r="AA2228" s="1">
        <v>20</v>
      </c>
      <c r="AB2228" s="1">
        <v>40</v>
      </c>
      <c r="AC2228" s="3">
        <v>11</v>
      </c>
      <c r="AD2228" s="1">
        <v>-6.7929263000000004E-2</v>
      </c>
      <c r="AE2228" s="1">
        <v>-2.6653295437944199E-2</v>
      </c>
      <c r="AF2228" s="1">
        <v>2</v>
      </c>
      <c r="AG2228" s="1">
        <v>2</v>
      </c>
      <c r="AH2228" s="1">
        <v>11</v>
      </c>
      <c r="AI2228" s="1">
        <v>3</v>
      </c>
      <c r="AJ2228" s="1">
        <v>3</v>
      </c>
      <c r="AK2228" s="1">
        <v>51</v>
      </c>
    </row>
    <row r="2229" spans="1:37" x14ac:dyDescent="0.2">
      <c r="A2229" t="s">
        <v>2228</v>
      </c>
      <c r="B2229" t="s">
        <v>5168</v>
      </c>
      <c r="C2229" t="s">
        <v>6376</v>
      </c>
      <c r="D2229" t="s">
        <v>9777</v>
      </c>
      <c r="E2229" t="s">
        <v>8599</v>
      </c>
      <c r="F2229" s="35" t="s">
        <v>9778</v>
      </c>
      <c r="G2229" s="1" t="s">
        <v>5104</v>
      </c>
      <c r="H2229" s="1" t="s">
        <v>5104</v>
      </c>
      <c r="I2229" s="3">
        <v>1</v>
      </c>
      <c r="J2229" s="1">
        <v>0</v>
      </c>
      <c r="K2229" s="1">
        <v>0</v>
      </c>
      <c r="L2229" s="3">
        <v>1</v>
      </c>
      <c r="M2229" s="6">
        <v>126.4</v>
      </c>
      <c r="N2229" s="13">
        <v>126.4</v>
      </c>
      <c r="O2229" s="3">
        <v>44</v>
      </c>
      <c r="P2229" s="1">
        <v>1</v>
      </c>
      <c r="Q2229" s="1">
        <v>1</v>
      </c>
      <c r="R2229" s="3">
        <v>47</v>
      </c>
      <c r="S2229" s="1">
        <v>20</v>
      </c>
      <c r="T2229" s="1">
        <v>70</v>
      </c>
      <c r="U2229" s="1">
        <v>10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3">
        <v>11</v>
      </c>
      <c r="AD2229" s="1">
        <v>4.3528573000000001E-2</v>
      </c>
      <c r="AE2229" s="1">
        <v>-7.6271109880212901E-3</v>
      </c>
      <c r="AF2229" s="1">
        <v>2</v>
      </c>
      <c r="AG2229" s="1">
        <v>2</v>
      </c>
      <c r="AH2229" s="1">
        <v>11</v>
      </c>
      <c r="AI2229" s="1">
        <v>8</v>
      </c>
      <c r="AJ2229" s="1">
        <v>8</v>
      </c>
      <c r="AK2229" s="1">
        <v>51</v>
      </c>
    </row>
    <row r="2230" spans="1:37" x14ac:dyDescent="0.2">
      <c r="A2230" t="s">
        <v>2229</v>
      </c>
      <c r="B2230" t="s">
        <v>5181</v>
      </c>
      <c r="C2230" t="s">
        <v>5711</v>
      </c>
      <c r="D2230" t="s">
        <v>9779</v>
      </c>
      <c r="E2230" t="s">
        <v>9780</v>
      </c>
      <c r="F2230" s="35" t="s">
        <v>9781</v>
      </c>
      <c r="G2230" s="1" t="s">
        <v>5104</v>
      </c>
      <c r="H2230" s="1" t="s">
        <v>5104</v>
      </c>
      <c r="I2230" s="3">
        <v>1</v>
      </c>
      <c r="J2230" s="1">
        <v>0</v>
      </c>
      <c r="K2230" s="1">
        <v>0</v>
      </c>
      <c r="L2230" s="3">
        <v>1</v>
      </c>
      <c r="M2230" s="6">
        <v>4000</v>
      </c>
      <c r="N2230" s="13">
        <v>4000</v>
      </c>
      <c r="O2230" s="3">
        <v>44</v>
      </c>
      <c r="P2230" s="1" t="s">
        <v>2</v>
      </c>
      <c r="Q2230" s="1">
        <v>3.2713000000000001</v>
      </c>
      <c r="R2230" s="3" t="s">
        <v>14989</v>
      </c>
      <c r="S2230" s="1">
        <v>0</v>
      </c>
      <c r="T2230" s="1">
        <v>60</v>
      </c>
      <c r="U2230" s="1">
        <v>0</v>
      </c>
      <c r="V2230" s="1">
        <v>0</v>
      </c>
      <c r="W2230" s="1">
        <v>0</v>
      </c>
      <c r="X2230" s="1">
        <v>0</v>
      </c>
      <c r="Y2230" s="1">
        <v>40</v>
      </c>
      <c r="Z2230" s="1">
        <v>0</v>
      </c>
      <c r="AA2230" s="1">
        <v>0</v>
      </c>
      <c r="AB2230" s="1">
        <v>0</v>
      </c>
      <c r="AC2230" s="3">
        <v>11</v>
      </c>
      <c r="AD2230" s="1">
        <v>-2.3988296999999999E-2</v>
      </c>
      <c r="AE2230" s="1">
        <v>-9.56598975133406E-2</v>
      </c>
      <c r="AF2230" s="1">
        <v>2</v>
      </c>
      <c r="AG2230" s="1">
        <v>2</v>
      </c>
      <c r="AH2230" s="1">
        <v>11</v>
      </c>
      <c r="AI2230" s="1">
        <v>5</v>
      </c>
      <c r="AJ2230" s="1">
        <v>5</v>
      </c>
      <c r="AK2230" s="1">
        <v>51</v>
      </c>
    </row>
    <row r="2231" spans="1:37" x14ac:dyDescent="0.2">
      <c r="A2231" t="s">
        <v>2230</v>
      </c>
      <c r="B2231" t="s">
        <v>5168</v>
      </c>
      <c r="C2231" t="s">
        <v>5169</v>
      </c>
      <c r="D2231" t="s">
        <v>9782</v>
      </c>
      <c r="E2231" t="s">
        <v>5583</v>
      </c>
      <c r="F2231" s="35" t="s">
        <v>9783</v>
      </c>
      <c r="G2231" s="1" t="s">
        <v>5104</v>
      </c>
      <c r="H2231" s="1" t="s">
        <v>5104</v>
      </c>
      <c r="I2231" s="3">
        <v>1</v>
      </c>
      <c r="J2231" s="1">
        <v>0</v>
      </c>
      <c r="K2231" s="1">
        <v>1</v>
      </c>
      <c r="L2231" s="3">
        <v>1</v>
      </c>
      <c r="M2231" s="6">
        <v>16.399999999999999</v>
      </c>
      <c r="N2231" s="13">
        <v>16.399999999999999</v>
      </c>
      <c r="O2231" s="3">
        <v>44</v>
      </c>
      <c r="P2231" s="1">
        <v>0.99</v>
      </c>
      <c r="Q2231" s="1">
        <v>0.99</v>
      </c>
      <c r="R2231" s="3">
        <v>47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20</v>
      </c>
      <c r="Z2231" s="1">
        <v>80</v>
      </c>
      <c r="AA2231" s="1">
        <v>0</v>
      </c>
      <c r="AB2231" s="1">
        <v>0</v>
      </c>
      <c r="AC2231" s="3">
        <v>11</v>
      </c>
      <c r="AD2231" s="1">
        <v>-1.9531740999999998E-2</v>
      </c>
      <c r="AE2231" s="1">
        <v>-6.8789530573307806E-2</v>
      </c>
      <c r="AF2231" s="1">
        <v>3</v>
      </c>
      <c r="AG2231" s="1">
        <v>3</v>
      </c>
      <c r="AH2231" s="1">
        <v>11</v>
      </c>
      <c r="AI2231" s="1">
        <v>9</v>
      </c>
      <c r="AJ2231" s="1">
        <v>9</v>
      </c>
      <c r="AK2231" s="1">
        <v>51</v>
      </c>
    </row>
    <row r="2232" spans="1:37" x14ac:dyDescent="0.2">
      <c r="A2232" t="s">
        <v>2231</v>
      </c>
      <c r="B2232" t="s">
        <v>5168</v>
      </c>
      <c r="C2232" t="s">
        <v>5169</v>
      </c>
      <c r="D2232" t="s">
        <v>9782</v>
      </c>
      <c r="E2232" t="s">
        <v>9784</v>
      </c>
      <c r="F2232" s="35" t="s">
        <v>9785</v>
      </c>
      <c r="G2232" s="1" t="s">
        <v>5104</v>
      </c>
      <c r="H2232" s="1" t="s">
        <v>5104</v>
      </c>
      <c r="I2232" s="3">
        <v>1</v>
      </c>
      <c r="J2232" s="1">
        <v>0</v>
      </c>
      <c r="K2232" s="1">
        <v>0</v>
      </c>
      <c r="L2232" s="3">
        <v>1</v>
      </c>
      <c r="M2232" s="6">
        <v>22.1</v>
      </c>
      <c r="N2232" s="13">
        <v>22.1</v>
      </c>
      <c r="O2232" s="3">
        <v>44</v>
      </c>
      <c r="P2232" s="1">
        <v>1</v>
      </c>
      <c r="Q2232" s="1">
        <v>1</v>
      </c>
      <c r="R2232" s="3">
        <v>47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20</v>
      </c>
      <c r="Z2232" s="1">
        <v>80</v>
      </c>
      <c r="AA2232" s="1">
        <v>0</v>
      </c>
      <c r="AB2232" s="1">
        <v>0</v>
      </c>
      <c r="AC2232" s="3">
        <v>11</v>
      </c>
      <c r="AD2232" s="1">
        <v>-1.9531740999999998E-2</v>
      </c>
      <c r="AE2232" s="1">
        <v>-6.8789530573307806E-2</v>
      </c>
      <c r="AF2232" s="1">
        <v>3</v>
      </c>
      <c r="AG2232" s="1">
        <v>3</v>
      </c>
      <c r="AH2232" s="1">
        <v>11</v>
      </c>
      <c r="AI2232" s="1">
        <v>6</v>
      </c>
      <c r="AJ2232" s="1">
        <v>6</v>
      </c>
      <c r="AK2232" s="1">
        <v>51</v>
      </c>
    </row>
    <row r="2233" spans="1:37" x14ac:dyDescent="0.2">
      <c r="A2233" t="s">
        <v>2232</v>
      </c>
      <c r="B2233" t="s">
        <v>5168</v>
      </c>
      <c r="C2233" t="s">
        <v>5481</v>
      </c>
      <c r="D2233" t="s">
        <v>9786</v>
      </c>
      <c r="E2233" t="s">
        <v>9787</v>
      </c>
      <c r="F2233" s="35" t="s">
        <v>9788</v>
      </c>
      <c r="G2233" s="1" t="s">
        <v>5104</v>
      </c>
      <c r="H2233" s="1" t="s">
        <v>5104</v>
      </c>
      <c r="I2233" s="3">
        <v>1</v>
      </c>
      <c r="J2233" s="1">
        <v>0</v>
      </c>
      <c r="K2233" s="1">
        <v>0</v>
      </c>
      <c r="L2233" s="3">
        <v>1</v>
      </c>
      <c r="M2233" s="6">
        <v>8.1</v>
      </c>
      <c r="N2233" s="13">
        <v>8.1</v>
      </c>
      <c r="O2233" s="3">
        <v>44</v>
      </c>
      <c r="P2233" s="1">
        <v>1</v>
      </c>
      <c r="Q2233" s="1">
        <v>1</v>
      </c>
      <c r="R2233" s="3">
        <v>47</v>
      </c>
      <c r="S2233" s="1">
        <v>100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3">
        <v>11</v>
      </c>
      <c r="AD2233" s="1">
        <v>9.9855619000000007E-2</v>
      </c>
      <c r="AE2233" s="1">
        <v>2.21434269404167E-2</v>
      </c>
      <c r="AF2233" s="1">
        <v>4</v>
      </c>
      <c r="AG2233" s="2">
        <v>4</v>
      </c>
      <c r="AH2233" s="1">
        <v>11</v>
      </c>
      <c r="AI2233" s="1">
        <v>1</v>
      </c>
      <c r="AJ2233" s="1">
        <v>1</v>
      </c>
      <c r="AK2233" s="1">
        <v>51</v>
      </c>
    </row>
    <row r="2234" spans="1:37" x14ac:dyDescent="0.2">
      <c r="A2234" t="s">
        <v>2233</v>
      </c>
      <c r="B2234" t="s">
        <v>5228</v>
      </c>
      <c r="C2234" t="s">
        <v>7575</v>
      </c>
      <c r="D2234" t="s">
        <v>9789</v>
      </c>
      <c r="E2234" t="s">
        <v>5573</v>
      </c>
      <c r="F2234" s="35" t="s">
        <v>9790</v>
      </c>
      <c r="G2234" s="1" t="s">
        <v>5104</v>
      </c>
      <c r="H2234" s="1" t="s">
        <v>5104</v>
      </c>
      <c r="I2234" s="3">
        <v>1</v>
      </c>
      <c r="J2234" s="1">
        <v>1</v>
      </c>
      <c r="K2234" s="1">
        <v>1</v>
      </c>
      <c r="L2234" s="3">
        <v>1</v>
      </c>
      <c r="M2234" s="6">
        <v>15000</v>
      </c>
      <c r="N2234" s="13">
        <v>15000</v>
      </c>
      <c r="O2234" s="3">
        <v>44</v>
      </c>
      <c r="P2234" s="1">
        <v>1.0075000000000001</v>
      </c>
      <c r="Q2234" s="1">
        <v>1.0075000000000001</v>
      </c>
      <c r="R2234" s="3">
        <v>47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100</v>
      </c>
      <c r="AC2234" s="3">
        <v>11</v>
      </c>
      <c r="AD2234" s="1">
        <v>-9.0224465000000004E-2</v>
      </c>
      <c r="AE2234" s="1">
        <v>7.4363546281953699E-2</v>
      </c>
      <c r="AF2234" s="1">
        <v>1</v>
      </c>
      <c r="AG2234" s="1">
        <v>1</v>
      </c>
      <c r="AH2234" s="1">
        <v>11</v>
      </c>
      <c r="AI2234" s="1">
        <v>2</v>
      </c>
      <c r="AJ2234" s="1">
        <v>2</v>
      </c>
      <c r="AK2234" s="1">
        <v>51</v>
      </c>
    </row>
    <row r="2235" spans="1:37" x14ac:dyDescent="0.2">
      <c r="A2235" t="s">
        <v>2234</v>
      </c>
      <c r="B2235" t="s">
        <v>5228</v>
      </c>
      <c r="C2235" t="s">
        <v>7575</v>
      </c>
      <c r="D2235" t="s">
        <v>9789</v>
      </c>
      <c r="E2235" t="s">
        <v>9791</v>
      </c>
      <c r="F2235" s="35" t="s">
        <v>9792</v>
      </c>
      <c r="G2235" s="1" t="s">
        <v>5104</v>
      </c>
      <c r="H2235" s="1" t="s">
        <v>5104</v>
      </c>
      <c r="I2235" s="3">
        <v>1</v>
      </c>
      <c r="J2235" s="1">
        <v>1</v>
      </c>
      <c r="K2235" s="1">
        <v>1</v>
      </c>
      <c r="L2235" s="3">
        <v>1</v>
      </c>
      <c r="M2235" s="6">
        <v>27250</v>
      </c>
      <c r="N2235" s="13">
        <v>27250</v>
      </c>
      <c r="O2235" s="3">
        <v>44</v>
      </c>
      <c r="P2235" s="1">
        <v>1</v>
      </c>
      <c r="Q2235" s="1">
        <v>1</v>
      </c>
      <c r="R2235" s="3">
        <v>47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100</v>
      </c>
      <c r="AC2235" s="3">
        <v>11</v>
      </c>
      <c r="AD2235" s="1">
        <v>-9.0224465000000004E-2</v>
      </c>
      <c r="AE2235" s="1">
        <v>7.4363546281953699E-2</v>
      </c>
      <c r="AF2235" s="1">
        <v>1</v>
      </c>
      <c r="AG2235" s="1">
        <v>1</v>
      </c>
      <c r="AH2235" s="1">
        <v>11</v>
      </c>
      <c r="AI2235" s="1">
        <v>3</v>
      </c>
      <c r="AJ2235" s="1">
        <v>3</v>
      </c>
      <c r="AK2235" s="1">
        <v>51</v>
      </c>
    </row>
    <row r="2236" spans="1:37" x14ac:dyDescent="0.2">
      <c r="A2236" t="s">
        <v>2235</v>
      </c>
      <c r="B2236" t="s">
        <v>5228</v>
      </c>
      <c r="C2236" t="s">
        <v>7575</v>
      </c>
      <c r="D2236" t="s">
        <v>9789</v>
      </c>
      <c r="E2236" t="s">
        <v>9793</v>
      </c>
      <c r="F2236" s="35" t="s">
        <v>9794</v>
      </c>
      <c r="G2236" s="1" t="s">
        <v>5104</v>
      </c>
      <c r="H2236" s="1" t="s">
        <v>5104</v>
      </c>
      <c r="I2236" s="3">
        <v>1</v>
      </c>
      <c r="J2236" s="1">
        <v>1</v>
      </c>
      <c r="K2236" s="1">
        <v>1</v>
      </c>
      <c r="L2236" s="3">
        <v>1</v>
      </c>
      <c r="M2236" s="6">
        <v>17000</v>
      </c>
      <c r="N2236" s="13">
        <v>17000</v>
      </c>
      <c r="O2236" s="3">
        <v>44</v>
      </c>
      <c r="P2236" s="1">
        <v>1</v>
      </c>
      <c r="Q2236" s="1">
        <v>1</v>
      </c>
      <c r="R2236" s="3">
        <v>47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100</v>
      </c>
      <c r="AC2236" s="3">
        <v>11</v>
      </c>
      <c r="AD2236" s="1">
        <v>-9.0224465000000004E-2</v>
      </c>
      <c r="AE2236" s="1">
        <v>7.4363546281953602E-2</v>
      </c>
      <c r="AF2236" s="1">
        <v>1</v>
      </c>
      <c r="AG2236" s="1">
        <v>1</v>
      </c>
      <c r="AH2236" s="1">
        <v>11</v>
      </c>
      <c r="AI2236" s="1">
        <v>4</v>
      </c>
      <c r="AJ2236" s="1">
        <v>4</v>
      </c>
      <c r="AK2236" s="1">
        <v>51</v>
      </c>
    </row>
    <row r="2237" spans="1:37" x14ac:dyDescent="0.2">
      <c r="A2237" t="s">
        <v>2236</v>
      </c>
      <c r="B2237" t="s">
        <v>5228</v>
      </c>
      <c r="C2237" t="s">
        <v>7575</v>
      </c>
      <c r="D2237" t="s">
        <v>9789</v>
      </c>
      <c r="E2237" t="s">
        <v>6464</v>
      </c>
      <c r="F2237" s="35" t="s">
        <v>9795</v>
      </c>
      <c r="G2237" s="1" t="s">
        <v>5104</v>
      </c>
      <c r="H2237" s="1" t="s">
        <v>5104</v>
      </c>
      <c r="I2237" s="3">
        <v>1</v>
      </c>
      <c r="J2237" s="1">
        <v>0</v>
      </c>
      <c r="K2237" s="1">
        <v>0</v>
      </c>
      <c r="L2237" s="3">
        <v>1</v>
      </c>
      <c r="M2237" s="6">
        <v>11250</v>
      </c>
      <c r="N2237" s="13">
        <v>11250</v>
      </c>
      <c r="O2237" s="3">
        <v>44</v>
      </c>
      <c r="P2237" s="1">
        <v>1</v>
      </c>
      <c r="Q2237" s="1">
        <v>1</v>
      </c>
      <c r="R2237" s="3">
        <v>47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100</v>
      </c>
      <c r="AC2237" s="3">
        <v>11</v>
      </c>
      <c r="AD2237" s="1">
        <v>-9.0224465000000004E-2</v>
      </c>
      <c r="AE2237" s="1">
        <v>7.4363546281953602E-2</v>
      </c>
      <c r="AF2237" s="1">
        <v>1</v>
      </c>
      <c r="AG2237" s="1">
        <v>1</v>
      </c>
      <c r="AH2237" s="1">
        <v>11</v>
      </c>
      <c r="AI2237" s="1">
        <v>5</v>
      </c>
      <c r="AJ2237" s="1">
        <v>5</v>
      </c>
      <c r="AK2237" s="1">
        <v>51</v>
      </c>
    </row>
    <row r="2238" spans="1:37" x14ac:dyDescent="0.2">
      <c r="A2238" t="s">
        <v>2237</v>
      </c>
      <c r="B2238" t="s">
        <v>5228</v>
      </c>
      <c r="C2238" t="s">
        <v>7575</v>
      </c>
      <c r="D2238" t="s">
        <v>9789</v>
      </c>
      <c r="E2238" t="s">
        <v>9796</v>
      </c>
      <c r="F2238" s="35" t="s">
        <v>9797</v>
      </c>
      <c r="G2238" s="1" t="s">
        <v>5104</v>
      </c>
      <c r="H2238" s="1" t="s">
        <v>5104</v>
      </c>
      <c r="I2238" s="3">
        <v>1</v>
      </c>
      <c r="J2238" s="1">
        <v>1</v>
      </c>
      <c r="K2238" s="1">
        <v>1</v>
      </c>
      <c r="L2238" s="3">
        <v>1</v>
      </c>
      <c r="M2238" s="6">
        <v>6500</v>
      </c>
      <c r="N2238" s="13">
        <v>6500</v>
      </c>
      <c r="O2238" s="3">
        <v>44</v>
      </c>
      <c r="P2238" s="1">
        <v>1.0075000000000001</v>
      </c>
      <c r="Q2238" s="1">
        <v>1.0075000000000001</v>
      </c>
      <c r="R2238" s="3">
        <v>47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100</v>
      </c>
      <c r="AC2238" s="3">
        <v>11</v>
      </c>
      <c r="AD2238" s="1">
        <v>-9.0224465000000004E-2</v>
      </c>
      <c r="AE2238" s="1">
        <v>7.4363546281953699E-2</v>
      </c>
      <c r="AF2238" s="1">
        <v>1</v>
      </c>
      <c r="AG2238" s="1">
        <v>1</v>
      </c>
      <c r="AH2238" s="1">
        <v>11</v>
      </c>
      <c r="AI2238" s="1">
        <v>3</v>
      </c>
      <c r="AJ2238" s="1">
        <v>3</v>
      </c>
      <c r="AK2238" s="1">
        <v>51</v>
      </c>
    </row>
    <row r="2239" spans="1:37" x14ac:dyDescent="0.2">
      <c r="A2239" t="s">
        <v>2238</v>
      </c>
      <c r="B2239" t="s">
        <v>5228</v>
      </c>
      <c r="C2239" t="s">
        <v>7575</v>
      </c>
      <c r="D2239" t="s">
        <v>9789</v>
      </c>
      <c r="E2239" t="s">
        <v>6138</v>
      </c>
      <c r="F2239" s="35" t="s">
        <v>9798</v>
      </c>
      <c r="G2239" s="1" t="s">
        <v>5104</v>
      </c>
      <c r="H2239" s="1" t="s">
        <v>5104</v>
      </c>
      <c r="I2239" s="3">
        <v>1</v>
      </c>
      <c r="J2239" s="1">
        <v>1</v>
      </c>
      <c r="K2239" s="1">
        <v>1</v>
      </c>
      <c r="L2239" s="3">
        <v>1</v>
      </c>
      <c r="M2239" s="6">
        <v>22000</v>
      </c>
      <c r="N2239" s="13">
        <v>22000</v>
      </c>
      <c r="O2239" s="3">
        <v>44</v>
      </c>
      <c r="P2239" s="1">
        <v>1</v>
      </c>
      <c r="Q2239" s="1">
        <v>1</v>
      </c>
      <c r="R2239" s="3">
        <v>47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100</v>
      </c>
      <c r="AC2239" s="3">
        <v>11</v>
      </c>
      <c r="AD2239" s="1">
        <v>-9.0224465000000004E-2</v>
      </c>
      <c r="AE2239" s="1">
        <v>7.4363546281953699E-2</v>
      </c>
      <c r="AF2239" s="1">
        <v>1</v>
      </c>
      <c r="AG2239" s="1">
        <v>1</v>
      </c>
      <c r="AH2239" s="1">
        <v>11</v>
      </c>
      <c r="AI2239" s="1">
        <v>9</v>
      </c>
      <c r="AJ2239" s="1">
        <v>9</v>
      </c>
      <c r="AK2239" s="1">
        <v>51</v>
      </c>
    </row>
    <row r="2240" spans="1:37" x14ac:dyDescent="0.2">
      <c r="A2240" t="s">
        <v>2239</v>
      </c>
      <c r="B2240" t="s">
        <v>5228</v>
      </c>
      <c r="C2240" t="s">
        <v>7575</v>
      </c>
      <c r="D2240" t="s">
        <v>9789</v>
      </c>
      <c r="E2240" t="s">
        <v>9799</v>
      </c>
      <c r="F2240" s="35" t="s">
        <v>9800</v>
      </c>
      <c r="G2240" s="1" t="s">
        <v>5104</v>
      </c>
      <c r="H2240" s="1" t="s">
        <v>5104</v>
      </c>
      <c r="I2240" s="3">
        <v>1</v>
      </c>
      <c r="J2240" s="1">
        <v>1</v>
      </c>
      <c r="K2240" s="1">
        <v>1</v>
      </c>
      <c r="L2240" s="3">
        <v>1</v>
      </c>
      <c r="M2240" s="6">
        <v>25875</v>
      </c>
      <c r="N2240" s="13">
        <v>25875</v>
      </c>
      <c r="O2240" s="3">
        <v>44</v>
      </c>
      <c r="P2240" s="1">
        <v>1</v>
      </c>
      <c r="Q2240" s="1">
        <v>1</v>
      </c>
      <c r="R2240" s="3">
        <v>47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100</v>
      </c>
      <c r="AC2240" s="3">
        <v>11</v>
      </c>
      <c r="AD2240" s="1">
        <v>-9.0224465000000004E-2</v>
      </c>
      <c r="AE2240" s="1">
        <v>7.4363546281953699E-2</v>
      </c>
      <c r="AF2240" s="1">
        <v>1</v>
      </c>
      <c r="AG2240" s="1">
        <v>1</v>
      </c>
      <c r="AH2240" s="1">
        <v>11</v>
      </c>
      <c r="AI2240" s="1">
        <v>9</v>
      </c>
      <c r="AJ2240" s="1">
        <v>9</v>
      </c>
      <c r="AK2240" s="1">
        <v>51</v>
      </c>
    </row>
    <row r="2241" spans="1:37" x14ac:dyDescent="0.2">
      <c r="A2241" t="s">
        <v>2240</v>
      </c>
      <c r="B2241" t="s">
        <v>5228</v>
      </c>
      <c r="C2241" t="s">
        <v>7575</v>
      </c>
      <c r="D2241" t="s">
        <v>9789</v>
      </c>
      <c r="E2241" t="s">
        <v>9801</v>
      </c>
      <c r="F2241" s="35" t="s">
        <v>9802</v>
      </c>
      <c r="G2241" s="1" t="s">
        <v>5105</v>
      </c>
      <c r="H2241" s="1" t="s">
        <v>5105</v>
      </c>
      <c r="I2241" s="3">
        <v>1</v>
      </c>
      <c r="J2241" s="1">
        <v>0</v>
      </c>
      <c r="K2241" s="1">
        <v>0</v>
      </c>
      <c r="L2241" s="3">
        <v>1</v>
      </c>
      <c r="M2241" s="6">
        <v>8000</v>
      </c>
      <c r="N2241" s="13">
        <v>8000</v>
      </c>
      <c r="O2241" s="3">
        <v>44</v>
      </c>
      <c r="P2241" s="1">
        <v>1</v>
      </c>
      <c r="Q2241" s="1">
        <v>1</v>
      </c>
      <c r="R2241" s="3">
        <v>47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100</v>
      </c>
      <c r="AC2241" s="3">
        <v>11</v>
      </c>
      <c r="AD2241" s="1">
        <v>-9.0224465000000004E-2</v>
      </c>
      <c r="AE2241" s="1">
        <v>7.4363546281953602E-2</v>
      </c>
      <c r="AF2241" s="1">
        <v>1</v>
      </c>
      <c r="AG2241" s="1">
        <v>1</v>
      </c>
      <c r="AH2241" s="1">
        <v>11</v>
      </c>
      <c r="AI2241" s="1">
        <v>4</v>
      </c>
      <c r="AJ2241" s="1">
        <v>4</v>
      </c>
      <c r="AK2241" s="1">
        <v>51</v>
      </c>
    </row>
    <row r="2242" spans="1:37" x14ac:dyDescent="0.2">
      <c r="A2242" t="s">
        <v>2241</v>
      </c>
      <c r="B2242" t="s">
        <v>5228</v>
      </c>
      <c r="C2242" t="s">
        <v>7575</v>
      </c>
      <c r="D2242" t="s">
        <v>9789</v>
      </c>
      <c r="E2242" t="s">
        <v>9803</v>
      </c>
      <c r="F2242" s="35" t="s">
        <v>9804</v>
      </c>
      <c r="G2242" s="1" t="s">
        <v>5104</v>
      </c>
      <c r="H2242" s="1" t="s">
        <v>5104</v>
      </c>
      <c r="I2242" s="3">
        <v>1</v>
      </c>
      <c r="J2242" s="1">
        <v>1</v>
      </c>
      <c r="K2242" s="1">
        <v>1</v>
      </c>
      <c r="L2242" s="3">
        <v>1</v>
      </c>
      <c r="M2242" s="6">
        <v>4500</v>
      </c>
      <c r="N2242" s="13">
        <v>4500</v>
      </c>
      <c r="O2242" s="3">
        <v>44</v>
      </c>
      <c r="P2242" s="1">
        <v>0.92500000000000004</v>
      </c>
      <c r="Q2242" s="1">
        <v>0.92500000000000004</v>
      </c>
      <c r="R2242" s="3">
        <v>47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100</v>
      </c>
      <c r="AC2242" s="3">
        <v>11</v>
      </c>
      <c r="AD2242" s="1">
        <v>-9.0224465000000004E-2</v>
      </c>
      <c r="AE2242" s="1">
        <v>7.4363546281953602E-2</v>
      </c>
      <c r="AF2242" s="1">
        <v>1</v>
      </c>
      <c r="AG2242" s="1">
        <v>1</v>
      </c>
      <c r="AH2242" s="1">
        <v>11</v>
      </c>
      <c r="AI2242" s="1">
        <v>1</v>
      </c>
      <c r="AJ2242" s="1">
        <v>1</v>
      </c>
      <c r="AK2242" s="1">
        <v>51</v>
      </c>
    </row>
    <row r="2243" spans="1:37" x14ac:dyDescent="0.2">
      <c r="A2243" t="s">
        <v>2242</v>
      </c>
      <c r="B2243" t="s">
        <v>5228</v>
      </c>
      <c r="C2243" t="s">
        <v>7575</v>
      </c>
      <c r="D2243" t="s">
        <v>9789</v>
      </c>
      <c r="E2243" t="s">
        <v>9805</v>
      </c>
      <c r="F2243" s="35" t="s">
        <v>9806</v>
      </c>
      <c r="G2243" s="1" t="s">
        <v>5104</v>
      </c>
      <c r="H2243" s="1" t="s">
        <v>5104</v>
      </c>
      <c r="I2243" s="3">
        <v>1</v>
      </c>
      <c r="J2243" s="1">
        <v>1</v>
      </c>
      <c r="K2243" s="1">
        <v>1</v>
      </c>
      <c r="L2243" s="3">
        <v>1</v>
      </c>
      <c r="M2243" s="6">
        <v>13500</v>
      </c>
      <c r="N2243" s="13">
        <v>13500</v>
      </c>
      <c r="O2243" s="3">
        <v>44</v>
      </c>
      <c r="P2243" s="1">
        <v>1</v>
      </c>
      <c r="Q2243" s="1">
        <v>1</v>
      </c>
      <c r="R2243" s="3">
        <v>47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100</v>
      </c>
      <c r="AC2243" s="3">
        <v>11</v>
      </c>
      <c r="AD2243" s="1">
        <v>-9.0224465000000004E-2</v>
      </c>
      <c r="AE2243" s="1">
        <v>7.4363546281953602E-2</v>
      </c>
      <c r="AF2243" s="1">
        <v>1</v>
      </c>
      <c r="AG2243" s="1">
        <v>1</v>
      </c>
      <c r="AH2243" s="1">
        <v>11</v>
      </c>
      <c r="AI2243" s="1">
        <v>3</v>
      </c>
      <c r="AJ2243" s="1">
        <v>3</v>
      </c>
      <c r="AK2243" s="1">
        <v>51</v>
      </c>
    </row>
    <row r="2244" spans="1:37" x14ac:dyDescent="0.2">
      <c r="A2244" t="s">
        <v>2243</v>
      </c>
      <c r="B2244" t="s">
        <v>5228</v>
      </c>
      <c r="C2244" t="s">
        <v>7575</v>
      </c>
      <c r="D2244" t="s">
        <v>9789</v>
      </c>
      <c r="E2244" t="s">
        <v>8402</v>
      </c>
      <c r="F2244" s="35" t="s">
        <v>9807</v>
      </c>
      <c r="G2244" s="1" t="s">
        <v>5104</v>
      </c>
      <c r="H2244" s="1" t="s">
        <v>5104</v>
      </c>
      <c r="I2244" s="3">
        <v>1</v>
      </c>
      <c r="J2244" s="1">
        <v>1</v>
      </c>
      <c r="K2244" s="1">
        <v>1</v>
      </c>
      <c r="L2244" s="3">
        <v>1</v>
      </c>
      <c r="M2244" s="6">
        <v>21262.5</v>
      </c>
      <c r="N2244" s="13">
        <v>21262.5</v>
      </c>
      <c r="O2244" s="3">
        <v>44</v>
      </c>
      <c r="P2244" s="1">
        <v>1</v>
      </c>
      <c r="Q2244" s="1">
        <v>1</v>
      </c>
      <c r="R2244" s="3">
        <v>47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100</v>
      </c>
      <c r="AC2244" s="3">
        <v>11</v>
      </c>
      <c r="AD2244" s="1">
        <v>-9.0224465000000004E-2</v>
      </c>
      <c r="AE2244" s="1">
        <v>7.4363546281953602E-2</v>
      </c>
      <c r="AF2244" s="1">
        <v>1</v>
      </c>
      <c r="AG2244" s="1">
        <v>1</v>
      </c>
      <c r="AH2244" s="1">
        <v>11</v>
      </c>
      <c r="AI2244" s="1">
        <v>8</v>
      </c>
      <c r="AJ2244" s="1">
        <v>8</v>
      </c>
      <c r="AK2244" s="1">
        <v>51</v>
      </c>
    </row>
    <row r="2245" spans="1:37" x14ac:dyDescent="0.2">
      <c r="A2245" t="s">
        <v>2244</v>
      </c>
      <c r="B2245" t="s">
        <v>5228</v>
      </c>
      <c r="C2245" t="s">
        <v>7575</v>
      </c>
      <c r="D2245" t="s">
        <v>9789</v>
      </c>
      <c r="E2245" t="s">
        <v>9808</v>
      </c>
      <c r="F2245" s="35" t="s">
        <v>9809</v>
      </c>
      <c r="G2245" s="1" t="s">
        <v>5104</v>
      </c>
      <c r="H2245" s="1" t="s">
        <v>5104</v>
      </c>
      <c r="I2245" s="3">
        <v>1</v>
      </c>
      <c r="J2245" s="1">
        <v>1</v>
      </c>
      <c r="K2245" s="1">
        <v>1</v>
      </c>
      <c r="L2245" s="3">
        <v>1</v>
      </c>
      <c r="M2245" s="6">
        <v>16850</v>
      </c>
      <c r="N2245" s="13">
        <v>16850</v>
      </c>
      <c r="O2245" s="3">
        <v>44</v>
      </c>
      <c r="P2245" s="1">
        <v>1.0075000000000001</v>
      </c>
      <c r="Q2245" s="1">
        <v>1.0075000000000001</v>
      </c>
      <c r="R2245" s="3">
        <v>47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100</v>
      </c>
      <c r="AC2245" s="3">
        <v>11</v>
      </c>
      <c r="AD2245" s="1">
        <v>-9.0224465000000004E-2</v>
      </c>
      <c r="AE2245" s="1">
        <v>7.4363546281953602E-2</v>
      </c>
      <c r="AF2245" s="1">
        <v>1</v>
      </c>
      <c r="AG2245" s="1">
        <v>1</v>
      </c>
      <c r="AH2245" s="1">
        <v>11</v>
      </c>
      <c r="AI2245" s="1">
        <v>8</v>
      </c>
      <c r="AJ2245" s="1">
        <v>8</v>
      </c>
      <c r="AK2245" s="1">
        <v>51</v>
      </c>
    </row>
    <row r="2246" spans="1:37" x14ac:dyDescent="0.2">
      <c r="A2246" t="s">
        <v>2245</v>
      </c>
      <c r="B2246" t="s">
        <v>5228</v>
      </c>
      <c r="C2246" t="s">
        <v>7575</v>
      </c>
      <c r="D2246" t="s">
        <v>9789</v>
      </c>
      <c r="E2246" t="s">
        <v>6314</v>
      </c>
      <c r="F2246" s="35" t="s">
        <v>9810</v>
      </c>
      <c r="G2246" s="1" t="s">
        <v>5104</v>
      </c>
      <c r="H2246" s="1" t="s">
        <v>5104</v>
      </c>
      <c r="I2246" s="3">
        <v>1</v>
      </c>
      <c r="J2246" s="1">
        <v>1</v>
      </c>
      <c r="K2246" s="1">
        <v>1</v>
      </c>
      <c r="L2246" s="3">
        <v>1</v>
      </c>
      <c r="M2246" s="6">
        <v>46250</v>
      </c>
      <c r="N2246" s="13">
        <v>46250</v>
      </c>
      <c r="O2246" s="3">
        <v>44</v>
      </c>
      <c r="P2246" s="1">
        <v>1</v>
      </c>
      <c r="Q2246" s="1">
        <v>1</v>
      </c>
      <c r="R2246" s="3">
        <v>47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100</v>
      </c>
      <c r="AC2246" s="3">
        <v>11</v>
      </c>
      <c r="AD2246" s="1">
        <v>-9.0224465000000004E-2</v>
      </c>
      <c r="AE2246" s="1">
        <v>7.4363546281953602E-2</v>
      </c>
      <c r="AF2246" s="1">
        <v>1</v>
      </c>
      <c r="AG2246" s="1">
        <v>1</v>
      </c>
      <c r="AH2246" s="1">
        <v>11</v>
      </c>
      <c r="AI2246" s="1">
        <v>5</v>
      </c>
      <c r="AJ2246" s="1">
        <v>5</v>
      </c>
      <c r="AK2246" s="1">
        <v>51</v>
      </c>
    </row>
    <row r="2247" spans="1:37" x14ac:dyDescent="0.2">
      <c r="A2247" t="s">
        <v>2246</v>
      </c>
      <c r="B2247" t="s">
        <v>7892</v>
      </c>
      <c r="C2247" t="s">
        <v>7893</v>
      </c>
      <c r="D2247" t="s">
        <v>9811</v>
      </c>
      <c r="E2247" t="s">
        <v>9812</v>
      </c>
      <c r="F2247" s="35" t="s">
        <v>9813</v>
      </c>
      <c r="G2247" s="1" t="s">
        <v>5107</v>
      </c>
      <c r="H2247" s="1" t="s">
        <v>5107</v>
      </c>
      <c r="I2247" s="3">
        <v>1</v>
      </c>
      <c r="J2247" s="1">
        <v>1</v>
      </c>
      <c r="K2247" s="1">
        <v>1</v>
      </c>
      <c r="L2247" s="3">
        <v>1</v>
      </c>
      <c r="M2247" s="6">
        <f>(22+39)/2</f>
        <v>30.5</v>
      </c>
      <c r="N2247" s="1">
        <f>(22+39)/2</f>
        <v>30.5</v>
      </c>
      <c r="O2247" s="3">
        <v>1</v>
      </c>
      <c r="P2247" s="1">
        <v>1.7649999999999999</v>
      </c>
      <c r="Q2247" s="1">
        <v>1.7649999999999999</v>
      </c>
      <c r="R2247" s="3">
        <v>47</v>
      </c>
      <c r="S2247" s="1">
        <v>50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50</v>
      </c>
      <c r="AC2247" s="3">
        <v>1</v>
      </c>
      <c r="AD2247" s="1">
        <v>6.7924550000000002E-3</v>
      </c>
      <c r="AE2247" s="1">
        <v>6.5572306363145302E-2</v>
      </c>
      <c r="AF2247" s="1">
        <v>1</v>
      </c>
      <c r="AG2247" s="1">
        <v>1</v>
      </c>
      <c r="AH2247" s="15">
        <v>1</v>
      </c>
      <c r="AI2247" s="1">
        <v>2</v>
      </c>
      <c r="AJ2247" s="1">
        <v>2</v>
      </c>
      <c r="AK2247" s="1">
        <v>51</v>
      </c>
    </row>
    <row r="2248" spans="1:37" x14ac:dyDescent="0.2">
      <c r="A2248" t="s">
        <v>2247</v>
      </c>
      <c r="B2248" t="s">
        <v>7892</v>
      </c>
      <c r="C2248" t="s">
        <v>7893</v>
      </c>
      <c r="D2248" t="s">
        <v>9811</v>
      </c>
      <c r="E2248" t="s">
        <v>9814</v>
      </c>
      <c r="F2248" s="35" t="s">
        <v>9815</v>
      </c>
      <c r="G2248" s="1" t="s">
        <v>5104</v>
      </c>
      <c r="H2248" s="1" t="s">
        <v>5104</v>
      </c>
      <c r="I2248" s="3">
        <v>1</v>
      </c>
      <c r="J2248" s="1">
        <v>0</v>
      </c>
      <c r="K2248" s="1">
        <v>0</v>
      </c>
      <c r="L2248" s="3">
        <v>1</v>
      </c>
      <c r="M2248" s="6">
        <v>27</v>
      </c>
      <c r="N2248" s="13">
        <v>27</v>
      </c>
      <c r="O2248" s="3">
        <v>44</v>
      </c>
      <c r="P2248" s="1">
        <v>1.5</v>
      </c>
      <c r="Q2248" s="1">
        <v>1.5</v>
      </c>
      <c r="R2248" s="3">
        <v>1</v>
      </c>
      <c r="S2248" s="1">
        <v>87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13</v>
      </c>
      <c r="AC2248" s="36">
        <v>1</v>
      </c>
      <c r="AD2248" s="1">
        <v>7.3437112999999998E-2</v>
      </c>
      <c r="AE2248" s="1">
        <v>3.47999774003847E-2</v>
      </c>
      <c r="AF2248" s="1">
        <v>1</v>
      </c>
      <c r="AG2248" s="1">
        <v>1</v>
      </c>
      <c r="AH2248" s="15">
        <v>1</v>
      </c>
      <c r="AI2248" s="1">
        <v>3</v>
      </c>
      <c r="AJ2248" s="1">
        <v>3</v>
      </c>
      <c r="AK2248" s="1">
        <v>51</v>
      </c>
    </row>
    <row r="2249" spans="1:37" x14ac:dyDescent="0.2">
      <c r="A2249" t="s">
        <v>2248</v>
      </c>
      <c r="B2249" t="s">
        <v>7892</v>
      </c>
      <c r="C2249" t="s">
        <v>7893</v>
      </c>
      <c r="D2249" t="s">
        <v>9811</v>
      </c>
      <c r="E2249" t="s">
        <v>9816</v>
      </c>
      <c r="F2249" s="35" t="s">
        <v>9817</v>
      </c>
      <c r="G2249" s="1" t="s">
        <v>5107</v>
      </c>
      <c r="H2249" s="1" t="s">
        <v>5107</v>
      </c>
      <c r="I2249" s="3">
        <v>1</v>
      </c>
      <c r="J2249" s="1">
        <v>1</v>
      </c>
      <c r="K2249" s="1">
        <v>1</v>
      </c>
      <c r="L2249" s="3">
        <v>1</v>
      </c>
      <c r="M2249" s="6">
        <v>38.200000000000003</v>
      </c>
      <c r="N2249" s="13">
        <v>38.200000000000003</v>
      </c>
      <c r="O2249" s="3">
        <v>44</v>
      </c>
      <c r="P2249" s="1">
        <v>1.7649999999999999</v>
      </c>
      <c r="Q2249" s="1">
        <v>1.7649999999999999</v>
      </c>
      <c r="R2249" s="3">
        <v>47</v>
      </c>
      <c r="S2249" s="1">
        <v>80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10</v>
      </c>
      <c r="Z2249" s="1">
        <v>0</v>
      </c>
      <c r="AA2249" s="1">
        <v>0</v>
      </c>
      <c r="AB2249" s="1">
        <v>10</v>
      </c>
      <c r="AC2249" s="3">
        <v>11</v>
      </c>
      <c r="AD2249" s="1">
        <v>6.8087554999999994E-2</v>
      </c>
      <c r="AE2249" s="1">
        <v>7.64290413256244E-3</v>
      </c>
      <c r="AF2249" s="1">
        <v>1</v>
      </c>
      <c r="AG2249" s="1">
        <v>1</v>
      </c>
      <c r="AH2249" s="1">
        <v>11</v>
      </c>
      <c r="AI2249" s="1">
        <v>2</v>
      </c>
      <c r="AJ2249" s="1">
        <v>2</v>
      </c>
      <c r="AK2249" s="1">
        <v>51</v>
      </c>
    </row>
    <row r="2250" spans="1:37" x14ac:dyDescent="0.2">
      <c r="A2250" t="s">
        <v>2249</v>
      </c>
      <c r="B2250" t="s">
        <v>5123</v>
      </c>
      <c r="C2250" t="s">
        <v>5949</v>
      </c>
      <c r="D2250" t="s">
        <v>9818</v>
      </c>
      <c r="E2250" t="s">
        <v>9819</v>
      </c>
      <c r="F2250" s="35" t="s">
        <v>9820</v>
      </c>
      <c r="G2250" s="1" t="s">
        <v>5104</v>
      </c>
      <c r="H2250" s="1" t="s">
        <v>5104</v>
      </c>
      <c r="I2250" s="3">
        <v>1</v>
      </c>
      <c r="J2250" s="1">
        <v>0</v>
      </c>
      <c r="K2250" s="1">
        <v>0</v>
      </c>
      <c r="L2250" s="3">
        <v>1</v>
      </c>
      <c r="M2250" s="6">
        <v>29.5</v>
      </c>
      <c r="N2250" s="13">
        <v>29.5</v>
      </c>
      <c r="O2250" s="3">
        <v>44</v>
      </c>
      <c r="P2250" s="1">
        <v>2.4950000000000001</v>
      </c>
      <c r="Q2250" s="1">
        <v>2.4950000000000001</v>
      </c>
      <c r="R2250" s="3">
        <v>47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40</v>
      </c>
      <c r="Z2250" s="1">
        <v>0</v>
      </c>
      <c r="AA2250" s="1">
        <v>20</v>
      </c>
      <c r="AB2250" s="1">
        <v>40</v>
      </c>
      <c r="AC2250" s="3">
        <v>11</v>
      </c>
      <c r="AD2250" s="1">
        <v>-8.9474217999999994E-2</v>
      </c>
      <c r="AE2250" s="1">
        <v>-4.0929716154837002E-2</v>
      </c>
      <c r="AF2250" s="1">
        <v>1</v>
      </c>
      <c r="AG2250" s="1">
        <v>1</v>
      </c>
      <c r="AH2250" s="1">
        <v>11</v>
      </c>
      <c r="AI2250" s="1">
        <v>2</v>
      </c>
      <c r="AJ2250" s="1">
        <v>2</v>
      </c>
      <c r="AK2250" s="1">
        <v>51</v>
      </c>
    </row>
    <row r="2251" spans="1:37" x14ac:dyDescent="0.2">
      <c r="A2251" t="s">
        <v>2250</v>
      </c>
      <c r="B2251" t="s">
        <v>5123</v>
      </c>
      <c r="C2251" t="s">
        <v>5949</v>
      </c>
      <c r="D2251" t="s">
        <v>9818</v>
      </c>
      <c r="E2251" t="s">
        <v>7679</v>
      </c>
      <c r="F2251" s="35" t="s">
        <v>9821</v>
      </c>
      <c r="G2251" s="1" t="s">
        <v>5104</v>
      </c>
      <c r="H2251" s="1" t="s">
        <v>5104</v>
      </c>
      <c r="I2251" s="3">
        <v>1</v>
      </c>
      <c r="J2251" s="1">
        <v>0</v>
      </c>
      <c r="K2251" s="1">
        <v>0</v>
      </c>
      <c r="L2251" s="3">
        <v>1</v>
      </c>
      <c r="M2251" s="6">
        <v>63.5</v>
      </c>
      <c r="N2251" s="13">
        <v>63.5</v>
      </c>
      <c r="O2251" s="3">
        <v>44</v>
      </c>
      <c r="P2251" s="1">
        <v>2</v>
      </c>
      <c r="Q2251" s="1">
        <v>2</v>
      </c>
      <c r="R2251" s="3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40</v>
      </c>
      <c r="Z2251" s="1">
        <v>0</v>
      </c>
      <c r="AA2251" s="1">
        <v>20</v>
      </c>
      <c r="AB2251" s="1">
        <v>40</v>
      </c>
      <c r="AC2251" s="3">
        <v>11</v>
      </c>
      <c r="AD2251" s="1">
        <v>-8.9474217999999994E-2</v>
      </c>
      <c r="AE2251" s="1">
        <v>-4.0929716154837002E-2</v>
      </c>
      <c r="AF2251" s="1">
        <v>1</v>
      </c>
      <c r="AG2251" s="1">
        <v>1</v>
      </c>
      <c r="AH2251" s="1">
        <v>11</v>
      </c>
      <c r="AI2251" s="1">
        <v>1</v>
      </c>
      <c r="AJ2251" s="1">
        <v>1</v>
      </c>
      <c r="AK2251" s="1">
        <v>51</v>
      </c>
    </row>
    <row r="2252" spans="1:37" x14ac:dyDescent="0.2">
      <c r="A2252" t="s">
        <v>2251</v>
      </c>
      <c r="B2252" t="s">
        <v>5123</v>
      </c>
      <c r="C2252" t="s">
        <v>5949</v>
      </c>
      <c r="D2252" t="s">
        <v>9818</v>
      </c>
      <c r="E2252" t="s">
        <v>7952</v>
      </c>
      <c r="F2252" s="35" t="s">
        <v>9822</v>
      </c>
      <c r="G2252" s="1" t="s">
        <v>5104</v>
      </c>
      <c r="H2252" s="1" t="s">
        <v>5104</v>
      </c>
      <c r="I2252" s="3">
        <v>1</v>
      </c>
      <c r="J2252" s="1">
        <v>0</v>
      </c>
      <c r="K2252" s="1">
        <v>0</v>
      </c>
      <c r="L2252" s="3">
        <v>1</v>
      </c>
      <c r="M2252" s="6">
        <v>105</v>
      </c>
      <c r="N2252" s="13">
        <v>105</v>
      </c>
      <c r="O2252" s="3">
        <v>44</v>
      </c>
      <c r="P2252" s="1" t="s">
        <v>2</v>
      </c>
      <c r="Q2252" s="1">
        <v>3.516</v>
      </c>
      <c r="R2252" s="3" t="s">
        <v>14989</v>
      </c>
      <c r="S2252" s="1">
        <v>1</v>
      </c>
      <c r="T2252" s="1">
        <v>0</v>
      </c>
      <c r="U2252" s="1">
        <v>0</v>
      </c>
      <c r="V2252" s="1">
        <v>0</v>
      </c>
      <c r="W2252" s="1">
        <v>1</v>
      </c>
      <c r="X2252" s="1">
        <v>0</v>
      </c>
      <c r="Y2252" s="1">
        <v>40</v>
      </c>
      <c r="Z2252" s="1">
        <v>0</v>
      </c>
      <c r="AA2252" s="1">
        <v>18</v>
      </c>
      <c r="AB2252" s="1">
        <v>40</v>
      </c>
      <c r="AC2252" s="3">
        <v>44</v>
      </c>
      <c r="AD2252" s="1">
        <v>-8.6724559000000007E-2</v>
      </c>
      <c r="AE2252" s="1">
        <v>-4.0152407294822799E-2</v>
      </c>
      <c r="AF2252" s="1">
        <v>1</v>
      </c>
      <c r="AG2252" s="1">
        <v>1</v>
      </c>
      <c r="AH2252" s="15">
        <v>1</v>
      </c>
      <c r="AI2252" s="1">
        <v>1</v>
      </c>
      <c r="AJ2252" s="1">
        <v>1</v>
      </c>
      <c r="AK2252" s="1">
        <v>51</v>
      </c>
    </row>
    <row r="2253" spans="1:37" x14ac:dyDescent="0.2">
      <c r="A2253" t="s">
        <v>2252</v>
      </c>
      <c r="B2253" t="s">
        <v>7864</v>
      </c>
      <c r="C2253" t="s">
        <v>9823</v>
      </c>
      <c r="D2253" t="s">
        <v>9824</v>
      </c>
      <c r="E2253" t="s">
        <v>9825</v>
      </c>
      <c r="F2253" s="35" t="s">
        <v>9826</v>
      </c>
      <c r="G2253" s="1" t="s">
        <v>5104</v>
      </c>
      <c r="H2253" s="1" t="s">
        <v>5104</v>
      </c>
      <c r="I2253" s="3">
        <v>1</v>
      </c>
      <c r="J2253" s="1">
        <v>0</v>
      </c>
      <c r="K2253" s="1">
        <v>0</v>
      </c>
      <c r="L2253" s="3">
        <v>1</v>
      </c>
      <c r="M2253" s="6">
        <v>1350</v>
      </c>
      <c r="N2253" s="13">
        <v>1350</v>
      </c>
      <c r="O2253" s="3">
        <v>44</v>
      </c>
      <c r="P2253" s="1">
        <v>1.625</v>
      </c>
      <c r="Q2253" s="1">
        <v>1.625</v>
      </c>
      <c r="R2253" s="3">
        <v>47</v>
      </c>
      <c r="S2253" s="1">
        <v>70</v>
      </c>
      <c r="T2253" s="1">
        <v>0</v>
      </c>
      <c r="U2253" s="1">
        <v>0</v>
      </c>
      <c r="V2253" s="1">
        <v>0</v>
      </c>
      <c r="W2253" s="1">
        <v>20</v>
      </c>
      <c r="X2253" s="1">
        <v>0</v>
      </c>
      <c r="Y2253" s="1">
        <v>0</v>
      </c>
      <c r="Z2253" s="1">
        <v>0</v>
      </c>
      <c r="AA2253" s="1">
        <v>0</v>
      </c>
      <c r="AB2253" s="1">
        <v>10</v>
      </c>
      <c r="AC2253" s="3">
        <v>11</v>
      </c>
      <c r="AD2253" s="1">
        <v>7.3162836999999994E-2</v>
      </c>
      <c r="AE2253" s="1">
        <v>2.5867237681248999E-2</v>
      </c>
      <c r="AF2253" s="1">
        <v>1</v>
      </c>
      <c r="AG2253" s="1">
        <v>1</v>
      </c>
      <c r="AH2253" s="1">
        <v>11</v>
      </c>
      <c r="AI2253" s="1">
        <v>2</v>
      </c>
      <c r="AJ2253" s="1">
        <v>2</v>
      </c>
      <c r="AK2253" s="1">
        <v>51</v>
      </c>
    </row>
    <row r="2254" spans="1:37" x14ac:dyDescent="0.2">
      <c r="A2254" t="s">
        <v>2253</v>
      </c>
      <c r="B2254" t="s">
        <v>5168</v>
      </c>
      <c r="C2254" t="s">
        <v>5481</v>
      </c>
      <c r="D2254" t="s">
        <v>9827</v>
      </c>
      <c r="E2254" t="s">
        <v>6612</v>
      </c>
      <c r="F2254" s="35" t="s">
        <v>9828</v>
      </c>
      <c r="G2254" s="1" t="s">
        <v>5104</v>
      </c>
      <c r="H2254" s="1" t="s">
        <v>5104</v>
      </c>
      <c r="I2254" s="3">
        <v>1</v>
      </c>
      <c r="J2254" s="1">
        <v>0</v>
      </c>
      <c r="K2254" s="1">
        <v>0</v>
      </c>
      <c r="L2254" s="3">
        <v>1</v>
      </c>
      <c r="M2254" s="6">
        <v>11.6</v>
      </c>
      <c r="N2254" s="13">
        <v>11.6</v>
      </c>
      <c r="O2254" s="3">
        <v>44</v>
      </c>
      <c r="P2254" s="1">
        <v>1</v>
      </c>
      <c r="Q2254" s="1">
        <v>1</v>
      </c>
      <c r="R2254" s="3">
        <v>47</v>
      </c>
      <c r="S2254" s="1">
        <v>50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50</v>
      </c>
      <c r="Z2254" s="1">
        <v>0</v>
      </c>
      <c r="AA2254" s="1">
        <v>0</v>
      </c>
      <c r="AB2254" s="1">
        <v>0</v>
      </c>
      <c r="AC2254" s="3">
        <v>11</v>
      </c>
      <c r="AD2254" s="1">
        <v>5.0253275E-2</v>
      </c>
      <c r="AE2254" s="1">
        <v>-7.0976602537474495E-2</v>
      </c>
      <c r="AF2254" s="1">
        <v>2</v>
      </c>
      <c r="AG2254" s="1">
        <v>2</v>
      </c>
      <c r="AH2254" s="1">
        <v>11</v>
      </c>
      <c r="AI2254" s="1">
        <v>4</v>
      </c>
      <c r="AJ2254" s="1">
        <v>4</v>
      </c>
      <c r="AK2254" s="1">
        <v>51</v>
      </c>
    </row>
    <row r="2255" spans="1:37" x14ac:dyDescent="0.2">
      <c r="A2255" t="s">
        <v>2254</v>
      </c>
      <c r="B2255" t="s">
        <v>5168</v>
      </c>
      <c r="C2255" t="s">
        <v>5481</v>
      </c>
      <c r="D2255" t="s">
        <v>9827</v>
      </c>
      <c r="E2255" t="s">
        <v>9829</v>
      </c>
      <c r="F2255" s="35" t="s">
        <v>9830</v>
      </c>
      <c r="G2255" s="1" t="s">
        <v>5104</v>
      </c>
      <c r="H2255" s="1" t="s">
        <v>5104</v>
      </c>
      <c r="I2255" s="3">
        <v>1</v>
      </c>
      <c r="J2255" s="1">
        <v>0</v>
      </c>
      <c r="K2255" s="1">
        <v>0</v>
      </c>
      <c r="L2255" s="3">
        <v>1</v>
      </c>
      <c r="M2255" s="6">
        <v>12.8</v>
      </c>
      <c r="N2255" s="13">
        <v>12.8</v>
      </c>
      <c r="O2255" s="3">
        <v>44</v>
      </c>
      <c r="P2255" s="1">
        <v>0.99</v>
      </c>
      <c r="Q2255" s="1">
        <v>0.99</v>
      </c>
      <c r="R2255" s="3">
        <v>47</v>
      </c>
      <c r="S2255" s="1">
        <v>50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50</v>
      </c>
      <c r="Z2255" s="1">
        <v>0</v>
      </c>
      <c r="AA2255" s="1">
        <v>0</v>
      </c>
      <c r="AB2255" s="1">
        <v>0</v>
      </c>
      <c r="AC2255" s="3">
        <v>11</v>
      </c>
      <c r="AD2255" s="1">
        <v>5.0253275E-2</v>
      </c>
      <c r="AE2255" s="1">
        <v>-7.0976602537474495E-2</v>
      </c>
      <c r="AF2255" s="1">
        <v>2</v>
      </c>
      <c r="AG2255" s="1">
        <v>2</v>
      </c>
      <c r="AH2255" s="1">
        <v>11</v>
      </c>
      <c r="AI2255" s="1">
        <v>4</v>
      </c>
      <c r="AJ2255" s="1">
        <v>4</v>
      </c>
      <c r="AK2255" s="1">
        <v>51</v>
      </c>
    </row>
    <row r="2256" spans="1:37" x14ac:dyDescent="0.2">
      <c r="A2256" t="s">
        <v>2255</v>
      </c>
      <c r="B2256" t="s">
        <v>5123</v>
      </c>
      <c r="C2256" t="s">
        <v>5124</v>
      </c>
      <c r="D2256" t="s">
        <v>9831</v>
      </c>
      <c r="E2256" t="s">
        <v>8328</v>
      </c>
      <c r="F2256" s="35" t="s">
        <v>9832</v>
      </c>
      <c r="G2256" s="1" t="s">
        <v>2</v>
      </c>
      <c r="H2256" s="1" t="s">
        <v>5104</v>
      </c>
      <c r="I2256" s="14" t="s">
        <v>14989</v>
      </c>
      <c r="J2256" s="1" t="s">
        <v>2</v>
      </c>
      <c r="K2256" s="1">
        <v>0</v>
      </c>
      <c r="L2256" s="14" t="s">
        <v>14989</v>
      </c>
      <c r="M2256" s="6">
        <v>97.3</v>
      </c>
      <c r="N2256" s="13">
        <v>97.3</v>
      </c>
      <c r="O2256" s="3">
        <v>44</v>
      </c>
      <c r="P2256" s="1" t="s">
        <v>2</v>
      </c>
      <c r="Q2256" s="1">
        <v>3.3772500000000001</v>
      </c>
      <c r="R2256" s="3" t="s">
        <v>14989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100</v>
      </c>
      <c r="AC2256" s="3">
        <v>11</v>
      </c>
      <c r="AD2256" s="1">
        <v>-9.0224465000000004E-2</v>
      </c>
      <c r="AE2256" s="1">
        <v>7.4363546281953602E-2</v>
      </c>
      <c r="AF2256" s="1">
        <v>1</v>
      </c>
      <c r="AG2256" s="1">
        <v>1</v>
      </c>
      <c r="AH2256" s="1">
        <v>11</v>
      </c>
      <c r="AI2256" s="1">
        <v>2</v>
      </c>
      <c r="AJ2256" s="1">
        <v>2</v>
      </c>
      <c r="AK2256" s="1">
        <v>51</v>
      </c>
    </row>
    <row r="2257" spans="1:37" x14ac:dyDescent="0.2">
      <c r="A2257" t="s">
        <v>2256</v>
      </c>
      <c r="B2257" t="s">
        <v>5123</v>
      </c>
      <c r="C2257" t="s">
        <v>5124</v>
      </c>
      <c r="D2257" t="s">
        <v>9831</v>
      </c>
      <c r="E2257" t="s">
        <v>5397</v>
      </c>
      <c r="F2257" s="35" t="s">
        <v>9833</v>
      </c>
      <c r="G2257" s="1" t="s">
        <v>5104</v>
      </c>
      <c r="H2257" s="1" t="s">
        <v>5104</v>
      </c>
      <c r="I2257" s="3">
        <v>1</v>
      </c>
      <c r="J2257" s="1">
        <v>0</v>
      </c>
      <c r="K2257" s="1">
        <v>0</v>
      </c>
      <c r="L2257" s="3">
        <v>1</v>
      </c>
      <c r="M2257" s="6">
        <v>350</v>
      </c>
      <c r="N2257" s="13">
        <v>350</v>
      </c>
      <c r="O2257" s="3">
        <v>44</v>
      </c>
      <c r="P2257" s="1" t="s">
        <v>2</v>
      </c>
      <c r="Q2257" s="1">
        <v>3.5247000000000002</v>
      </c>
      <c r="R2257" s="3" t="s">
        <v>14989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100</v>
      </c>
      <c r="AC2257" s="3">
        <v>11</v>
      </c>
      <c r="AD2257" s="1">
        <v>-9.0224465000000004E-2</v>
      </c>
      <c r="AE2257" s="1">
        <v>7.4363546281953602E-2</v>
      </c>
      <c r="AF2257" s="1">
        <v>1</v>
      </c>
      <c r="AG2257" s="1">
        <v>1</v>
      </c>
      <c r="AH2257" s="1">
        <v>11</v>
      </c>
      <c r="AI2257" s="1">
        <v>2</v>
      </c>
      <c r="AJ2257" s="1">
        <v>2</v>
      </c>
      <c r="AK2257" s="1">
        <v>51</v>
      </c>
    </row>
    <row r="2258" spans="1:37" x14ac:dyDescent="0.2">
      <c r="A2258" t="s">
        <v>2257</v>
      </c>
      <c r="B2258" t="s">
        <v>5233</v>
      </c>
      <c r="C2258" t="s">
        <v>5234</v>
      </c>
      <c r="D2258" t="s">
        <v>9834</v>
      </c>
      <c r="E2258" t="s">
        <v>9835</v>
      </c>
      <c r="F2258" s="35" t="s">
        <v>9836</v>
      </c>
      <c r="G2258" s="1" t="s">
        <v>5105</v>
      </c>
      <c r="H2258" s="1" t="s">
        <v>5105</v>
      </c>
      <c r="I2258" s="3">
        <v>1</v>
      </c>
      <c r="J2258" s="1">
        <v>0</v>
      </c>
      <c r="K2258" s="1">
        <v>0</v>
      </c>
      <c r="L2258" s="3">
        <v>1</v>
      </c>
      <c r="M2258" s="6">
        <v>7500</v>
      </c>
      <c r="N2258" s="13">
        <v>7500</v>
      </c>
      <c r="O2258" s="3">
        <v>44</v>
      </c>
      <c r="P2258" s="1">
        <v>0.99</v>
      </c>
      <c r="Q2258" s="1">
        <v>0.99</v>
      </c>
      <c r="R2258" s="3">
        <v>47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100</v>
      </c>
      <c r="AC2258" s="3">
        <v>11</v>
      </c>
      <c r="AD2258" s="1">
        <v>-9.0224465000000004E-2</v>
      </c>
      <c r="AE2258" s="1">
        <v>7.4363546281953602E-2</v>
      </c>
      <c r="AF2258" s="1">
        <v>1</v>
      </c>
      <c r="AG2258" s="1">
        <v>1</v>
      </c>
      <c r="AH2258" s="1">
        <v>11</v>
      </c>
      <c r="AI2258" s="1">
        <v>1</v>
      </c>
      <c r="AJ2258" s="1">
        <v>1</v>
      </c>
      <c r="AK2258" s="1">
        <v>51</v>
      </c>
    </row>
    <row r="2259" spans="1:37" x14ac:dyDescent="0.2">
      <c r="A2259" t="s">
        <v>2258</v>
      </c>
      <c r="B2259" t="s">
        <v>5233</v>
      </c>
      <c r="C2259" t="s">
        <v>5234</v>
      </c>
      <c r="D2259" t="s">
        <v>9834</v>
      </c>
      <c r="E2259" t="s">
        <v>9837</v>
      </c>
      <c r="F2259" s="35" t="s">
        <v>9838</v>
      </c>
      <c r="G2259" s="1" t="s">
        <v>5106</v>
      </c>
      <c r="H2259" s="1" t="s">
        <v>5106</v>
      </c>
      <c r="I2259" s="3">
        <v>1</v>
      </c>
      <c r="J2259" s="1">
        <v>0</v>
      </c>
      <c r="K2259" s="1">
        <v>0</v>
      </c>
      <c r="L2259" s="3">
        <v>1</v>
      </c>
      <c r="M2259" s="6">
        <v>5300.1</v>
      </c>
      <c r="N2259" s="13">
        <v>5300.1</v>
      </c>
      <c r="O2259" s="3">
        <v>44</v>
      </c>
      <c r="P2259" s="1">
        <v>0.99</v>
      </c>
      <c r="Q2259" s="1">
        <v>0.99</v>
      </c>
      <c r="R2259" s="3">
        <v>47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100</v>
      </c>
      <c r="AC2259" s="3">
        <v>11</v>
      </c>
      <c r="AD2259" s="1">
        <v>-9.0224465000000004E-2</v>
      </c>
      <c r="AE2259" s="1">
        <v>7.4363546281953602E-2</v>
      </c>
      <c r="AF2259" s="1">
        <v>1</v>
      </c>
      <c r="AG2259" s="1">
        <v>1</v>
      </c>
      <c r="AH2259" s="1">
        <v>11</v>
      </c>
      <c r="AI2259" s="1">
        <v>2</v>
      </c>
      <c r="AJ2259" s="1">
        <v>2</v>
      </c>
      <c r="AK2259" s="1">
        <v>51</v>
      </c>
    </row>
    <row r="2260" spans="1:37" x14ac:dyDescent="0.2">
      <c r="A2260" t="s">
        <v>2259</v>
      </c>
      <c r="B2260" t="s">
        <v>5233</v>
      </c>
      <c r="C2260" t="s">
        <v>5234</v>
      </c>
      <c r="D2260" t="s">
        <v>9834</v>
      </c>
      <c r="E2260" t="s">
        <v>9839</v>
      </c>
      <c r="F2260" s="35" t="s">
        <v>9840</v>
      </c>
      <c r="G2260" s="1" t="s">
        <v>5106</v>
      </c>
      <c r="H2260" s="1" t="s">
        <v>5106</v>
      </c>
      <c r="I2260" s="3">
        <v>1</v>
      </c>
      <c r="J2260" s="1">
        <v>0</v>
      </c>
      <c r="K2260" s="1">
        <v>0</v>
      </c>
      <c r="L2260" s="3">
        <v>1</v>
      </c>
      <c r="M2260" s="6">
        <v>2500</v>
      </c>
      <c r="N2260" s="13">
        <v>2500</v>
      </c>
      <c r="O2260" s="3">
        <v>44</v>
      </c>
      <c r="P2260" s="1">
        <v>1</v>
      </c>
      <c r="Q2260" s="1">
        <v>1</v>
      </c>
      <c r="R2260" s="3">
        <v>47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100</v>
      </c>
      <c r="AC2260" s="3">
        <v>11</v>
      </c>
      <c r="AD2260" s="1">
        <v>-9.0224465000000004E-2</v>
      </c>
      <c r="AE2260" s="1">
        <v>7.4363546281953602E-2</v>
      </c>
      <c r="AF2260" s="1">
        <v>1</v>
      </c>
      <c r="AG2260" s="1">
        <v>1</v>
      </c>
      <c r="AH2260" s="1">
        <v>11</v>
      </c>
      <c r="AI2260" s="1">
        <v>1</v>
      </c>
      <c r="AJ2260" s="1">
        <v>1</v>
      </c>
      <c r="AK2260" s="1">
        <v>51</v>
      </c>
    </row>
    <row r="2261" spans="1:37" x14ac:dyDescent="0.2">
      <c r="A2261" t="s">
        <v>2260</v>
      </c>
      <c r="B2261" t="s">
        <v>5233</v>
      </c>
      <c r="C2261" t="s">
        <v>5234</v>
      </c>
      <c r="D2261" t="s">
        <v>9834</v>
      </c>
      <c r="E2261" t="s">
        <v>9841</v>
      </c>
      <c r="F2261" s="35" t="s">
        <v>9842</v>
      </c>
      <c r="G2261" s="1" t="s">
        <v>5104</v>
      </c>
      <c r="H2261" s="1" t="s">
        <v>5104</v>
      </c>
      <c r="I2261" s="3">
        <v>1</v>
      </c>
      <c r="J2261" s="1">
        <v>1</v>
      </c>
      <c r="K2261" s="1">
        <v>1</v>
      </c>
      <c r="L2261" s="3">
        <v>1</v>
      </c>
      <c r="M2261" s="6">
        <v>3250</v>
      </c>
      <c r="N2261" s="13">
        <v>3250</v>
      </c>
      <c r="O2261" s="3">
        <v>44</v>
      </c>
      <c r="P2261" s="1">
        <v>1</v>
      </c>
      <c r="Q2261" s="1">
        <v>1</v>
      </c>
      <c r="R2261" s="3">
        <v>47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100</v>
      </c>
      <c r="AC2261" s="3">
        <v>11</v>
      </c>
      <c r="AD2261" s="1">
        <v>-9.0224465000000004E-2</v>
      </c>
      <c r="AE2261" s="1">
        <v>7.4363546281953602E-2</v>
      </c>
      <c r="AF2261" s="1">
        <v>1</v>
      </c>
      <c r="AG2261" s="1">
        <v>1</v>
      </c>
      <c r="AH2261" s="1">
        <v>11</v>
      </c>
      <c r="AI2261" s="1">
        <v>2</v>
      </c>
      <c r="AJ2261" s="1">
        <v>2</v>
      </c>
      <c r="AK2261" s="1">
        <v>51</v>
      </c>
    </row>
    <row r="2262" spans="1:37" x14ac:dyDescent="0.2">
      <c r="A2262" t="s">
        <v>2261</v>
      </c>
      <c r="B2262" t="s">
        <v>5123</v>
      </c>
      <c r="C2262" t="s">
        <v>5124</v>
      </c>
      <c r="D2262" t="s">
        <v>9843</v>
      </c>
      <c r="E2262" t="s">
        <v>8783</v>
      </c>
      <c r="F2262" s="35" t="s">
        <v>9844</v>
      </c>
      <c r="G2262" s="1" t="s">
        <v>5104</v>
      </c>
      <c r="H2262" s="1" t="s">
        <v>5104</v>
      </c>
      <c r="I2262" s="3">
        <v>1</v>
      </c>
      <c r="J2262" s="1">
        <v>0</v>
      </c>
      <c r="K2262" s="1">
        <v>0</v>
      </c>
      <c r="L2262" s="3">
        <v>1</v>
      </c>
      <c r="M2262" s="6">
        <v>141</v>
      </c>
      <c r="N2262" s="13">
        <v>141</v>
      </c>
      <c r="O2262" s="3">
        <v>44</v>
      </c>
      <c r="P2262" s="1">
        <v>2.5</v>
      </c>
      <c r="Q2262" s="1">
        <v>2.5</v>
      </c>
      <c r="R2262" s="3">
        <v>47</v>
      </c>
      <c r="S2262" s="1">
        <v>10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10</v>
      </c>
      <c r="Z2262" s="1">
        <v>0</v>
      </c>
      <c r="AA2262" s="1">
        <v>20</v>
      </c>
      <c r="AB2262" s="1">
        <v>60</v>
      </c>
      <c r="AC2262" s="3">
        <v>11</v>
      </c>
      <c r="AD2262" s="1">
        <v>-7.4080504000000005E-2</v>
      </c>
      <c r="AE2262" s="1">
        <v>2.3214266687842801E-2</v>
      </c>
      <c r="AF2262" s="1">
        <v>1</v>
      </c>
      <c r="AG2262" s="1">
        <v>1</v>
      </c>
      <c r="AH2262" s="1">
        <v>11</v>
      </c>
      <c r="AI2262" s="1">
        <v>6</v>
      </c>
      <c r="AJ2262" s="1">
        <v>6</v>
      </c>
      <c r="AK2262" s="1">
        <v>51</v>
      </c>
    </row>
    <row r="2263" spans="1:37" x14ac:dyDescent="0.2">
      <c r="A2263" t="s">
        <v>2262</v>
      </c>
      <c r="B2263" t="s">
        <v>5123</v>
      </c>
      <c r="C2263" t="s">
        <v>6199</v>
      </c>
      <c r="D2263" t="s">
        <v>9845</v>
      </c>
      <c r="E2263" t="s">
        <v>9846</v>
      </c>
      <c r="F2263" s="35" t="s">
        <v>9847</v>
      </c>
      <c r="G2263" s="1" t="s">
        <v>5104</v>
      </c>
      <c r="H2263" s="1" t="s">
        <v>5104</v>
      </c>
      <c r="I2263" s="3">
        <v>1</v>
      </c>
      <c r="J2263" s="1">
        <v>1</v>
      </c>
      <c r="K2263" s="1">
        <v>1</v>
      </c>
      <c r="L2263" s="3">
        <v>1</v>
      </c>
      <c r="M2263" s="6">
        <v>400</v>
      </c>
      <c r="N2263" s="13">
        <v>400</v>
      </c>
      <c r="O2263" s="3">
        <v>44</v>
      </c>
      <c r="P2263" s="1">
        <v>1.0825</v>
      </c>
      <c r="Q2263" s="1">
        <v>1.0825</v>
      </c>
      <c r="R2263" s="3">
        <v>47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50</v>
      </c>
      <c r="Z2263" s="1">
        <v>0</v>
      </c>
      <c r="AA2263" s="1">
        <v>50</v>
      </c>
      <c r="AB2263" s="1">
        <v>0</v>
      </c>
      <c r="AC2263" s="3">
        <v>11</v>
      </c>
      <c r="AD2263" s="1">
        <v>-4.8037924000000003E-2</v>
      </c>
      <c r="AE2263" s="1">
        <v>-0.107415343584462</v>
      </c>
      <c r="AF2263" s="1">
        <v>2</v>
      </c>
      <c r="AG2263" s="1">
        <v>2</v>
      </c>
      <c r="AH2263" s="1">
        <v>11</v>
      </c>
      <c r="AI2263" s="1">
        <v>2</v>
      </c>
      <c r="AJ2263" s="1">
        <v>2</v>
      </c>
      <c r="AK2263" s="1">
        <v>51</v>
      </c>
    </row>
    <row r="2264" spans="1:37" x14ac:dyDescent="0.2">
      <c r="A2264" t="s">
        <v>2263</v>
      </c>
      <c r="B2264" t="s">
        <v>5123</v>
      </c>
      <c r="C2264" t="s">
        <v>6199</v>
      </c>
      <c r="D2264" t="s">
        <v>9845</v>
      </c>
      <c r="E2264" t="s">
        <v>9848</v>
      </c>
      <c r="F2264" s="35" t="s">
        <v>9849</v>
      </c>
      <c r="G2264" s="1" t="s">
        <v>5104</v>
      </c>
      <c r="H2264" s="1" t="s">
        <v>5104</v>
      </c>
      <c r="I2264" s="3">
        <v>1</v>
      </c>
      <c r="J2264" s="1">
        <v>0</v>
      </c>
      <c r="K2264" s="1">
        <v>0</v>
      </c>
      <c r="L2264" s="3">
        <v>1</v>
      </c>
      <c r="M2264" s="6">
        <v>439</v>
      </c>
      <c r="N2264" s="13">
        <v>439</v>
      </c>
      <c r="O2264" s="3">
        <v>44</v>
      </c>
      <c r="P2264" s="1">
        <v>1.5</v>
      </c>
      <c r="Q2264" s="1">
        <v>1.5</v>
      </c>
      <c r="R2264" s="3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80</v>
      </c>
      <c r="Z2264" s="1">
        <v>0</v>
      </c>
      <c r="AA2264" s="1">
        <v>0</v>
      </c>
      <c r="AB2264" s="1">
        <v>20</v>
      </c>
      <c r="AC2264" s="3">
        <v>11</v>
      </c>
      <c r="AD2264" s="1">
        <v>-6.1686281000000003E-2</v>
      </c>
      <c r="AE2264" s="1">
        <v>-8.1222627267112699E-2</v>
      </c>
      <c r="AF2264" s="1">
        <v>2</v>
      </c>
      <c r="AG2264" s="1">
        <v>2</v>
      </c>
      <c r="AH2264" s="1">
        <v>11</v>
      </c>
      <c r="AI2264" s="1">
        <v>2</v>
      </c>
      <c r="AJ2264" s="1">
        <v>2</v>
      </c>
      <c r="AK2264" s="1">
        <v>51</v>
      </c>
    </row>
    <row r="2265" spans="1:37" x14ac:dyDescent="0.2">
      <c r="A2265" t="s">
        <v>2264</v>
      </c>
      <c r="B2265" t="s">
        <v>5123</v>
      </c>
      <c r="C2265" t="s">
        <v>6199</v>
      </c>
      <c r="D2265" t="s">
        <v>9845</v>
      </c>
      <c r="E2265" t="s">
        <v>7362</v>
      </c>
      <c r="F2265" s="35" t="s">
        <v>9850</v>
      </c>
      <c r="G2265" s="1" t="s">
        <v>5104</v>
      </c>
      <c r="H2265" s="1" t="s">
        <v>5104</v>
      </c>
      <c r="I2265" s="3">
        <v>1</v>
      </c>
      <c r="J2265" s="1">
        <v>0</v>
      </c>
      <c r="K2265" s="1">
        <v>0</v>
      </c>
      <c r="L2265" s="3">
        <v>1</v>
      </c>
      <c r="M2265" s="6">
        <v>108</v>
      </c>
      <c r="N2265" s="13">
        <v>108</v>
      </c>
      <c r="O2265" s="3">
        <v>44</v>
      </c>
      <c r="P2265" s="1" t="s">
        <v>2</v>
      </c>
      <c r="Q2265" s="1">
        <v>1.3246</v>
      </c>
      <c r="R2265" s="3" t="s">
        <v>14989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80</v>
      </c>
      <c r="Z2265" s="1">
        <v>0</v>
      </c>
      <c r="AA2265" s="1">
        <v>0</v>
      </c>
      <c r="AB2265" s="1">
        <v>20</v>
      </c>
      <c r="AC2265" s="3">
        <v>11</v>
      </c>
      <c r="AD2265" s="1">
        <v>-6.1686281000000003E-2</v>
      </c>
      <c r="AE2265" s="1">
        <v>-8.1222627267112699E-2</v>
      </c>
      <c r="AF2265" s="1">
        <v>2</v>
      </c>
      <c r="AG2265" s="1">
        <v>2</v>
      </c>
      <c r="AH2265" s="1">
        <v>11</v>
      </c>
      <c r="AI2265" s="1">
        <v>1</v>
      </c>
      <c r="AJ2265" s="1">
        <v>1</v>
      </c>
      <c r="AK2265" s="1">
        <v>51</v>
      </c>
    </row>
    <row r="2266" spans="1:37" x14ac:dyDescent="0.2">
      <c r="A2266" t="s">
        <v>2265</v>
      </c>
      <c r="B2266" t="s">
        <v>5123</v>
      </c>
      <c r="C2266" t="s">
        <v>5124</v>
      </c>
      <c r="D2266" t="s">
        <v>9851</v>
      </c>
      <c r="E2266" t="s">
        <v>9852</v>
      </c>
      <c r="F2266" s="35" t="s">
        <v>9853</v>
      </c>
      <c r="G2266" s="1" t="s">
        <v>5104</v>
      </c>
      <c r="H2266" s="1" t="s">
        <v>5104</v>
      </c>
      <c r="I2266" s="3">
        <v>1</v>
      </c>
      <c r="J2266" s="1">
        <v>0</v>
      </c>
      <c r="K2266" s="1">
        <v>0</v>
      </c>
      <c r="L2266" s="3">
        <v>1</v>
      </c>
      <c r="M2266" s="6">
        <v>71</v>
      </c>
      <c r="N2266" s="13">
        <v>71</v>
      </c>
      <c r="O2266" s="3">
        <v>44</v>
      </c>
      <c r="P2266" s="1">
        <v>2.91</v>
      </c>
      <c r="Q2266" s="1">
        <v>2.91</v>
      </c>
      <c r="R2266" s="3">
        <v>47</v>
      </c>
      <c r="S2266" s="1">
        <v>50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20</v>
      </c>
      <c r="Z2266" s="1">
        <v>0</v>
      </c>
      <c r="AA2266" s="1">
        <v>20</v>
      </c>
      <c r="AB2266" s="1">
        <v>10</v>
      </c>
      <c r="AC2266" s="3">
        <v>11</v>
      </c>
      <c r="AD2266" s="1">
        <v>2.9987725E-2</v>
      </c>
      <c r="AE2266" s="1">
        <v>-2.6196765202969301E-2</v>
      </c>
      <c r="AF2266" s="1">
        <v>1</v>
      </c>
      <c r="AG2266" s="1">
        <v>1</v>
      </c>
      <c r="AH2266" s="1">
        <v>11</v>
      </c>
      <c r="AI2266" s="1">
        <v>1</v>
      </c>
      <c r="AJ2266" s="1">
        <v>1</v>
      </c>
      <c r="AK2266" s="1">
        <v>51</v>
      </c>
    </row>
    <row r="2267" spans="1:37" x14ac:dyDescent="0.2">
      <c r="A2267" t="s">
        <v>2266</v>
      </c>
      <c r="B2267" t="s">
        <v>5123</v>
      </c>
      <c r="C2267" t="s">
        <v>5124</v>
      </c>
      <c r="D2267" t="s">
        <v>9851</v>
      </c>
      <c r="E2267" t="s">
        <v>9450</v>
      </c>
      <c r="F2267" s="35" t="s">
        <v>9854</v>
      </c>
      <c r="G2267" s="1" t="s">
        <v>5104</v>
      </c>
      <c r="H2267" s="1" t="s">
        <v>5104</v>
      </c>
      <c r="I2267" s="3">
        <v>1</v>
      </c>
      <c r="J2267" s="1">
        <v>0</v>
      </c>
      <c r="K2267" s="1">
        <v>0</v>
      </c>
      <c r="L2267" s="3">
        <v>1</v>
      </c>
      <c r="M2267" s="6">
        <v>65</v>
      </c>
      <c r="N2267" s="13">
        <v>65</v>
      </c>
      <c r="O2267" s="3">
        <v>44</v>
      </c>
      <c r="P2267" s="1">
        <v>2.5724999999999998</v>
      </c>
      <c r="Q2267" s="1">
        <v>2.5724999999999998</v>
      </c>
      <c r="R2267" s="3">
        <v>47</v>
      </c>
      <c r="S2267" s="1">
        <v>50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20</v>
      </c>
      <c r="Z2267" s="1">
        <v>0</v>
      </c>
      <c r="AA2267" s="1">
        <v>20</v>
      </c>
      <c r="AB2267" s="1">
        <v>10</v>
      </c>
      <c r="AC2267" s="3">
        <v>11</v>
      </c>
      <c r="AD2267" s="1">
        <v>2.9987725E-2</v>
      </c>
      <c r="AE2267" s="1">
        <v>-2.6196765202969301E-2</v>
      </c>
      <c r="AF2267" s="1">
        <v>1</v>
      </c>
      <c r="AG2267" s="1">
        <v>1</v>
      </c>
      <c r="AH2267" s="1">
        <v>11</v>
      </c>
      <c r="AI2267" s="1">
        <v>2</v>
      </c>
      <c r="AJ2267" s="1">
        <v>2</v>
      </c>
      <c r="AK2267" s="1">
        <v>51</v>
      </c>
    </row>
    <row r="2268" spans="1:37" x14ac:dyDescent="0.2">
      <c r="A2268" t="s">
        <v>2267</v>
      </c>
      <c r="B2268" t="s">
        <v>5123</v>
      </c>
      <c r="C2268" t="s">
        <v>5124</v>
      </c>
      <c r="D2268" t="s">
        <v>9851</v>
      </c>
      <c r="E2268" t="s">
        <v>7115</v>
      </c>
      <c r="F2268" s="35" t="s">
        <v>9855</v>
      </c>
      <c r="G2268" s="1" t="s">
        <v>5104</v>
      </c>
      <c r="H2268" s="1" t="s">
        <v>5104</v>
      </c>
      <c r="I2268" s="3">
        <v>1</v>
      </c>
      <c r="J2268" s="1">
        <v>0</v>
      </c>
      <c r="K2268" s="1">
        <v>0</v>
      </c>
      <c r="L2268" s="3">
        <v>1</v>
      </c>
      <c r="M2268" s="6">
        <v>95.6</v>
      </c>
      <c r="N2268" s="13">
        <v>95.6</v>
      </c>
      <c r="O2268" s="3">
        <v>44</v>
      </c>
      <c r="P2268" s="1">
        <v>2.91</v>
      </c>
      <c r="Q2268" s="1">
        <v>2.91</v>
      </c>
      <c r="R2268" s="3">
        <v>47</v>
      </c>
      <c r="S2268" s="1">
        <v>50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20</v>
      </c>
      <c r="Z2268" s="1">
        <v>0</v>
      </c>
      <c r="AA2268" s="1">
        <v>20</v>
      </c>
      <c r="AB2268" s="1">
        <v>10</v>
      </c>
      <c r="AC2268" s="3">
        <v>11</v>
      </c>
      <c r="AD2268" s="1">
        <v>2.9987725E-2</v>
      </c>
      <c r="AE2268" s="1">
        <v>-2.6196765202969301E-2</v>
      </c>
      <c r="AF2268" s="1">
        <v>1</v>
      </c>
      <c r="AG2268" s="1">
        <v>1</v>
      </c>
      <c r="AH2268" s="1">
        <v>11</v>
      </c>
      <c r="AI2268" s="1">
        <v>2</v>
      </c>
      <c r="AJ2268" s="1">
        <v>2</v>
      </c>
      <c r="AK2268" s="1">
        <v>51</v>
      </c>
    </row>
    <row r="2269" spans="1:37" x14ac:dyDescent="0.2">
      <c r="A2269" t="s">
        <v>2268</v>
      </c>
      <c r="B2269" t="s">
        <v>5123</v>
      </c>
      <c r="C2269" t="s">
        <v>5949</v>
      </c>
      <c r="D2269" t="s">
        <v>9856</v>
      </c>
      <c r="E2269" t="s">
        <v>9857</v>
      </c>
      <c r="F2269" s="35" t="s">
        <v>9858</v>
      </c>
      <c r="G2269" s="1" t="s">
        <v>5104</v>
      </c>
      <c r="H2269" s="1" t="s">
        <v>5104</v>
      </c>
      <c r="I2269" s="3">
        <v>1</v>
      </c>
      <c r="J2269" s="1">
        <v>0</v>
      </c>
      <c r="K2269" s="1">
        <v>0</v>
      </c>
      <c r="L2269" s="3">
        <v>1</v>
      </c>
      <c r="M2269" s="6">
        <v>13.4</v>
      </c>
      <c r="N2269" s="13">
        <v>13.4</v>
      </c>
      <c r="O2269" s="3">
        <v>44</v>
      </c>
      <c r="P2269" s="1">
        <v>4.0549999999999997</v>
      </c>
      <c r="Q2269" s="1">
        <v>4.0549999999999997</v>
      </c>
      <c r="R2269" s="3">
        <v>47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100</v>
      </c>
      <c r="AC2269" s="3">
        <v>11</v>
      </c>
      <c r="AD2269" s="1">
        <v>-9.0224465000000004E-2</v>
      </c>
      <c r="AE2269" s="1">
        <v>7.4363546281953602E-2</v>
      </c>
      <c r="AF2269" s="1">
        <v>1</v>
      </c>
      <c r="AG2269" s="1">
        <v>1</v>
      </c>
      <c r="AH2269" s="1">
        <v>11</v>
      </c>
      <c r="AI2269" s="1">
        <v>4</v>
      </c>
      <c r="AJ2269" s="1">
        <v>4</v>
      </c>
      <c r="AK2269" s="1">
        <v>51</v>
      </c>
    </row>
    <row r="2270" spans="1:37" x14ac:dyDescent="0.2">
      <c r="A2270" t="s">
        <v>2269</v>
      </c>
      <c r="B2270" t="s">
        <v>5123</v>
      </c>
      <c r="C2270" t="s">
        <v>5124</v>
      </c>
      <c r="D2270" t="s">
        <v>9859</v>
      </c>
      <c r="E2270" t="s">
        <v>9860</v>
      </c>
      <c r="F2270" s="35" t="s">
        <v>9861</v>
      </c>
      <c r="G2270" s="1" t="s">
        <v>5104</v>
      </c>
      <c r="H2270" s="1" t="s">
        <v>5104</v>
      </c>
      <c r="I2270" s="3">
        <v>1</v>
      </c>
      <c r="J2270" s="1">
        <v>0</v>
      </c>
      <c r="K2270" s="1">
        <v>0</v>
      </c>
      <c r="L2270" s="3">
        <v>1</v>
      </c>
      <c r="M2270" s="6">
        <v>1664</v>
      </c>
      <c r="N2270" s="13">
        <v>1664</v>
      </c>
      <c r="O2270" s="3">
        <v>44</v>
      </c>
      <c r="P2270" s="1">
        <v>1.02</v>
      </c>
      <c r="Q2270" s="1">
        <v>1.02</v>
      </c>
      <c r="R2270" s="3">
        <v>47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100</v>
      </c>
      <c r="AC2270" s="3">
        <v>11</v>
      </c>
      <c r="AD2270" s="1">
        <v>-9.0224465000000004E-2</v>
      </c>
      <c r="AE2270" s="1">
        <v>7.4363546281953602E-2</v>
      </c>
      <c r="AF2270" s="1">
        <v>3</v>
      </c>
      <c r="AG2270" s="1">
        <v>3</v>
      </c>
      <c r="AH2270" s="1">
        <v>11</v>
      </c>
      <c r="AI2270" s="1">
        <v>4</v>
      </c>
      <c r="AJ2270" s="1">
        <v>4</v>
      </c>
      <c r="AK2270" s="1">
        <v>51</v>
      </c>
    </row>
    <row r="2271" spans="1:37" x14ac:dyDescent="0.2">
      <c r="A2271" t="s">
        <v>2270</v>
      </c>
      <c r="B2271" t="s">
        <v>5123</v>
      </c>
      <c r="C2271" t="s">
        <v>5124</v>
      </c>
      <c r="D2271" t="s">
        <v>9859</v>
      </c>
      <c r="E2271" t="s">
        <v>9862</v>
      </c>
      <c r="F2271" s="35" t="s">
        <v>9863</v>
      </c>
      <c r="G2271" s="1" t="s">
        <v>5104</v>
      </c>
      <c r="H2271" s="1" t="s">
        <v>5104</v>
      </c>
      <c r="I2271" s="3">
        <v>1</v>
      </c>
      <c r="J2271" s="1">
        <v>0</v>
      </c>
      <c r="K2271" s="1">
        <v>0</v>
      </c>
      <c r="L2271" s="3">
        <v>1</v>
      </c>
      <c r="M2271" s="6">
        <v>2000</v>
      </c>
      <c r="N2271" s="13">
        <v>2000</v>
      </c>
      <c r="O2271" s="3">
        <v>44</v>
      </c>
      <c r="P2271" s="1" t="s">
        <v>2</v>
      </c>
      <c r="Q2271" s="1">
        <v>1.3240000000000001</v>
      </c>
      <c r="R2271" s="3" t="s">
        <v>14989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100</v>
      </c>
      <c r="AC2271" s="3">
        <v>11</v>
      </c>
      <c r="AD2271" s="1">
        <v>-9.0224465000000004E-2</v>
      </c>
      <c r="AE2271" s="1">
        <v>7.4363546281953602E-2</v>
      </c>
      <c r="AF2271" s="1">
        <v>3</v>
      </c>
      <c r="AG2271" s="1">
        <v>3</v>
      </c>
      <c r="AH2271" s="1">
        <v>11</v>
      </c>
      <c r="AI2271" s="1">
        <v>2</v>
      </c>
      <c r="AJ2271" s="1">
        <v>2</v>
      </c>
      <c r="AK2271" s="1">
        <v>51</v>
      </c>
    </row>
    <row r="2272" spans="1:37" x14ac:dyDescent="0.2">
      <c r="A2272" t="s">
        <v>2271</v>
      </c>
      <c r="B2272" t="s">
        <v>5123</v>
      </c>
      <c r="C2272" t="s">
        <v>5124</v>
      </c>
      <c r="D2272" t="s">
        <v>9859</v>
      </c>
      <c r="E2272" t="s">
        <v>9864</v>
      </c>
      <c r="F2272" s="35" t="s">
        <v>9865</v>
      </c>
      <c r="G2272" s="1" t="s">
        <v>5104</v>
      </c>
      <c r="H2272" s="1" t="s">
        <v>5104</v>
      </c>
      <c r="I2272" s="3">
        <v>1</v>
      </c>
      <c r="J2272" s="1">
        <v>0</v>
      </c>
      <c r="K2272" s="1">
        <v>0</v>
      </c>
      <c r="L2272" s="3">
        <v>1</v>
      </c>
      <c r="M2272" s="6">
        <v>1950</v>
      </c>
      <c r="N2272" s="13">
        <v>1950</v>
      </c>
      <c r="O2272" s="3">
        <v>44</v>
      </c>
      <c r="P2272" s="1">
        <v>1.07</v>
      </c>
      <c r="Q2272" s="1">
        <v>1.07</v>
      </c>
      <c r="R2272" s="3">
        <v>47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100</v>
      </c>
      <c r="AC2272" s="3">
        <v>11</v>
      </c>
      <c r="AD2272" s="1">
        <v>-9.0224465000000004E-2</v>
      </c>
      <c r="AE2272" s="1">
        <v>7.4363546281953602E-2</v>
      </c>
      <c r="AF2272" s="1">
        <v>3</v>
      </c>
      <c r="AG2272" s="1">
        <v>3</v>
      </c>
      <c r="AH2272" s="1">
        <v>11</v>
      </c>
      <c r="AI2272" s="1">
        <v>3</v>
      </c>
      <c r="AJ2272" s="1">
        <v>3</v>
      </c>
      <c r="AK2272" s="1">
        <v>51</v>
      </c>
    </row>
    <row r="2273" spans="1:37" x14ac:dyDescent="0.2">
      <c r="A2273" t="s">
        <v>2272</v>
      </c>
      <c r="B2273" t="s">
        <v>5123</v>
      </c>
      <c r="C2273" t="s">
        <v>5124</v>
      </c>
      <c r="D2273" t="s">
        <v>9859</v>
      </c>
      <c r="E2273" t="s">
        <v>9866</v>
      </c>
      <c r="F2273" s="35" t="s">
        <v>9867</v>
      </c>
      <c r="G2273" s="1" t="s">
        <v>5104</v>
      </c>
      <c r="H2273" s="1" t="s">
        <v>5104</v>
      </c>
      <c r="I2273" s="3">
        <v>1</v>
      </c>
      <c r="J2273" s="1">
        <v>0</v>
      </c>
      <c r="K2273" s="1">
        <v>0</v>
      </c>
      <c r="L2273" s="3">
        <v>1</v>
      </c>
      <c r="M2273" s="6">
        <v>1157.5</v>
      </c>
      <c r="N2273" s="13">
        <v>1157.5</v>
      </c>
      <c r="O2273" s="3">
        <v>44</v>
      </c>
      <c r="P2273" s="1">
        <v>1.02</v>
      </c>
      <c r="Q2273" s="1">
        <v>1.02</v>
      </c>
      <c r="R2273" s="3">
        <v>47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100</v>
      </c>
      <c r="AC2273" s="3">
        <v>11</v>
      </c>
      <c r="AD2273" s="1">
        <v>-9.0224465000000004E-2</v>
      </c>
      <c r="AE2273" s="1">
        <v>7.4363546281953602E-2</v>
      </c>
      <c r="AF2273" s="1">
        <v>3</v>
      </c>
      <c r="AG2273" s="1">
        <v>3</v>
      </c>
      <c r="AH2273" s="1">
        <v>11</v>
      </c>
      <c r="AI2273" s="1">
        <v>2</v>
      </c>
      <c r="AJ2273" s="1">
        <v>2</v>
      </c>
      <c r="AK2273" s="1">
        <v>51</v>
      </c>
    </row>
    <row r="2274" spans="1:37" x14ac:dyDescent="0.2">
      <c r="A2274" t="s">
        <v>2273</v>
      </c>
      <c r="B2274" t="s">
        <v>5123</v>
      </c>
      <c r="C2274" t="s">
        <v>5124</v>
      </c>
      <c r="D2274" t="s">
        <v>9868</v>
      </c>
      <c r="E2274" t="s">
        <v>5160</v>
      </c>
      <c r="F2274" s="35" t="s">
        <v>9869</v>
      </c>
      <c r="G2274" s="1" t="s">
        <v>5104</v>
      </c>
      <c r="H2274" s="1" t="s">
        <v>5104</v>
      </c>
      <c r="I2274" s="3">
        <v>1</v>
      </c>
      <c r="J2274" s="1">
        <v>0</v>
      </c>
      <c r="K2274" s="1">
        <v>0</v>
      </c>
      <c r="L2274" s="3">
        <v>1</v>
      </c>
      <c r="M2274" s="6">
        <v>117.2</v>
      </c>
      <c r="N2274" s="13">
        <v>117.2</v>
      </c>
      <c r="O2274" s="3">
        <v>44</v>
      </c>
      <c r="P2274" s="1">
        <v>2.3849999999999998</v>
      </c>
      <c r="Q2274" s="1">
        <v>2.3849999999999998</v>
      </c>
      <c r="R2274" s="3">
        <v>47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60</v>
      </c>
      <c r="Z2274" s="1">
        <v>0</v>
      </c>
      <c r="AA2274" s="1">
        <v>0</v>
      </c>
      <c r="AB2274" s="1">
        <v>40</v>
      </c>
      <c r="AC2274" s="3">
        <v>11</v>
      </c>
      <c r="AD2274" s="1">
        <v>-8.3793786999999995E-2</v>
      </c>
      <c r="AE2274" s="1">
        <v>-4.8056157847190403E-2</v>
      </c>
      <c r="AF2274" s="1">
        <v>1</v>
      </c>
      <c r="AG2274" s="1">
        <v>1</v>
      </c>
      <c r="AH2274" s="1">
        <v>11</v>
      </c>
      <c r="AI2274" s="1">
        <v>1</v>
      </c>
      <c r="AJ2274" s="1">
        <v>1</v>
      </c>
      <c r="AK2274" s="1">
        <v>51</v>
      </c>
    </row>
    <row r="2275" spans="1:37" x14ac:dyDescent="0.2">
      <c r="A2275" t="s">
        <v>2274</v>
      </c>
      <c r="B2275" t="s">
        <v>5123</v>
      </c>
      <c r="C2275" t="s">
        <v>5124</v>
      </c>
      <c r="D2275" t="s">
        <v>9868</v>
      </c>
      <c r="E2275" t="s">
        <v>9870</v>
      </c>
      <c r="F2275" s="35" t="s">
        <v>9871</v>
      </c>
      <c r="G2275" s="1" t="s">
        <v>5104</v>
      </c>
      <c r="H2275" s="1" t="s">
        <v>5104</v>
      </c>
      <c r="I2275" s="3">
        <v>1</v>
      </c>
      <c r="J2275" s="1">
        <v>0</v>
      </c>
      <c r="K2275" s="1">
        <v>0</v>
      </c>
      <c r="L2275" s="3">
        <v>1</v>
      </c>
      <c r="M2275" s="6">
        <v>209.5</v>
      </c>
      <c r="N2275" s="13">
        <v>209.5</v>
      </c>
      <c r="O2275" s="3">
        <v>44</v>
      </c>
      <c r="P2275" s="1">
        <v>1.6425000000000001</v>
      </c>
      <c r="Q2275" s="1">
        <v>1.6425000000000001</v>
      </c>
      <c r="R2275" s="3">
        <v>47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60</v>
      </c>
      <c r="Z2275" s="1">
        <v>0</v>
      </c>
      <c r="AA2275" s="1">
        <v>0</v>
      </c>
      <c r="AB2275" s="1">
        <v>40</v>
      </c>
      <c r="AC2275" s="3">
        <v>11</v>
      </c>
      <c r="AD2275" s="1">
        <v>-8.3793786999999995E-2</v>
      </c>
      <c r="AE2275" s="1">
        <v>-4.8056157847190403E-2</v>
      </c>
      <c r="AF2275" s="1">
        <v>1</v>
      </c>
      <c r="AG2275" s="1">
        <v>1</v>
      </c>
      <c r="AH2275" s="1">
        <v>11</v>
      </c>
      <c r="AI2275" s="1">
        <v>1</v>
      </c>
      <c r="AJ2275" s="1">
        <v>1</v>
      </c>
      <c r="AK2275" s="1">
        <v>51</v>
      </c>
    </row>
    <row r="2276" spans="1:37" x14ac:dyDescent="0.2">
      <c r="A2276" t="s">
        <v>2275</v>
      </c>
      <c r="B2276" t="s">
        <v>5412</v>
      </c>
      <c r="C2276" t="s">
        <v>5413</v>
      </c>
      <c r="D2276" t="s">
        <v>9872</v>
      </c>
      <c r="E2276" t="s">
        <v>9873</v>
      </c>
      <c r="F2276" s="35" t="s">
        <v>9874</v>
      </c>
      <c r="G2276" s="1" t="s">
        <v>5105</v>
      </c>
      <c r="H2276" s="1" t="s">
        <v>5105</v>
      </c>
      <c r="I2276" s="3">
        <v>1</v>
      </c>
      <c r="J2276" s="1">
        <v>0</v>
      </c>
      <c r="K2276" s="1">
        <v>0</v>
      </c>
      <c r="L2276" s="3">
        <v>1</v>
      </c>
      <c r="M2276" s="6">
        <v>15000</v>
      </c>
      <c r="N2276" s="13">
        <v>15000</v>
      </c>
      <c r="O2276" s="3">
        <v>44</v>
      </c>
      <c r="P2276" s="1">
        <v>1.0049999999999999</v>
      </c>
      <c r="Q2276" s="1">
        <v>1.0049999999999999</v>
      </c>
      <c r="R2276" s="3">
        <v>47</v>
      </c>
      <c r="S2276" s="1">
        <v>10</v>
      </c>
      <c r="T2276" s="1">
        <v>0</v>
      </c>
      <c r="U2276" s="1">
        <v>0</v>
      </c>
      <c r="V2276" s="1">
        <v>0</v>
      </c>
      <c r="W2276" s="1">
        <v>10</v>
      </c>
      <c r="X2276" s="1">
        <v>0</v>
      </c>
      <c r="Y2276" s="1">
        <v>40</v>
      </c>
      <c r="Z2276" s="1">
        <v>0</v>
      </c>
      <c r="AA2276" s="1">
        <v>30</v>
      </c>
      <c r="AB2276" s="1">
        <v>10</v>
      </c>
      <c r="AC2276" s="3">
        <v>11</v>
      </c>
      <c r="AD2276" s="1">
        <v>-3.9019882999999998E-2</v>
      </c>
      <c r="AE2276" s="1">
        <v>-7.7462156919621106E-2</v>
      </c>
      <c r="AF2276" s="1">
        <v>2</v>
      </c>
      <c r="AG2276" s="1">
        <v>2</v>
      </c>
      <c r="AH2276" s="1">
        <v>11</v>
      </c>
      <c r="AI2276" s="1">
        <v>3</v>
      </c>
      <c r="AJ2276" s="1">
        <v>3</v>
      </c>
      <c r="AK2276" s="1">
        <v>51</v>
      </c>
    </row>
    <row r="2277" spans="1:37" x14ac:dyDescent="0.2">
      <c r="A2277" t="s">
        <v>2276</v>
      </c>
      <c r="B2277" t="s">
        <v>5412</v>
      </c>
      <c r="C2277" t="s">
        <v>5413</v>
      </c>
      <c r="D2277" t="s">
        <v>9872</v>
      </c>
      <c r="E2277" t="s">
        <v>7441</v>
      </c>
      <c r="F2277" s="35" t="s">
        <v>9875</v>
      </c>
      <c r="G2277" s="1" t="s">
        <v>5105</v>
      </c>
      <c r="H2277" s="1" t="s">
        <v>5105</v>
      </c>
      <c r="I2277" s="3">
        <v>1</v>
      </c>
      <c r="J2277" s="1">
        <v>0</v>
      </c>
      <c r="K2277" s="1">
        <v>0</v>
      </c>
      <c r="L2277" s="3">
        <v>1</v>
      </c>
      <c r="M2277" s="6">
        <v>18249.900000000001</v>
      </c>
      <c r="N2277" s="13">
        <v>18249.900000000001</v>
      </c>
      <c r="O2277" s="3">
        <v>44</v>
      </c>
      <c r="P2277" s="1">
        <v>1.0325</v>
      </c>
      <c r="Q2277" s="1">
        <v>1.0325</v>
      </c>
      <c r="R2277" s="3">
        <v>47</v>
      </c>
      <c r="S2277" s="1">
        <v>10</v>
      </c>
      <c r="T2277" s="1">
        <v>0</v>
      </c>
      <c r="U2277" s="1">
        <v>0</v>
      </c>
      <c r="V2277" s="1">
        <v>0</v>
      </c>
      <c r="W2277" s="1">
        <v>10</v>
      </c>
      <c r="X2277" s="1">
        <v>0</v>
      </c>
      <c r="Y2277" s="1">
        <v>40</v>
      </c>
      <c r="Z2277" s="1">
        <v>0</v>
      </c>
      <c r="AA2277" s="1">
        <v>30</v>
      </c>
      <c r="AB2277" s="1">
        <v>10</v>
      </c>
      <c r="AC2277" s="3">
        <v>11</v>
      </c>
      <c r="AD2277" s="1">
        <v>-3.9019882999999998E-2</v>
      </c>
      <c r="AE2277" s="1">
        <v>-7.7462156919621106E-2</v>
      </c>
      <c r="AF2277" s="1">
        <v>2</v>
      </c>
      <c r="AG2277" s="1">
        <v>2</v>
      </c>
      <c r="AH2277" s="1">
        <v>11</v>
      </c>
      <c r="AI2277" s="1">
        <v>1</v>
      </c>
      <c r="AJ2277" s="1">
        <v>1</v>
      </c>
      <c r="AK2277" s="1">
        <v>51</v>
      </c>
    </row>
    <row r="2278" spans="1:37" x14ac:dyDescent="0.2">
      <c r="A2278" t="s">
        <v>2277</v>
      </c>
      <c r="B2278" t="s">
        <v>9876</v>
      </c>
      <c r="C2278" t="s">
        <v>9877</v>
      </c>
      <c r="D2278" t="s">
        <v>9878</v>
      </c>
      <c r="E2278" t="s">
        <v>9707</v>
      </c>
      <c r="F2278" s="35" t="s">
        <v>9879</v>
      </c>
      <c r="G2278" s="1" t="s">
        <v>5104</v>
      </c>
      <c r="H2278" s="1" t="s">
        <v>5104</v>
      </c>
      <c r="I2278" s="3">
        <v>1</v>
      </c>
      <c r="J2278" s="1">
        <v>1</v>
      </c>
      <c r="K2278" s="1">
        <v>1</v>
      </c>
      <c r="L2278" s="3">
        <v>1</v>
      </c>
      <c r="M2278" s="6">
        <v>8457.2999999999993</v>
      </c>
      <c r="N2278" s="13">
        <v>8457.2999999999993</v>
      </c>
      <c r="O2278" s="3">
        <v>44</v>
      </c>
      <c r="P2278" s="1">
        <v>1</v>
      </c>
      <c r="Q2278" s="1">
        <v>1</v>
      </c>
      <c r="R2278" s="3">
        <v>47</v>
      </c>
      <c r="S2278" s="1">
        <v>100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3">
        <v>11</v>
      </c>
      <c r="AD2278" s="1">
        <v>9.9855619000000007E-2</v>
      </c>
      <c r="AE2278" s="1">
        <v>2.2143426940416801E-2</v>
      </c>
      <c r="AF2278" s="1">
        <v>3</v>
      </c>
      <c r="AG2278" s="1">
        <v>3</v>
      </c>
      <c r="AH2278" s="1">
        <v>11</v>
      </c>
      <c r="AI2278" s="1">
        <v>7</v>
      </c>
      <c r="AJ2278" s="1">
        <v>7</v>
      </c>
      <c r="AK2278" s="1">
        <v>51</v>
      </c>
    </row>
    <row r="2279" spans="1:37" x14ac:dyDescent="0.2">
      <c r="A2279" t="s">
        <v>2278</v>
      </c>
      <c r="B2279" t="s">
        <v>9876</v>
      </c>
      <c r="C2279" t="s">
        <v>9877</v>
      </c>
      <c r="D2279" t="s">
        <v>9878</v>
      </c>
      <c r="E2279" t="s">
        <v>9880</v>
      </c>
      <c r="F2279" s="35" t="s">
        <v>9881</v>
      </c>
      <c r="G2279" s="1" t="s">
        <v>5104</v>
      </c>
      <c r="H2279" s="1" t="s">
        <v>5104</v>
      </c>
      <c r="I2279" s="3">
        <v>1</v>
      </c>
      <c r="J2279" s="1">
        <v>0</v>
      </c>
      <c r="K2279" s="1">
        <v>0</v>
      </c>
      <c r="L2279" s="3">
        <v>1</v>
      </c>
      <c r="M2279" s="6">
        <v>5250</v>
      </c>
      <c r="N2279" s="13">
        <v>5250</v>
      </c>
      <c r="O2279" s="3">
        <v>44</v>
      </c>
      <c r="P2279" s="1">
        <v>1</v>
      </c>
      <c r="Q2279" s="1">
        <v>1</v>
      </c>
      <c r="R2279" s="3">
        <v>47</v>
      </c>
      <c r="S2279" s="1">
        <v>100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3">
        <v>11</v>
      </c>
      <c r="AD2279" s="1">
        <v>9.9855619000000007E-2</v>
      </c>
      <c r="AE2279" s="1">
        <v>2.2143426940416801E-2</v>
      </c>
      <c r="AF2279" s="1">
        <v>2</v>
      </c>
      <c r="AG2279" s="1">
        <v>2</v>
      </c>
      <c r="AH2279" s="1">
        <v>11</v>
      </c>
      <c r="AI2279" s="1">
        <v>3</v>
      </c>
      <c r="AJ2279" s="1">
        <v>3</v>
      </c>
      <c r="AK2279" s="1">
        <v>51</v>
      </c>
    </row>
    <row r="2280" spans="1:37" x14ac:dyDescent="0.2">
      <c r="A2280" t="s">
        <v>2279</v>
      </c>
      <c r="B2280" t="s">
        <v>9876</v>
      </c>
      <c r="C2280" t="s">
        <v>9877</v>
      </c>
      <c r="D2280" t="s">
        <v>9878</v>
      </c>
      <c r="E2280" t="s">
        <v>9131</v>
      </c>
      <c r="F2280" s="35" t="s">
        <v>9882</v>
      </c>
      <c r="G2280" s="1" t="s">
        <v>5104</v>
      </c>
      <c r="H2280" s="1" t="s">
        <v>5104</v>
      </c>
      <c r="I2280" s="3">
        <v>1</v>
      </c>
      <c r="J2280" s="1">
        <v>1</v>
      </c>
      <c r="K2280" s="1">
        <v>1</v>
      </c>
      <c r="L2280" s="3">
        <v>1</v>
      </c>
      <c r="M2280" s="6">
        <v>5150</v>
      </c>
      <c r="N2280" s="13">
        <v>5150</v>
      </c>
      <c r="O2280" s="3">
        <v>44</v>
      </c>
      <c r="P2280" s="1">
        <v>1</v>
      </c>
      <c r="Q2280" s="1">
        <v>1</v>
      </c>
      <c r="R2280" s="3">
        <v>47</v>
      </c>
      <c r="S2280" s="1">
        <v>100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3">
        <v>11</v>
      </c>
      <c r="AD2280" s="1">
        <v>9.9855619000000007E-2</v>
      </c>
      <c r="AE2280" s="1">
        <v>2.2143426940416801E-2</v>
      </c>
      <c r="AF2280" s="1">
        <v>3</v>
      </c>
      <c r="AG2280" s="1">
        <v>3</v>
      </c>
      <c r="AH2280" s="1">
        <v>11</v>
      </c>
      <c r="AI2280" s="1">
        <v>9</v>
      </c>
      <c r="AJ2280" s="1">
        <v>9</v>
      </c>
      <c r="AK2280" s="1">
        <v>51</v>
      </c>
    </row>
    <row r="2281" spans="1:37" x14ac:dyDescent="0.2">
      <c r="A2281" t="s">
        <v>2280</v>
      </c>
      <c r="B2281" t="s">
        <v>9876</v>
      </c>
      <c r="C2281" t="s">
        <v>9877</v>
      </c>
      <c r="D2281" t="s">
        <v>9878</v>
      </c>
      <c r="E2281" t="s">
        <v>9883</v>
      </c>
      <c r="F2281" s="35" t="s">
        <v>9884</v>
      </c>
      <c r="G2281" s="1" t="s">
        <v>5104</v>
      </c>
      <c r="H2281" s="1" t="s">
        <v>5104</v>
      </c>
      <c r="I2281" s="3">
        <v>1</v>
      </c>
      <c r="J2281" s="1">
        <v>1</v>
      </c>
      <c r="K2281" s="1">
        <v>1</v>
      </c>
      <c r="L2281" s="3">
        <v>1</v>
      </c>
      <c r="M2281" s="6">
        <v>4675</v>
      </c>
      <c r="N2281" s="13">
        <v>4675</v>
      </c>
      <c r="O2281" s="3">
        <v>44</v>
      </c>
      <c r="P2281" s="1">
        <v>1</v>
      </c>
      <c r="Q2281" s="1">
        <v>1</v>
      </c>
      <c r="R2281" s="3">
        <v>47</v>
      </c>
      <c r="S2281" s="1">
        <v>100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3">
        <v>11</v>
      </c>
      <c r="AD2281" s="1">
        <v>9.9855619000000007E-2</v>
      </c>
      <c r="AE2281" s="1">
        <v>2.2143426940416801E-2</v>
      </c>
      <c r="AF2281" s="1">
        <v>2</v>
      </c>
      <c r="AG2281" s="1">
        <v>2</v>
      </c>
      <c r="AH2281" s="1">
        <v>11</v>
      </c>
      <c r="AI2281" s="1">
        <v>10</v>
      </c>
      <c r="AJ2281" s="1">
        <v>10</v>
      </c>
      <c r="AK2281" s="1">
        <v>51</v>
      </c>
    </row>
    <row r="2282" spans="1:37" x14ac:dyDescent="0.2">
      <c r="A2282" t="s">
        <v>2281</v>
      </c>
      <c r="B2282" t="s">
        <v>5123</v>
      </c>
      <c r="C2282" t="s">
        <v>5124</v>
      </c>
      <c r="D2282" t="s">
        <v>9885</v>
      </c>
      <c r="E2282" t="s">
        <v>6998</v>
      </c>
      <c r="F2282" s="35" t="s">
        <v>9886</v>
      </c>
      <c r="G2282" s="1" t="s">
        <v>5104</v>
      </c>
      <c r="H2282" s="1" t="s">
        <v>5104</v>
      </c>
      <c r="I2282" s="3">
        <v>1</v>
      </c>
      <c r="J2282" s="1">
        <v>0</v>
      </c>
      <c r="K2282" s="1">
        <v>0</v>
      </c>
      <c r="L2282" s="3">
        <v>1</v>
      </c>
      <c r="M2282" s="6">
        <v>70.400000000000006</v>
      </c>
      <c r="N2282" s="13">
        <v>70.400000000000006</v>
      </c>
      <c r="O2282" s="3">
        <v>44</v>
      </c>
      <c r="P2282" s="1">
        <v>1.5</v>
      </c>
      <c r="Q2282" s="1">
        <v>1.5</v>
      </c>
      <c r="R2282" s="3">
        <v>1</v>
      </c>
      <c r="S2282" s="1">
        <v>10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10</v>
      </c>
      <c r="Z2282" s="1">
        <v>0</v>
      </c>
      <c r="AA2282" s="1">
        <v>20</v>
      </c>
      <c r="AB2282" s="1">
        <v>60</v>
      </c>
      <c r="AC2282" s="3">
        <v>11</v>
      </c>
      <c r="AD2282" s="1">
        <v>-7.4080504000000005E-2</v>
      </c>
      <c r="AE2282" s="1">
        <v>2.3214266687842801E-2</v>
      </c>
      <c r="AF2282" s="1">
        <v>3</v>
      </c>
      <c r="AG2282" s="1">
        <v>3</v>
      </c>
      <c r="AH2282" s="1">
        <v>11</v>
      </c>
      <c r="AI2282" s="1">
        <v>1</v>
      </c>
      <c r="AJ2282" s="1">
        <v>1</v>
      </c>
      <c r="AK2282" s="1">
        <v>51</v>
      </c>
    </row>
    <row r="2283" spans="1:37" x14ac:dyDescent="0.2">
      <c r="A2283" t="s">
        <v>2282</v>
      </c>
      <c r="B2283" t="s">
        <v>5123</v>
      </c>
      <c r="C2283" t="s">
        <v>5124</v>
      </c>
      <c r="D2283" t="s">
        <v>9885</v>
      </c>
      <c r="E2283" t="s">
        <v>8328</v>
      </c>
      <c r="F2283" s="35" t="s">
        <v>9887</v>
      </c>
      <c r="G2283" s="1" t="s">
        <v>2</v>
      </c>
      <c r="H2283" s="1" t="s">
        <v>5104</v>
      </c>
      <c r="I2283" s="14" t="s">
        <v>14989</v>
      </c>
      <c r="J2283" s="1" t="s">
        <v>2</v>
      </c>
      <c r="K2283" s="1">
        <v>0</v>
      </c>
      <c r="L2283" s="14" t="s">
        <v>14989</v>
      </c>
      <c r="M2283" s="6">
        <v>121</v>
      </c>
      <c r="N2283" s="13">
        <v>121</v>
      </c>
      <c r="O2283" s="3">
        <v>44</v>
      </c>
      <c r="P2283" s="1">
        <v>1.5</v>
      </c>
      <c r="Q2283" s="1">
        <v>1.5</v>
      </c>
      <c r="R2283" s="3">
        <v>1</v>
      </c>
      <c r="S2283" s="1">
        <v>10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10</v>
      </c>
      <c r="Z2283" s="1">
        <v>0</v>
      </c>
      <c r="AA2283" s="1">
        <v>20</v>
      </c>
      <c r="AB2283" s="1">
        <v>60</v>
      </c>
      <c r="AC2283" s="3">
        <v>11</v>
      </c>
      <c r="AD2283" s="1">
        <v>-7.4080504000000005E-2</v>
      </c>
      <c r="AE2283" s="1">
        <v>2.3214266687842801E-2</v>
      </c>
      <c r="AF2283" s="1">
        <v>3</v>
      </c>
      <c r="AG2283" s="1">
        <v>3</v>
      </c>
      <c r="AH2283" s="1">
        <v>11</v>
      </c>
      <c r="AI2283" s="1">
        <v>1</v>
      </c>
      <c r="AJ2283" s="1">
        <v>1</v>
      </c>
      <c r="AK2283" s="1">
        <v>51</v>
      </c>
    </row>
    <row r="2284" spans="1:37" x14ac:dyDescent="0.2">
      <c r="A2284" t="s">
        <v>2283</v>
      </c>
      <c r="B2284" t="s">
        <v>5123</v>
      </c>
      <c r="C2284" t="s">
        <v>5124</v>
      </c>
      <c r="D2284" t="s">
        <v>9885</v>
      </c>
      <c r="E2284" t="s">
        <v>6111</v>
      </c>
      <c r="F2284" s="35" t="s">
        <v>9888</v>
      </c>
      <c r="G2284" s="1" t="s">
        <v>2</v>
      </c>
      <c r="H2284" s="1" t="s">
        <v>5104</v>
      </c>
      <c r="I2284" s="14" t="s">
        <v>14989</v>
      </c>
      <c r="J2284" s="1" t="s">
        <v>2</v>
      </c>
      <c r="K2284" s="1">
        <v>0</v>
      </c>
      <c r="L2284" s="14" t="s">
        <v>14989</v>
      </c>
      <c r="M2284" s="6">
        <v>32.1</v>
      </c>
      <c r="N2284" s="13">
        <v>32.1</v>
      </c>
      <c r="O2284" s="3">
        <v>44</v>
      </c>
      <c r="P2284" s="1">
        <v>1.5</v>
      </c>
      <c r="Q2284" s="1">
        <v>1.5</v>
      </c>
      <c r="R2284" s="3">
        <v>1</v>
      </c>
      <c r="S2284" s="1">
        <v>10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10</v>
      </c>
      <c r="Z2284" s="1">
        <v>0</v>
      </c>
      <c r="AA2284" s="1">
        <v>20</v>
      </c>
      <c r="AB2284" s="1">
        <v>60</v>
      </c>
      <c r="AC2284" s="3">
        <v>11</v>
      </c>
      <c r="AD2284" s="1">
        <v>-7.4080504000000005E-2</v>
      </c>
      <c r="AE2284" s="1">
        <v>2.3214266687842801E-2</v>
      </c>
      <c r="AF2284" s="1">
        <v>3</v>
      </c>
      <c r="AG2284" s="1">
        <v>3</v>
      </c>
      <c r="AH2284" s="1">
        <v>11</v>
      </c>
      <c r="AI2284" s="1">
        <v>1</v>
      </c>
      <c r="AJ2284" s="1">
        <v>1</v>
      </c>
      <c r="AK2284" s="1">
        <v>51</v>
      </c>
    </row>
    <row r="2285" spans="1:37" x14ac:dyDescent="0.2">
      <c r="A2285" t="s">
        <v>2284</v>
      </c>
      <c r="B2285" t="s">
        <v>6290</v>
      </c>
      <c r="C2285" t="s">
        <v>6291</v>
      </c>
      <c r="D2285" t="s">
        <v>9889</v>
      </c>
      <c r="E2285" t="s">
        <v>9890</v>
      </c>
      <c r="F2285" s="35" t="s">
        <v>9891</v>
      </c>
      <c r="G2285" s="1" t="s">
        <v>5104</v>
      </c>
      <c r="H2285" s="1" t="s">
        <v>5104</v>
      </c>
      <c r="I2285" s="3">
        <v>1</v>
      </c>
      <c r="J2285" s="1">
        <v>0</v>
      </c>
      <c r="K2285" s="1">
        <v>0</v>
      </c>
      <c r="L2285" s="3">
        <v>1</v>
      </c>
      <c r="M2285" s="6">
        <v>132.30000000000001</v>
      </c>
      <c r="N2285" s="13">
        <v>132.30000000000001</v>
      </c>
      <c r="O2285" s="3">
        <v>44</v>
      </c>
      <c r="P2285" s="1">
        <v>11</v>
      </c>
      <c r="Q2285" s="1">
        <v>11</v>
      </c>
      <c r="R2285" s="3">
        <v>1</v>
      </c>
      <c r="S2285" s="1">
        <v>90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10</v>
      </c>
      <c r="Z2285" s="1">
        <v>0</v>
      </c>
      <c r="AA2285" s="1">
        <v>0</v>
      </c>
      <c r="AB2285" s="1">
        <v>0</v>
      </c>
      <c r="AC2285" s="3">
        <v>11</v>
      </c>
      <c r="AD2285" s="1">
        <v>8.8810889000000004E-2</v>
      </c>
      <c r="AE2285" s="1">
        <v>-2.2053219350187999E-3</v>
      </c>
      <c r="AF2285" s="1">
        <v>2</v>
      </c>
      <c r="AG2285" s="1">
        <v>2</v>
      </c>
      <c r="AH2285" s="1">
        <v>11</v>
      </c>
      <c r="AI2285" s="1">
        <v>2</v>
      </c>
      <c r="AJ2285" s="1">
        <v>2</v>
      </c>
      <c r="AK2285" s="1">
        <v>51</v>
      </c>
    </row>
    <row r="2286" spans="1:37" x14ac:dyDescent="0.2">
      <c r="A2286" t="s">
        <v>2285</v>
      </c>
      <c r="B2286" t="s">
        <v>6290</v>
      </c>
      <c r="C2286" t="s">
        <v>6291</v>
      </c>
      <c r="D2286" t="s">
        <v>9889</v>
      </c>
      <c r="E2286" t="s">
        <v>6549</v>
      </c>
      <c r="F2286" s="35" t="s">
        <v>9892</v>
      </c>
      <c r="G2286" s="1" t="s">
        <v>5104</v>
      </c>
      <c r="H2286" s="1" t="s">
        <v>5104</v>
      </c>
      <c r="I2286" s="3">
        <v>2</v>
      </c>
      <c r="J2286" s="1">
        <v>0</v>
      </c>
      <c r="K2286" s="1">
        <v>0</v>
      </c>
      <c r="L2286" s="3">
        <v>1</v>
      </c>
      <c r="M2286" s="6">
        <v>47.4</v>
      </c>
      <c r="N2286" s="13">
        <v>47.4</v>
      </c>
      <c r="O2286" s="3">
        <v>44</v>
      </c>
      <c r="P2286" s="1">
        <v>9</v>
      </c>
      <c r="Q2286" s="1">
        <v>9</v>
      </c>
      <c r="R2286" s="3">
        <v>47</v>
      </c>
      <c r="S2286" s="1">
        <v>40</v>
      </c>
      <c r="T2286" s="1">
        <v>10</v>
      </c>
      <c r="U2286" s="1">
        <v>10</v>
      </c>
      <c r="V2286" s="1">
        <v>0</v>
      </c>
      <c r="W2286" s="1">
        <v>10</v>
      </c>
      <c r="X2286" s="1">
        <v>0</v>
      </c>
      <c r="Y2286" s="1">
        <v>30</v>
      </c>
      <c r="Z2286" s="1">
        <v>0</v>
      </c>
      <c r="AA2286" s="1">
        <v>0</v>
      </c>
      <c r="AB2286" s="1">
        <v>0</v>
      </c>
      <c r="AC2286" s="3">
        <v>11</v>
      </c>
      <c r="AD2286" s="1">
        <v>5.1834379E-2</v>
      </c>
      <c r="AE2286" s="1">
        <v>-6.1955557473614101E-2</v>
      </c>
      <c r="AF2286" s="1">
        <v>3</v>
      </c>
      <c r="AG2286" s="1">
        <v>3</v>
      </c>
      <c r="AH2286" s="1">
        <v>11</v>
      </c>
      <c r="AI2286" s="1">
        <v>1</v>
      </c>
      <c r="AJ2286" s="1">
        <v>1</v>
      </c>
      <c r="AK2286" s="1">
        <v>51</v>
      </c>
    </row>
    <row r="2287" spans="1:37" x14ac:dyDescent="0.2">
      <c r="A2287" t="s">
        <v>2286</v>
      </c>
      <c r="B2287" t="s">
        <v>6290</v>
      </c>
      <c r="C2287" t="s">
        <v>6291</v>
      </c>
      <c r="D2287" t="s">
        <v>9889</v>
      </c>
      <c r="E2287" t="s">
        <v>9893</v>
      </c>
      <c r="F2287" s="35" t="s">
        <v>9894</v>
      </c>
      <c r="G2287" s="1" t="s">
        <v>2</v>
      </c>
      <c r="H2287" s="1" t="s">
        <v>5104</v>
      </c>
      <c r="I2287" s="14" t="s">
        <v>14989</v>
      </c>
      <c r="J2287" s="1" t="s">
        <v>2</v>
      </c>
      <c r="K2287" s="1">
        <v>0</v>
      </c>
      <c r="L2287" s="14" t="s">
        <v>14989</v>
      </c>
      <c r="M2287" s="6">
        <v>90</v>
      </c>
      <c r="N2287" s="13">
        <v>90</v>
      </c>
      <c r="O2287" s="3">
        <v>44</v>
      </c>
      <c r="P2287" s="1">
        <v>8</v>
      </c>
      <c r="Q2287" s="1">
        <v>8</v>
      </c>
      <c r="R2287" s="3">
        <v>47</v>
      </c>
      <c r="S2287" s="1">
        <v>90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10</v>
      </c>
      <c r="Z2287" s="1">
        <v>0</v>
      </c>
      <c r="AA2287" s="1">
        <v>0</v>
      </c>
      <c r="AB2287" s="1">
        <v>0</v>
      </c>
      <c r="AC2287" s="3">
        <v>11</v>
      </c>
      <c r="AD2287" s="1">
        <v>8.8810889000000004E-2</v>
      </c>
      <c r="AE2287" s="1">
        <v>-2.20532193501877E-3</v>
      </c>
      <c r="AF2287" s="1">
        <v>2</v>
      </c>
      <c r="AG2287" s="1">
        <v>2</v>
      </c>
      <c r="AH2287" s="1">
        <v>11</v>
      </c>
      <c r="AI2287" s="1">
        <v>2</v>
      </c>
      <c r="AJ2287" s="1">
        <v>2</v>
      </c>
      <c r="AK2287" s="1">
        <v>51</v>
      </c>
    </row>
    <row r="2288" spans="1:37" x14ac:dyDescent="0.2">
      <c r="A2288" t="s">
        <v>2287</v>
      </c>
      <c r="B2288" t="s">
        <v>6290</v>
      </c>
      <c r="C2288" t="s">
        <v>6291</v>
      </c>
      <c r="D2288" t="s">
        <v>9889</v>
      </c>
      <c r="E2288" t="s">
        <v>9895</v>
      </c>
      <c r="F2288" s="35" t="s">
        <v>9896</v>
      </c>
      <c r="G2288" s="1" t="s">
        <v>5104</v>
      </c>
      <c r="H2288" s="1" t="s">
        <v>5104</v>
      </c>
      <c r="I2288" s="3">
        <v>1</v>
      </c>
      <c r="J2288" s="1">
        <v>0</v>
      </c>
      <c r="K2288" s="1">
        <v>0</v>
      </c>
      <c r="L2288" s="3">
        <v>1</v>
      </c>
      <c r="M2288" s="6">
        <v>75.8</v>
      </c>
      <c r="N2288" s="13">
        <v>75.8</v>
      </c>
      <c r="O2288" s="3">
        <v>44</v>
      </c>
      <c r="P2288" s="1">
        <v>6.9675000000000002</v>
      </c>
      <c r="Q2288" s="1">
        <v>6.9675000000000002</v>
      </c>
      <c r="R2288" s="3">
        <v>47</v>
      </c>
      <c r="S2288" s="1">
        <v>90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10</v>
      </c>
      <c r="Z2288" s="1">
        <v>0</v>
      </c>
      <c r="AA2288" s="1">
        <v>0</v>
      </c>
      <c r="AB2288" s="1">
        <v>0</v>
      </c>
      <c r="AC2288" s="3">
        <v>11</v>
      </c>
      <c r="AD2288" s="1">
        <v>8.8810889000000004E-2</v>
      </c>
      <c r="AE2288" s="1">
        <v>-2.20532193501877E-3</v>
      </c>
      <c r="AF2288" s="1">
        <v>2</v>
      </c>
      <c r="AG2288" s="1">
        <v>2</v>
      </c>
      <c r="AH2288" s="1">
        <v>11</v>
      </c>
      <c r="AI2288" s="1">
        <v>1</v>
      </c>
      <c r="AJ2288" s="1">
        <v>1</v>
      </c>
      <c r="AK2288" s="1">
        <v>51</v>
      </c>
    </row>
    <row r="2289" spans="1:37" x14ac:dyDescent="0.2">
      <c r="A2289" t="s">
        <v>2288</v>
      </c>
      <c r="B2289" t="s">
        <v>6290</v>
      </c>
      <c r="C2289" t="s">
        <v>6291</v>
      </c>
      <c r="D2289" t="s">
        <v>9889</v>
      </c>
      <c r="E2289" t="s">
        <v>9897</v>
      </c>
      <c r="F2289" s="35" t="s">
        <v>9898</v>
      </c>
      <c r="G2289" s="1" t="s">
        <v>5104</v>
      </c>
      <c r="H2289" s="1" t="s">
        <v>5104</v>
      </c>
      <c r="I2289" s="3">
        <v>2</v>
      </c>
      <c r="J2289" s="1">
        <v>0</v>
      </c>
      <c r="K2289" s="1">
        <v>0</v>
      </c>
      <c r="L2289" s="3">
        <v>1</v>
      </c>
      <c r="M2289" s="6">
        <v>14</v>
      </c>
      <c r="N2289" s="13">
        <v>14</v>
      </c>
      <c r="O2289" s="3">
        <v>44</v>
      </c>
      <c r="P2289" s="1">
        <v>4.9950000000000001</v>
      </c>
      <c r="Q2289" s="1">
        <v>4.9950000000000001</v>
      </c>
      <c r="R2289" s="3">
        <v>47</v>
      </c>
      <c r="S2289" s="1">
        <v>40</v>
      </c>
      <c r="T2289" s="1">
        <v>10</v>
      </c>
      <c r="U2289" s="1">
        <v>10</v>
      </c>
      <c r="V2289" s="1">
        <v>0</v>
      </c>
      <c r="W2289" s="1">
        <v>10</v>
      </c>
      <c r="X2289" s="1">
        <v>0</v>
      </c>
      <c r="Y2289" s="1">
        <v>30</v>
      </c>
      <c r="Z2289" s="1">
        <v>0</v>
      </c>
      <c r="AA2289" s="1">
        <v>0</v>
      </c>
      <c r="AB2289" s="1">
        <v>0</v>
      </c>
      <c r="AC2289" s="3">
        <v>11</v>
      </c>
      <c r="AD2289" s="1">
        <v>5.1834379E-2</v>
      </c>
      <c r="AE2289" s="1">
        <v>-6.1955557473614101E-2</v>
      </c>
      <c r="AF2289" s="1">
        <v>3</v>
      </c>
      <c r="AG2289" s="1">
        <v>3</v>
      </c>
      <c r="AH2289" s="1">
        <v>11</v>
      </c>
      <c r="AI2289" s="1">
        <v>1</v>
      </c>
      <c r="AJ2289" s="1">
        <v>1</v>
      </c>
      <c r="AK2289" s="1">
        <v>51</v>
      </c>
    </row>
    <row r="2290" spans="1:37" x14ac:dyDescent="0.2">
      <c r="A2290" t="s">
        <v>2289</v>
      </c>
      <c r="B2290" t="s">
        <v>6290</v>
      </c>
      <c r="C2290" t="s">
        <v>6291</v>
      </c>
      <c r="D2290" t="s">
        <v>9889</v>
      </c>
      <c r="E2290" t="s">
        <v>6798</v>
      </c>
      <c r="F2290" s="35" t="s">
        <v>9899</v>
      </c>
      <c r="G2290" s="1" t="s">
        <v>5104</v>
      </c>
      <c r="H2290" s="1" t="s">
        <v>5104</v>
      </c>
      <c r="I2290" s="3">
        <v>1</v>
      </c>
      <c r="J2290" s="1">
        <v>0</v>
      </c>
      <c r="K2290" s="1">
        <v>0</v>
      </c>
      <c r="L2290" s="3">
        <v>1</v>
      </c>
      <c r="M2290" s="6">
        <v>49.5</v>
      </c>
      <c r="N2290" s="13">
        <v>49.5</v>
      </c>
      <c r="O2290" s="3">
        <v>44</v>
      </c>
      <c r="P2290" s="1">
        <v>8.6999999999999993</v>
      </c>
      <c r="Q2290" s="1">
        <v>8.6999999999999993</v>
      </c>
      <c r="R2290" s="3">
        <v>47</v>
      </c>
      <c r="S2290" s="1">
        <v>40</v>
      </c>
      <c r="T2290" s="1">
        <v>10</v>
      </c>
      <c r="U2290" s="1">
        <v>10</v>
      </c>
      <c r="V2290" s="1">
        <v>0</v>
      </c>
      <c r="W2290" s="1">
        <v>10</v>
      </c>
      <c r="X2290" s="1">
        <v>0</v>
      </c>
      <c r="Y2290" s="1">
        <v>30</v>
      </c>
      <c r="Z2290" s="1">
        <v>0</v>
      </c>
      <c r="AA2290" s="1">
        <v>0</v>
      </c>
      <c r="AB2290" s="1">
        <v>0</v>
      </c>
      <c r="AC2290" s="3">
        <v>11</v>
      </c>
      <c r="AD2290" s="1">
        <v>5.1834379E-2</v>
      </c>
      <c r="AE2290" s="1">
        <v>-6.1955557473614101E-2</v>
      </c>
      <c r="AF2290" s="1">
        <v>3</v>
      </c>
      <c r="AG2290" s="1">
        <v>3</v>
      </c>
      <c r="AH2290" s="1">
        <v>11</v>
      </c>
      <c r="AI2290" s="1">
        <v>5</v>
      </c>
      <c r="AJ2290" s="1">
        <v>5</v>
      </c>
      <c r="AK2290" s="1">
        <v>51</v>
      </c>
    </row>
    <row r="2291" spans="1:37" x14ac:dyDescent="0.2">
      <c r="A2291" t="s">
        <v>2290</v>
      </c>
      <c r="B2291" t="s">
        <v>6290</v>
      </c>
      <c r="C2291" t="s">
        <v>6291</v>
      </c>
      <c r="D2291" t="s">
        <v>9889</v>
      </c>
      <c r="E2291" t="s">
        <v>7565</v>
      </c>
      <c r="F2291" s="35" t="s">
        <v>9900</v>
      </c>
      <c r="G2291" s="1" t="s">
        <v>5104</v>
      </c>
      <c r="H2291" s="1" t="s">
        <v>5104</v>
      </c>
      <c r="I2291" s="3">
        <v>1</v>
      </c>
      <c r="J2291" s="1">
        <v>0</v>
      </c>
      <c r="K2291" s="1">
        <v>0</v>
      </c>
      <c r="L2291" s="3">
        <v>1</v>
      </c>
      <c r="M2291" s="6">
        <v>26</v>
      </c>
      <c r="N2291" s="13">
        <v>26</v>
      </c>
      <c r="O2291" s="3">
        <v>44</v>
      </c>
      <c r="P2291" s="1">
        <v>6.95</v>
      </c>
      <c r="Q2291" s="1">
        <v>6.95</v>
      </c>
      <c r="R2291" s="3">
        <v>47</v>
      </c>
      <c r="S2291" s="1">
        <v>40</v>
      </c>
      <c r="T2291" s="1">
        <v>10</v>
      </c>
      <c r="U2291" s="1">
        <v>10</v>
      </c>
      <c r="V2291" s="1">
        <v>0</v>
      </c>
      <c r="W2291" s="1">
        <v>10</v>
      </c>
      <c r="X2291" s="1">
        <v>0</v>
      </c>
      <c r="Y2291" s="1">
        <v>30</v>
      </c>
      <c r="Z2291" s="1">
        <v>0</v>
      </c>
      <c r="AA2291" s="1">
        <v>0</v>
      </c>
      <c r="AB2291" s="1">
        <v>0</v>
      </c>
      <c r="AC2291" s="3">
        <v>11</v>
      </c>
      <c r="AD2291" s="1">
        <v>5.1834379E-2</v>
      </c>
      <c r="AE2291" s="1">
        <v>-6.1955557473614101E-2</v>
      </c>
      <c r="AF2291" s="1">
        <v>3</v>
      </c>
      <c r="AG2291" s="1">
        <v>3</v>
      </c>
      <c r="AH2291" s="1">
        <v>11</v>
      </c>
      <c r="AI2291" s="1">
        <v>6</v>
      </c>
      <c r="AJ2291" s="1">
        <v>6</v>
      </c>
      <c r="AK2291" s="1">
        <v>51</v>
      </c>
    </row>
    <row r="2292" spans="1:37" x14ac:dyDescent="0.2">
      <c r="A2292" t="s">
        <v>2291</v>
      </c>
      <c r="B2292" t="s">
        <v>6290</v>
      </c>
      <c r="C2292" t="s">
        <v>6291</v>
      </c>
      <c r="D2292" t="s">
        <v>9889</v>
      </c>
      <c r="E2292" t="s">
        <v>9901</v>
      </c>
      <c r="F2292" s="35" t="s">
        <v>9902</v>
      </c>
      <c r="G2292" s="1" t="s">
        <v>5104</v>
      </c>
      <c r="H2292" s="1" t="s">
        <v>5104</v>
      </c>
      <c r="I2292" s="3">
        <v>1</v>
      </c>
      <c r="J2292" s="1">
        <v>1</v>
      </c>
      <c r="K2292" s="1">
        <v>1</v>
      </c>
      <c r="L2292" s="3">
        <v>1</v>
      </c>
      <c r="M2292" s="6">
        <v>74.400000000000006</v>
      </c>
      <c r="N2292" s="13">
        <v>74.400000000000006</v>
      </c>
      <c r="O2292" s="3">
        <v>44</v>
      </c>
      <c r="P2292" s="1">
        <v>6.7074999999999996</v>
      </c>
      <c r="Q2292" s="1">
        <v>6.7074999999999996</v>
      </c>
      <c r="R2292" s="3">
        <v>47</v>
      </c>
      <c r="S2292" s="1">
        <v>30</v>
      </c>
      <c r="T2292" s="1">
        <v>0</v>
      </c>
      <c r="U2292" s="1">
        <v>0</v>
      </c>
      <c r="V2292" s="1">
        <v>0</v>
      </c>
      <c r="W2292" s="1">
        <v>30</v>
      </c>
      <c r="X2292" s="1">
        <v>0</v>
      </c>
      <c r="Y2292" s="1">
        <v>20</v>
      </c>
      <c r="Z2292" s="1">
        <v>20</v>
      </c>
      <c r="AA2292" s="1">
        <v>0</v>
      </c>
      <c r="AB2292" s="1">
        <v>0</v>
      </c>
      <c r="AC2292" s="3">
        <v>11</v>
      </c>
      <c r="AD2292" s="1">
        <v>3.2822603999999998E-2</v>
      </c>
      <c r="AE2292" s="1">
        <v>-5.2624835686311003E-2</v>
      </c>
      <c r="AF2292" s="1">
        <v>2</v>
      </c>
      <c r="AG2292" s="1">
        <v>2</v>
      </c>
      <c r="AH2292" s="1">
        <v>11</v>
      </c>
      <c r="AI2292" s="1">
        <v>1</v>
      </c>
      <c r="AJ2292" s="1">
        <v>1</v>
      </c>
      <c r="AK2292" s="1">
        <v>51</v>
      </c>
    </row>
    <row r="2293" spans="1:37" x14ac:dyDescent="0.2">
      <c r="A2293" t="s">
        <v>2292</v>
      </c>
      <c r="B2293" t="s">
        <v>6290</v>
      </c>
      <c r="C2293" t="s">
        <v>6291</v>
      </c>
      <c r="D2293" t="s">
        <v>9889</v>
      </c>
      <c r="E2293" t="s">
        <v>9903</v>
      </c>
      <c r="F2293" s="35" t="s">
        <v>9904</v>
      </c>
      <c r="G2293" s="1" t="s">
        <v>5104</v>
      </c>
      <c r="H2293" s="1" t="s">
        <v>5104</v>
      </c>
      <c r="I2293" s="3">
        <v>1</v>
      </c>
      <c r="J2293" s="1">
        <v>0</v>
      </c>
      <c r="K2293" s="1">
        <v>0</v>
      </c>
      <c r="L2293" s="3">
        <v>1</v>
      </c>
      <c r="M2293" s="6">
        <v>80.3</v>
      </c>
      <c r="N2293" s="13">
        <v>80.3</v>
      </c>
      <c r="O2293" s="3">
        <v>44</v>
      </c>
      <c r="P2293" s="1" t="s">
        <v>2</v>
      </c>
      <c r="Q2293" s="1">
        <v>3.0457999999999998</v>
      </c>
      <c r="R2293" s="3" t="s">
        <v>14989</v>
      </c>
      <c r="S2293" s="1">
        <v>90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10</v>
      </c>
      <c r="Z2293" s="1">
        <v>0</v>
      </c>
      <c r="AA2293" s="1">
        <v>0</v>
      </c>
      <c r="AB2293" s="1">
        <v>0</v>
      </c>
      <c r="AC2293" s="3">
        <v>11</v>
      </c>
      <c r="AD2293" s="1">
        <v>8.8810889000000004E-2</v>
      </c>
      <c r="AE2293" s="1">
        <v>-2.20532193501878E-3</v>
      </c>
      <c r="AF2293" s="1">
        <v>2</v>
      </c>
      <c r="AG2293" s="1">
        <v>2</v>
      </c>
      <c r="AH2293" s="1">
        <v>11</v>
      </c>
      <c r="AI2293" s="1">
        <v>3</v>
      </c>
      <c r="AJ2293" s="1">
        <v>3</v>
      </c>
      <c r="AK2293" s="1">
        <v>51</v>
      </c>
    </row>
    <row r="2294" spans="1:37" x14ac:dyDescent="0.2">
      <c r="A2294" t="s">
        <v>2293</v>
      </c>
      <c r="B2294" t="s">
        <v>6290</v>
      </c>
      <c r="C2294" t="s">
        <v>6291</v>
      </c>
      <c r="D2294" t="s">
        <v>9889</v>
      </c>
      <c r="E2294" t="s">
        <v>6870</v>
      </c>
      <c r="F2294" s="35" t="s">
        <v>9905</v>
      </c>
      <c r="G2294" s="1" t="s">
        <v>2</v>
      </c>
      <c r="H2294" s="1" t="s">
        <v>5104</v>
      </c>
      <c r="I2294" s="14" t="s">
        <v>14989</v>
      </c>
      <c r="J2294" s="1" t="s">
        <v>2</v>
      </c>
      <c r="K2294" s="1">
        <v>0</v>
      </c>
      <c r="L2294" s="14" t="s">
        <v>14989</v>
      </c>
      <c r="M2294" s="6">
        <v>27.7</v>
      </c>
      <c r="N2294" s="13">
        <v>27.7</v>
      </c>
      <c r="O2294" s="3">
        <v>44</v>
      </c>
      <c r="P2294" s="1">
        <v>5.5</v>
      </c>
      <c r="Q2294" s="1">
        <v>5.5</v>
      </c>
      <c r="R2294" s="3">
        <v>47</v>
      </c>
      <c r="S2294" s="1">
        <v>40</v>
      </c>
      <c r="T2294" s="1">
        <v>10</v>
      </c>
      <c r="U2294" s="1">
        <v>10</v>
      </c>
      <c r="V2294" s="1">
        <v>0</v>
      </c>
      <c r="W2294" s="1">
        <v>10</v>
      </c>
      <c r="X2294" s="1">
        <v>0</v>
      </c>
      <c r="Y2294" s="1">
        <v>30</v>
      </c>
      <c r="Z2294" s="1">
        <v>0</v>
      </c>
      <c r="AA2294" s="1">
        <v>0</v>
      </c>
      <c r="AB2294" s="1">
        <v>0</v>
      </c>
      <c r="AC2294" s="3">
        <v>11</v>
      </c>
      <c r="AD2294" s="1">
        <v>5.1834379E-2</v>
      </c>
      <c r="AE2294" s="1">
        <v>-6.1955557473614101E-2</v>
      </c>
      <c r="AF2294" s="1">
        <v>3</v>
      </c>
      <c r="AG2294" s="1">
        <v>3</v>
      </c>
      <c r="AH2294" s="1">
        <v>11</v>
      </c>
      <c r="AI2294" s="1">
        <v>2</v>
      </c>
      <c r="AJ2294" s="1">
        <v>2</v>
      </c>
      <c r="AK2294" s="1">
        <v>51</v>
      </c>
    </row>
    <row r="2295" spans="1:37" x14ac:dyDescent="0.2">
      <c r="A2295" t="s">
        <v>2294</v>
      </c>
      <c r="B2295" t="s">
        <v>6290</v>
      </c>
      <c r="C2295" t="s">
        <v>6291</v>
      </c>
      <c r="D2295" t="s">
        <v>9889</v>
      </c>
      <c r="E2295" t="s">
        <v>9906</v>
      </c>
      <c r="F2295" s="35" t="s">
        <v>9907</v>
      </c>
      <c r="G2295" s="1" t="s">
        <v>5104</v>
      </c>
      <c r="H2295" s="1" t="s">
        <v>5104</v>
      </c>
      <c r="I2295" s="3">
        <v>1</v>
      </c>
      <c r="J2295" s="1">
        <v>0</v>
      </c>
      <c r="K2295" s="1">
        <v>0</v>
      </c>
      <c r="L2295" s="3">
        <v>1</v>
      </c>
      <c r="M2295" s="6">
        <v>118.6</v>
      </c>
      <c r="N2295" s="13">
        <v>118.6</v>
      </c>
      <c r="O2295" s="3">
        <v>44</v>
      </c>
      <c r="P2295" s="1">
        <v>7</v>
      </c>
      <c r="Q2295" s="1">
        <v>7</v>
      </c>
      <c r="R2295" s="3">
        <v>1</v>
      </c>
      <c r="S2295" s="1">
        <v>90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10</v>
      </c>
      <c r="Z2295" s="1">
        <v>0</v>
      </c>
      <c r="AA2295" s="1">
        <v>0</v>
      </c>
      <c r="AB2295" s="1">
        <v>0</v>
      </c>
      <c r="AC2295" s="3">
        <v>11</v>
      </c>
      <c r="AD2295" s="1">
        <v>8.8810889000000004E-2</v>
      </c>
      <c r="AE2295" s="1">
        <v>-2.20532193501878E-3</v>
      </c>
      <c r="AF2295" s="1">
        <v>2</v>
      </c>
      <c r="AG2295" s="1">
        <v>2</v>
      </c>
      <c r="AH2295" s="1">
        <v>11</v>
      </c>
      <c r="AI2295" s="1">
        <v>2</v>
      </c>
      <c r="AJ2295" s="1">
        <v>2</v>
      </c>
      <c r="AK2295" s="1">
        <v>51</v>
      </c>
    </row>
    <row r="2296" spans="1:37" x14ac:dyDescent="0.2">
      <c r="A2296" t="s">
        <v>2295</v>
      </c>
      <c r="B2296" t="s">
        <v>6290</v>
      </c>
      <c r="C2296" t="s">
        <v>6291</v>
      </c>
      <c r="D2296" t="s">
        <v>9889</v>
      </c>
      <c r="E2296" t="s">
        <v>6850</v>
      </c>
      <c r="F2296" s="35" t="s">
        <v>9908</v>
      </c>
      <c r="G2296" s="1" t="s">
        <v>5104</v>
      </c>
      <c r="H2296" s="1" t="s">
        <v>5104</v>
      </c>
      <c r="I2296" s="3">
        <v>1</v>
      </c>
      <c r="J2296" s="1">
        <v>0</v>
      </c>
      <c r="K2296" s="1">
        <v>0</v>
      </c>
      <c r="L2296" s="3">
        <v>1</v>
      </c>
      <c r="M2296" s="6">
        <v>56.7</v>
      </c>
      <c r="N2296" s="13">
        <v>56.7</v>
      </c>
      <c r="O2296" s="3">
        <v>44</v>
      </c>
      <c r="P2296" s="1">
        <v>9.625</v>
      </c>
      <c r="Q2296" s="1">
        <v>9.625</v>
      </c>
      <c r="R2296" s="3">
        <v>47</v>
      </c>
      <c r="S2296" s="1">
        <v>40</v>
      </c>
      <c r="T2296" s="1">
        <v>10</v>
      </c>
      <c r="U2296" s="1">
        <v>10</v>
      </c>
      <c r="V2296" s="1">
        <v>0</v>
      </c>
      <c r="W2296" s="1">
        <v>10</v>
      </c>
      <c r="X2296" s="1">
        <v>0</v>
      </c>
      <c r="Y2296" s="1">
        <v>30</v>
      </c>
      <c r="Z2296" s="1">
        <v>0</v>
      </c>
      <c r="AA2296" s="1">
        <v>0</v>
      </c>
      <c r="AB2296" s="1">
        <v>0</v>
      </c>
      <c r="AC2296" s="3">
        <v>11</v>
      </c>
      <c r="AD2296" s="1">
        <v>5.1834379E-2</v>
      </c>
      <c r="AE2296" s="1">
        <v>-6.1955557473614101E-2</v>
      </c>
      <c r="AF2296" s="1">
        <v>3</v>
      </c>
      <c r="AG2296" s="1">
        <v>3</v>
      </c>
      <c r="AH2296" s="1">
        <v>11</v>
      </c>
      <c r="AI2296" s="1">
        <v>4</v>
      </c>
      <c r="AJ2296" s="1">
        <v>4</v>
      </c>
      <c r="AK2296" s="1">
        <v>51</v>
      </c>
    </row>
    <row r="2297" spans="1:37" x14ac:dyDescent="0.2">
      <c r="A2297" t="s">
        <v>2296</v>
      </c>
      <c r="B2297" t="s">
        <v>6290</v>
      </c>
      <c r="C2297" t="s">
        <v>6291</v>
      </c>
      <c r="D2297" t="s">
        <v>9889</v>
      </c>
      <c r="E2297" t="s">
        <v>9909</v>
      </c>
      <c r="F2297" s="35" t="s">
        <v>9910</v>
      </c>
      <c r="G2297" s="1" t="s">
        <v>5104</v>
      </c>
      <c r="H2297" s="1" t="s">
        <v>5104</v>
      </c>
      <c r="I2297" s="3">
        <v>2</v>
      </c>
      <c r="J2297" s="1">
        <v>0</v>
      </c>
      <c r="K2297" s="1">
        <v>0</v>
      </c>
      <c r="L2297" s="3">
        <v>1</v>
      </c>
      <c r="M2297" s="6">
        <v>63</v>
      </c>
      <c r="N2297" s="13">
        <v>63</v>
      </c>
      <c r="O2297" s="3">
        <v>44</v>
      </c>
      <c r="P2297" s="1">
        <v>9</v>
      </c>
      <c r="Q2297" s="1">
        <v>9</v>
      </c>
      <c r="R2297" s="3">
        <v>47</v>
      </c>
      <c r="S2297" s="1">
        <v>40</v>
      </c>
      <c r="T2297" s="1">
        <v>10</v>
      </c>
      <c r="U2297" s="1">
        <v>10</v>
      </c>
      <c r="V2297" s="1">
        <v>0</v>
      </c>
      <c r="W2297" s="1">
        <v>10</v>
      </c>
      <c r="X2297" s="1">
        <v>0</v>
      </c>
      <c r="Y2297" s="1">
        <v>30</v>
      </c>
      <c r="Z2297" s="1">
        <v>0</v>
      </c>
      <c r="AA2297" s="1">
        <v>0</v>
      </c>
      <c r="AB2297" s="1">
        <v>0</v>
      </c>
      <c r="AC2297" s="3">
        <v>11</v>
      </c>
      <c r="AD2297" s="1">
        <v>5.1834379E-2</v>
      </c>
      <c r="AE2297" s="1">
        <v>-6.1955557473614101E-2</v>
      </c>
      <c r="AF2297" s="1">
        <v>3</v>
      </c>
      <c r="AG2297" s="1">
        <v>3</v>
      </c>
      <c r="AH2297" s="1">
        <v>11</v>
      </c>
      <c r="AI2297" s="1">
        <v>1</v>
      </c>
      <c r="AJ2297" s="1">
        <v>1</v>
      </c>
      <c r="AK2297" s="1">
        <v>51</v>
      </c>
    </row>
    <row r="2298" spans="1:37" x14ac:dyDescent="0.2">
      <c r="A2298" t="s">
        <v>2297</v>
      </c>
      <c r="B2298" t="s">
        <v>6290</v>
      </c>
      <c r="C2298" t="s">
        <v>6291</v>
      </c>
      <c r="D2298" t="s">
        <v>9889</v>
      </c>
      <c r="E2298" t="s">
        <v>9911</v>
      </c>
      <c r="F2298" s="35" t="s">
        <v>9912</v>
      </c>
      <c r="G2298" s="1" t="s">
        <v>5104</v>
      </c>
      <c r="H2298" s="1" t="s">
        <v>5104</v>
      </c>
      <c r="I2298" s="3">
        <v>2</v>
      </c>
      <c r="J2298" s="1">
        <v>0</v>
      </c>
      <c r="K2298" s="1">
        <v>0</v>
      </c>
      <c r="L2298" s="3">
        <v>1</v>
      </c>
      <c r="M2298" s="6">
        <v>32.4</v>
      </c>
      <c r="N2298" s="13">
        <v>32.4</v>
      </c>
      <c r="O2298" s="3">
        <v>44</v>
      </c>
      <c r="P2298" s="1">
        <v>3</v>
      </c>
      <c r="Q2298" s="1">
        <v>3</v>
      </c>
      <c r="R2298" s="3">
        <v>47</v>
      </c>
      <c r="S2298" s="1">
        <v>40</v>
      </c>
      <c r="T2298" s="1">
        <v>10</v>
      </c>
      <c r="U2298" s="1">
        <v>10</v>
      </c>
      <c r="V2298" s="1">
        <v>0</v>
      </c>
      <c r="W2298" s="1">
        <v>10</v>
      </c>
      <c r="X2298" s="1">
        <v>0</v>
      </c>
      <c r="Y2298" s="1">
        <v>30</v>
      </c>
      <c r="Z2298" s="1">
        <v>0</v>
      </c>
      <c r="AA2298" s="1">
        <v>0</v>
      </c>
      <c r="AB2298" s="1">
        <v>0</v>
      </c>
      <c r="AC2298" s="3">
        <v>11</v>
      </c>
      <c r="AD2298" s="1">
        <v>5.1834379E-2</v>
      </c>
      <c r="AE2298" s="1">
        <v>-6.1955557473614101E-2</v>
      </c>
      <c r="AF2298" s="1">
        <v>3</v>
      </c>
      <c r="AG2298" s="1">
        <v>3</v>
      </c>
      <c r="AH2298" s="1">
        <v>11</v>
      </c>
      <c r="AI2298" s="1">
        <v>2</v>
      </c>
      <c r="AJ2298" s="1">
        <v>2</v>
      </c>
      <c r="AK2298" s="1">
        <v>51</v>
      </c>
    </row>
    <row r="2299" spans="1:37" x14ac:dyDescent="0.2">
      <c r="A2299" t="s">
        <v>2298</v>
      </c>
      <c r="B2299" t="s">
        <v>6290</v>
      </c>
      <c r="C2299" t="s">
        <v>6291</v>
      </c>
      <c r="D2299" t="s">
        <v>9889</v>
      </c>
      <c r="E2299" t="s">
        <v>9913</v>
      </c>
      <c r="F2299" s="35" t="s">
        <v>9914</v>
      </c>
      <c r="G2299" s="1" t="s">
        <v>5104</v>
      </c>
      <c r="H2299" s="1" t="s">
        <v>5104</v>
      </c>
      <c r="I2299" s="3">
        <v>1</v>
      </c>
      <c r="J2299" s="1">
        <v>0</v>
      </c>
      <c r="K2299" s="1">
        <v>0</v>
      </c>
      <c r="L2299" s="3">
        <v>1</v>
      </c>
      <c r="M2299" s="6">
        <v>46.2</v>
      </c>
      <c r="N2299" s="13">
        <v>46.2</v>
      </c>
      <c r="O2299" s="3">
        <v>44</v>
      </c>
      <c r="P2299" s="1">
        <v>7.9</v>
      </c>
      <c r="Q2299" s="1">
        <v>7.9</v>
      </c>
      <c r="R2299" s="3">
        <v>47</v>
      </c>
      <c r="S2299" s="1">
        <v>40</v>
      </c>
      <c r="T2299" s="1">
        <v>10</v>
      </c>
      <c r="U2299" s="1">
        <v>10</v>
      </c>
      <c r="V2299" s="1">
        <v>0</v>
      </c>
      <c r="W2299" s="1">
        <v>10</v>
      </c>
      <c r="X2299" s="1">
        <v>0</v>
      </c>
      <c r="Y2299" s="1">
        <v>30</v>
      </c>
      <c r="Z2299" s="1">
        <v>0</v>
      </c>
      <c r="AA2299" s="1">
        <v>0</v>
      </c>
      <c r="AB2299" s="1">
        <v>0</v>
      </c>
      <c r="AC2299" s="3">
        <v>11</v>
      </c>
      <c r="AD2299" s="1">
        <v>5.1834379E-2</v>
      </c>
      <c r="AE2299" s="1">
        <v>-6.1955557473614101E-2</v>
      </c>
      <c r="AF2299" s="1">
        <v>3</v>
      </c>
      <c r="AG2299" s="1">
        <v>3</v>
      </c>
      <c r="AH2299" s="1">
        <v>11</v>
      </c>
      <c r="AI2299" s="1">
        <v>2</v>
      </c>
      <c r="AJ2299" s="1">
        <v>2</v>
      </c>
      <c r="AK2299" s="1">
        <v>51</v>
      </c>
    </row>
    <row r="2300" spans="1:37" x14ac:dyDescent="0.2">
      <c r="A2300" t="s">
        <v>2299</v>
      </c>
      <c r="B2300" t="s">
        <v>6290</v>
      </c>
      <c r="C2300" t="s">
        <v>6291</v>
      </c>
      <c r="D2300" t="s">
        <v>9915</v>
      </c>
      <c r="E2300" t="s">
        <v>9916</v>
      </c>
      <c r="F2300" s="35" t="s">
        <v>9917</v>
      </c>
      <c r="G2300" s="1" t="s">
        <v>2</v>
      </c>
      <c r="H2300" s="1" t="s">
        <v>5104</v>
      </c>
      <c r="I2300" s="14" t="s">
        <v>14989</v>
      </c>
      <c r="J2300" s="1" t="s">
        <v>2</v>
      </c>
      <c r="K2300" s="1">
        <v>0</v>
      </c>
      <c r="L2300" s="14" t="s">
        <v>14989</v>
      </c>
      <c r="M2300" s="6">
        <v>18.8</v>
      </c>
      <c r="N2300" s="13">
        <v>18.8</v>
      </c>
      <c r="O2300" s="3">
        <v>44</v>
      </c>
      <c r="P2300" s="1">
        <v>4.05</v>
      </c>
      <c r="Q2300" s="1">
        <v>4.05</v>
      </c>
      <c r="R2300" s="3">
        <v>47</v>
      </c>
      <c r="S2300" s="1">
        <v>50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50</v>
      </c>
      <c r="Z2300" s="1">
        <v>0</v>
      </c>
      <c r="AA2300" s="1">
        <v>0</v>
      </c>
      <c r="AB2300" s="1">
        <v>0</v>
      </c>
      <c r="AC2300" s="3">
        <v>11</v>
      </c>
      <c r="AD2300" s="1">
        <v>5.0253275E-2</v>
      </c>
      <c r="AE2300" s="1">
        <v>-7.0976602537474606E-2</v>
      </c>
      <c r="AF2300" s="1">
        <v>3</v>
      </c>
      <c r="AG2300" s="1">
        <v>3</v>
      </c>
      <c r="AH2300" s="1">
        <v>11</v>
      </c>
      <c r="AI2300" s="1">
        <v>4</v>
      </c>
      <c r="AJ2300" s="1">
        <v>4</v>
      </c>
      <c r="AK2300" s="1">
        <v>51</v>
      </c>
    </row>
    <row r="2301" spans="1:37" x14ac:dyDescent="0.2">
      <c r="A2301" t="s">
        <v>2300</v>
      </c>
      <c r="B2301" t="s">
        <v>6290</v>
      </c>
      <c r="C2301" t="s">
        <v>6291</v>
      </c>
      <c r="D2301" t="s">
        <v>9915</v>
      </c>
      <c r="E2301" t="s">
        <v>9918</v>
      </c>
      <c r="F2301" s="35" t="s">
        <v>9919</v>
      </c>
      <c r="G2301" s="1" t="s">
        <v>5104</v>
      </c>
      <c r="H2301" s="1" t="s">
        <v>5104</v>
      </c>
      <c r="I2301" s="3">
        <v>1</v>
      </c>
      <c r="J2301" s="1">
        <v>0</v>
      </c>
      <c r="K2301" s="1">
        <v>0</v>
      </c>
      <c r="L2301" s="3">
        <v>1</v>
      </c>
      <c r="M2301" s="6">
        <v>25.5</v>
      </c>
      <c r="N2301" s="13">
        <v>25.5</v>
      </c>
      <c r="O2301" s="3">
        <v>44</v>
      </c>
      <c r="P2301" s="1" t="s">
        <v>2</v>
      </c>
      <c r="Q2301" s="1">
        <v>3.2524000000000002</v>
      </c>
      <c r="R2301" s="3" t="s">
        <v>14989</v>
      </c>
      <c r="S2301" s="1">
        <v>50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50</v>
      </c>
      <c r="Z2301" s="1">
        <v>0</v>
      </c>
      <c r="AA2301" s="1">
        <v>0</v>
      </c>
      <c r="AB2301" s="1">
        <v>0</v>
      </c>
      <c r="AC2301" s="3">
        <v>11</v>
      </c>
      <c r="AD2301" s="1">
        <v>5.0253275E-2</v>
      </c>
      <c r="AE2301" s="1">
        <v>-7.0976602537474606E-2</v>
      </c>
      <c r="AF2301" s="1">
        <v>3</v>
      </c>
      <c r="AG2301" s="1">
        <v>3</v>
      </c>
      <c r="AH2301" s="1">
        <v>11</v>
      </c>
      <c r="AI2301" s="1">
        <v>1</v>
      </c>
      <c r="AJ2301" s="1">
        <v>1</v>
      </c>
      <c r="AK2301" s="1">
        <v>51</v>
      </c>
    </row>
    <row r="2302" spans="1:37" x14ac:dyDescent="0.2">
      <c r="A2302" t="s">
        <v>2301</v>
      </c>
      <c r="B2302" t="s">
        <v>6290</v>
      </c>
      <c r="C2302" t="s">
        <v>6291</v>
      </c>
      <c r="D2302" t="s">
        <v>9915</v>
      </c>
      <c r="E2302" t="s">
        <v>9920</v>
      </c>
      <c r="F2302" s="35" t="s">
        <v>9921</v>
      </c>
      <c r="G2302" s="1" t="s">
        <v>5104</v>
      </c>
      <c r="H2302" s="1" t="s">
        <v>5104</v>
      </c>
      <c r="I2302" s="3">
        <v>1</v>
      </c>
      <c r="J2302" s="1">
        <v>0</v>
      </c>
      <c r="K2302" s="1">
        <v>0</v>
      </c>
      <c r="L2302" s="3">
        <v>1</v>
      </c>
      <c r="M2302" s="6">
        <v>41.3</v>
      </c>
      <c r="N2302" s="13">
        <v>41.3</v>
      </c>
      <c r="O2302" s="3">
        <v>44</v>
      </c>
      <c r="P2302" s="1" t="s">
        <v>2</v>
      </c>
      <c r="Q2302" s="1">
        <v>3.3513000000000002</v>
      </c>
      <c r="R2302" s="3" t="s">
        <v>14989</v>
      </c>
      <c r="S2302" s="1">
        <v>20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80</v>
      </c>
      <c r="AC2302" s="3">
        <v>44</v>
      </c>
      <c r="AD2302" s="1">
        <v>-5.0652609000000001E-2</v>
      </c>
      <c r="AE2302" s="1">
        <v>7.0122618604798903E-2</v>
      </c>
      <c r="AF2302" s="1">
        <v>2</v>
      </c>
      <c r="AG2302" s="1">
        <v>2</v>
      </c>
      <c r="AH2302" s="15">
        <v>1</v>
      </c>
      <c r="AI2302" s="1">
        <v>1</v>
      </c>
      <c r="AJ2302" s="1">
        <v>1</v>
      </c>
      <c r="AK2302" s="1">
        <v>51</v>
      </c>
    </row>
    <row r="2303" spans="1:37" x14ac:dyDescent="0.2">
      <c r="A2303" t="s">
        <v>2302</v>
      </c>
      <c r="B2303" t="s">
        <v>6290</v>
      </c>
      <c r="C2303" t="s">
        <v>6291</v>
      </c>
      <c r="D2303" t="s">
        <v>9915</v>
      </c>
      <c r="E2303" t="s">
        <v>8679</v>
      </c>
      <c r="F2303" s="35" t="s">
        <v>9922</v>
      </c>
      <c r="G2303" s="1" t="s">
        <v>5104</v>
      </c>
      <c r="H2303" s="1" t="s">
        <v>5104</v>
      </c>
      <c r="I2303" s="3">
        <v>1</v>
      </c>
      <c r="J2303" s="1">
        <v>0</v>
      </c>
      <c r="K2303" s="1">
        <v>0</v>
      </c>
      <c r="L2303" s="3">
        <v>1</v>
      </c>
      <c r="M2303" s="6">
        <v>60</v>
      </c>
      <c r="N2303" s="13">
        <v>60</v>
      </c>
      <c r="O2303" s="3">
        <v>44</v>
      </c>
      <c r="P2303" s="1">
        <v>5.47</v>
      </c>
      <c r="Q2303" s="1">
        <v>5.47</v>
      </c>
      <c r="R2303" s="3">
        <v>47</v>
      </c>
      <c r="S2303" s="1">
        <v>50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50</v>
      </c>
      <c r="Z2303" s="1">
        <v>0</v>
      </c>
      <c r="AA2303" s="1">
        <v>0</v>
      </c>
      <c r="AB2303" s="1">
        <v>0</v>
      </c>
      <c r="AC2303" s="3">
        <v>11</v>
      </c>
      <c r="AD2303" s="1">
        <v>5.0253275E-2</v>
      </c>
      <c r="AE2303" s="1">
        <v>-7.0976602537474606E-2</v>
      </c>
      <c r="AF2303" s="1">
        <v>3</v>
      </c>
      <c r="AG2303" s="1">
        <v>3</v>
      </c>
      <c r="AH2303" s="1">
        <v>11</v>
      </c>
      <c r="AI2303" s="1">
        <v>1</v>
      </c>
      <c r="AJ2303" s="1">
        <v>1</v>
      </c>
      <c r="AK2303" s="1">
        <v>51</v>
      </c>
    </row>
    <row r="2304" spans="1:37" x14ac:dyDescent="0.2">
      <c r="A2304" t="s">
        <v>2303</v>
      </c>
      <c r="B2304" t="s">
        <v>6290</v>
      </c>
      <c r="C2304" t="s">
        <v>6291</v>
      </c>
      <c r="D2304" t="s">
        <v>9915</v>
      </c>
      <c r="E2304" t="s">
        <v>9614</v>
      </c>
      <c r="F2304" s="35" t="s">
        <v>9923</v>
      </c>
      <c r="G2304" s="1" t="s">
        <v>5104</v>
      </c>
      <c r="H2304" s="1" t="s">
        <v>5104</v>
      </c>
      <c r="I2304" s="3">
        <v>2</v>
      </c>
      <c r="J2304" s="1">
        <v>0</v>
      </c>
      <c r="K2304" s="1">
        <v>0</v>
      </c>
      <c r="L2304" s="3">
        <v>1</v>
      </c>
      <c r="M2304" s="6">
        <v>30.7</v>
      </c>
      <c r="N2304" s="13">
        <v>30.7</v>
      </c>
      <c r="O2304" s="3">
        <v>44</v>
      </c>
      <c r="P2304" s="1" t="s">
        <v>2</v>
      </c>
      <c r="Q2304" s="1">
        <v>3.6583000000000001</v>
      </c>
      <c r="R2304" s="3" t="s">
        <v>14989</v>
      </c>
      <c r="S2304" s="1">
        <v>50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50</v>
      </c>
      <c r="Z2304" s="1">
        <v>0</v>
      </c>
      <c r="AA2304" s="1">
        <v>0</v>
      </c>
      <c r="AB2304" s="1">
        <v>0</v>
      </c>
      <c r="AC2304" s="3">
        <v>11</v>
      </c>
      <c r="AD2304" s="1">
        <v>5.0253275E-2</v>
      </c>
      <c r="AE2304" s="1">
        <v>-7.0976602537474606E-2</v>
      </c>
      <c r="AF2304" s="1">
        <v>3</v>
      </c>
      <c r="AG2304" s="1">
        <v>3</v>
      </c>
      <c r="AH2304" s="1">
        <v>11</v>
      </c>
      <c r="AI2304" s="1">
        <v>2</v>
      </c>
      <c r="AJ2304" s="1">
        <v>2</v>
      </c>
      <c r="AK2304" s="1">
        <v>51</v>
      </c>
    </row>
    <row r="2305" spans="1:37" x14ac:dyDescent="0.2">
      <c r="A2305" t="s">
        <v>2304</v>
      </c>
      <c r="B2305" t="s">
        <v>6290</v>
      </c>
      <c r="C2305" t="s">
        <v>6291</v>
      </c>
      <c r="D2305" t="s">
        <v>9915</v>
      </c>
      <c r="E2305" t="s">
        <v>9924</v>
      </c>
      <c r="F2305" s="35" t="s">
        <v>9925</v>
      </c>
      <c r="G2305" s="1" t="s">
        <v>5104</v>
      </c>
      <c r="H2305" s="1" t="s">
        <v>5104</v>
      </c>
      <c r="I2305" s="3">
        <v>1</v>
      </c>
      <c r="J2305" s="1">
        <v>0</v>
      </c>
      <c r="K2305" s="1">
        <v>0</v>
      </c>
      <c r="L2305" s="3">
        <v>1</v>
      </c>
      <c r="M2305" s="6">
        <v>36</v>
      </c>
      <c r="N2305" s="13">
        <v>36</v>
      </c>
      <c r="O2305" s="3">
        <v>44</v>
      </c>
      <c r="P2305" s="1">
        <v>9.5</v>
      </c>
      <c r="Q2305" s="1">
        <v>9.5</v>
      </c>
      <c r="R2305" s="3">
        <v>47</v>
      </c>
      <c r="S2305" s="1">
        <v>50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50</v>
      </c>
      <c r="Z2305" s="1">
        <v>0</v>
      </c>
      <c r="AA2305" s="1">
        <v>0</v>
      </c>
      <c r="AB2305" s="1">
        <v>0</v>
      </c>
      <c r="AC2305" s="3">
        <v>11</v>
      </c>
      <c r="AD2305" s="1">
        <v>5.0253275E-2</v>
      </c>
      <c r="AE2305" s="1">
        <v>-7.0976602537474606E-2</v>
      </c>
      <c r="AF2305" s="1">
        <v>3</v>
      </c>
      <c r="AG2305" s="1">
        <v>3</v>
      </c>
      <c r="AH2305" s="1">
        <v>11</v>
      </c>
      <c r="AI2305" s="1">
        <v>1</v>
      </c>
      <c r="AJ2305" s="1">
        <v>1</v>
      </c>
      <c r="AK2305" s="1">
        <v>51</v>
      </c>
    </row>
    <row r="2306" spans="1:37" x14ac:dyDescent="0.2">
      <c r="A2306" t="s">
        <v>2305</v>
      </c>
      <c r="B2306" t="s">
        <v>6290</v>
      </c>
      <c r="C2306" t="s">
        <v>6291</v>
      </c>
      <c r="D2306" t="s">
        <v>9915</v>
      </c>
      <c r="E2306" t="s">
        <v>9926</v>
      </c>
      <c r="F2306" s="35" t="s">
        <v>9927</v>
      </c>
      <c r="G2306" s="1" t="s">
        <v>5104</v>
      </c>
      <c r="H2306" s="1" t="s">
        <v>5104</v>
      </c>
      <c r="I2306" s="3">
        <v>1</v>
      </c>
      <c r="J2306" s="1">
        <v>0</v>
      </c>
      <c r="K2306" s="1">
        <v>0</v>
      </c>
      <c r="L2306" s="3">
        <v>1</v>
      </c>
      <c r="M2306" s="6">
        <v>62.3</v>
      </c>
      <c r="N2306" s="13">
        <v>62.3</v>
      </c>
      <c r="O2306" s="3">
        <v>44</v>
      </c>
      <c r="P2306" s="1" t="s">
        <v>2</v>
      </c>
      <c r="Q2306" s="1">
        <v>2.4681999999999999</v>
      </c>
      <c r="R2306" s="3" t="s">
        <v>14989</v>
      </c>
      <c r="S2306" s="1">
        <v>50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50</v>
      </c>
      <c r="Z2306" s="1">
        <v>0</v>
      </c>
      <c r="AA2306" s="1">
        <v>0</v>
      </c>
      <c r="AB2306" s="1">
        <v>0</v>
      </c>
      <c r="AC2306" s="3">
        <v>11</v>
      </c>
      <c r="AD2306" s="1">
        <v>5.0253275E-2</v>
      </c>
      <c r="AE2306" s="1">
        <v>-7.0976602537474606E-2</v>
      </c>
      <c r="AF2306" s="1">
        <v>3</v>
      </c>
      <c r="AG2306" s="1">
        <v>3</v>
      </c>
      <c r="AH2306" s="1">
        <v>11</v>
      </c>
      <c r="AI2306" s="1">
        <v>2</v>
      </c>
      <c r="AJ2306" s="1">
        <v>2</v>
      </c>
      <c r="AK2306" s="1">
        <v>51</v>
      </c>
    </row>
    <row r="2307" spans="1:37" x14ac:dyDescent="0.2">
      <c r="A2307" t="s">
        <v>2306</v>
      </c>
      <c r="B2307" t="s">
        <v>6290</v>
      </c>
      <c r="C2307" t="s">
        <v>6291</v>
      </c>
      <c r="D2307" t="s">
        <v>9915</v>
      </c>
      <c r="E2307" t="s">
        <v>9928</v>
      </c>
      <c r="F2307" s="35" t="s">
        <v>9929</v>
      </c>
      <c r="G2307" s="1" t="s">
        <v>5104</v>
      </c>
      <c r="H2307" s="1" t="s">
        <v>5104</v>
      </c>
      <c r="I2307" s="3">
        <v>1</v>
      </c>
      <c r="J2307" s="1">
        <v>0</v>
      </c>
      <c r="K2307" s="1">
        <v>0</v>
      </c>
      <c r="L2307" s="3">
        <v>1</v>
      </c>
      <c r="M2307" s="6">
        <v>29.2</v>
      </c>
      <c r="N2307" s="13">
        <v>29.2</v>
      </c>
      <c r="O2307" s="3">
        <v>44</v>
      </c>
      <c r="P2307" s="1" t="s">
        <v>2</v>
      </c>
      <c r="Q2307" s="1">
        <v>2.9051999999999998</v>
      </c>
      <c r="R2307" s="3" t="s">
        <v>14989</v>
      </c>
      <c r="S2307" s="1">
        <v>50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50</v>
      </c>
      <c r="Z2307" s="1">
        <v>0</v>
      </c>
      <c r="AA2307" s="1">
        <v>0</v>
      </c>
      <c r="AB2307" s="1">
        <v>0</v>
      </c>
      <c r="AC2307" s="3">
        <v>11</v>
      </c>
      <c r="AD2307" s="1">
        <v>5.0253275E-2</v>
      </c>
      <c r="AE2307" s="1">
        <v>-7.0976602537474606E-2</v>
      </c>
      <c r="AF2307" s="1">
        <v>3</v>
      </c>
      <c r="AG2307" s="1">
        <v>3</v>
      </c>
      <c r="AH2307" s="1">
        <v>11</v>
      </c>
      <c r="AI2307" s="1">
        <v>2</v>
      </c>
      <c r="AJ2307" s="1">
        <v>2</v>
      </c>
      <c r="AK2307" s="1">
        <v>51</v>
      </c>
    </row>
    <row r="2308" spans="1:37" x14ac:dyDescent="0.2">
      <c r="A2308" t="s">
        <v>2307</v>
      </c>
      <c r="B2308" t="s">
        <v>6290</v>
      </c>
      <c r="C2308" t="s">
        <v>6291</v>
      </c>
      <c r="D2308" t="s">
        <v>9915</v>
      </c>
      <c r="E2308" t="s">
        <v>5326</v>
      </c>
      <c r="F2308" s="35" t="s">
        <v>9930</v>
      </c>
      <c r="G2308" s="1" t="s">
        <v>2</v>
      </c>
      <c r="H2308" s="1" t="s">
        <v>5104</v>
      </c>
      <c r="I2308" s="14" t="s">
        <v>14989</v>
      </c>
      <c r="J2308" s="1" t="s">
        <v>2</v>
      </c>
      <c r="K2308" s="1">
        <v>0</v>
      </c>
      <c r="L2308" s="14" t="s">
        <v>14989</v>
      </c>
      <c r="M2308" s="6">
        <v>23.1</v>
      </c>
      <c r="N2308" s="13">
        <v>23.1</v>
      </c>
      <c r="O2308" s="3">
        <v>44</v>
      </c>
      <c r="P2308" s="1">
        <v>4.05</v>
      </c>
      <c r="Q2308" s="1">
        <v>4.05</v>
      </c>
      <c r="R2308" s="3">
        <v>47</v>
      </c>
      <c r="S2308" s="1">
        <v>50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50</v>
      </c>
      <c r="Z2308" s="1">
        <v>0</v>
      </c>
      <c r="AA2308" s="1">
        <v>0</v>
      </c>
      <c r="AB2308" s="1">
        <v>0</v>
      </c>
      <c r="AC2308" s="3">
        <v>11</v>
      </c>
      <c r="AD2308" s="1">
        <v>5.0253275E-2</v>
      </c>
      <c r="AE2308" s="1">
        <v>-7.0976602537474606E-2</v>
      </c>
      <c r="AF2308" s="1">
        <v>3</v>
      </c>
      <c r="AG2308" s="1">
        <v>3</v>
      </c>
      <c r="AH2308" s="1">
        <v>11</v>
      </c>
      <c r="AI2308" s="1">
        <v>1</v>
      </c>
      <c r="AJ2308" s="1">
        <v>1</v>
      </c>
      <c r="AK2308" s="1">
        <v>51</v>
      </c>
    </row>
    <row r="2309" spans="1:37" x14ac:dyDescent="0.2">
      <c r="A2309" t="s">
        <v>2308</v>
      </c>
      <c r="B2309" t="s">
        <v>6290</v>
      </c>
      <c r="C2309" t="s">
        <v>6291</v>
      </c>
      <c r="D2309" t="s">
        <v>9915</v>
      </c>
      <c r="E2309" t="s">
        <v>5923</v>
      </c>
      <c r="F2309" s="35" t="s">
        <v>9931</v>
      </c>
      <c r="G2309" s="1" t="s">
        <v>5104</v>
      </c>
      <c r="H2309" s="1" t="s">
        <v>5104</v>
      </c>
      <c r="I2309" s="3">
        <v>1</v>
      </c>
      <c r="J2309" s="1">
        <v>0</v>
      </c>
      <c r="K2309" s="1">
        <v>0</v>
      </c>
      <c r="L2309" s="3">
        <v>1</v>
      </c>
      <c r="M2309" s="6">
        <v>44</v>
      </c>
      <c r="N2309" s="13">
        <v>44</v>
      </c>
      <c r="O2309" s="3">
        <v>44</v>
      </c>
      <c r="P2309" s="1">
        <v>9.5</v>
      </c>
      <c r="Q2309" s="1">
        <v>9.5</v>
      </c>
      <c r="R2309" s="3">
        <v>47</v>
      </c>
      <c r="S2309" s="1">
        <v>50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50</v>
      </c>
      <c r="Z2309" s="1">
        <v>0</v>
      </c>
      <c r="AA2309" s="1">
        <v>0</v>
      </c>
      <c r="AB2309" s="1">
        <v>0</v>
      </c>
      <c r="AC2309" s="3">
        <v>11</v>
      </c>
      <c r="AD2309" s="1">
        <v>5.0253275E-2</v>
      </c>
      <c r="AE2309" s="1">
        <v>-7.0976602537474606E-2</v>
      </c>
      <c r="AF2309" s="1">
        <v>3</v>
      </c>
      <c r="AG2309" s="1">
        <v>3</v>
      </c>
      <c r="AH2309" s="1">
        <v>11</v>
      </c>
      <c r="AI2309" s="1">
        <v>2</v>
      </c>
      <c r="AJ2309" s="1">
        <v>2</v>
      </c>
      <c r="AK2309" s="1">
        <v>51</v>
      </c>
    </row>
    <row r="2310" spans="1:37" x14ac:dyDescent="0.2">
      <c r="A2310" t="s">
        <v>2309</v>
      </c>
      <c r="B2310" t="s">
        <v>6290</v>
      </c>
      <c r="C2310" t="s">
        <v>6291</v>
      </c>
      <c r="D2310" t="s">
        <v>9915</v>
      </c>
      <c r="E2310" t="s">
        <v>9932</v>
      </c>
      <c r="F2310" s="35" t="s">
        <v>9933</v>
      </c>
      <c r="G2310" s="1" t="s">
        <v>5104</v>
      </c>
      <c r="H2310" s="1" t="s">
        <v>5104</v>
      </c>
      <c r="I2310" s="3">
        <v>1</v>
      </c>
      <c r="J2310" s="1">
        <v>0</v>
      </c>
      <c r="K2310" s="1">
        <v>0</v>
      </c>
      <c r="L2310" s="3">
        <v>1</v>
      </c>
      <c r="M2310" s="6">
        <v>45</v>
      </c>
      <c r="N2310" s="13">
        <v>45</v>
      </c>
      <c r="O2310" s="3">
        <v>44</v>
      </c>
      <c r="P2310" s="1" t="s">
        <v>2</v>
      </c>
      <c r="Q2310" s="1">
        <v>2.8393000000000002</v>
      </c>
      <c r="R2310" s="3" t="s">
        <v>14989</v>
      </c>
      <c r="S2310" s="1">
        <v>50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50</v>
      </c>
      <c r="Z2310" s="1">
        <v>0</v>
      </c>
      <c r="AA2310" s="1">
        <v>0</v>
      </c>
      <c r="AB2310" s="1">
        <v>0</v>
      </c>
      <c r="AC2310" s="3">
        <v>11</v>
      </c>
      <c r="AD2310" s="1">
        <v>5.0253275E-2</v>
      </c>
      <c r="AE2310" s="1">
        <v>-7.0976602537474606E-2</v>
      </c>
      <c r="AF2310" s="1">
        <v>3</v>
      </c>
      <c r="AG2310" s="1">
        <v>3</v>
      </c>
      <c r="AH2310" s="1">
        <v>11</v>
      </c>
      <c r="AI2310" s="1">
        <v>2</v>
      </c>
      <c r="AJ2310" s="1">
        <v>2</v>
      </c>
      <c r="AK2310" s="1">
        <v>51</v>
      </c>
    </row>
    <row r="2311" spans="1:37" x14ac:dyDescent="0.2">
      <c r="A2311" t="s">
        <v>2310</v>
      </c>
      <c r="B2311" t="s">
        <v>6290</v>
      </c>
      <c r="C2311" t="s">
        <v>6291</v>
      </c>
      <c r="D2311" t="s">
        <v>9915</v>
      </c>
      <c r="E2311" t="s">
        <v>9934</v>
      </c>
      <c r="F2311" s="35" t="s">
        <v>9935</v>
      </c>
      <c r="G2311" s="1" t="s">
        <v>5104</v>
      </c>
      <c r="H2311" s="1" t="s">
        <v>5104</v>
      </c>
      <c r="I2311" s="3">
        <v>1</v>
      </c>
      <c r="J2311" s="1">
        <v>0</v>
      </c>
      <c r="K2311" s="1">
        <v>0</v>
      </c>
      <c r="L2311" s="3">
        <v>1</v>
      </c>
      <c r="M2311" s="6">
        <v>37</v>
      </c>
      <c r="N2311" s="13">
        <v>37</v>
      </c>
      <c r="O2311" s="3">
        <v>44</v>
      </c>
      <c r="P2311" s="1" t="s">
        <v>2</v>
      </c>
      <c r="Q2311" s="1">
        <v>3.3613</v>
      </c>
      <c r="R2311" s="3" t="s">
        <v>14989</v>
      </c>
      <c r="S2311" s="1">
        <v>20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80</v>
      </c>
      <c r="AC2311" s="36">
        <v>1</v>
      </c>
      <c r="AD2311" s="1">
        <v>-5.0652609000000001E-2</v>
      </c>
      <c r="AE2311" s="1">
        <v>7.0122618604798903E-2</v>
      </c>
      <c r="AF2311" s="1">
        <v>2</v>
      </c>
      <c r="AG2311" s="1">
        <v>2</v>
      </c>
      <c r="AH2311" s="15">
        <v>1</v>
      </c>
      <c r="AI2311" s="1">
        <v>1</v>
      </c>
      <c r="AJ2311" s="1">
        <v>1</v>
      </c>
      <c r="AK2311" s="1">
        <v>51</v>
      </c>
    </row>
    <row r="2312" spans="1:37" x14ac:dyDescent="0.2">
      <c r="A2312" t="s">
        <v>2311</v>
      </c>
      <c r="B2312" t="s">
        <v>6290</v>
      </c>
      <c r="C2312" t="s">
        <v>6291</v>
      </c>
      <c r="D2312" t="s">
        <v>9915</v>
      </c>
      <c r="E2312" t="s">
        <v>9936</v>
      </c>
      <c r="F2312" s="35" t="s">
        <v>9937</v>
      </c>
      <c r="G2312" s="1" t="s">
        <v>2</v>
      </c>
      <c r="H2312" s="1" t="s">
        <v>5104</v>
      </c>
      <c r="I2312" s="14" t="s">
        <v>14989</v>
      </c>
      <c r="J2312" s="1" t="s">
        <v>2</v>
      </c>
      <c r="K2312" s="1">
        <v>0</v>
      </c>
      <c r="L2312" s="14" t="s">
        <v>14989</v>
      </c>
      <c r="M2312" s="6">
        <v>29</v>
      </c>
      <c r="N2312" s="13">
        <v>29</v>
      </c>
      <c r="O2312" s="3">
        <v>44</v>
      </c>
      <c r="P2312" s="1" t="s">
        <v>2</v>
      </c>
      <c r="Q2312" s="1">
        <v>3.9479000000000002</v>
      </c>
      <c r="R2312" s="3" t="s">
        <v>14989</v>
      </c>
      <c r="S2312" s="1">
        <v>44</v>
      </c>
      <c r="T2312" s="1">
        <v>0</v>
      </c>
      <c r="U2312" s="1">
        <v>0</v>
      </c>
      <c r="V2312" s="1">
        <v>0</v>
      </c>
      <c r="W2312" s="1">
        <v>1</v>
      </c>
      <c r="X2312" s="1">
        <v>0</v>
      </c>
      <c r="Y2312" s="1">
        <v>55</v>
      </c>
      <c r="Z2312" s="1">
        <v>0</v>
      </c>
      <c r="AA2312" s="1">
        <v>0</v>
      </c>
      <c r="AB2312" s="1">
        <v>0</v>
      </c>
      <c r="AC2312" s="3">
        <v>44</v>
      </c>
      <c r="AD2312" s="1">
        <v>4.2838294999999998E-2</v>
      </c>
      <c r="AE2312" s="1">
        <v>-7.7112119098073195E-2</v>
      </c>
      <c r="AF2312" s="1">
        <v>2</v>
      </c>
      <c r="AG2312" s="1">
        <v>2</v>
      </c>
      <c r="AH2312" s="15">
        <v>1</v>
      </c>
      <c r="AI2312" s="1">
        <v>2</v>
      </c>
      <c r="AJ2312" s="1">
        <v>2</v>
      </c>
      <c r="AK2312" s="1">
        <v>51</v>
      </c>
    </row>
    <row r="2313" spans="1:37" x14ac:dyDescent="0.2">
      <c r="A2313" t="s">
        <v>2312</v>
      </c>
      <c r="B2313" t="s">
        <v>6290</v>
      </c>
      <c r="C2313" t="s">
        <v>6291</v>
      </c>
      <c r="D2313" t="s">
        <v>9915</v>
      </c>
      <c r="E2313" t="s">
        <v>6669</v>
      </c>
      <c r="F2313" s="35" t="s">
        <v>15090</v>
      </c>
      <c r="G2313" s="1" t="s">
        <v>5104</v>
      </c>
      <c r="H2313" s="1" t="s">
        <v>5104</v>
      </c>
      <c r="I2313" s="3">
        <v>1</v>
      </c>
      <c r="J2313" s="1">
        <v>0</v>
      </c>
      <c r="K2313" s="1">
        <v>0</v>
      </c>
      <c r="L2313" s="3">
        <v>1</v>
      </c>
      <c r="M2313" s="6">
        <v>15</v>
      </c>
      <c r="N2313" s="13">
        <v>15</v>
      </c>
      <c r="O2313" s="3">
        <v>44</v>
      </c>
      <c r="P2313" s="1">
        <v>4.05</v>
      </c>
      <c r="Q2313" s="1">
        <v>4.05</v>
      </c>
      <c r="R2313" s="3">
        <v>47</v>
      </c>
      <c r="S2313" s="1">
        <v>50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50</v>
      </c>
      <c r="Z2313" s="1">
        <v>0</v>
      </c>
      <c r="AA2313" s="1">
        <v>0</v>
      </c>
      <c r="AB2313" s="1">
        <v>0</v>
      </c>
      <c r="AC2313" s="3">
        <v>11</v>
      </c>
      <c r="AD2313" s="1">
        <v>5.0253275E-2</v>
      </c>
      <c r="AE2313" s="1">
        <v>-7.0976602537474606E-2</v>
      </c>
      <c r="AF2313" s="1">
        <v>3</v>
      </c>
      <c r="AG2313" s="1">
        <v>3</v>
      </c>
      <c r="AH2313" s="1">
        <v>11</v>
      </c>
      <c r="AI2313" s="1">
        <v>1</v>
      </c>
      <c r="AJ2313" s="1">
        <v>1</v>
      </c>
      <c r="AK2313" s="1">
        <v>51</v>
      </c>
    </row>
    <row r="2314" spans="1:37" x14ac:dyDescent="0.2">
      <c r="A2314" t="s">
        <v>2313</v>
      </c>
      <c r="B2314" t="s">
        <v>6290</v>
      </c>
      <c r="C2314" t="s">
        <v>6291</v>
      </c>
      <c r="D2314" t="s">
        <v>9915</v>
      </c>
      <c r="E2314" t="s">
        <v>9938</v>
      </c>
      <c r="F2314" s="35" t="s">
        <v>9939</v>
      </c>
      <c r="G2314" s="1" t="s">
        <v>5104</v>
      </c>
      <c r="H2314" s="1" t="s">
        <v>5104</v>
      </c>
      <c r="I2314" s="3">
        <v>1</v>
      </c>
      <c r="J2314" s="1">
        <v>0</v>
      </c>
      <c r="K2314" s="1">
        <v>0</v>
      </c>
      <c r="L2314" s="3">
        <v>1</v>
      </c>
      <c r="M2314" s="6">
        <v>40</v>
      </c>
      <c r="N2314" s="13">
        <v>40</v>
      </c>
      <c r="O2314" s="3">
        <v>44</v>
      </c>
      <c r="P2314" s="1">
        <v>5</v>
      </c>
      <c r="Q2314" s="1">
        <v>5</v>
      </c>
      <c r="R2314" s="3">
        <v>1</v>
      </c>
      <c r="S2314" s="1">
        <v>40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50</v>
      </c>
      <c r="Z2314" s="1">
        <v>10</v>
      </c>
      <c r="AA2314" s="1">
        <v>0</v>
      </c>
      <c r="AB2314" s="1">
        <v>0</v>
      </c>
      <c r="AC2314" s="3">
        <v>1</v>
      </c>
      <c r="AD2314" s="1">
        <v>3.7969308E-2</v>
      </c>
      <c r="AE2314" s="1">
        <v>-7.8902419751685798E-2</v>
      </c>
      <c r="AF2314" s="1">
        <v>3</v>
      </c>
      <c r="AG2314" s="1">
        <v>3</v>
      </c>
      <c r="AH2314" s="1">
        <v>11</v>
      </c>
      <c r="AI2314" s="1">
        <v>1</v>
      </c>
      <c r="AJ2314" s="1">
        <v>1</v>
      </c>
      <c r="AK2314" s="1">
        <v>51</v>
      </c>
    </row>
    <row r="2315" spans="1:37" x14ac:dyDescent="0.2">
      <c r="A2315" t="s">
        <v>2314</v>
      </c>
      <c r="B2315" t="s">
        <v>6290</v>
      </c>
      <c r="C2315" t="s">
        <v>6291</v>
      </c>
      <c r="D2315" t="s">
        <v>9915</v>
      </c>
      <c r="E2315" t="s">
        <v>9940</v>
      </c>
      <c r="F2315" s="35" t="s">
        <v>9941</v>
      </c>
      <c r="G2315" s="1" t="s">
        <v>5104</v>
      </c>
      <c r="H2315" s="1" t="s">
        <v>5104</v>
      </c>
      <c r="I2315" s="3">
        <v>1</v>
      </c>
      <c r="J2315" s="1">
        <v>0</v>
      </c>
      <c r="K2315" s="1">
        <v>0</v>
      </c>
      <c r="L2315" s="3">
        <v>1</v>
      </c>
      <c r="M2315" s="6">
        <v>26</v>
      </c>
      <c r="N2315" s="13">
        <v>26</v>
      </c>
      <c r="O2315" s="3">
        <v>44</v>
      </c>
      <c r="P2315" s="1">
        <v>4.05</v>
      </c>
      <c r="Q2315" s="1">
        <v>4.05</v>
      </c>
      <c r="R2315" s="3">
        <v>47</v>
      </c>
      <c r="S2315" s="1">
        <v>50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50</v>
      </c>
      <c r="Z2315" s="1">
        <v>0</v>
      </c>
      <c r="AA2315" s="1">
        <v>0</v>
      </c>
      <c r="AB2315" s="1">
        <v>0</v>
      </c>
      <c r="AC2315" s="3">
        <v>11</v>
      </c>
      <c r="AD2315" s="1">
        <v>5.0253275E-2</v>
      </c>
      <c r="AE2315" s="1">
        <v>-7.0976602537474606E-2</v>
      </c>
      <c r="AF2315" s="1">
        <v>3</v>
      </c>
      <c r="AG2315" s="1">
        <v>3</v>
      </c>
      <c r="AH2315" s="1">
        <v>11</v>
      </c>
      <c r="AI2315" s="1">
        <v>2</v>
      </c>
      <c r="AJ2315" s="1">
        <v>2</v>
      </c>
      <c r="AK2315" s="1">
        <v>51</v>
      </c>
    </row>
    <row r="2316" spans="1:37" x14ac:dyDescent="0.2">
      <c r="A2316" t="s">
        <v>2315</v>
      </c>
      <c r="B2316" t="s">
        <v>5123</v>
      </c>
      <c r="C2316" t="s">
        <v>5254</v>
      </c>
      <c r="D2316" t="s">
        <v>9942</v>
      </c>
      <c r="E2316" t="s">
        <v>9943</v>
      </c>
      <c r="F2316" s="35" t="s">
        <v>9944</v>
      </c>
      <c r="G2316" s="1" t="s">
        <v>5105</v>
      </c>
      <c r="H2316" s="1" t="s">
        <v>5105</v>
      </c>
      <c r="I2316" s="3">
        <v>1</v>
      </c>
      <c r="J2316" s="1">
        <v>0</v>
      </c>
      <c r="K2316" s="1">
        <v>0</v>
      </c>
      <c r="L2316" s="3">
        <v>1</v>
      </c>
      <c r="M2316" s="6">
        <v>7500</v>
      </c>
      <c r="N2316" s="13">
        <v>7500</v>
      </c>
      <c r="O2316" s="3">
        <v>44</v>
      </c>
      <c r="P2316" s="1">
        <v>5.69</v>
      </c>
      <c r="Q2316" s="1">
        <v>5.69</v>
      </c>
      <c r="R2316" s="3">
        <v>47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30</v>
      </c>
      <c r="Z2316" s="1">
        <v>0</v>
      </c>
      <c r="AA2316" s="1">
        <v>30</v>
      </c>
      <c r="AB2316" s="1">
        <v>40</v>
      </c>
      <c r="AC2316" s="3">
        <v>11</v>
      </c>
      <c r="AD2316" s="1">
        <v>-8.9501807000000003E-2</v>
      </c>
      <c r="AE2316" s="1">
        <v>-3.2361811093070299E-2</v>
      </c>
      <c r="AF2316" s="1">
        <v>1</v>
      </c>
      <c r="AG2316" s="1">
        <v>1</v>
      </c>
      <c r="AH2316" s="1">
        <v>11</v>
      </c>
      <c r="AI2316" s="1">
        <v>2</v>
      </c>
      <c r="AJ2316" s="1">
        <v>2</v>
      </c>
      <c r="AK2316" s="1">
        <v>51</v>
      </c>
    </row>
    <row r="2317" spans="1:37" x14ac:dyDescent="0.2">
      <c r="A2317" t="s">
        <v>2316</v>
      </c>
      <c r="B2317" t="s">
        <v>5123</v>
      </c>
      <c r="C2317" t="s">
        <v>5254</v>
      </c>
      <c r="D2317" t="s">
        <v>9942</v>
      </c>
      <c r="E2317" t="s">
        <v>9945</v>
      </c>
      <c r="F2317" s="35" t="s">
        <v>9946</v>
      </c>
      <c r="G2317" s="1" t="s">
        <v>5105</v>
      </c>
      <c r="H2317" s="1" t="s">
        <v>5105</v>
      </c>
      <c r="I2317" s="3">
        <v>1</v>
      </c>
      <c r="J2317" s="1">
        <v>0</v>
      </c>
      <c r="K2317" s="1">
        <v>0</v>
      </c>
      <c r="L2317" s="3">
        <v>1</v>
      </c>
      <c r="M2317" s="6">
        <v>5500</v>
      </c>
      <c r="N2317" s="13">
        <v>5500</v>
      </c>
      <c r="O2317" s="3">
        <v>44</v>
      </c>
      <c r="P2317" s="1">
        <v>6.0750000000000002</v>
      </c>
      <c r="Q2317" s="1">
        <v>6.0750000000000002</v>
      </c>
      <c r="R2317" s="3">
        <v>47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30</v>
      </c>
      <c r="Z2317" s="1">
        <v>0</v>
      </c>
      <c r="AA2317" s="1">
        <v>30</v>
      </c>
      <c r="AB2317" s="1">
        <v>40</v>
      </c>
      <c r="AC2317" s="3">
        <v>11</v>
      </c>
      <c r="AD2317" s="1">
        <v>-8.9501807000000003E-2</v>
      </c>
      <c r="AE2317" s="1">
        <v>-3.2361811093070202E-2</v>
      </c>
      <c r="AF2317" s="1">
        <v>1</v>
      </c>
      <c r="AG2317" s="1">
        <v>1</v>
      </c>
      <c r="AH2317" s="1">
        <v>11</v>
      </c>
      <c r="AI2317" s="1">
        <v>1</v>
      </c>
      <c r="AJ2317" s="1">
        <v>1</v>
      </c>
      <c r="AK2317" s="1">
        <v>51</v>
      </c>
    </row>
    <row r="2318" spans="1:37" x14ac:dyDescent="0.2">
      <c r="A2318" t="s">
        <v>2317</v>
      </c>
      <c r="B2318" t="s">
        <v>5123</v>
      </c>
      <c r="C2318" t="s">
        <v>5254</v>
      </c>
      <c r="D2318" t="s">
        <v>9942</v>
      </c>
      <c r="E2318" t="s">
        <v>9947</v>
      </c>
      <c r="F2318" s="35" t="s">
        <v>9948</v>
      </c>
      <c r="G2318" s="1" t="s">
        <v>5105</v>
      </c>
      <c r="H2318" s="1" t="s">
        <v>5105</v>
      </c>
      <c r="I2318" s="3">
        <v>1</v>
      </c>
      <c r="J2318" s="1">
        <v>0</v>
      </c>
      <c r="K2318" s="1">
        <v>0</v>
      </c>
      <c r="L2318" s="3">
        <v>1</v>
      </c>
      <c r="M2318" s="6">
        <v>3405</v>
      </c>
      <c r="N2318" s="13">
        <v>3405</v>
      </c>
      <c r="O2318" s="3">
        <v>44</v>
      </c>
      <c r="P2318" s="1">
        <v>4.6349999999999998</v>
      </c>
      <c r="Q2318" s="1">
        <v>4.6349999999999998</v>
      </c>
      <c r="R2318" s="3">
        <v>47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30</v>
      </c>
      <c r="Z2318" s="1">
        <v>0</v>
      </c>
      <c r="AA2318" s="1">
        <v>30</v>
      </c>
      <c r="AB2318" s="1">
        <v>40</v>
      </c>
      <c r="AC2318" s="3">
        <v>11</v>
      </c>
      <c r="AD2318" s="1">
        <v>-8.9501807000000003E-2</v>
      </c>
      <c r="AE2318" s="1">
        <v>-3.2361811093070202E-2</v>
      </c>
      <c r="AF2318" s="1">
        <v>1</v>
      </c>
      <c r="AG2318" s="1">
        <v>1</v>
      </c>
      <c r="AH2318" s="1">
        <v>11</v>
      </c>
      <c r="AI2318" s="1">
        <v>2</v>
      </c>
      <c r="AJ2318" s="1">
        <v>2</v>
      </c>
      <c r="AK2318" s="1">
        <v>51</v>
      </c>
    </row>
    <row r="2319" spans="1:37" x14ac:dyDescent="0.2">
      <c r="A2319" t="s">
        <v>2318</v>
      </c>
      <c r="B2319" t="s">
        <v>5123</v>
      </c>
      <c r="C2319" t="s">
        <v>5254</v>
      </c>
      <c r="D2319" t="s">
        <v>9942</v>
      </c>
      <c r="E2319" t="s">
        <v>9949</v>
      </c>
      <c r="F2319" s="35" t="s">
        <v>9950</v>
      </c>
      <c r="G2319" s="1" t="s">
        <v>5105</v>
      </c>
      <c r="H2319" s="1" t="s">
        <v>5105</v>
      </c>
      <c r="I2319" s="3">
        <v>1</v>
      </c>
      <c r="J2319" s="1">
        <v>0</v>
      </c>
      <c r="K2319" s="1">
        <v>0</v>
      </c>
      <c r="L2319" s="3">
        <v>1</v>
      </c>
      <c r="M2319" s="6">
        <v>7230</v>
      </c>
      <c r="N2319" s="13">
        <v>7230</v>
      </c>
      <c r="O2319" s="3">
        <v>44</v>
      </c>
      <c r="P2319" s="1">
        <v>4.6349999999999998</v>
      </c>
      <c r="Q2319" s="1">
        <v>4.6349999999999998</v>
      </c>
      <c r="R2319" s="3">
        <v>47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30</v>
      </c>
      <c r="Z2319" s="1">
        <v>0</v>
      </c>
      <c r="AA2319" s="1">
        <v>30</v>
      </c>
      <c r="AB2319" s="1">
        <v>40</v>
      </c>
      <c r="AC2319" s="3">
        <v>11</v>
      </c>
      <c r="AD2319" s="1">
        <v>-8.9501807000000003E-2</v>
      </c>
      <c r="AE2319" s="1">
        <v>-3.2361811093070202E-2</v>
      </c>
      <c r="AF2319" s="1">
        <v>1</v>
      </c>
      <c r="AG2319" s="1">
        <v>1</v>
      </c>
      <c r="AH2319" s="1">
        <v>11</v>
      </c>
      <c r="AI2319" s="1">
        <v>2</v>
      </c>
      <c r="AJ2319" s="1">
        <v>2</v>
      </c>
      <c r="AK2319" s="1">
        <v>51</v>
      </c>
    </row>
    <row r="2320" spans="1:37" x14ac:dyDescent="0.2">
      <c r="A2320" t="s">
        <v>2319</v>
      </c>
      <c r="B2320" t="s">
        <v>5123</v>
      </c>
      <c r="C2320" t="s">
        <v>5254</v>
      </c>
      <c r="D2320" t="s">
        <v>9942</v>
      </c>
      <c r="E2320" t="s">
        <v>9951</v>
      </c>
      <c r="F2320" s="35" t="s">
        <v>9952</v>
      </c>
      <c r="G2320" s="1" t="s">
        <v>5105</v>
      </c>
      <c r="H2320" s="1" t="s">
        <v>5105</v>
      </c>
      <c r="I2320" s="3">
        <v>1</v>
      </c>
      <c r="J2320" s="1">
        <v>0</v>
      </c>
      <c r="K2320" s="1">
        <v>0</v>
      </c>
      <c r="L2320" s="3">
        <v>1</v>
      </c>
      <c r="M2320" s="6">
        <v>3500</v>
      </c>
      <c r="N2320" s="13">
        <v>3500</v>
      </c>
      <c r="O2320" s="3">
        <v>44</v>
      </c>
      <c r="P2320" s="1">
        <v>4.7699999999999996</v>
      </c>
      <c r="Q2320" s="1">
        <v>4.7699999999999996</v>
      </c>
      <c r="R2320" s="3">
        <v>47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30</v>
      </c>
      <c r="Z2320" s="1">
        <v>0</v>
      </c>
      <c r="AA2320" s="1">
        <v>30</v>
      </c>
      <c r="AB2320" s="1">
        <v>40</v>
      </c>
      <c r="AC2320" s="3">
        <v>11</v>
      </c>
      <c r="AD2320" s="1">
        <v>-8.9501807000000003E-2</v>
      </c>
      <c r="AE2320" s="1">
        <v>-3.2361811093070299E-2</v>
      </c>
      <c r="AF2320" s="1">
        <v>1</v>
      </c>
      <c r="AG2320" s="1">
        <v>1</v>
      </c>
      <c r="AH2320" s="1">
        <v>11</v>
      </c>
      <c r="AI2320" s="1">
        <v>1</v>
      </c>
      <c r="AJ2320" s="1">
        <v>1</v>
      </c>
      <c r="AK2320" s="1">
        <v>51</v>
      </c>
    </row>
    <row r="2321" spans="1:37" x14ac:dyDescent="0.2">
      <c r="A2321" t="s">
        <v>2320</v>
      </c>
      <c r="B2321" t="s">
        <v>5123</v>
      </c>
      <c r="C2321" t="s">
        <v>5254</v>
      </c>
      <c r="D2321" t="s">
        <v>9942</v>
      </c>
      <c r="E2321" t="s">
        <v>9953</v>
      </c>
      <c r="F2321" s="35" t="s">
        <v>9954</v>
      </c>
      <c r="G2321" s="1" t="s">
        <v>5105</v>
      </c>
      <c r="H2321" s="1" t="s">
        <v>5105</v>
      </c>
      <c r="I2321" s="3">
        <v>1</v>
      </c>
      <c r="J2321" s="1">
        <v>0</v>
      </c>
      <c r="K2321" s="1">
        <v>0</v>
      </c>
      <c r="L2321" s="3">
        <v>1</v>
      </c>
      <c r="M2321" s="6">
        <v>4350</v>
      </c>
      <c r="N2321" s="13">
        <v>4350</v>
      </c>
      <c r="O2321" s="3">
        <v>44</v>
      </c>
      <c r="P2321" s="1">
        <v>4.1900000000000004</v>
      </c>
      <c r="Q2321" s="1">
        <v>4.1900000000000004</v>
      </c>
      <c r="R2321" s="3">
        <v>47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30</v>
      </c>
      <c r="Z2321" s="1">
        <v>0</v>
      </c>
      <c r="AA2321" s="1">
        <v>30</v>
      </c>
      <c r="AB2321" s="1">
        <v>40</v>
      </c>
      <c r="AC2321" s="3">
        <v>11</v>
      </c>
      <c r="AD2321" s="1">
        <v>-8.9501807000000003E-2</v>
      </c>
      <c r="AE2321" s="1">
        <v>-3.2361811093070299E-2</v>
      </c>
      <c r="AF2321" s="1">
        <v>1</v>
      </c>
      <c r="AG2321" s="1">
        <v>1</v>
      </c>
      <c r="AH2321" s="1">
        <v>11</v>
      </c>
      <c r="AI2321" s="1">
        <v>4</v>
      </c>
      <c r="AJ2321" s="1">
        <v>4</v>
      </c>
      <c r="AK2321" s="1">
        <v>51</v>
      </c>
    </row>
    <row r="2322" spans="1:37" x14ac:dyDescent="0.2">
      <c r="A2322" t="s">
        <v>2321</v>
      </c>
      <c r="B2322" t="s">
        <v>5123</v>
      </c>
      <c r="C2322" t="s">
        <v>5254</v>
      </c>
      <c r="D2322" t="s">
        <v>9942</v>
      </c>
      <c r="E2322" t="s">
        <v>9955</v>
      </c>
      <c r="F2322" s="35" t="s">
        <v>9956</v>
      </c>
      <c r="G2322" s="1" t="s">
        <v>5105</v>
      </c>
      <c r="H2322" s="1" t="s">
        <v>5105</v>
      </c>
      <c r="I2322" s="3">
        <v>1</v>
      </c>
      <c r="J2322" s="1">
        <v>0</v>
      </c>
      <c r="K2322" s="1">
        <v>0</v>
      </c>
      <c r="L2322" s="3">
        <v>1</v>
      </c>
      <c r="M2322" s="6">
        <v>3350</v>
      </c>
      <c r="N2322" s="13">
        <v>3350</v>
      </c>
      <c r="O2322" s="3">
        <v>44</v>
      </c>
      <c r="P2322" s="1">
        <v>4.55</v>
      </c>
      <c r="Q2322" s="1">
        <v>4.55</v>
      </c>
      <c r="R2322" s="3">
        <v>47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30</v>
      </c>
      <c r="Z2322" s="1">
        <v>0</v>
      </c>
      <c r="AA2322" s="1">
        <v>30</v>
      </c>
      <c r="AB2322" s="1">
        <v>40</v>
      </c>
      <c r="AC2322" s="3">
        <v>11</v>
      </c>
      <c r="AD2322" s="1">
        <v>-8.9501807000000003E-2</v>
      </c>
      <c r="AE2322" s="1">
        <v>-3.2361811093070299E-2</v>
      </c>
      <c r="AF2322" s="1">
        <v>1</v>
      </c>
      <c r="AG2322" s="1">
        <v>1</v>
      </c>
      <c r="AH2322" s="1">
        <v>11</v>
      </c>
      <c r="AI2322" s="1">
        <v>4</v>
      </c>
      <c r="AJ2322" s="1">
        <v>4</v>
      </c>
      <c r="AK2322" s="1">
        <v>51</v>
      </c>
    </row>
    <row r="2323" spans="1:37" x14ac:dyDescent="0.2">
      <c r="A2323" t="s">
        <v>2322</v>
      </c>
      <c r="B2323" t="s">
        <v>5123</v>
      </c>
      <c r="C2323" t="s">
        <v>5254</v>
      </c>
      <c r="D2323" t="s">
        <v>9942</v>
      </c>
      <c r="E2323" t="s">
        <v>9957</v>
      </c>
      <c r="F2323" s="35" t="s">
        <v>9958</v>
      </c>
      <c r="G2323" s="1" t="s">
        <v>5105</v>
      </c>
      <c r="H2323" s="1" t="s">
        <v>5105</v>
      </c>
      <c r="I2323" s="3">
        <v>1</v>
      </c>
      <c r="J2323" s="1">
        <v>0</v>
      </c>
      <c r="K2323" s="1">
        <v>0</v>
      </c>
      <c r="L2323" s="3">
        <v>1</v>
      </c>
      <c r="M2323" s="6">
        <v>5000</v>
      </c>
      <c r="N2323" s="13">
        <v>5000</v>
      </c>
      <c r="O2323" s="3">
        <v>44</v>
      </c>
      <c r="P2323" s="1">
        <v>5.39</v>
      </c>
      <c r="Q2323" s="1">
        <v>5.39</v>
      </c>
      <c r="R2323" s="3">
        <v>47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30</v>
      </c>
      <c r="Z2323" s="1">
        <v>0</v>
      </c>
      <c r="AA2323" s="1">
        <v>30</v>
      </c>
      <c r="AB2323" s="1">
        <v>40</v>
      </c>
      <c r="AC2323" s="3">
        <v>11</v>
      </c>
      <c r="AD2323" s="1">
        <v>-8.9501807000000003E-2</v>
      </c>
      <c r="AE2323" s="1">
        <v>-3.2361811093070299E-2</v>
      </c>
      <c r="AF2323" s="1">
        <v>1</v>
      </c>
      <c r="AG2323" s="1">
        <v>1</v>
      </c>
      <c r="AH2323" s="1">
        <v>11</v>
      </c>
      <c r="AI2323" s="1">
        <v>5</v>
      </c>
      <c r="AJ2323" s="1">
        <v>5</v>
      </c>
      <c r="AK2323" s="1">
        <v>51</v>
      </c>
    </row>
    <row r="2324" spans="1:37" x14ac:dyDescent="0.2">
      <c r="A2324" t="s">
        <v>2323</v>
      </c>
      <c r="B2324" t="s">
        <v>5123</v>
      </c>
      <c r="C2324" t="s">
        <v>5254</v>
      </c>
      <c r="D2324" t="s">
        <v>9942</v>
      </c>
      <c r="E2324" t="s">
        <v>9959</v>
      </c>
      <c r="F2324" s="35" t="s">
        <v>9960</v>
      </c>
      <c r="G2324" s="1" t="s">
        <v>5105</v>
      </c>
      <c r="H2324" s="1" t="s">
        <v>5105</v>
      </c>
      <c r="I2324" s="3">
        <v>1</v>
      </c>
      <c r="J2324" s="1">
        <v>0</v>
      </c>
      <c r="K2324" s="1">
        <v>0</v>
      </c>
      <c r="L2324" s="3">
        <v>1</v>
      </c>
      <c r="M2324" s="6">
        <v>2010</v>
      </c>
      <c r="N2324" s="13">
        <v>2010</v>
      </c>
      <c r="O2324" s="3">
        <v>44</v>
      </c>
      <c r="P2324" s="1">
        <v>4.0949999999999998</v>
      </c>
      <c r="Q2324" s="1">
        <v>4.0949999999999998</v>
      </c>
      <c r="R2324" s="3">
        <v>47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30</v>
      </c>
      <c r="Z2324" s="1">
        <v>0</v>
      </c>
      <c r="AA2324" s="1">
        <v>30</v>
      </c>
      <c r="AB2324" s="1">
        <v>40</v>
      </c>
      <c r="AC2324" s="3">
        <v>11</v>
      </c>
      <c r="AD2324" s="1">
        <v>-8.9501807000000003E-2</v>
      </c>
      <c r="AE2324" s="1">
        <v>-3.2361811093070299E-2</v>
      </c>
      <c r="AF2324" s="1">
        <v>1</v>
      </c>
      <c r="AG2324" s="1">
        <v>1</v>
      </c>
      <c r="AH2324" s="1">
        <v>11</v>
      </c>
      <c r="AI2324" s="1">
        <v>3</v>
      </c>
      <c r="AJ2324" s="1">
        <v>3</v>
      </c>
      <c r="AK2324" s="1">
        <v>51</v>
      </c>
    </row>
    <row r="2325" spans="1:37" x14ac:dyDescent="0.2">
      <c r="A2325" t="s">
        <v>2324</v>
      </c>
      <c r="B2325" t="s">
        <v>5123</v>
      </c>
      <c r="C2325" t="s">
        <v>5254</v>
      </c>
      <c r="D2325" t="s">
        <v>9942</v>
      </c>
      <c r="E2325" t="s">
        <v>9961</v>
      </c>
      <c r="F2325" s="35" t="s">
        <v>9962</v>
      </c>
      <c r="G2325" s="1" t="s">
        <v>5105</v>
      </c>
      <c r="H2325" s="1" t="s">
        <v>5105</v>
      </c>
      <c r="I2325" s="3">
        <v>1</v>
      </c>
      <c r="J2325" s="1">
        <v>0</v>
      </c>
      <c r="K2325" s="1">
        <v>0</v>
      </c>
      <c r="L2325" s="3">
        <v>1</v>
      </c>
      <c r="M2325" s="6">
        <v>3250</v>
      </c>
      <c r="N2325" s="13">
        <v>3250</v>
      </c>
      <c r="O2325" s="3">
        <v>44</v>
      </c>
      <c r="P2325" s="1">
        <v>3.3650000000000002</v>
      </c>
      <c r="Q2325" s="1">
        <v>3.3650000000000002</v>
      </c>
      <c r="R2325" s="3">
        <v>47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30</v>
      </c>
      <c r="Z2325" s="1">
        <v>0</v>
      </c>
      <c r="AA2325" s="1">
        <v>30</v>
      </c>
      <c r="AB2325" s="1">
        <v>40</v>
      </c>
      <c r="AC2325" s="3">
        <v>11</v>
      </c>
      <c r="AD2325" s="1">
        <v>-8.9501807000000003E-2</v>
      </c>
      <c r="AE2325" s="1">
        <v>-3.2361811093070299E-2</v>
      </c>
      <c r="AF2325" s="1">
        <v>1</v>
      </c>
      <c r="AG2325" s="1">
        <v>1</v>
      </c>
      <c r="AH2325" s="1">
        <v>11</v>
      </c>
      <c r="AI2325" s="1">
        <v>2</v>
      </c>
      <c r="AJ2325" s="1">
        <v>2</v>
      </c>
      <c r="AK2325" s="1">
        <v>51</v>
      </c>
    </row>
    <row r="2326" spans="1:37" x14ac:dyDescent="0.2">
      <c r="A2326" t="s">
        <v>2325</v>
      </c>
      <c r="B2326" t="s">
        <v>5123</v>
      </c>
      <c r="C2326" t="s">
        <v>5254</v>
      </c>
      <c r="D2326" t="s">
        <v>9942</v>
      </c>
      <c r="E2326" t="s">
        <v>7147</v>
      </c>
      <c r="F2326" s="35" t="s">
        <v>9963</v>
      </c>
      <c r="G2326" s="1" t="s">
        <v>5105</v>
      </c>
      <c r="H2326" s="1" t="s">
        <v>5105</v>
      </c>
      <c r="I2326" s="3">
        <v>1</v>
      </c>
      <c r="J2326" s="1">
        <v>0</v>
      </c>
      <c r="K2326" s="1">
        <v>0</v>
      </c>
      <c r="L2326" s="3">
        <v>1</v>
      </c>
      <c r="M2326" s="6">
        <v>3801.7</v>
      </c>
      <c r="N2326" s="13">
        <v>3801.7</v>
      </c>
      <c r="O2326" s="3">
        <v>44</v>
      </c>
      <c r="P2326" s="1">
        <v>4.3</v>
      </c>
      <c r="Q2326" s="1">
        <v>4.3</v>
      </c>
      <c r="R2326" s="3">
        <v>47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30</v>
      </c>
      <c r="Z2326" s="1">
        <v>0</v>
      </c>
      <c r="AA2326" s="1">
        <v>30</v>
      </c>
      <c r="AB2326" s="1">
        <v>40</v>
      </c>
      <c r="AC2326" s="3">
        <v>11</v>
      </c>
      <c r="AD2326" s="1">
        <v>-8.9501807000000003E-2</v>
      </c>
      <c r="AE2326" s="1">
        <v>-3.2361811093070299E-2</v>
      </c>
      <c r="AF2326" s="1">
        <v>1</v>
      </c>
      <c r="AG2326" s="1">
        <v>1</v>
      </c>
      <c r="AH2326" s="1">
        <v>11</v>
      </c>
      <c r="AI2326" s="1">
        <v>7</v>
      </c>
      <c r="AJ2326" s="1">
        <v>7</v>
      </c>
      <c r="AK2326" s="1">
        <v>51</v>
      </c>
    </row>
    <row r="2327" spans="1:37" x14ac:dyDescent="0.2">
      <c r="A2327" t="s">
        <v>2326</v>
      </c>
      <c r="B2327" t="s">
        <v>5123</v>
      </c>
      <c r="C2327" t="s">
        <v>5254</v>
      </c>
      <c r="D2327" t="s">
        <v>9942</v>
      </c>
      <c r="E2327" t="s">
        <v>9964</v>
      </c>
      <c r="F2327" s="35" t="s">
        <v>9965</v>
      </c>
      <c r="G2327" s="1" t="s">
        <v>5105</v>
      </c>
      <c r="H2327" s="1" t="s">
        <v>5105</v>
      </c>
      <c r="I2327" s="3">
        <v>1</v>
      </c>
      <c r="J2327" s="1">
        <v>0</v>
      </c>
      <c r="K2327" s="1">
        <v>0</v>
      </c>
      <c r="L2327" s="3">
        <v>1</v>
      </c>
      <c r="M2327" s="6">
        <v>6300</v>
      </c>
      <c r="N2327" s="13">
        <v>6300</v>
      </c>
      <c r="O2327" s="3">
        <v>44</v>
      </c>
      <c r="P2327" s="1">
        <v>4</v>
      </c>
      <c r="Q2327" s="1">
        <v>4</v>
      </c>
      <c r="R2327" s="3">
        <v>47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30</v>
      </c>
      <c r="Z2327" s="1">
        <v>0</v>
      </c>
      <c r="AA2327" s="1">
        <v>30</v>
      </c>
      <c r="AB2327" s="1">
        <v>40</v>
      </c>
      <c r="AC2327" s="3">
        <v>11</v>
      </c>
      <c r="AD2327" s="1">
        <v>-8.9501807000000003E-2</v>
      </c>
      <c r="AE2327" s="1">
        <v>-3.2361811093070299E-2</v>
      </c>
      <c r="AF2327" s="1">
        <v>1</v>
      </c>
      <c r="AG2327" s="1">
        <v>1</v>
      </c>
      <c r="AH2327" s="1">
        <v>11</v>
      </c>
      <c r="AI2327" s="1">
        <v>2</v>
      </c>
      <c r="AJ2327" s="1">
        <v>2</v>
      </c>
      <c r="AK2327" s="1">
        <v>51</v>
      </c>
    </row>
    <row r="2328" spans="1:37" x14ac:dyDescent="0.2">
      <c r="A2328" t="s">
        <v>2327</v>
      </c>
      <c r="B2328" t="s">
        <v>5123</v>
      </c>
      <c r="C2328" t="s">
        <v>5254</v>
      </c>
      <c r="D2328" t="s">
        <v>9942</v>
      </c>
      <c r="E2328" t="s">
        <v>5401</v>
      </c>
      <c r="F2328" s="35" t="s">
        <v>9966</v>
      </c>
      <c r="G2328" s="1" t="s">
        <v>5105</v>
      </c>
      <c r="H2328" s="1" t="s">
        <v>5105</v>
      </c>
      <c r="I2328" s="3">
        <v>1</v>
      </c>
      <c r="J2328" s="1">
        <v>0</v>
      </c>
      <c r="K2328" s="1">
        <v>0</v>
      </c>
      <c r="L2328" s="3">
        <v>1</v>
      </c>
      <c r="M2328" s="6">
        <v>8000</v>
      </c>
      <c r="N2328" s="13">
        <v>8000</v>
      </c>
      <c r="O2328" s="3">
        <v>44</v>
      </c>
      <c r="P2328" s="1">
        <v>4.5824999999999996</v>
      </c>
      <c r="Q2328" s="1">
        <v>4.5824999999999996</v>
      </c>
      <c r="R2328" s="3">
        <v>47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30</v>
      </c>
      <c r="Z2328" s="1">
        <v>0</v>
      </c>
      <c r="AA2328" s="1">
        <v>30</v>
      </c>
      <c r="AB2328" s="1">
        <v>40</v>
      </c>
      <c r="AC2328" s="3">
        <v>11</v>
      </c>
      <c r="AD2328" s="1">
        <v>-8.9501807000000003E-2</v>
      </c>
      <c r="AE2328" s="1">
        <v>-3.2361811093070299E-2</v>
      </c>
      <c r="AF2328" s="1">
        <v>1</v>
      </c>
      <c r="AG2328" s="1">
        <v>1</v>
      </c>
      <c r="AH2328" s="1">
        <v>11</v>
      </c>
      <c r="AI2328" s="1">
        <v>3</v>
      </c>
      <c r="AJ2328" s="1">
        <v>3</v>
      </c>
      <c r="AK2328" s="1">
        <v>51</v>
      </c>
    </row>
    <row r="2329" spans="1:37" x14ac:dyDescent="0.2">
      <c r="A2329" t="s">
        <v>2328</v>
      </c>
      <c r="B2329" t="s">
        <v>5123</v>
      </c>
      <c r="C2329" t="s">
        <v>5254</v>
      </c>
      <c r="D2329" t="s">
        <v>9942</v>
      </c>
      <c r="E2329" t="s">
        <v>9967</v>
      </c>
      <c r="F2329" s="35" t="s">
        <v>9968</v>
      </c>
      <c r="G2329" s="1" t="s">
        <v>5105</v>
      </c>
      <c r="H2329" s="1" t="s">
        <v>5105</v>
      </c>
      <c r="I2329" s="3">
        <v>1</v>
      </c>
      <c r="J2329" s="1">
        <v>0</v>
      </c>
      <c r="K2329" s="1">
        <v>0</v>
      </c>
      <c r="L2329" s="3">
        <v>1</v>
      </c>
      <c r="M2329" s="6">
        <v>6300</v>
      </c>
      <c r="N2329" s="13">
        <v>6300</v>
      </c>
      <c r="O2329" s="3">
        <v>44</v>
      </c>
      <c r="P2329" s="1">
        <v>3.59</v>
      </c>
      <c r="Q2329" s="1">
        <v>3.59</v>
      </c>
      <c r="R2329" s="3">
        <v>47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30</v>
      </c>
      <c r="Z2329" s="1">
        <v>0</v>
      </c>
      <c r="AA2329" s="1">
        <v>30</v>
      </c>
      <c r="AB2329" s="1">
        <v>40</v>
      </c>
      <c r="AC2329" s="3">
        <v>11</v>
      </c>
      <c r="AD2329" s="1">
        <v>-8.9501807000000003E-2</v>
      </c>
      <c r="AE2329" s="1">
        <v>-3.2361811093070299E-2</v>
      </c>
      <c r="AF2329" s="1">
        <v>1</v>
      </c>
      <c r="AG2329" s="1">
        <v>1</v>
      </c>
      <c r="AH2329" s="1">
        <v>11</v>
      </c>
      <c r="AI2329" s="1">
        <v>3</v>
      </c>
      <c r="AJ2329" s="1">
        <v>3</v>
      </c>
      <c r="AK2329" s="1">
        <v>51</v>
      </c>
    </row>
    <row r="2330" spans="1:37" x14ac:dyDescent="0.2">
      <c r="A2330" t="s">
        <v>2329</v>
      </c>
      <c r="B2330" t="s">
        <v>5181</v>
      </c>
      <c r="C2330" t="s">
        <v>5609</v>
      </c>
      <c r="D2330" t="s">
        <v>9969</v>
      </c>
      <c r="E2330" t="s">
        <v>5600</v>
      </c>
      <c r="F2330" s="35" t="s">
        <v>9970</v>
      </c>
      <c r="G2330" s="1" t="s">
        <v>5104</v>
      </c>
      <c r="H2330" s="1" t="s">
        <v>5104</v>
      </c>
      <c r="I2330" s="3">
        <v>1</v>
      </c>
      <c r="J2330" s="1">
        <v>1</v>
      </c>
      <c r="K2330" s="1">
        <v>1</v>
      </c>
      <c r="L2330" s="3">
        <v>1</v>
      </c>
      <c r="M2330" s="6">
        <v>1250</v>
      </c>
      <c r="N2330" s="13">
        <v>1250</v>
      </c>
      <c r="O2330" s="3">
        <v>44</v>
      </c>
      <c r="P2330" s="1">
        <v>2.665</v>
      </c>
      <c r="Q2330" s="1">
        <v>2.665</v>
      </c>
      <c r="R2330" s="3">
        <v>47</v>
      </c>
      <c r="S2330" s="1">
        <v>10</v>
      </c>
      <c r="T2330" s="1">
        <v>60</v>
      </c>
      <c r="U2330" s="1">
        <v>0</v>
      </c>
      <c r="V2330" s="1">
        <v>0</v>
      </c>
      <c r="W2330" s="1">
        <v>0</v>
      </c>
      <c r="X2330" s="1">
        <v>10</v>
      </c>
      <c r="Y2330" s="1">
        <v>20</v>
      </c>
      <c r="Z2330" s="1">
        <v>0</v>
      </c>
      <c r="AA2330" s="1">
        <v>0</v>
      </c>
      <c r="AB2330" s="1">
        <v>0</v>
      </c>
      <c r="AC2330" s="3">
        <v>11</v>
      </c>
      <c r="AD2330" s="1">
        <v>4.3620839999999996E-3</v>
      </c>
      <c r="AE2330" s="1">
        <v>-5.9653010203898897E-2</v>
      </c>
      <c r="AF2330" s="1">
        <v>2</v>
      </c>
      <c r="AG2330" s="1">
        <v>2</v>
      </c>
      <c r="AH2330" s="1">
        <v>11</v>
      </c>
      <c r="AI2330" s="1">
        <v>2</v>
      </c>
      <c r="AJ2330" s="1">
        <v>2</v>
      </c>
      <c r="AK2330" s="1">
        <v>51</v>
      </c>
    </row>
    <row r="2331" spans="1:37" x14ac:dyDescent="0.2">
      <c r="A2331" t="s">
        <v>2330</v>
      </c>
      <c r="B2331" t="s">
        <v>5181</v>
      </c>
      <c r="C2331" t="s">
        <v>5609</v>
      </c>
      <c r="D2331" t="s">
        <v>9969</v>
      </c>
      <c r="E2331" t="s">
        <v>9971</v>
      </c>
      <c r="F2331" s="35" t="s">
        <v>9972</v>
      </c>
      <c r="G2331" s="1" t="s">
        <v>5105</v>
      </c>
      <c r="H2331" s="1" t="s">
        <v>5105</v>
      </c>
      <c r="I2331" s="3">
        <v>1</v>
      </c>
      <c r="J2331" s="1">
        <v>1</v>
      </c>
      <c r="K2331" s="1">
        <v>1</v>
      </c>
      <c r="L2331" s="3">
        <v>1</v>
      </c>
      <c r="M2331" s="6">
        <v>1842.5</v>
      </c>
      <c r="N2331" s="13">
        <v>1842.5</v>
      </c>
      <c r="O2331" s="3">
        <v>44</v>
      </c>
      <c r="P2331" s="1">
        <v>3.0150000000000001</v>
      </c>
      <c r="Q2331" s="1">
        <v>3.0150000000000001</v>
      </c>
      <c r="R2331" s="3">
        <v>47</v>
      </c>
      <c r="S2331" s="1">
        <v>10</v>
      </c>
      <c r="T2331" s="1">
        <v>40</v>
      </c>
      <c r="U2331" s="1">
        <v>20</v>
      </c>
      <c r="V2331" s="1">
        <v>0</v>
      </c>
      <c r="W2331" s="1">
        <v>20</v>
      </c>
      <c r="X2331" s="1">
        <v>0</v>
      </c>
      <c r="Y2331" s="1">
        <v>10</v>
      </c>
      <c r="Z2331" s="1">
        <v>0</v>
      </c>
      <c r="AA2331" s="1">
        <v>0</v>
      </c>
      <c r="AB2331" s="1">
        <v>0</v>
      </c>
      <c r="AC2331" s="3">
        <v>11</v>
      </c>
      <c r="AD2331" s="1">
        <v>1.9178668999999999E-2</v>
      </c>
      <c r="AE2331" s="1">
        <v>-4.20555970944664E-2</v>
      </c>
      <c r="AF2331" s="1">
        <v>3</v>
      </c>
      <c r="AG2331" s="1">
        <v>3</v>
      </c>
      <c r="AH2331" s="1">
        <v>11</v>
      </c>
      <c r="AI2331" s="1">
        <v>11</v>
      </c>
      <c r="AJ2331" s="1">
        <v>11</v>
      </c>
      <c r="AK2331" s="1">
        <v>51</v>
      </c>
    </row>
    <row r="2332" spans="1:37" x14ac:dyDescent="0.2">
      <c r="A2332" t="s">
        <v>2331</v>
      </c>
      <c r="B2332" t="s">
        <v>5181</v>
      </c>
      <c r="C2332" t="s">
        <v>5609</v>
      </c>
      <c r="D2332" t="s">
        <v>9969</v>
      </c>
      <c r="E2332" t="s">
        <v>9973</v>
      </c>
      <c r="F2332" s="35" t="s">
        <v>9974</v>
      </c>
      <c r="G2332" s="1" t="s">
        <v>5104</v>
      </c>
      <c r="H2332" s="1" t="s">
        <v>5104</v>
      </c>
      <c r="I2332" s="3">
        <v>1</v>
      </c>
      <c r="J2332" s="1">
        <v>1</v>
      </c>
      <c r="K2332" s="1">
        <v>1</v>
      </c>
      <c r="L2332" s="3">
        <v>42</v>
      </c>
      <c r="M2332" s="6">
        <v>1540.8</v>
      </c>
      <c r="N2332" s="13">
        <v>1540.8</v>
      </c>
      <c r="O2332" s="3">
        <v>44</v>
      </c>
      <c r="P2332" s="1">
        <v>3.78</v>
      </c>
      <c r="Q2332" s="1">
        <v>3.78</v>
      </c>
      <c r="R2332" s="3">
        <v>47</v>
      </c>
      <c r="S2332" s="1">
        <v>0</v>
      </c>
      <c r="T2332" s="1">
        <v>50</v>
      </c>
      <c r="U2332" s="1">
        <v>0</v>
      </c>
      <c r="V2332" s="1">
        <v>0</v>
      </c>
      <c r="W2332" s="1">
        <v>20</v>
      </c>
      <c r="X2332" s="1">
        <v>0</v>
      </c>
      <c r="Y2332" s="1">
        <v>20</v>
      </c>
      <c r="Z2332" s="1">
        <v>0</v>
      </c>
      <c r="AA2332" s="1">
        <v>0</v>
      </c>
      <c r="AB2332" s="1">
        <v>10</v>
      </c>
      <c r="AC2332" s="3">
        <v>11</v>
      </c>
      <c r="AD2332" s="1">
        <v>-3.2487676E-2</v>
      </c>
      <c r="AE2332" s="1">
        <v>-5.1756115645673499E-2</v>
      </c>
      <c r="AF2332" s="1">
        <v>1</v>
      </c>
      <c r="AG2332" s="1">
        <v>1</v>
      </c>
      <c r="AH2332" s="1">
        <v>11</v>
      </c>
      <c r="AI2332" s="1">
        <v>6</v>
      </c>
      <c r="AJ2332" s="1">
        <v>6</v>
      </c>
      <c r="AK2332" s="1">
        <v>51</v>
      </c>
    </row>
    <row r="2333" spans="1:37" x14ac:dyDescent="0.2">
      <c r="A2333" t="s">
        <v>2332</v>
      </c>
      <c r="B2333" t="s">
        <v>5181</v>
      </c>
      <c r="C2333" t="s">
        <v>5609</v>
      </c>
      <c r="D2333" t="s">
        <v>9969</v>
      </c>
      <c r="E2333" t="s">
        <v>9975</v>
      </c>
      <c r="F2333" s="35" t="s">
        <v>9976</v>
      </c>
      <c r="G2333" s="1" t="s">
        <v>5105</v>
      </c>
      <c r="H2333" s="1" t="s">
        <v>5105</v>
      </c>
      <c r="I2333" s="3">
        <v>1</v>
      </c>
      <c r="J2333" s="1">
        <v>0</v>
      </c>
      <c r="K2333" s="1">
        <v>0</v>
      </c>
      <c r="L2333" s="3">
        <v>1</v>
      </c>
      <c r="M2333" s="6">
        <v>2043</v>
      </c>
      <c r="N2333" s="13">
        <v>2043</v>
      </c>
      <c r="O2333" s="3">
        <v>44</v>
      </c>
      <c r="P2333" s="1" t="s">
        <v>2</v>
      </c>
      <c r="Q2333" s="1">
        <v>3.8098000000000001</v>
      </c>
      <c r="R2333" s="3" t="s">
        <v>14989</v>
      </c>
      <c r="S2333" s="1">
        <v>0</v>
      </c>
      <c r="T2333" s="1">
        <v>60</v>
      </c>
      <c r="U2333" s="1">
        <v>20</v>
      </c>
      <c r="V2333" s="1">
        <v>0</v>
      </c>
      <c r="W2333" s="1">
        <v>0</v>
      </c>
      <c r="X2333" s="1">
        <v>0</v>
      </c>
      <c r="Y2333" s="1">
        <v>0</v>
      </c>
      <c r="Z2333" s="1">
        <v>20</v>
      </c>
      <c r="AA2333" s="1">
        <v>0</v>
      </c>
      <c r="AB2333" s="1">
        <v>0</v>
      </c>
      <c r="AC2333" s="3">
        <v>11</v>
      </c>
      <c r="AD2333" s="1">
        <v>1.1628149000000001E-2</v>
      </c>
      <c r="AE2333" s="1">
        <v>-2.11825553103119E-2</v>
      </c>
      <c r="AF2333" s="1">
        <v>2</v>
      </c>
      <c r="AG2333" s="1">
        <v>2</v>
      </c>
      <c r="AH2333" s="1">
        <v>11</v>
      </c>
      <c r="AI2333" s="1">
        <v>4</v>
      </c>
      <c r="AJ2333" s="1">
        <v>4</v>
      </c>
      <c r="AK2333" s="1">
        <v>51</v>
      </c>
    </row>
    <row r="2334" spans="1:37" x14ac:dyDescent="0.2">
      <c r="A2334" t="s">
        <v>2333</v>
      </c>
      <c r="B2334" t="s">
        <v>5181</v>
      </c>
      <c r="C2334" t="s">
        <v>5609</v>
      </c>
      <c r="D2334" t="s">
        <v>9969</v>
      </c>
      <c r="E2334" t="s">
        <v>9977</v>
      </c>
      <c r="F2334" s="35" t="s">
        <v>9978</v>
      </c>
      <c r="G2334" s="1" t="s">
        <v>5104</v>
      </c>
      <c r="H2334" s="1" t="s">
        <v>5104</v>
      </c>
      <c r="I2334" s="3">
        <v>1</v>
      </c>
      <c r="J2334" s="1">
        <v>1</v>
      </c>
      <c r="K2334" s="1">
        <v>1</v>
      </c>
      <c r="L2334" s="3">
        <v>1</v>
      </c>
      <c r="M2334" s="6">
        <v>1300</v>
      </c>
      <c r="N2334" s="13">
        <v>1300</v>
      </c>
      <c r="O2334" s="3">
        <v>44</v>
      </c>
      <c r="P2334" s="1">
        <v>3.645</v>
      </c>
      <c r="Q2334" s="1">
        <v>3.645</v>
      </c>
      <c r="R2334" s="3">
        <v>47</v>
      </c>
      <c r="S2334" s="1">
        <v>0</v>
      </c>
      <c r="T2334" s="1">
        <v>60</v>
      </c>
      <c r="U2334" s="1">
        <v>0</v>
      </c>
      <c r="V2334" s="1">
        <v>0</v>
      </c>
      <c r="W2334" s="1">
        <v>0</v>
      </c>
      <c r="X2334" s="1">
        <v>0</v>
      </c>
      <c r="Y2334" s="1">
        <v>40</v>
      </c>
      <c r="Z2334" s="1">
        <v>0</v>
      </c>
      <c r="AA2334" s="1">
        <v>0</v>
      </c>
      <c r="AB2334" s="1">
        <v>0</v>
      </c>
      <c r="AC2334" s="3">
        <v>11</v>
      </c>
      <c r="AD2334" s="1">
        <v>-2.3988296999999999E-2</v>
      </c>
      <c r="AE2334" s="1">
        <v>-9.5659897513340503E-2</v>
      </c>
      <c r="AF2334" s="1">
        <v>2</v>
      </c>
      <c r="AG2334" s="1">
        <v>2</v>
      </c>
      <c r="AH2334" s="1">
        <v>11</v>
      </c>
      <c r="AI2334" s="1">
        <v>5</v>
      </c>
      <c r="AJ2334" s="1">
        <v>5</v>
      </c>
      <c r="AK2334" s="1">
        <v>51</v>
      </c>
    </row>
    <row r="2335" spans="1:37" x14ac:dyDescent="0.2">
      <c r="A2335" t="s">
        <v>2334</v>
      </c>
      <c r="B2335" t="s">
        <v>5181</v>
      </c>
      <c r="C2335" t="s">
        <v>5609</v>
      </c>
      <c r="D2335" t="s">
        <v>9969</v>
      </c>
      <c r="E2335" t="s">
        <v>5248</v>
      </c>
      <c r="F2335" s="35" t="s">
        <v>9979</v>
      </c>
      <c r="G2335" s="1" t="s">
        <v>5104</v>
      </c>
      <c r="H2335" s="1" t="s">
        <v>5104</v>
      </c>
      <c r="I2335" s="3">
        <v>1</v>
      </c>
      <c r="J2335" s="1">
        <v>1</v>
      </c>
      <c r="K2335" s="1">
        <v>1</v>
      </c>
      <c r="L2335" s="3">
        <v>1</v>
      </c>
      <c r="M2335" s="6">
        <v>1000</v>
      </c>
      <c r="N2335" s="13">
        <v>1000</v>
      </c>
      <c r="O2335" s="3">
        <v>44</v>
      </c>
      <c r="P2335" s="1" t="s">
        <v>2</v>
      </c>
      <c r="Q2335" s="1">
        <v>2.6038999999999999</v>
      </c>
      <c r="R2335" s="3" t="s">
        <v>14989</v>
      </c>
      <c r="S2335" s="1">
        <v>30</v>
      </c>
      <c r="T2335" s="1">
        <v>20</v>
      </c>
      <c r="U2335" s="1">
        <v>10</v>
      </c>
      <c r="V2335" s="1">
        <v>0</v>
      </c>
      <c r="W2335" s="1">
        <v>0</v>
      </c>
      <c r="X2335" s="1">
        <v>0</v>
      </c>
      <c r="Y2335" s="1">
        <v>40</v>
      </c>
      <c r="Z2335" s="1">
        <v>0</v>
      </c>
      <c r="AA2335" s="1">
        <v>0</v>
      </c>
      <c r="AB2335" s="1">
        <v>0</v>
      </c>
      <c r="AC2335" s="3">
        <v>11</v>
      </c>
      <c r="AD2335" s="1">
        <v>3.4135177000000003E-2</v>
      </c>
      <c r="AE2335" s="1">
        <v>-8.0882392217511007E-2</v>
      </c>
      <c r="AF2335" s="1">
        <v>2</v>
      </c>
      <c r="AG2335" s="1">
        <v>2</v>
      </c>
      <c r="AH2335" s="1">
        <v>11</v>
      </c>
      <c r="AI2335" s="1">
        <v>3</v>
      </c>
      <c r="AJ2335" s="1">
        <v>3</v>
      </c>
      <c r="AK2335" s="1">
        <v>51</v>
      </c>
    </row>
    <row r="2336" spans="1:37" x14ac:dyDescent="0.2">
      <c r="A2336" t="s">
        <v>2335</v>
      </c>
      <c r="B2336" t="s">
        <v>5181</v>
      </c>
      <c r="C2336" t="s">
        <v>5609</v>
      </c>
      <c r="D2336" t="s">
        <v>9969</v>
      </c>
      <c r="E2336" t="s">
        <v>9980</v>
      </c>
      <c r="F2336" s="35" t="s">
        <v>9981</v>
      </c>
      <c r="G2336" s="1" t="s">
        <v>5106</v>
      </c>
      <c r="H2336" s="1" t="s">
        <v>5106</v>
      </c>
      <c r="I2336" s="3">
        <v>1</v>
      </c>
      <c r="J2336" s="1">
        <v>0</v>
      </c>
      <c r="K2336" s="1">
        <v>0</v>
      </c>
      <c r="L2336" s="3">
        <v>1</v>
      </c>
      <c r="M2336" s="6">
        <v>4000</v>
      </c>
      <c r="N2336" s="13">
        <v>4000</v>
      </c>
      <c r="O2336" s="3">
        <v>44</v>
      </c>
      <c r="P2336" s="1">
        <v>2.97</v>
      </c>
      <c r="Q2336" s="1">
        <v>2.97</v>
      </c>
      <c r="R2336" s="3">
        <v>47</v>
      </c>
      <c r="S2336" s="1">
        <v>0</v>
      </c>
      <c r="T2336" s="1">
        <v>70</v>
      </c>
      <c r="U2336" s="1">
        <v>0</v>
      </c>
      <c r="V2336" s="1">
        <v>0</v>
      </c>
      <c r="W2336" s="1">
        <v>0</v>
      </c>
      <c r="X2336" s="1">
        <v>30</v>
      </c>
      <c r="Y2336" s="1">
        <v>0</v>
      </c>
      <c r="Z2336" s="1">
        <v>0</v>
      </c>
      <c r="AA2336" s="1">
        <v>0</v>
      </c>
      <c r="AB2336" s="1">
        <v>0</v>
      </c>
      <c r="AC2336" s="3">
        <v>11</v>
      </c>
      <c r="AD2336" s="1">
        <v>1.1815871E-2</v>
      </c>
      <c r="AE2336" s="1">
        <v>-8.7929240276984708E-3</v>
      </c>
      <c r="AF2336" s="1">
        <v>2</v>
      </c>
      <c r="AG2336" s="1">
        <v>2</v>
      </c>
      <c r="AH2336" s="1">
        <v>11</v>
      </c>
      <c r="AI2336" s="1">
        <v>2</v>
      </c>
      <c r="AJ2336" s="1">
        <v>2</v>
      </c>
      <c r="AK2336" s="1">
        <v>51</v>
      </c>
    </row>
    <row r="2337" spans="1:37" x14ac:dyDescent="0.2">
      <c r="A2337" t="s">
        <v>2336</v>
      </c>
      <c r="B2337" t="s">
        <v>5181</v>
      </c>
      <c r="C2337" t="s">
        <v>5609</v>
      </c>
      <c r="D2337" t="s">
        <v>9969</v>
      </c>
      <c r="E2337" t="s">
        <v>9982</v>
      </c>
      <c r="F2337" s="35" t="s">
        <v>9983</v>
      </c>
      <c r="G2337" s="1" t="s">
        <v>5106</v>
      </c>
      <c r="H2337" s="1" t="s">
        <v>5106</v>
      </c>
      <c r="I2337" s="3">
        <v>1</v>
      </c>
      <c r="J2337" s="1">
        <v>0</v>
      </c>
      <c r="K2337" s="1">
        <v>0</v>
      </c>
      <c r="L2337" s="3">
        <v>1</v>
      </c>
      <c r="M2337" s="6">
        <v>1130</v>
      </c>
      <c r="N2337" s="13">
        <v>1130</v>
      </c>
      <c r="O2337" s="3">
        <v>44</v>
      </c>
      <c r="P2337" s="1">
        <v>3.13</v>
      </c>
      <c r="Q2337" s="1">
        <v>3.13</v>
      </c>
      <c r="R2337" s="3">
        <v>47</v>
      </c>
      <c r="S2337" s="1">
        <v>0</v>
      </c>
      <c r="T2337" s="1">
        <v>70</v>
      </c>
      <c r="U2337" s="1">
        <v>0</v>
      </c>
      <c r="V2337" s="1">
        <v>10</v>
      </c>
      <c r="W2337" s="1">
        <v>0</v>
      </c>
      <c r="X2337" s="1">
        <v>0</v>
      </c>
      <c r="Y2337" s="1">
        <v>10</v>
      </c>
      <c r="Z2337" s="1">
        <v>0</v>
      </c>
      <c r="AA2337" s="1">
        <v>10</v>
      </c>
      <c r="AB2337" s="1">
        <v>0</v>
      </c>
      <c r="AC2337" s="3">
        <v>11</v>
      </c>
      <c r="AD2337" s="1">
        <v>-1.6908676000000001E-2</v>
      </c>
      <c r="AE2337" s="1">
        <v>-4.3491992101793997E-2</v>
      </c>
      <c r="AF2337" s="1">
        <v>1</v>
      </c>
      <c r="AG2337" s="1">
        <v>1</v>
      </c>
      <c r="AH2337" s="1">
        <v>11</v>
      </c>
      <c r="AI2337" s="1">
        <v>2</v>
      </c>
      <c r="AJ2337" s="1">
        <v>2</v>
      </c>
      <c r="AK2337" s="1">
        <v>51</v>
      </c>
    </row>
    <row r="2338" spans="1:37" x14ac:dyDescent="0.2">
      <c r="A2338" t="s">
        <v>2337</v>
      </c>
      <c r="B2338" t="s">
        <v>5123</v>
      </c>
      <c r="C2338" t="s">
        <v>7379</v>
      </c>
      <c r="D2338" t="s">
        <v>9984</v>
      </c>
      <c r="E2338" t="s">
        <v>9985</v>
      </c>
      <c r="F2338" s="35" t="s">
        <v>9986</v>
      </c>
      <c r="G2338" s="1" t="s">
        <v>5105</v>
      </c>
      <c r="H2338" s="1" t="s">
        <v>5105</v>
      </c>
      <c r="I2338" s="3">
        <v>1</v>
      </c>
      <c r="J2338" s="1">
        <v>1</v>
      </c>
      <c r="K2338" s="1">
        <v>1</v>
      </c>
      <c r="L2338" s="3">
        <v>1</v>
      </c>
      <c r="M2338" s="6">
        <v>194</v>
      </c>
      <c r="N2338" s="13">
        <v>194</v>
      </c>
      <c r="O2338" s="3">
        <v>44</v>
      </c>
      <c r="P2338" s="1">
        <v>2.0299999999999998</v>
      </c>
      <c r="Q2338" s="1">
        <v>2.0299999999999998</v>
      </c>
      <c r="R2338" s="3">
        <v>47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100</v>
      </c>
      <c r="AC2338" s="3">
        <v>11</v>
      </c>
      <c r="AD2338" s="1">
        <v>-9.0224465000000004E-2</v>
      </c>
      <c r="AE2338" s="1">
        <v>7.4363546281953602E-2</v>
      </c>
      <c r="AF2338" s="1">
        <v>1</v>
      </c>
      <c r="AG2338" s="1">
        <v>1</v>
      </c>
      <c r="AH2338" s="1">
        <v>11</v>
      </c>
      <c r="AI2338" s="1">
        <v>1</v>
      </c>
      <c r="AJ2338" s="1">
        <v>1</v>
      </c>
      <c r="AK2338" s="1">
        <v>51</v>
      </c>
    </row>
    <row r="2339" spans="1:37" x14ac:dyDescent="0.2">
      <c r="A2339" t="s">
        <v>2338</v>
      </c>
      <c r="B2339" t="s">
        <v>5123</v>
      </c>
      <c r="C2339" t="s">
        <v>5124</v>
      </c>
      <c r="D2339" t="s">
        <v>9987</v>
      </c>
      <c r="E2339" t="s">
        <v>5224</v>
      </c>
      <c r="F2339" s="35" t="s">
        <v>9988</v>
      </c>
      <c r="G2339" s="1" t="s">
        <v>5104</v>
      </c>
      <c r="H2339" s="1" t="s">
        <v>5104</v>
      </c>
      <c r="I2339" s="3">
        <v>1</v>
      </c>
      <c r="J2339" s="1">
        <v>1</v>
      </c>
      <c r="K2339" s="1">
        <v>1</v>
      </c>
      <c r="L2339" s="3">
        <v>1</v>
      </c>
      <c r="M2339" s="6">
        <v>122</v>
      </c>
      <c r="N2339" s="13">
        <v>122</v>
      </c>
      <c r="O2339" s="3">
        <v>44</v>
      </c>
      <c r="P2339" s="1">
        <v>1.5024999999999999</v>
      </c>
      <c r="Q2339" s="1">
        <v>1.5024999999999999</v>
      </c>
      <c r="R2339" s="3">
        <v>47</v>
      </c>
      <c r="S2339" s="1">
        <v>20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30</v>
      </c>
      <c r="AB2339" s="1">
        <v>50</v>
      </c>
      <c r="AC2339" s="3">
        <v>11</v>
      </c>
      <c r="AD2339" s="1">
        <v>-4.8021458000000003E-2</v>
      </c>
      <c r="AE2339" s="1">
        <v>3.6130716973585997E-2</v>
      </c>
      <c r="AF2339" s="1">
        <v>1</v>
      </c>
      <c r="AG2339" s="1">
        <v>1</v>
      </c>
      <c r="AH2339" s="1">
        <v>11</v>
      </c>
      <c r="AI2339" s="1">
        <v>4</v>
      </c>
      <c r="AJ2339" s="1">
        <v>4</v>
      </c>
      <c r="AK2339" s="1">
        <v>51</v>
      </c>
    </row>
    <row r="2340" spans="1:37" x14ac:dyDescent="0.2">
      <c r="A2340" t="s">
        <v>2339</v>
      </c>
      <c r="B2340" t="s">
        <v>5123</v>
      </c>
      <c r="C2340" t="s">
        <v>5124</v>
      </c>
      <c r="D2340" t="s">
        <v>9989</v>
      </c>
      <c r="E2340" t="s">
        <v>9990</v>
      </c>
      <c r="F2340" s="35" t="s">
        <v>9991</v>
      </c>
      <c r="G2340" s="1" t="s">
        <v>5104</v>
      </c>
      <c r="H2340" s="1" t="s">
        <v>5104</v>
      </c>
      <c r="I2340" s="3">
        <v>1</v>
      </c>
      <c r="J2340" s="1">
        <v>0</v>
      </c>
      <c r="K2340" s="1">
        <v>0</v>
      </c>
      <c r="L2340" s="3">
        <v>1</v>
      </c>
      <c r="M2340" s="6">
        <v>46</v>
      </c>
      <c r="N2340" s="13">
        <v>46</v>
      </c>
      <c r="O2340" s="3">
        <v>44</v>
      </c>
      <c r="P2340" s="1" t="s">
        <v>2</v>
      </c>
      <c r="Q2340" s="1">
        <v>3.8178749999999999</v>
      </c>
      <c r="R2340" s="3" t="s">
        <v>14989</v>
      </c>
      <c r="S2340" s="1">
        <v>40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30</v>
      </c>
      <c r="AB2340" s="1">
        <v>30</v>
      </c>
      <c r="AC2340" s="3">
        <v>11</v>
      </c>
      <c r="AD2340" s="1">
        <v>1.539997E-3</v>
      </c>
      <c r="AE2340" s="1">
        <v>2.62394668872016E-2</v>
      </c>
      <c r="AF2340" s="1">
        <v>1</v>
      </c>
      <c r="AG2340" s="1">
        <v>1</v>
      </c>
      <c r="AH2340" s="1">
        <v>11</v>
      </c>
      <c r="AI2340" s="1">
        <v>2</v>
      </c>
      <c r="AJ2340" s="1">
        <v>2</v>
      </c>
      <c r="AK2340" s="1">
        <v>51</v>
      </c>
    </row>
    <row r="2341" spans="1:37" x14ac:dyDescent="0.2">
      <c r="A2341" t="s">
        <v>2340</v>
      </c>
      <c r="B2341" t="s">
        <v>5123</v>
      </c>
      <c r="C2341" t="s">
        <v>5124</v>
      </c>
      <c r="D2341" t="s">
        <v>9989</v>
      </c>
      <c r="E2341" t="s">
        <v>9992</v>
      </c>
      <c r="F2341" s="35" t="s">
        <v>9993</v>
      </c>
      <c r="G2341" s="1" t="s">
        <v>5104</v>
      </c>
      <c r="H2341" s="1" t="s">
        <v>5104</v>
      </c>
      <c r="I2341" s="3">
        <v>1</v>
      </c>
      <c r="J2341" s="1">
        <v>0</v>
      </c>
      <c r="K2341" s="1">
        <v>0</v>
      </c>
      <c r="L2341" s="3">
        <v>1</v>
      </c>
      <c r="M2341" s="6">
        <v>31</v>
      </c>
      <c r="N2341" s="13">
        <v>31</v>
      </c>
      <c r="O2341" s="3">
        <v>44</v>
      </c>
      <c r="P2341" s="1">
        <v>7.96</v>
      </c>
      <c r="Q2341" s="1">
        <v>7.96</v>
      </c>
      <c r="R2341" s="3">
        <v>47</v>
      </c>
      <c r="S2341" s="1">
        <v>40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30</v>
      </c>
      <c r="AB2341" s="1">
        <v>30</v>
      </c>
      <c r="AC2341" s="3">
        <v>11</v>
      </c>
      <c r="AD2341" s="1">
        <v>1.539997E-3</v>
      </c>
      <c r="AE2341" s="1">
        <v>2.62394668872016E-2</v>
      </c>
      <c r="AF2341" s="1">
        <v>1</v>
      </c>
      <c r="AG2341" s="1">
        <v>1</v>
      </c>
      <c r="AH2341" s="1">
        <v>11</v>
      </c>
      <c r="AI2341" s="1">
        <v>5</v>
      </c>
      <c r="AJ2341" s="1">
        <v>5</v>
      </c>
      <c r="AK2341" s="1">
        <v>51</v>
      </c>
    </row>
    <row r="2342" spans="1:37" x14ac:dyDescent="0.2">
      <c r="A2342" t="s">
        <v>2341</v>
      </c>
      <c r="B2342" t="s">
        <v>5123</v>
      </c>
      <c r="C2342" t="s">
        <v>5124</v>
      </c>
      <c r="D2342" t="s">
        <v>9989</v>
      </c>
      <c r="E2342" t="s">
        <v>9994</v>
      </c>
      <c r="F2342" s="35" t="s">
        <v>9995</v>
      </c>
      <c r="G2342" s="1" t="s">
        <v>5104</v>
      </c>
      <c r="H2342" s="1" t="s">
        <v>5104</v>
      </c>
      <c r="I2342" s="3">
        <v>1</v>
      </c>
      <c r="J2342" s="1">
        <v>0</v>
      </c>
      <c r="K2342" s="1">
        <v>0</v>
      </c>
      <c r="L2342" s="3">
        <v>1</v>
      </c>
      <c r="M2342" s="6">
        <v>46.5</v>
      </c>
      <c r="N2342" s="13">
        <v>46.5</v>
      </c>
      <c r="O2342" s="3">
        <v>44</v>
      </c>
      <c r="P2342" s="1">
        <v>9.5950000000000006</v>
      </c>
      <c r="Q2342" s="1">
        <v>9.5950000000000006</v>
      </c>
      <c r="R2342" s="3">
        <v>47</v>
      </c>
      <c r="S2342" s="1">
        <v>40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30</v>
      </c>
      <c r="AB2342" s="1">
        <v>30</v>
      </c>
      <c r="AC2342" s="3">
        <v>11</v>
      </c>
      <c r="AD2342" s="1">
        <v>1.539997E-3</v>
      </c>
      <c r="AE2342" s="1">
        <v>2.62394668872016E-2</v>
      </c>
      <c r="AF2342" s="1">
        <v>1</v>
      </c>
      <c r="AG2342" s="1">
        <v>1</v>
      </c>
      <c r="AH2342" s="1">
        <v>11</v>
      </c>
      <c r="AI2342" s="1">
        <v>9</v>
      </c>
      <c r="AJ2342" s="1">
        <v>9</v>
      </c>
      <c r="AK2342" s="1">
        <v>51</v>
      </c>
    </row>
    <row r="2343" spans="1:37" x14ac:dyDescent="0.2">
      <c r="A2343" t="s">
        <v>2342</v>
      </c>
      <c r="B2343" t="s">
        <v>5123</v>
      </c>
      <c r="C2343" t="s">
        <v>5124</v>
      </c>
      <c r="D2343" t="s">
        <v>9989</v>
      </c>
      <c r="E2343" t="s">
        <v>9996</v>
      </c>
      <c r="F2343" s="35" t="s">
        <v>9997</v>
      </c>
      <c r="G2343" s="1" t="s">
        <v>5104</v>
      </c>
      <c r="H2343" s="1" t="s">
        <v>5104</v>
      </c>
      <c r="I2343" s="3">
        <v>1</v>
      </c>
      <c r="J2343" s="1">
        <v>0</v>
      </c>
      <c r="K2343" s="1">
        <v>0</v>
      </c>
      <c r="L2343" s="3">
        <v>1</v>
      </c>
      <c r="M2343" s="6">
        <v>55.3</v>
      </c>
      <c r="N2343" s="13">
        <v>55.3</v>
      </c>
      <c r="O2343" s="3">
        <v>44</v>
      </c>
      <c r="P2343" s="1">
        <v>7.96</v>
      </c>
      <c r="Q2343" s="1">
        <v>7.96</v>
      </c>
      <c r="R2343" s="3">
        <v>47</v>
      </c>
      <c r="S2343" s="1">
        <v>40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30</v>
      </c>
      <c r="AB2343" s="1">
        <v>30</v>
      </c>
      <c r="AC2343" s="3">
        <v>11</v>
      </c>
      <c r="AD2343" s="1">
        <v>1.539997E-3</v>
      </c>
      <c r="AE2343" s="1">
        <v>2.6239466887201499E-2</v>
      </c>
      <c r="AF2343" s="1">
        <v>1</v>
      </c>
      <c r="AG2343" s="1">
        <v>1</v>
      </c>
      <c r="AH2343" s="1">
        <v>11</v>
      </c>
      <c r="AI2343" s="1">
        <v>7</v>
      </c>
      <c r="AJ2343" s="1">
        <v>7</v>
      </c>
      <c r="AK2343" s="1">
        <v>51</v>
      </c>
    </row>
    <row r="2344" spans="1:37" x14ac:dyDescent="0.2">
      <c r="A2344" t="s">
        <v>2343</v>
      </c>
      <c r="B2344" t="s">
        <v>5123</v>
      </c>
      <c r="C2344" t="s">
        <v>5124</v>
      </c>
      <c r="D2344" t="s">
        <v>9989</v>
      </c>
      <c r="E2344" t="s">
        <v>9998</v>
      </c>
      <c r="F2344" s="35" t="s">
        <v>9999</v>
      </c>
      <c r="G2344" s="1" t="s">
        <v>5104</v>
      </c>
      <c r="H2344" s="1" t="s">
        <v>5104</v>
      </c>
      <c r="I2344" s="3">
        <v>1</v>
      </c>
      <c r="J2344" s="1">
        <v>0</v>
      </c>
      <c r="K2344" s="1">
        <v>0</v>
      </c>
      <c r="L2344" s="3">
        <v>1</v>
      </c>
      <c r="M2344" s="6">
        <v>94.7</v>
      </c>
      <c r="N2344" s="13">
        <v>94.7</v>
      </c>
      <c r="O2344" s="3">
        <v>44</v>
      </c>
      <c r="P2344" s="1">
        <v>9.5</v>
      </c>
      <c r="Q2344" s="1">
        <v>9.5</v>
      </c>
      <c r="R2344" s="3">
        <v>1</v>
      </c>
      <c r="S2344" s="1">
        <v>40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30</v>
      </c>
      <c r="AB2344" s="1">
        <v>30</v>
      </c>
      <c r="AC2344" s="3">
        <v>11</v>
      </c>
      <c r="AD2344" s="1">
        <v>1.539997E-3</v>
      </c>
      <c r="AE2344" s="1">
        <v>2.6239466887201499E-2</v>
      </c>
      <c r="AF2344" s="1">
        <v>1</v>
      </c>
      <c r="AG2344" s="1">
        <v>1</v>
      </c>
      <c r="AH2344" s="1">
        <v>11</v>
      </c>
      <c r="AI2344" s="1">
        <v>6</v>
      </c>
      <c r="AJ2344" s="1">
        <v>6</v>
      </c>
      <c r="AK2344" s="1">
        <v>51</v>
      </c>
    </row>
    <row r="2345" spans="1:37" x14ac:dyDescent="0.2">
      <c r="A2345" t="s">
        <v>2344</v>
      </c>
      <c r="B2345" t="s">
        <v>5123</v>
      </c>
      <c r="C2345" t="s">
        <v>5124</v>
      </c>
      <c r="D2345" t="s">
        <v>9989</v>
      </c>
      <c r="E2345" t="s">
        <v>6472</v>
      </c>
      <c r="F2345" s="35" t="s">
        <v>10000</v>
      </c>
      <c r="G2345" s="1" t="s">
        <v>5104</v>
      </c>
      <c r="H2345" s="1" t="s">
        <v>5104</v>
      </c>
      <c r="I2345" s="3">
        <v>1</v>
      </c>
      <c r="J2345" s="1">
        <v>0</v>
      </c>
      <c r="K2345" s="1">
        <v>0</v>
      </c>
      <c r="L2345" s="3">
        <v>1</v>
      </c>
      <c r="M2345" s="6">
        <v>36.4</v>
      </c>
      <c r="N2345" s="13">
        <v>36.4</v>
      </c>
      <c r="O2345" s="3">
        <v>44</v>
      </c>
      <c r="P2345" s="1">
        <v>8.9124999999999996</v>
      </c>
      <c r="Q2345" s="1">
        <v>8.9124999999999996</v>
      </c>
      <c r="R2345" s="3">
        <v>47</v>
      </c>
      <c r="S2345" s="1">
        <v>80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20</v>
      </c>
      <c r="AC2345" s="3">
        <v>11</v>
      </c>
      <c r="AD2345" s="1">
        <v>5.9815637999999997E-2</v>
      </c>
      <c r="AE2345" s="1">
        <v>4.1344563626637597E-2</v>
      </c>
      <c r="AF2345" s="1">
        <v>1</v>
      </c>
      <c r="AG2345" s="1">
        <v>1</v>
      </c>
      <c r="AH2345" s="1">
        <v>11</v>
      </c>
      <c r="AI2345" s="1">
        <v>10</v>
      </c>
      <c r="AJ2345" s="1">
        <v>10</v>
      </c>
      <c r="AK2345" s="1">
        <v>51</v>
      </c>
    </row>
    <row r="2346" spans="1:37" x14ac:dyDescent="0.2">
      <c r="A2346" t="s">
        <v>2345</v>
      </c>
      <c r="B2346" t="s">
        <v>5123</v>
      </c>
      <c r="C2346" t="s">
        <v>5124</v>
      </c>
      <c r="D2346" t="s">
        <v>9989</v>
      </c>
      <c r="E2346" t="s">
        <v>10001</v>
      </c>
      <c r="F2346" s="35" t="s">
        <v>10002</v>
      </c>
      <c r="G2346" s="1" t="s">
        <v>5104</v>
      </c>
      <c r="H2346" s="1" t="s">
        <v>5104</v>
      </c>
      <c r="I2346" s="3">
        <v>1</v>
      </c>
      <c r="J2346" s="1">
        <v>0</v>
      </c>
      <c r="K2346" s="1">
        <v>0</v>
      </c>
      <c r="L2346" s="3">
        <v>1</v>
      </c>
      <c r="M2346" s="6">
        <v>19</v>
      </c>
      <c r="N2346" s="13">
        <v>19</v>
      </c>
      <c r="O2346" s="3">
        <v>44</v>
      </c>
      <c r="P2346" s="1" t="s">
        <v>2</v>
      </c>
      <c r="Q2346" s="1">
        <v>3.5962000000000001</v>
      </c>
      <c r="R2346" s="3" t="s">
        <v>14989</v>
      </c>
      <c r="S2346" s="1">
        <v>40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30</v>
      </c>
      <c r="AB2346" s="1">
        <v>30</v>
      </c>
      <c r="AC2346" s="3">
        <v>11</v>
      </c>
      <c r="AD2346" s="1">
        <v>1.539997E-3</v>
      </c>
      <c r="AE2346" s="1">
        <v>2.6239466887201499E-2</v>
      </c>
      <c r="AF2346" s="1">
        <v>1</v>
      </c>
      <c r="AG2346" s="1">
        <v>1</v>
      </c>
      <c r="AH2346" s="1">
        <v>11</v>
      </c>
      <c r="AI2346" s="1">
        <v>1</v>
      </c>
      <c r="AJ2346" s="1">
        <v>1</v>
      </c>
      <c r="AK2346" s="1">
        <v>51</v>
      </c>
    </row>
    <row r="2347" spans="1:37" x14ac:dyDescent="0.2">
      <c r="A2347" t="s">
        <v>2346</v>
      </c>
      <c r="B2347" t="s">
        <v>5123</v>
      </c>
      <c r="C2347" t="s">
        <v>5124</v>
      </c>
      <c r="D2347" t="s">
        <v>9989</v>
      </c>
      <c r="E2347" t="s">
        <v>10003</v>
      </c>
      <c r="F2347" s="35" t="s">
        <v>10004</v>
      </c>
      <c r="G2347" s="1" t="s">
        <v>5104</v>
      </c>
      <c r="H2347" s="1" t="s">
        <v>5104</v>
      </c>
      <c r="I2347" s="3">
        <v>1</v>
      </c>
      <c r="J2347" s="1">
        <v>0</v>
      </c>
      <c r="K2347" s="1">
        <v>0</v>
      </c>
      <c r="L2347" s="3">
        <v>1</v>
      </c>
      <c r="M2347" s="6">
        <v>46</v>
      </c>
      <c r="N2347" s="13">
        <v>46</v>
      </c>
      <c r="O2347" s="3">
        <v>44</v>
      </c>
      <c r="P2347" s="1" t="s">
        <v>2</v>
      </c>
      <c r="Q2347" s="1">
        <v>4.1765999999999996</v>
      </c>
      <c r="R2347" s="3" t="s">
        <v>14989</v>
      </c>
      <c r="S2347" s="1">
        <v>40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30</v>
      </c>
      <c r="AB2347" s="1">
        <v>30</v>
      </c>
      <c r="AC2347" s="3">
        <v>11</v>
      </c>
      <c r="AD2347" s="1">
        <v>1.539997E-3</v>
      </c>
      <c r="AE2347" s="1">
        <v>2.6239466887201499E-2</v>
      </c>
      <c r="AF2347" s="1">
        <v>1</v>
      </c>
      <c r="AG2347" s="1">
        <v>1</v>
      </c>
      <c r="AH2347" s="1">
        <v>11</v>
      </c>
      <c r="AI2347" s="1">
        <v>3</v>
      </c>
      <c r="AJ2347" s="1">
        <v>3</v>
      </c>
      <c r="AK2347" s="1">
        <v>51</v>
      </c>
    </row>
    <row r="2348" spans="1:37" x14ac:dyDescent="0.2">
      <c r="A2348" t="s">
        <v>2347</v>
      </c>
      <c r="B2348" t="s">
        <v>5123</v>
      </c>
      <c r="C2348" t="s">
        <v>5124</v>
      </c>
      <c r="D2348" t="s">
        <v>10005</v>
      </c>
      <c r="E2348" t="s">
        <v>6956</v>
      </c>
      <c r="F2348" s="35" t="s">
        <v>10006</v>
      </c>
      <c r="G2348" s="1" t="s">
        <v>5104</v>
      </c>
      <c r="H2348" s="1" t="s">
        <v>5104</v>
      </c>
      <c r="I2348" s="3">
        <v>1</v>
      </c>
      <c r="J2348" s="1">
        <v>0</v>
      </c>
      <c r="K2348" s="1">
        <v>0</v>
      </c>
      <c r="L2348" s="3">
        <v>1</v>
      </c>
      <c r="M2348" s="6">
        <v>90</v>
      </c>
      <c r="N2348" s="13">
        <v>90</v>
      </c>
      <c r="O2348" s="3">
        <v>44</v>
      </c>
      <c r="P2348" s="1" t="s">
        <v>2</v>
      </c>
      <c r="Q2348" s="1">
        <v>3.1385000000000001</v>
      </c>
      <c r="R2348" s="3" t="s">
        <v>14989</v>
      </c>
      <c r="S2348" s="1">
        <v>10</v>
      </c>
      <c r="T2348" s="1">
        <v>0</v>
      </c>
      <c r="U2348" s="1">
        <v>0</v>
      </c>
      <c r="V2348" s="1">
        <v>0</v>
      </c>
      <c r="W2348" s="1">
        <v>10</v>
      </c>
      <c r="X2348" s="1">
        <v>0</v>
      </c>
      <c r="Y2348" s="1">
        <v>30</v>
      </c>
      <c r="Z2348" s="1">
        <v>0</v>
      </c>
      <c r="AA2348" s="1">
        <v>20</v>
      </c>
      <c r="AB2348" s="1">
        <v>30</v>
      </c>
      <c r="AC2348" s="3">
        <v>11</v>
      </c>
      <c r="AD2348" s="1">
        <v>-5.8348981000000001E-2</v>
      </c>
      <c r="AE2348" s="1">
        <v>-3.88815353517677E-2</v>
      </c>
      <c r="AF2348" s="1">
        <v>1</v>
      </c>
      <c r="AG2348" s="1">
        <v>1</v>
      </c>
      <c r="AH2348" s="1">
        <v>11</v>
      </c>
      <c r="AI2348" s="1">
        <v>2</v>
      </c>
      <c r="AJ2348" s="1">
        <v>2</v>
      </c>
      <c r="AK2348" s="1">
        <v>51</v>
      </c>
    </row>
    <row r="2349" spans="1:37" x14ac:dyDescent="0.2">
      <c r="A2349" t="s">
        <v>2348</v>
      </c>
      <c r="B2349" t="s">
        <v>5123</v>
      </c>
      <c r="C2349" t="s">
        <v>5124</v>
      </c>
      <c r="D2349" t="s">
        <v>10005</v>
      </c>
      <c r="E2349" t="s">
        <v>10007</v>
      </c>
      <c r="F2349" s="35" t="s">
        <v>10008</v>
      </c>
      <c r="G2349" s="1" t="s">
        <v>5104</v>
      </c>
      <c r="H2349" s="1" t="s">
        <v>5104</v>
      </c>
      <c r="I2349" s="3">
        <v>1</v>
      </c>
      <c r="J2349" s="1">
        <v>0</v>
      </c>
      <c r="K2349" s="1">
        <v>0</v>
      </c>
      <c r="L2349" s="3">
        <v>1</v>
      </c>
      <c r="M2349" s="6">
        <v>69.8</v>
      </c>
      <c r="N2349" s="13">
        <v>69.8</v>
      </c>
      <c r="O2349" s="3">
        <v>44</v>
      </c>
      <c r="P2349" s="1" t="s">
        <v>2</v>
      </c>
      <c r="Q2349" s="1">
        <v>3.3094999999999999</v>
      </c>
      <c r="R2349" s="3" t="s">
        <v>14989</v>
      </c>
      <c r="S2349" s="1">
        <v>10</v>
      </c>
      <c r="T2349" s="1">
        <v>0</v>
      </c>
      <c r="U2349" s="1">
        <v>0</v>
      </c>
      <c r="V2349" s="1">
        <v>0</v>
      </c>
      <c r="W2349" s="1">
        <v>10</v>
      </c>
      <c r="X2349" s="1">
        <v>0</v>
      </c>
      <c r="Y2349" s="1">
        <v>30</v>
      </c>
      <c r="Z2349" s="1">
        <v>0</v>
      </c>
      <c r="AA2349" s="1">
        <v>20</v>
      </c>
      <c r="AB2349" s="1">
        <v>30</v>
      </c>
      <c r="AC2349" s="3">
        <v>11</v>
      </c>
      <c r="AD2349" s="1">
        <v>-5.8348981000000001E-2</v>
      </c>
      <c r="AE2349" s="1">
        <v>-3.88815353517677E-2</v>
      </c>
      <c r="AF2349" s="1">
        <v>1</v>
      </c>
      <c r="AG2349" s="1">
        <v>1</v>
      </c>
      <c r="AH2349" s="1">
        <v>11</v>
      </c>
      <c r="AI2349" s="1">
        <v>2</v>
      </c>
      <c r="AJ2349" s="1">
        <v>2</v>
      </c>
      <c r="AK2349" s="1">
        <v>51</v>
      </c>
    </row>
    <row r="2350" spans="1:37" x14ac:dyDescent="0.2">
      <c r="A2350" t="s">
        <v>2349</v>
      </c>
      <c r="B2350" t="s">
        <v>5123</v>
      </c>
      <c r="C2350" t="s">
        <v>5124</v>
      </c>
      <c r="D2350" t="s">
        <v>10005</v>
      </c>
      <c r="E2350" t="s">
        <v>10009</v>
      </c>
      <c r="F2350" s="35" t="s">
        <v>10010</v>
      </c>
      <c r="G2350" s="1" t="s">
        <v>5104</v>
      </c>
      <c r="H2350" s="1" t="s">
        <v>5104</v>
      </c>
      <c r="I2350" s="3">
        <v>2</v>
      </c>
      <c r="J2350" s="1">
        <v>0</v>
      </c>
      <c r="K2350" s="1">
        <v>0</v>
      </c>
      <c r="L2350" s="3">
        <v>1</v>
      </c>
      <c r="M2350" s="6">
        <v>102</v>
      </c>
      <c r="N2350" s="13">
        <v>102</v>
      </c>
      <c r="O2350" s="3">
        <v>44</v>
      </c>
      <c r="P2350" s="1" t="s">
        <v>2</v>
      </c>
      <c r="Q2350" s="1">
        <v>4.0542499999999997</v>
      </c>
      <c r="R2350" s="3" t="s">
        <v>14989</v>
      </c>
      <c r="S2350" s="1">
        <v>10</v>
      </c>
      <c r="T2350" s="1">
        <v>0</v>
      </c>
      <c r="U2350" s="1">
        <v>0</v>
      </c>
      <c r="V2350" s="1">
        <v>0</v>
      </c>
      <c r="W2350" s="1">
        <v>10</v>
      </c>
      <c r="X2350" s="1">
        <v>0</v>
      </c>
      <c r="Y2350" s="1">
        <v>30</v>
      </c>
      <c r="Z2350" s="1">
        <v>0</v>
      </c>
      <c r="AA2350" s="1">
        <v>20</v>
      </c>
      <c r="AB2350" s="1">
        <v>30</v>
      </c>
      <c r="AC2350" s="3">
        <v>11</v>
      </c>
      <c r="AD2350" s="1">
        <v>-5.8348981000000001E-2</v>
      </c>
      <c r="AE2350" s="1">
        <v>-3.88815353517677E-2</v>
      </c>
      <c r="AF2350" s="1">
        <v>1</v>
      </c>
      <c r="AG2350" s="1">
        <v>1</v>
      </c>
      <c r="AH2350" s="1">
        <v>11</v>
      </c>
      <c r="AI2350" s="1">
        <v>1</v>
      </c>
      <c r="AJ2350" s="1">
        <v>1</v>
      </c>
      <c r="AK2350" s="1">
        <v>51</v>
      </c>
    </row>
    <row r="2351" spans="1:37" x14ac:dyDescent="0.2">
      <c r="A2351" t="s">
        <v>2350</v>
      </c>
      <c r="B2351" t="s">
        <v>5123</v>
      </c>
      <c r="C2351" t="s">
        <v>5124</v>
      </c>
      <c r="D2351" t="s">
        <v>10005</v>
      </c>
      <c r="E2351" t="s">
        <v>10011</v>
      </c>
      <c r="F2351" s="35" t="s">
        <v>15091</v>
      </c>
      <c r="G2351" s="1" t="s">
        <v>5104</v>
      </c>
      <c r="H2351" s="1" t="s">
        <v>5104</v>
      </c>
      <c r="I2351" s="3">
        <v>1</v>
      </c>
      <c r="J2351" s="1">
        <v>0</v>
      </c>
      <c r="K2351" s="1">
        <v>0</v>
      </c>
      <c r="L2351" s="3">
        <v>1</v>
      </c>
      <c r="M2351" s="6">
        <v>120</v>
      </c>
      <c r="N2351" s="13">
        <v>120</v>
      </c>
      <c r="O2351" s="3">
        <v>44</v>
      </c>
      <c r="P2351" s="1" t="s">
        <v>2</v>
      </c>
      <c r="Q2351" s="1">
        <v>4.2374000000000001</v>
      </c>
      <c r="R2351" s="3" t="s">
        <v>14989</v>
      </c>
      <c r="S2351" s="1">
        <v>10</v>
      </c>
      <c r="T2351" s="1">
        <v>0</v>
      </c>
      <c r="U2351" s="1">
        <v>0</v>
      </c>
      <c r="V2351" s="1">
        <v>0</v>
      </c>
      <c r="W2351" s="1">
        <v>10</v>
      </c>
      <c r="X2351" s="1">
        <v>0</v>
      </c>
      <c r="Y2351" s="1">
        <v>30</v>
      </c>
      <c r="Z2351" s="1">
        <v>0</v>
      </c>
      <c r="AA2351" s="1">
        <v>20</v>
      </c>
      <c r="AB2351" s="1">
        <v>30</v>
      </c>
      <c r="AC2351" s="3">
        <v>11</v>
      </c>
      <c r="AD2351" s="1">
        <v>-5.8348981000000001E-2</v>
      </c>
      <c r="AE2351" s="1">
        <v>-3.8881535351767797E-2</v>
      </c>
      <c r="AF2351" s="1">
        <v>1</v>
      </c>
      <c r="AG2351" s="1">
        <v>1</v>
      </c>
      <c r="AH2351" s="1">
        <v>11</v>
      </c>
      <c r="AI2351" s="1">
        <v>1</v>
      </c>
      <c r="AJ2351" s="1">
        <v>1</v>
      </c>
      <c r="AK2351" s="1">
        <v>51</v>
      </c>
    </row>
    <row r="2352" spans="1:37" x14ac:dyDescent="0.2">
      <c r="A2352" t="s">
        <v>2351</v>
      </c>
      <c r="B2352" t="s">
        <v>5123</v>
      </c>
      <c r="C2352" t="s">
        <v>5124</v>
      </c>
      <c r="D2352" t="s">
        <v>10005</v>
      </c>
      <c r="E2352" t="s">
        <v>10012</v>
      </c>
      <c r="F2352" s="35" t="s">
        <v>15092</v>
      </c>
      <c r="G2352" s="1" t="s">
        <v>5104</v>
      </c>
      <c r="H2352" s="1" t="s">
        <v>5104</v>
      </c>
      <c r="I2352" s="3">
        <v>1</v>
      </c>
      <c r="J2352" s="1">
        <v>0</v>
      </c>
      <c r="K2352" s="1">
        <v>0</v>
      </c>
      <c r="L2352" s="3">
        <v>1</v>
      </c>
      <c r="M2352" s="6">
        <v>203</v>
      </c>
      <c r="N2352" s="13">
        <v>203</v>
      </c>
      <c r="O2352" s="3">
        <v>44</v>
      </c>
      <c r="P2352" s="1">
        <v>3</v>
      </c>
      <c r="Q2352" s="1">
        <v>3</v>
      </c>
      <c r="R2352" s="3">
        <v>1</v>
      </c>
      <c r="S2352" s="1">
        <v>10</v>
      </c>
      <c r="T2352" s="1">
        <v>0</v>
      </c>
      <c r="U2352" s="1">
        <v>0</v>
      </c>
      <c r="V2352" s="1">
        <v>0</v>
      </c>
      <c r="W2352" s="1">
        <v>10</v>
      </c>
      <c r="X2352" s="1">
        <v>0</v>
      </c>
      <c r="Y2352" s="1">
        <v>30</v>
      </c>
      <c r="Z2352" s="1">
        <v>0</v>
      </c>
      <c r="AA2352" s="1">
        <v>20</v>
      </c>
      <c r="AB2352" s="1">
        <v>30</v>
      </c>
      <c r="AC2352" s="3">
        <v>11</v>
      </c>
      <c r="AD2352" s="1">
        <v>-5.8348981000000001E-2</v>
      </c>
      <c r="AE2352" s="1">
        <v>-3.8881535351767797E-2</v>
      </c>
      <c r="AF2352" s="1">
        <v>1</v>
      </c>
      <c r="AG2352" s="1">
        <v>1</v>
      </c>
      <c r="AH2352" s="1">
        <v>11</v>
      </c>
      <c r="AI2352" s="1">
        <v>1</v>
      </c>
      <c r="AJ2352" s="1">
        <v>1</v>
      </c>
      <c r="AK2352" s="1">
        <v>51</v>
      </c>
    </row>
    <row r="2353" spans="1:37" x14ac:dyDescent="0.2">
      <c r="A2353" t="s">
        <v>2352</v>
      </c>
      <c r="B2353" t="s">
        <v>5123</v>
      </c>
      <c r="C2353" t="s">
        <v>5124</v>
      </c>
      <c r="D2353" t="s">
        <v>10005</v>
      </c>
      <c r="E2353" t="s">
        <v>10013</v>
      </c>
      <c r="F2353" s="35" t="s">
        <v>10014</v>
      </c>
      <c r="G2353" s="1" t="s">
        <v>5104</v>
      </c>
      <c r="H2353" s="1" t="s">
        <v>5104</v>
      </c>
      <c r="I2353" s="3">
        <v>2</v>
      </c>
      <c r="J2353" s="1">
        <v>0</v>
      </c>
      <c r="K2353" s="1">
        <v>0</v>
      </c>
      <c r="L2353" s="3">
        <v>1</v>
      </c>
      <c r="M2353" s="6">
        <v>56.6</v>
      </c>
      <c r="N2353" s="13">
        <v>56.6</v>
      </c>
      <c r="O2353" s="3">
        <v>44</v>
      </c>
      <c r="P2353" s="1" t="s">
        <v>2</v>
      </c>
      <c r="Q2353" s="1">
        <v>3.6581000000000001</v>
      </c>
      <c r="R2353" s="3" t="s">
        <v>14989</v>
      </c>
      <c r="S2353" s="1">
        <v>10</v>
      </c>
      <c r="T2353" s="1">
        <v>0</v>
      </c>
      <c r="U2353" s="1">
        <v>0</v>
      </c>
      <c r="V2353" s="1">
        <v>0</v>
      </c>
      <c r="W2353" s="1">
        <v>10</v>
      </c>
      <c r="X2353" s="1">
        <v>0</v>
      </c>
      <c r="Y2353" s="1">
        <v>30</v>
      </c>
      <c r="Z2353" s="1">
        <v>0</v>
      </c>
      <c r="AA2353" s="1">
        <v>20</v>
      </c>
      <c r="AB2353" s="1">
        <v>30</v>
      </c>
      <c r="AC2353" s="3">
        <v>11</v>
      </c>
      <c r="AD2353" s="1">
        <v>-5.8348981000000001E-2</v>
      </c>
      <c r="AE2353" s="1">
        <v>-3.8881535351767797E-2</v>
      </c>
      <c r="AF2353" s="1">
        <v>1</v>
      </c>
      <c r="AG2353" s="1">
        <v>1</v>
      </c>
      <c r="AH2353" s="1">
        <v>11</v>
      </c>
      <c r="AI2353" s="1">
        <v>2</v>
      </c>
      <c r="AJ2353" s="1">
        <v>2</v>
      </c>
      <c r="AK2353" s="1">
        <v>51</v>
      </c>
    </row>
    <row r="2354" spans="1:37" x14ac:dyDescent="0.2">
      <c r="A2354" t="s">
        <v>2353</v>
      </c>
      <c r="B2354" t="s">
        <v>5123</v>
      </c>
      <c r="C2354" t="s">
        <v>5124</v>
      </c>
      <c r="D2354" t="s">
        <v>10005</v>
      </c>
      <c r="E2354" t="s">
        <v>10015</v>
      </c>
      <c r="F2354" s="35" t="s">
        <v>10016</v>
      </c>
      <c r="G2354" s="1" t="s">
        <v>5104</v>
      </c>
      <c r="H2354" s="1" t="s">
        <v>5104</v>
      </c>
      <c r="I2354" s="3">
        <v>1</v>
      </c>
      <c r="J2354" s="1">
        <v>1</v>
      </c>
      <c r="K2354" s="1">
        <v>1</v>
      </c>
      <c r="L2354" s="3">
        <v>1</v>
      </c>
      <c r="M2354" s="6">
        <v>90</v>
      </c>
      <c r="N2354" s="13">
        <v>90</v>
      </c>
      <c r="O2354" s="3">
        <v>44</v>
      </c>
      <c r="P2354" s="1">
        <v>2.91</v>
      </c>
      <c r="Q2354" s="1">
        <v>2.91</v>
      </c>
      <c r="R2354" s="3">
        <v>47</v>
      </c>
      <c r="S2354" s="1">
        <v>10</v>
      </c>
      <c r="T2354" s="1">
        <v>0</v>
      </c>
      <c r="U2354" s="1">
        <v>0</v>
      </c>
      <c r="V2354" s="1">
        <v>0</v>
      </c>
      <c r="W2354" s="1">
        <v>10</v>
      </c>
      <c r="X2354" s="1">
        <v>0</v>
      </c>
      <c r="Y2354" s="1">
        <v>30</v>
      </c>
      <c r="Z2354" s="1">
        <v>0</v>
      </c>
      <c r="AA2354" s="1">
        <v>20</v>
      </c>
      <c r="AB2354" s="1">
        <v>30</v>
      </c>
      <c r="AC2354" s="3">
        <v>11</v>
      </c>
      <c r="AD2354" s="1">
        <v>-5.8348981000000001E-2</v>
      </c>
      <c r="AE2354" s="1">
        <v>-3.8881535351767797E-2</v>
      </c>
      <c r="AF2354" s="1">
        <v>1</v>
      </c>
      <c r="AG2354" s="1">
        <v>1</v>
      </c>
      <c r="AH2354" s="1">
        <v>11</v>
      </c>
      <c r="AI2354" s="1">
        <v>1</v>
      </c>
      <c r="AJ2354" s="1">
        <v>1</v>
      </c>
      <c r="AK2354" s="1">
        <v>51</v>
      </c>
    </row>
    <row r="2355" spans="1:37" x14ac:dyDescent="0.2">
      <c r="A2355" t="s">
        <v>2354</v>
      </c>
      <c r="B2355" t="s">
        <v>5123</v>
      </c>
      <c r="C2355" t="s">
        <v>5124</v>
      </c>
      <c r="D2355" t="s">
        <v>10005</v>
      </c>
      <c r="E2355" t="s">
        <v>10017</v>
      </c>
      <c r="F2355" s="35" t="s">
        <v>10018</v>
      </c>
      <c r="G2355" s="1" t="s">
        <v>5104</v>
      </c>
      <c r="H2355" s="1" t="s">
        <v>5104</v>
      </c>
      <c r="I2355" s="3">
        <v>1</v>
      </c>
      <c r="J2355" s="1">
        <v>0</v>
      </c>
      <c r="K2355" s="1">
        <v>0</v>
      </c>
      <c r="L2355" s="3">
        <v>1</v>
      </c>
      <c r="M2355" s="6">
        <v>152</v>
      </c>
      <c r="N2355" s="13">
        <v>152</v>
      </c>
      <c r="O2355" s="3">
        <v>44</v>
      </c>
      <c r="P2355" s="1" t="s">
        <v>2</v>
      </c>
      <c r="Q2355" s="1">
        <v>3.5427</v>
      </c>
      <c r="R2355" s="3" t="s">
        <v>14989</v>
      </c>
      <c r="S2355" s="1">
        <v>10</v>
      </c>
      <c r="T2355" s="1">
        <v>0</v>
      </c>
      <c r="U2355" s="1">
        <v>0</v>
      </c>
      <c r="V2355" s="1">
        <v>0</v>
      </c>
      <c r="W2355" s="1">
        <v>10</v>
      </c>
      <c r="X2355" s="1">
        <v>0</v>
      </c>
      <c r="Y2355" s="1">
        <v>30</v>
      </c>
      <c r="Z2355" s="1">
        <v>0</v>
      </c>
      <c r="AA2355" s="1">
        <v>20</v>
      </c>
      <c r="AB2355" s="1">
        <v>30</v>
      </c>
      <c r="AC2355" s="3">
        <v>11</v>
      </c>
      <c r="AD2355" s="1">
        <v>-5.8348981000000001E-2</v>
      </c>
      <c r="AE2355" s="1">
        <v>-3.8881535351767797E-2</v>
      </c>
      <c r="AF2355" s="1">
        <v>1</v>
      </c>
      <c r="AG2355" s="1">
        <v>1</v>
      </c>
      <c r="AH2355" s="1">
        <v>11</v>
      </c>
      <c r="AI2355" s="1">
        <v>2</v>
      </c>
      <c r="AJ2355" s="1">
        <v>2</v>
      </c>
      <c r="AK2355" s="1">
        <v>51</v>
      </c>
    </row>
    <row r="2356" spans="1:37" x14ac:dyDescent="0.2">
      <c r="A2356" t="s">
        <v>2355</v>
      </c>
      <c r="B2356" t="s">
        <v>5123</v>
      </c>
      <c r="C2356" t="s">
        <v>5124</v>
      </c>
      <c r="D2356" t="s">
        <v>10005</v>
      </c>
      <c r="E2356" t="s">
        <v>10019</v>
      </c>
      <c r="F2356" s="35" t="s">
        <v>10020</v>
      </c>
      <c r="G2356" s="1" t="s">
        <v>5104</v>
      </c>
      <c r="H2356" s="1" t="s">
        <v>5104</v>
      </c>
      <c r="I2356" s="3">
        <v>1</v>
      </c>
      <c r="J2356" s="1">
        <v>1</v>
      </c>
      <c r="K2356" s="1">
        <v>1</v>
      </c>
      <c r="L2356" s="3">
        <v>1</v>
      </c>
      <c r="M2356" s="6">
        <v>147</v>
      </c>
      <c r="N2356" s="13">
        <v>147</v>
      </c>
      <c r="O2356" s="3">
        <v>44</v>
      </c>
      <c r="P2356" s="1" t="s">
        <v>2</v>
      </c>
      <c r="Q2356" s="1">
        <v>3.8986000000000001</v>
      </c>
      <c r="R2356" s="3" t="s">
        <v>14989</v>
      </c>
      <c r="S2356" s="1">
        <v>10</v>
      </c>
      <c r="T2356" s="1">
        <v>0</v>
      </c>
      <c r="U2356" s="1">
        <v>0</v>
      </c>
      <c r="V2356" s="1">
        <v>0</v>
      </c>
      <c r="W2356" s="1">
        <v>10</v>
      </c>
      <c r="X2356" s="1">
        <v>0</v>
      </c>
      <c r="Y2356" s="1">
        <v>30</v>
      </c>
      <c r="Z2356" s="1">
        <v>0</v>
      </c>
      <c r="AA2356" s="1">
        <v>20</v>
      </c>
      <c r="AB2356" s="1">
        <v>30</v>
      </c>
      <c r="AC2356" s="3">
        <v>11</v>
      </c>
      <c r="AD2356" s="1">
        <v>-5.8348981000000001E-2</v>
      </c>
      <c r="AE2356" s="1">
        <v>-3.8881535351767797E-2</v>
      </c>
      <c r="AF2356" s="1">
        <v>1</v>
      </c>
      <c r="AG2356" s="1">
        <v>1</v>
      </c>
      <c r="AH2356" s="1">
        <v>11</v>
      </c>
      <c r="AI2356" s="1">
        <v>2</v>
      </c>
      <c r="AJ2356" s="1">
        <v>2</v>
      </c>
      <c r="AK2356" s="1">
        <v>51</v>
      </c>
    </row>
    <row r="2357" spans="1:37" x14ac:dyDescent="0.2">
      <c r="A2357" t="s">
        <v>2356</v>
      </c>
      <c r="B2357" t="s">
        <v>5123</v>
      </c>
      <c r="C2357" t="s">
        <v>5124</v>
      </c>
      <c r="D2357" t="s">
        <v>10005</v>
      </c>
      <c r="E2357" t="s">
        <v>9780</v>
      </c>
      <c r="F2357" s="35" t="s">
        <v>10021</v>
      </c>
      <c r="G2357" s="1" t="s">
        <v>5104</v>
      </c>
      <c r="H2357" s="1" t="s">
        <v>5104</v>
      </c>
      <c r="I2357" s="3">
        <v>1</v>
      </c>
      <c r="J2357" s="1">
        <v>0</v>
      </c>
      <c r="K2357" s="1">
        <v>0</v>
      </c>
      <c r="L2357" s="3">
        <v>1</v>
      </c>
      <c r="M2357" s="6">
        <v>84.8</v>
      </c>
      <c r="N2357" s="13">
        <v>84.8</v>
      </c>
      <c r="O2357" s="3">
        <v>44</v>
      </c>
      <c r="P2357" s="1" t="s">
        <v>2</v>
      </c>
      <c r="Q2357" s="1">
        <v>3.6457999999999999</v>
      </c>
      <c r="R2357" s="3" t="s">
        <v>14989</v>
      </c>
      <c r="S2357" s="1">
        <v>10</v>
      </c>
      <c r="T2357" s="1">
        <v>0</v>
      </c>
      <c r="U2357" s="1">
        <v>0</v>
      </c>
      <c r="V2357" s="1">
        <v>0</v>
      </c>
      <c r="W2357" s="1">
        <v>10</v>
      </c>
      <c r="X2357" s="1">
        <v>0</v>
      </c>
      <c r="Y2357" s="1">
        <v>30</v>
      </c>
      <c r="Z2357" s="1">
        <v>0</v>
      </c>
      <c r="AA2357" s="1">
        <v>20</v>
      </c>
      <c r="AB2357" s="1">
        <v>30</v>
      </c>
      <c r="AC2357" s="3">
        <v>11</v>
      </c>
      <c r="AD2357" s="1">
        <v>-5.8348981000000001E-2</v>
      </c>
      <c r="AE2357" s="1">
        <v>-3.8881535351767797E-2</v>
      </c>
      <c r="AF2357" s="1">
        <v>1</v>
      </c>
      <c r="AG2357" s="1">
        <v>1</v>
      </c>
      <c r="AH2357" s="1">
        <v>11</v>
      </c>
      <c r="AI2357" s="1">
        <v>4</v>
      </c>
      <c r="AJ2357" s="1">
        <v>4</v>
      </c>
      <c r="AK2357" s="1">
        <v>51</v>
      </c>
    </row>
    <row r="2358" spans="1:37" x14ac:dyDescent="0.2">
      <c r="A2358" t="s">
        <v>2357</v>
      </c>
      <c r="B2358" t="s">
        <v>5123</v>
      </c>
      <c r="C2358" t="s">
        <v>5124</v>
      </c>
      <c r="D2358" t="s">
        <v>10005</v>
      </c>
      <c r="E2358" t="s">
        <v>10022</v>
      </c>
      <c r="F2358" s="35" t="s">
        <v>10023</v>
      </c>
      <c r="G2358" s="1" t="s">
        <v>5104</v>
      </c>
      <c r="H2358" s="1" t="s">
        <v>5104</v>
      </c>
      <c r="I2358" s="3">
        <v>1</v>
      </c>
      <c r="J2358" s="1">
        <v>0</v>
      </c>
      <c r="K2358" s="1">
        <v>0</v>
      </c>
      <c r="L2358" s="3">
        <v>1</v>
      </c>
      <c r="M2358" s="6">
        <v>97</v>
      </c>
      <c r="N2358" s="13">
        <v>97</v>
      </c>
      <c r="O2358" s="3">
        <v>44</v>
      </c>
      <c r="P2358" s="1" t="s">
        <v>2</v>
      </c>
      <c r="Q2358" s="1">
        <v>3.5964</v>
      </c>
      <c r="R2358" s="3" t="s">
        <v>14989</v>
      </c>
      <c r="S2358" s="1">
        <v>10</v>
      </c>
      <c r="T2358" s="1">
        <v>0</v>
      </c>
      <c r="U2358" s="1">
        <v>0</v>
      </c>
      <c r="V2358" s="1">
        <v>0</v>
      </c>
      <c r="W2358" s="1">
        <v>10</v>
      </c>
      <c r="X2358" s="1">
        <v>0</v>
      </c>
      <c r="Y2358" s="1">
        <v>30</v>
      </c>
      <c r="Z2358" s="1">
        <v>0</v>
      </c>
      <c r="AA2358" s="1">
        <v>20</v>
      </c>
      <c r="AB2358" s="1">
        <v>30</v>
      </c>
      <c r="AC2358" s="3">
        <v>11</v>
      </c>
      <c r="AD2358" s="1">
        <v>-5.8348981000000001E-2</v>
      </c>
      <c r="AE2358" s="1">
        <v>-3.8881535351767797E-2</v>
      </c>
      <c r="AF2358" s="1">
        <v>1</v>
      </c>
      <c r="AG2358" s="1">
        <v>1</v>
      </c>
      <c r="AH2358" s="1">
        <v>11</v>
      </c>
      <c r="AI2358" s="1">
        <v>2</v>
      </c>
      <c r="AJ2358" s="1">
        <v>2</v>
      </c>
      <c r="AK2358" s="1">
        <v>51</v>
      </c>
    </row>
    <row r="2359" spans="1:37" x14ac:dyDescent="0.2">
      <c r="A2359" t="s">
        <v>2358</v>
      </c>
      <c r="B2359" t="s">
        <v>5123</v>
      </c>
      <c r="C2359" t="s">
        <v>5124</v>
      </c>
      <c r="D2359" t="s">
        <v>10005</v>
      </c>
      <c r="E2359" t="s">
        <v>9763</v>
      </c>
      <c r="F2359" s="35" t="s">
        <v>10024</v>
      </c>
      <c r="G2359" s="1" t="s">
        <v>5104</v>
      </c>
      <c r="H2359" s="1" t="s">
        <v>5104</v>
      </c>
      <c r="I2359" s="3">
        <v>1</v>
      </c>
      <c r="J2359" s="1">
        <v>0</v>
      </c>
      <c r="K2359" s="1">
        <v>0</v>
      </c>
      <c r="L2359" s="3">
        <v>1</v>
      </c>
      <c r="M2359" s="6">
        <v>196</v>
      </c>
      <c r="N2359" s="13">
        <v>196</v>
      </c>
      <c r="O2359" s="3">
        <v>44</v>
      </c>
      <c r="P2359" s="1">
        <v>3.54</v>
      </c>
      <c r="Q2359" s="1">
        <v>3.54</v>
      </c>
      <c r="R2359" s="3">
        <v>47</v>
      </c>
      <c r="S2359" s="1">
        <v>10</v>
      </c>
      <c r="T2359" s="1">
        <v>0</v>
      </c>
      <c r="U2359" s="1">
        <v>0</v>
      </c>
      <c r="V2359" s="1">
        <v>0</v>
      </c>
      <c r="W2359" s="1">
        <v>10</v>
      </c>
      <c r="X2359" s="1">
        <v>0</v>
      </c>
      <c r="Y2359" s="1">
        <v>30</v>
      </c>
      <c r="Z2359" s="1">
        <v>0</v>
      </c>
      <c r="AA2359" s="1">
        <v>20</v>
      </c>
      <c r="AB2359" s="1">
        <v>30</v>
      </c>
      <c r="AC2359" s="3">
        <v>11</v>
      </c>
      <c r="AD2359" s="1">
        <v>-5.8348981000000001E-2</v>
      </c>
      <c r="AE2359" s="1">
        <v>-3.8881535351767797E-2</v>
      </c>
      <c r="AF2359" s="1">
        <v>1</v>
      </c>
      <c r="AG2359" s="1">
        <v>1</v>
      </c>
      <c r="AH2359" s="1">
        <v>11</v>
      </c>
      <c r="AI2359" s="1">
        <v>1</v>
      </c>
      <c r="AJ2359" s="1">
        <v>1</v>
      </c>
      <c r="AK2359" s="1">
        <v>51</v>
      </c>
    </row>
    <row r="2360" spans="1:37" x14ac:dyDescent="0.2">
      <c r="A2360" t="s">
        <v>2359</v>
      </c>
      <c r="B2360" t="s">
        <v>5123</v>
      </c>
      <c r="C2360" t="s">
        <v>5124</v>
      </c>
      <c r="D2360" t="s">
        <v>10005</v>
      </c>
      <c r="E2360" t="s">
        <v>10025</v>
      </c>
      <c r="F2360" s="35" t="s">
        <v>10026</v>
      </c>
      <c r="G2360" s="1" t="s">
        <v>5104</v>
      </c>
      <c r="H2360" s="1" t="s">
        <v>5104</v>
      </c>
      <c r="I2360" s="3">
        <v>1</v>
      </c>
      <c r="J2360" s="1">
        <v>0</v>
      </c>
      <c r="K2360" s="1">
        <v>0</v>
      </c>
      <c r="L2360" s="3">
        <v>1</v>
      </c>
      <c r="M2360" s="6">
        <v>189</v>
      </c>
      <c r="N2360" s="13">
        <v>189</v>
      </c>
      <c r="O2360" s="3">
        <v>44</v>
      </c>
      <c r="P2360" s="1">
        <v>3.54</v>
      </c>
      <c r="Q2360" s="1">
        <v>3.54</v>
      </c>
      <c r="R2360" s="3">
        <v>47</v>
      </c>
      <c r="S2360" s="1">
        <v>10</v>
      </c>
      <c r="T2360" s="1">
        <v>0</v>
      </c>
      <c r="U2360" s="1">
        <v>0</v>
      </c>
      <c r="V2360" s="1">
        <v>0</v>
      </c>
      <c r="W2360" s="1">
        <v>10</v>
      </c>
      <c r="X2360" s="1">
        <v>0</v>
      </c>
      <c r="Y2360" s="1">
        <v>30</v>
      </c>
      <c r="Z2360" s="1">
        <v>0</v>
      </c>
      <c r="AA2360" s="1">
        <v>20</v>
      </c>
      <c r="AB2360" s="1">
        <v>30</v>
      </c>
      <c r="AC2360" s="3">
        <v>11</v>
      </c>
      <c r="AD2360" s="1">
        <v>-5.8348981000000001E-2</v>
      </c>
      <c r="AE2360" s="1">
        <v>-3.8881535351767797E-2</v>
      </c>
      <c r="AF2360" s="1">
        <v>1</v>
      </c>
      <c r="AG2360" s="1">
        <v>1</v>
      </c>
      <c r="AH2360" s="1">
        <v>11</v>
      </c>
      <c r="AI2360" s="1">
        <v>2</v>
      </c>
      <c r="AJ2360" s="1">
        <v>2</v>
      </c>
      <c r="AK2360" s="1">
        <v>51</v>
      </c>
    </row>
    <row r="2361" spans="1:37" x14ac:dyDescent="0.2">
      <c r="A2361" t="s">
        <v>2360</v>
      </c>
      <c r="B2361" t="s">
        <v>5123</v>
      </c>
      <c r="C2361" t="s">
        <v>5124</v>
      </c>
      <c r="D2361" t="s">
        <v>10005</v>
      </c>
      <c r="E2361" t="s">
        <v>10027</v>
      </c>
      <c r="F2361" s="35" t="s">
        <v>10028</v>
      </c>
      <c r="G2361" s="1" t="s">
        <v>5104</v>
      </c>
      <c r="H2361" s="1" t="s">
        <v>5104</v>
      </c>
      <c r="I2361" s="3">
        <v>1</v>
      </c>
      <c r="J2361" s="1">
        <v>0</v>
      </c>
      <c r="K2361" s="1">
        <v>0</v>
      </c>
      <c r="L2361" s="3">
        <v>1</v>
      </c>
      <c r="M2361" s="6">
        <v>150.30000000000001</v>
      </c>
      <c r="N2361" s="13">
        <v>150.30000000000001</v>
      </c>
      <c r="O2361" s="3">
        <v>44</v>
      </c>
      <c r="P2361" s="1">
        <v>3.29</v>
      </c>
      <c r="Q2361" s="1">
        <v>3.29</v>
      </c>
      <c r="R2361" s="3">
        <v>47</v>
      </c>
      <c r="S2361" s="1">
        <v>10</v>
      </c>
      <c r="T2361" s="1">
        <v>0</v>
      </c>
      <c r="U2361" s="1">
        <v>0</v>
      </c>
      <c r="V2361" s="1">
        <v>0</v>
      </c>
      <c r="W2361" s="1">
        <v>10</v>
      </c>
      <c r="X2361" s="1">
        <v>0</v>
      </c>
      <c r="Y2361" s="1">
        <v>30</v>
      </c>
      <c r="Z2361" s="1">
        <v>0</v>
      </c>
      <c r="AA2361" s="1">
        <v>20</v>
      </c>
      <c r="AB2361" s="1">
        <v>30</v>
      </c>
      <c r="AC2361" s="3">
        <v>11</v>
      </c>
      <c r="AD2361" s="1">
        <v>-5.8348981000000001E-2</v>
      </c>
      <c r="AE2361" s="1">
        <v>-3.8881535351767797E-2</v>
      </c>
      <c r="AF2361" s="1">
        <v>1</v>
      </c>
      <c r="AG2361" s="1">
        <v>1</v>
      </c>
      <c r="AH2361" s="1">
        <v>11</v>
      </c>
      <c r="AI2361" s="1">
        <v>1</v>
      </c>
      <c r="AJ2361" s="1">
        <v>1</v>
      </c>
      <c r="AK2361" s="1">
        <v>51</v>
      </c>
    </row>
    <row r="2362" spans="1:37" x14ac:dyDescent="0.2">
      <c r="A2362" t="s">
        <v>2361</v>
      </c>
      <c r="B2362" t="s">
        <v>5123</v>
      </c>
      <c r="C2362" t="s">
        <v>5124</v>
      </c>
      <c r="D2362" t="s">
        <v>10005</v>
      </c>
      <c r="E2362" t="s">
        <v>10029</v>
      </c>
      <c r="F2362" s="35" t="s">
        <v>10030</v>
      </c>
      <c r="G2362" s="1" t="s">
        <v>5104</v>
      </c>
      <c r="H2362" s="1" t="s">
        <v>5104</v>
      </c>
      <c r="I2362" s="3">
        <v>1</v>
      </c>
      <c r="J2362" s="1">
        <v>0</v>
      </c>
      <c r="K2362" s="1">
        <v>0</v>
      </c>
      <c r="L2362" s="3">
        <v>1</v>
      </c>
      <c r="M2362" s="6">
        <v>150.4</v>
      </c>
      <c r="N2362" s="13">
        <v>150.4</v>
      </c>
      <c r="O2362" s="3">
        <v>44</v>
      </c>
      <c r="P2362" s="1">
        <v>3.54</v>
      </c>
      <c r="Q2362" s="1">
        <v>3.54</v>
      </c>
      <c r="R2362" s="3">
        <v>47</v>
      </c>
      <c r="S2362" s="1">
        <v>10</v>
      </c>
      <c r="T2362" s="1">
        <v>0</v>
      </c>
      <c r="U2362" s="1">
        <v>0</v>
      </c>
      <c r="V2362" s="1">
        <v>0</v>
      </c>
      <c r="W2362" s="1">
        <v>10</v>
      </c>
      <c r="X2362" s="1">
        <v>0</v>
      </c>
      <c r="Y2362" s="1">
        <v>30</v>
      </c>
      <c r="Z2362" s="1">
        <v>0</v>
      </c>
      <c r="AA2362" s="1">
        <v>20</v>
      </c>
      <c r="AB2362" s="1">
        <v>30</v>
      </c>
      <c r="AC2362" s="3">
        <v>11</v>
      </c>
      <c r="AD2362" s="1">
        <v>-5.8348981000000001E-2</v>
      </c>
      <c r="AE2362" s="1">
        <v>-3.8881535351767797E-2</v>
      </c>
      <c r="AF2362" s="1">
        <v>1</v>
      </c>
      <c r="AG2362" s="1">
        <v>1</v>
      </c>
      <c r="AH2362" s="1">
        <v>11</v>
      </c>
      <c r="AI2362" s="1">
        <v>4</v>
      </c>
      <c r="AJ2362" s="1">
        <v>4</v>
      </c>
      <c r="AK2362" s="1">
        <v>51</v>
      </c>
    </row>
    <row r="2363" spans="1:37" x14ac:dyDescent="0.2">
      <c r="A2363" t="s">
        <v>2362</v>
      </c>
      <c r="B2363" t="s">
        <v>5123</v>
      </c>
      <c r="C2363" t="s">
        <v>5124</v>
      </c>
      <c r="D2363" t="s">
        <v>10005</v>
      </c>
      <c r="E2363" t="s">
        <v>10031</v>
      </c>
      <c r="F2363" s="35" t="s">
        <v>10032</v>
      </c>
      <c r="G2363" s="1" t="s">
        <v>5104</v>
      </c>
      <c r="H2363" s="1" t="s">
        <v>5104</v>
      </c>
      <c r="I2363" s="3">
        <v>1</v>
      </c>
      <c r="J2363" s="1">
        <v>1</v>
      </c>
      <c r="K2363" s="1">
        <v>1</v>
      </c>
      <c r="L2363" s="3">
        <v>1</v>
      </c>
      <c r="M2363" s="6">
        <v>60</v>
      </c>
      <c r="N2363" s="13">
        <v>60</v>
      </c>
      <c r="O2363" s="3">
        <v>1</v>
      </c>
      <c r="P2363" s="1" t="s">
        <v>2</v>
      </c>
      <c r="Q2363" s="1">
        <v>3.2408999999999999</v>
      </c>
      <c r="R2363" s="3" t="s">
        <v>14989</v>
      </c>
      <c r="S2363" s="1">
        <v>11</v>
      </c>
      <c r="T2363" s="1">
        <v>0</v>
      </c>
      <c r="U2363" s="1">
        <v>0</v>
      </c>
      <c r="V2363" s="1">
        <v>0</v>
      </c>
      <c r="W2363" s="1">
        <v>9</v>
      </c>
      <c r="X2363" s="1">
        <v>0</v>
      </c>
      <c r="Y2363" s="1">
        <v>30</v>
      </c>
      <c r="Z2363" s="1">
        <v>0</v>
      </c>
      <c r="AA2363" s="1">
        <v>20</v>
      </c>
      <c r="AB2363" s="1">
        <v>30</v>
      </c>
      <c r="AC2363" s="3">
        <v>44</v>
      </c>
      <c r="AD2363" s="1">
        <v>-5.6509476000000003E-2</v>
      </c>
      <c r="AE2363" s="1">
        <v>-3.8202465041896602E-2</v>
      </c>
      <c r="AF2363" s="1">
        <v>1</v>
      </c>
      <c r="AG2363" s="1">
        <v>1</v>
      </c>
      <c r="AH2363" s="15">
        <v>1</v>
      </c>
      <c r="AI2363" s="1">
        <v>2</v>
      </c>
      <c r="AJ2363" s="1">
        <v>2</v>
      </c>
      <c r="AK2363" s="1">
        <v>51</v>
      </c>
    </row>
    <row r="2364" spans="1:37" x14ac:dyDescent="0.2">
      <c r="A2364" t="s">
        <v>2363</v>
      </c>
      <c r="B2364" t="s">
        <v>5123</v>
      </c>
      <c r="C2364" t="s">
        <v>5124</v>
      </c>
      <c r="D2364" t="s">
        <v>10005</v>
      </c>
      <c r="E2364" t="s">
        <v>10033</v>
      </c>
      <c r="F2364" s="35" t="s">
        <v>10034</v>
      </c>
      <c r="G2364" s="1" t="s">
        <v>5104</v>
      </c>
      <c r="H2364" s="1" t="s">
        <v>5104</v>
      </c>
      <c r="I2364" s="3">
        <v>1</v>
      </c>
      <c r="J2364" s="1">
        <v>0</v>
      </c>
      <c r="K2364" s="1">
        <v>0</v>
      </c>
      <c r="L2364" s="3">
        <v>1</v>
      </c>
      <c r="M2364" s="6">
        <v>147</v>
      </c>
      <c r="N2364" s="13">
        <v>147</v>
      </c>
      <c r="O2364" s="3">
        <v>44</v>
      </c>
      <c r="P2364" s="1" t="s">
        <v>2</v>
      </c>
      <c r="Q2364" s="1">
        <v>4.4131</v>
      </c>
      <c r="R2364" s="3" t="s">
        <v>14989</v>
      </c>
      <c r="S2364" s="1">
        <v>10</v>
      </c>
      <c r="T2364" s="1">
        <v>0</v>
      </c>
      <c r="U2364" s="1">
        <v>0</v>
      </c>
      <c r="V2364" s="1">
        <v>0</v>
      </c>
      <c r="W2364" s="1">
        <v>10</v>
      </c>
      <c r="X2364" s="1">
        <v>0</v>
      </c>
      <c r="Y2364" s="1">
        <v>30</v>
      </c>
      <c r="Z2364" s="1">
        <v>0</v>
      </c>
      <c r="AA2364" s="1">
        <v>20</v>
      </c>
      <c r="AB2364" s="1">
        <v>30</v>
      </c>
      <c r="AC2364" s="3">
        <v>11</v>
      </c>
      <c r="AD2364" s="1">
        <v>-5.8348981000000001E-2</v>
      </c>
      <c r="AE2364" s="1">
        <v>-3.8881535351767797E-2</v>
      </c>
      <c r="AF2364" s="1">
        <v>1</v>
      </c>
      <c r="AG2364" s="1">
        <v>1</v>
      </c>
      <c r="AH2364" s="1">
        <v>11</v>
      </c>
      <c r="AI2364" s="1">
        <v>1</v>
      </c>
      <c r="AJ2364" s="1">
        <v>1</v>
      </c>
      <c r="AK2364" s="1">
        <v>51</v>
      </c>
    </row>
    <row r="2365" spans="1:37" x14ac:dyDescent="0.2">
      <c r="A2365" t="s">
        <v>2364</v>
      </c>
      <c r="B2365" t="s">
        <v>5123</v>
      </c>
      <c r="C2365" t="s">
        <v>5124</v>
      </c>
      <c r="D2365" t="s">
        <v>10005</v>
      </c>
      <c r="E2365" t="s">
        <v>6821</v>
      </c>
      <c r="F2365" s="35" t="s">
        <v>10035</v>
      </c>
      <c r="G2365" s="1" t="s">
        <v>5104</v>
      </c>
      <c r="H2365" s="1" t="s">
        <v>5104</v>
      </c>
      <c r="I2365" s="3">
        <v>1</v>
      </c>
      <c r="J2365" s="1">
        <v>0</v>
      </c>
      <c r="K2365" s="1">
        <v>0</v>
      </c>
      <c r="L2365" s="3">
        <v>1</v>
      </c>
      <c r="M2365" s="6">
        <v>56</v>
      </c>
      <c r="N2365" s="13">
        <v>56</v>
      </c>
      <c r="O2365" s="3">
        <v>44</v>
      </c>
      <c r="P2365" s="1">
        <v>3</v>
      </c>
      <c r="Q2365" s="1">
        <v>3</v>
      </c>
      <c r="R2365" s="3">
        <v>47</v>
      </c>
      <c r="S2365" s="1">
        <v>10</v>
      </c>
      <c r="T2365" s="1">
        <v>0</v>
      </c>
      <c r="U2365" s="1">
        <v>0</v>
      </c>
      <c r="V2365" s="1">
        <v>0</v>
      </c>
      <c r="W2365" s="1">
        <v>10</v>
      </c>
      <c r="X2365" s="1">
        <v>0</v>
      </c>
      <c r="Y2365" s="1">
        <v>30</v>
      </c>
      <c r="Z2365" s="1">
        <v>0</v>
      </c>
      <c r="AA2365" s="1">
        <v>20</v>
      </c>
      <c r="AB2365" s="1">
        <v>30</v>
      </c>
      <c r="AC2365" s="3">
        <v>11</v>
      </c>
      <c r="AD2365" s="1">
        <v>-5.8348981000000001E-2</v>
      </c>
      <c r="AE2365" s="1">
        <v>-3.8881535351767797E-2</v>
      </c>
      <c r="AF2365" s="1">
        <v>1</v>
      </c>
      <c r="AG2365" s="1">
        <v>1</v>
      </c>
      <c r="AH2365" s="1">
        <v>11</v>
      </c>
      <c r="AI2365" s="1">
        <v>4</v>
      </c>
      <c r="AJ2365" s="1">
        <v>4</v>
      </c>
      <c r="AK2365" s="1">
        <v>51</v>
      </c>
    </row>
    <row r="2366" spans="1:37" x14ac:dyDescent="0.2">
      <c r="A2366" t="s">
        <v>2365</v>
      </c>
      <c r="B2366" t="s">
        <v>5233</v>
      </c>
      <c r="C2366" t="s">
        <v>5376</v>
      </c>
      <c r="D2366" t="s">
        <v>10036</v>
      </c>
      <c r="E2366" t="s">
        <v>5600</v>
      </c>
      <c r="F2366" s="35" t="s">
        <v>10037</v>
      </c>
      <c r="G2366" s="1" t="s">
        <v>5104</v>
      </c>
      <c r="H2366" s="1" t="s">
        <v>5104</v>
      </c>
      <c r="I2366" s="3">
        <v>1</v>
      </c>
      <c r="J2366" s="1">
        <v>1</v>
      </c>
      <c r="K2366" s="1">
        <v>1</v>
      </c>
      <c r="L2366" s="3">
        <v>1</v>
      </c>
      <c r="M2366" s="6">
        <v>22799.7</v>
      </c>
      <c r="N2366" s="13">
        <v>22799.7</v>
      </c>
      <c r="O2366" s="3">
        <v>44</v>
      </c>
      <c r="P2366" s="1">
        <v>1.22</v>
      </c>
      <c r="Q2366" s="1">
        <v>1.22</v>
      </c>
      <c r="R2366" s="3">
        <v>47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20</v>
      </c>
      <c r="AB2366" s="1">
        <v>80</v>
      </c>
      <c r="AC2366" s="3">
        <v>11</v>
      </c>
      <c r="AD2366" s="1">
        <v>-9.6604672000000003E-2</v>
      </c>
      <c r="AE2366" s="1">
        <v>5.6137505220850599E-2</v>
      </c>
      <c r="AF2366" s="1">
        <v>1</v>
      </c>
      <c r="AG2366" s="1">
        <v>1</v>
      </c>
      <c r="AH2366" s="1">
        <v>11</v>
      </c>
      <c r="AI2366" s="1">
        <v>3</v>
      </c>
      <c r="AJ2366" s="1">
        <v>3</v>
      </c>
      <c r="AK2366" s="1">
        <v>51</v>
      </c>
    </row>
    <row r="2367" spans="1:37" x14ac:dyDescent="0.2">
      <c r="A2367" t="s">
        <v>2366</v>
      </c>
      <c r="B2367" t="s">
        <v>5233</v>
      </c>
      <c r="C2367" t="s">
        <v>5376</v>
      </c>
      <c r="D2367" t="s">
        <v>10036</v>
      </c>
      <c r="E2367" t="s">
        <v>10038</v>
      </c>
      <c r="F2367" s="35" t="s">
        <v>10039</v>
      </c>
      <c r="G2367" s="1" t="s">
        <v>5104</v>
      </c>
      <c r="H2367" s="1" t="s">
        <v>5104</v>
      </c>
      <c r="I2367" s="3">
        <v>1</v>
      </c>
      <c r="J2367" s="1">
        <v>1</v>
      </c>
      <c r="K2367" s="1">
        <v>1</v>
      </c>
      <c r="L2367" s="3">
        <v>1</v>
      </c>
      <c r="M2367" s="6">
        <v>25000</v>
      </c>
      <c r="N2367" s="13">
        <v>25000</v>
      </c>
      <c r="O2367" s="3">
        <v>44</v>
      </c>
      <c r="P2367" s="1" t="s">
        <v>2</v>
      </c>
      <c r="Q2367" s="1">
        <v>1.2788999999999999</v>
      </c>
      <c r="R2367" s="3" t="s">
        <v>14989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20</v>
      </c>
      <c r="AB2367" s="1">
        <v>80</v>
      </c>
      <c r="AC2367" s="3">
        <v>11</v>
      </c>
      <c r="AD2367" s="1">
        <v>-9.6604672000000003E-2</v>
      </c>
      <c r="AE2367" s="1">
        <v>5.6137505220850502E-2</v>
      </c>
      <c r="AF2367" s="1">
        <v>1</v>
      </c>
      <c r="AG2367" s="1">
        <v>1</v>
      </c>
      <c r="AH2367" s="1">
        <v>11</v>
      </c>
      <c r="AI2367" s="1">
        <v>3</v>
      </c>
      <c r="AJ2367" s="1">
        <v>3</v>
      </c>
      <c r="AK2367" s="1">
        <v>51</v>
      </c>
    </row>
    <row r="2368" spans="1:37" x14ac:dyDescent="0.2">
      <c r="A2368" t="s">
        <v>2367</v>
      </c>
      <c r="B2368" t="s">
        <v>5233</v>
      </c>
      <c r="C2368" t="s">
        <v>5376</v>
      </c>
      <c r="D2368" t="s">
        <v>10036</v>
      </c>
      <c r="E2368" t="s">
        <v>10040</v>
      </c>
      <c r="F2368" s="35" t="s">
        <v>10041</v>
      </c>
      <c r="G2368" s="1" t="s">
        <v>5106</v>
      </c>
      <c r="H2368" s="1" t="s">
        <v>5106</v>
      </c>
      <c r="I2368" s="3">
        <v>1</v>
      </c>
      <c r="J2368" s="1">
        <v>0</v>
      </c>
      <c r="K2368" s="1">
        <v>0</v>
      </c>
      <c r="L2368" s="3">
        <v>1</v>
      </c>
      <c r="M2368" s="6">
        <v>16499.900000000001</v>
      </c>
      <c r="N2368" s="13">
        <v>16499.900000000001</v>
      </c>
      <c r="O2368" s="3">
        <v>44</v>
      </c>
      <c r="P2368" s="1">
        <v>1.1100000000000001</v>
      </c>
      <c r="Q2368" s="1">
        <v>1.1100000000000001</v>
      </c>
      <c r="R2368" s="3">
        <v>47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20</v>
      </c>
      <c r="AB2368" s="1">
        <v>80</v>
      </c>
      <c r="AC2368" s="3">
        <v>11</v>
      </c>
      <c r="AD2368" s="1">
        <v>-9.6604672000000003E-2</v>
      </c>
      <c r="AE2368" s="1">
        <v>5.6137505220850502E-2</v>
      </c>
      <c r="AF2368" s="1">
        <v>1</v>
      </c>
      <c r="AG2368" s="1">
        <v>1</v>
      </c>
      <c r="AH2368" s="1">
        <v>11</v>
      </c>
      <c r="AI2368" s="1">
        <v>4</v>
      </c>
      <c r="AJ2368" s="1">
        <v>4</v>
      </c>
      <c r="AK2368" s="1">
        <v>51</v>
      </c>
    </row>
    <row r="2369" spans="1:37" x14ac:dyDescent="0.2">
      <c r="A2369" t="s">
        <v>2368</v>
      </c>
      <c r="B2369" t="s">
        <v>5233</v>
      </c>
      <c r="C2369" t="s">
        <v>5376</v>
      </c>
      <c r="D2369" t="s">
        <v>10036</v>
      </c>
      <c r="E2369" t="s">
        <v>10042</v>
      </c>
      <c r="F2369" s="35" t="s">
        <v>10043</v>
      </c>
      <c r="G2369" s="1" t="s">
        <v>5107</v>
      </c>
      <c r="H2369" s="1" t="s">
        <v>5107</v>
      </c>
      <c r="I2369" s="3">
        <v>1</v>
      </c>
      <c r="J2369" s="1">
        <v>1</v>
      </c>
      <c r="K2369" s="1">
        <v>1</v>
      </c>
      <c r="L2369" s="3">
        <v>1</v>
      </c>
      <c r="M2369" s="6">
        <v>16499.900000000001</v>
      </c>
      <c r="N2369" s="13">
        <v>16499.900000000001</v>
      </c>
      <c r="O2369" s="3">
        <v>44</v>
      </c>
      <c r="P2369" s="1">
        <v>1.5</v>
      </c>
      <c r="Q2369" s="1">
        <v>1.5</v>
      </c>
      <c r="R2369" s="3">
        <v>47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20</v>
      </c>
      <c r="AB2369" s="1">
        <v>80</v>
      </c>
      <c r="AC2369" s="3">
        <v>11</v>
      </c>
      <c r="AD2369" s="1">
        <v>-9.6604672000000003E-2</v>
      </c>
      <c r="AE2369" s="1">
        <v>5.6137505220850599E-2</v>
      </c>
      <c r="AF2369" s="1">
        <v>1</v>
      </c>
      <c r="AG2369" s="1">
        <v>1</v>
      </c>
      <c r="AH2369" s="1">
        <v>11</v>
      </c>
      <c r="AI2369" s="1">
        <v>3</v>
      </c>
      <c r="AJ2369" s="1">
        <v>3</v>
      </c>
      <c r="AK2369" s="1">
        <v>51</v>
      </c>
    </row>
    <row r="2370" spans="1:37" x14ac:dyDescent="0.2">
      <c r="A2370" t="s">
        <v>2369</v>
      </c>
      <c r="B2370" t="s">
        <v>5233</v>
      </c>
      <c r="C2370" t="s">
        <v>5376</v>
      </c>
      <c r="D2370" t="s">
        <v>10036</v>
      </c>
      <c r="E2370" t="s">
        <v>10044</v>
      </c>
      <c r="F2370" s="35" t="s">
        <v>10045</v>
      </c>
      <c r="G2370" s="1" t="s">
        <v>5106</v>
      </c>
      <c r="H2370" s="1" t="s">
        <v>5106</v>
      </c>
      <c r="I2370" s="3">
        <v>1</v>
      </c>
      <c r="J2370" s="1">
        <v>0</v>
      </c>
      <c r="K2370" s="1">
        <v>0</v>
      </c>
      <c r="L2370" s="3">
        <v>1</v>
      </c>
      <c r="M2370" s="6">
        <v>16300.1</v>
      </c>
      <c r="N2370" s="13">
        <v>16300.1</v>
      </c>
      <c r="O2370" s="3">
        <v>44</v>
      </c>
      <c r="P2370" s="1">
        <v>1</v>
      </c>
      <c r="Q2370" s="1">
        <v>1</v>
      </c>
      <c r="R2370" s="3">
        <v>47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30</v>
      </c>
      <c r="Z2370" s="1">
        <v>0</v>
      </c>
      <c r="AA2370" s="1">
        <v>20</v>
      </c>
      <c r="AB2370" s="1">
        <v>50</v>
      </c>
      <c r="AC2370" s="3">
        <v>11</v>
      </c>
      <c r="AD2370" s="1">
        <v>-9.4554810000000003E-2</v>
      </c>
      <c r="AE2370" s="1">
        <v>-2.0233690908755899E-2</v>
      </c>
      <c r="AF2370" s="1">
        <v>1</v>
      </c>
      <c r="AG2370" s="1">
        <v>1</v>
      </c>
      <c r="AH2370" s="1">
        <v>11</v>
      </c>
      <c r="AI2370" s="1">
        <v>10</v>
      </c>
      <c r="AJ2370" s="1">
        <v>10</v>
      </c>
      <c r="AK2370" s="1">
        <v>51</v>
      </c>
    </row>
    <row r="2371" spans="1:37" x14ac:dyDescent="0.2">
      <c r="A2371" t="s">
        <v>2370</v>
      </c>
      <c r="B2371" t="s">
        <v>5233</v>
      </c>
      <c r="C2371" t="s">
        <v>5376</v>
      </c>
      <c r="D2371" t="s">
        <v>10036</v>
      </c>
      <c r="E2371" t="s">
        <v>6033</v>
      </c>
      <c r="F2371" s="35" t="s">
        <v>10046</v>
      </c>
      <c r="G2371" s="1" t="s">
        <v>5106</v>
      </c>
      <c r="H2371" s="1" t="s">
        <v>5106</v>
      </c>
      <c r="I2371" s="3">
        <v>1</v>
      </c>
      <c r="J2371" s="1">
        <v>1</v>
      </c>
      <c r="K2371" s="1">
        <v>1</v>
      </c>
      <c r="L2371" s="3">
        <v>42</v>
      </c>
      <c r="M2371" s="6">
        <v>16499.900000000001</v>
      </c>
      <c r="N2371" s="13">
        <v>16499.900000000001</v>
      </c>
      <c r="O2371" s="3">
        <v>44</v>
      </c>
      <c r="P2371" s="1">
        <v>1</v>
      </c>
      <c r="Q2371" s="1">
        <v>1</v>
      </c>
      <c r="R2371" s="3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20</v>
      </c>
      <c r="AB2371" s="1">
        <v>80</v>
      </c>
      <c r="AC2371" s="3">
        <v>11</v>
      </c>
      <c r="AD2371" s="1">
        <v>-9.6604672000000003E-2</v>
      </c>
      <c r="AE2371" s="1">
        <v>5.6137505220850502E-2</v>
      </c>
      <c r="AF2371" s="1">
        <v>1</v>
      </c>
      <c r="AG2371" s="1">
        <v>1</v>
      </c>
      <c r="AH2371" s="1">
        <v>11</v>
      </c>
      <c r="AI2371" s="1">
        <v>3</v>
      </c>
      <c r="AJ2371" s="1">
        <v>3</v>
      </c>
      <c r="AK2371" s="1">
        <v>51</v>
      </c>
    </row>
    <row r="2372" spans="1:37" x14ac:dyDescent="0.2">
      <c r="A2372" t="s">
        <v>2371</v>
      </c>
      <c r="B2372" t="s">
        <v>5233</v>
      </c>
      <c r="C2372" t="s">
        <v>5376</v>
      </c>
      <c r="D2372" t="s">
        <v>10036</v>
      </c>
      <c r="E2372" t="s">
        <v>10047</v>
      </c>
      <c r="F2372" s="35" t="s">
        <v>10048</v>
      </c>
      <c r="G2372" s="1" t="s">
        <v>5106</v>
      </c>
      <c r="H2372" s="1" t="s">
        <v>5106</v>
      </c>
      <c r="I2372" s="3">
        <v>1</v>
      </c>
      <c r="J2372" s="1">
        <v>1</v>
      </c>
      <c r="K2372" s="1">
        <v>1</v>
      </c>
      <c r="L2372" s="3">
        <v>1</v>
      </c>
      <c r="M2372" s="6">
        <v>15000</v>
      </c>
      <c r="N2372" s="13">
        <v>15000</v>
      </c>
      <c r="O2372" s="3">
        <v>44</v>
      </c>
      <c r="P2372" s="1">
        <v>1</v>
      </c>
      <c r="Q2372" s="1">
        <v>1</v>
      </c>
      <c r="R2372" s="3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100</v>
      </c>
      <c r="AC2372" s="36">
        <v>1</v>
      </c>
      <c r="AD2372" s="1">
        <v>-9.0224465000000004E-2</v>
      </c>
      <c r="AE2372" s="1">
        <v>7.4363546281953602E-2</v>
      </c>
      <c r="AF2372" s="1">
        <v>1</v>
      </c>
      <c r="AG2372" s="1">
        <v>1</v>
      </c>
      <c r="AH2372" s="15">
        <v>1</v>
      </c>
      <c r="AI2372" s="1">
        <v>4</v>
      </c>
      <c r="AJ2372" s="1">
        <v>4</v>
      </c>
      <c r="AK2372" s="1">
        <v>51</v>
      </c>
    </row>
    <row r="2373" spans="1:37" x14ac:dyDescent="0.2">
      <c r="A2373" t="s">
        <v>2372</v>
      </c>
      <c r="B2373" t="s">
        <v>5233</v>
      </c>
      <c r="C2373" t="s">
        <v>5376</v>
      </c>
      <c r="D2373" t="s">
        <v>10036</v>
      </c>
      <c r="E2373" t="s">
        <v>10049</v>
      </c>
      <c r="F2373" s="35" t="s">
        <v>10050</v>
      </c>
      <c r="G2373" s="1" t="s">
        <v>5107</v>
      </c>
      <c r="H2373" s="1" t="s">
        <v>5107</v>
      </c>
      <c r="I2373" s="3">
        <v>1</v>
      </c>
      <c r="J2373" s="1">
        <v>1</v>
      </c>
      <c r="K2373" s="1">
        <v>1</v>
      </c>
      <c r="L2373" s="3">
        <v>1</v>
      </c>
      <c r="M2373" s="6">
        <v>21000</v>
      </c>
      <c r="N2373" s="13">
        <v>21000</v>
      </c>
      <c r="O2373" s="3">
        <v>44</v>
      </c>
      <c r="P2373" s="1">
        <v>1</v>
      </c>
      <c r="Q2373" s="1">
        <v>1</v>
      </c>
      <c r="R2373" s="3">
        <v>47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20</v>
      </c>
      <c r="AB2373" s="1">
        <v>80</v>
      </c>
      <c r="AC2373" s="3">
        <v>11</v>
      </c>
      <c r="AD2373" s="1">
        <v>-9.6604672000000003E-2</v>
      </c>
      <c r="AE2373" s="1">
        <v>5.6137505220850599E-2</v>
      </c>
      <c r="AF2373" s="1">
        <v>1</v>
      </c>
      <c r="AG2373" s="1">
        <v>1</v>
      </c>
      <c r="AH2373" s="1">
        <v>11</v>
      </c>
      <c r="AI2373" s="1">
        <v>9</v>
      </c>
      <c r="AJ2373" s="1">
        <v>9</v>
      </c>
      <c r="AK2373" s="1">
        <v>51</v>
      </c>
    </row>
    <row r="2374" spans="1:37" x14ac:dyDescent="0.2">
      <c r="A2374" t="s">
        <v>2373</v>
      </c>
      <c r="B2374" t="s">
        <v>5233</v>
      </c>
      <c r="C2374" t="s">
        <v>5376</v>
      </c>
      <c r="D2374" t="s">
        <v>10036</v>
      </c>
      <c r="E2374" t="s">
        <v>10051</v>
      </c>
      <c r="F2374" s="35" t="s">
        <v>10052</v>
      </c>
      <c r="G2374" s="1" t="s">
        <v>5104</v>
      </c>
      <c r="H2374" s="1" t="s">
        <v>5104</v>
      </c>
      <c r="I2374" s="3">
        <v>1</v>
      </c>
      <c r="J2374" s="1">
        <v>1</v>
      </c>
      <c r="K2374" s="1">
        <v>1</v>
      </c>
      <c r="L2374" s="3">
        <v>1</v>
      </c>
      <c r="M2374" s="6">
        <v>25999.8</v>
      </c>
      <c r="N2374" s="13">
        <v>25999.8</v>
      </c>
      <c r="O2374" s="3">
        <v>44</v>
      </c>
      <c r="P2374" s="1">
        <v>1.165</v>
      </c>
      <c r="Q2374" s="1">
        <v>1.165</v>
      </c>
      <c r="R2374" s="3">
        <v>47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20</v>
      </c>
      <c r="AB2374" s="1">
        <v>80</v>
      </c>
      <c r="AC2374" s="3">
        <v>11</v>
      </c>
      <c r="AD2374" s="1">
        <v>-9.6604672000000003E-2</v>
      </c>
      <c r="AE2374" s="1">
        <v>5.6137505220850599E-2</v>
      </c>
      <c r="AF2374" s="1">
        <v>1</v>
      </c>
      <c r="AG2374" s="1">
        <v>1</v>
      </c>
      <c r="AH2374" s="1">
        <v>11</v>
      </c>
      <c r="AI2374" s="1">
        <v>3</v>
      </c>
      <c r="AJ2374" s="1">
        <v>3</v>
      </c>
      <c r="AK2374" s="1">
        <v>51</v>
      </c>
    </row>
    <row r="2375" spans="1:37" x14ac:dyDescent="0.2">
      <c r="A2375" t="s">
        <v>2374</v>
      </c>
      <c r="B2375" t="s">
        <v>5233</v>
      </c>
      <c r="C2375" t="s">
        <v>5376</v>
      </c>
      <c r="D2375" t="s">
        <v>10036</v>
      </c>
      <c r="E2375" t="s">
        <v>10053</v>
      </c>
      <c r="F2375" s="35" t="s">
        <v>10054</v>
      </c>
      <c r="G2375" s="1" t="s">
        <v>5106</v>
      </c>
      <c r="H2375" s="1" t="s">
        <v>5106</v>
      </c>
      <c r="I2375" s="3">
        <v>1</v>
      </c>
      <c r="J2375" s="1">
        <v>1</v>
      </c>
      <c r="K2375" s="1">
        <v>1</v>
      </c>
      <c r="L2375" s="3">
        <v>1</v>
      </c>
      <c r="M2375" s="6">
        <v>25000</v>
      </c>
      <c r="N2375" s="13">
        <v>25000</v>
      </c>
      <c r="O2375" s="3">
        <v>44</v>
      </c>
      <c r="P2375" s="1">
        <v>1.22</v>
      </c>
      <c r="Q2375" s="1">
        <v>1.22</v>
      </c>
      <c r="R2375" s="3">
        <v>47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20</v>
      </c>
      <c r="AB2375" s="1">
        <v>80</v>
      </c>
      <c r="AC2375" s="3">
        <v>11</v>
      </c>
      <c r="AD2375" s="1">
        <v>-9.6604672000000003E-2</v>
      </c>
      <c r="AE2375" s="1">
        <v>5.6137505220850599E-2</v>
      </c>
      <c r="AF2375" s="1">
        <v>1</v>
      </c>
      <c r="AG2375" s="1">
        <v>1</v>
      </c>
      <c r="AH2375" s="1">
        <v>11</v>
      </c>
      <c r="AI2375" s="1">
        <v>11</v>
      </c>
      <c r="AJ2375" s="1">
        <v>11</v>
      </c>
      <c r="AK2375" s="1">
        <v>51</v>
      </c>
    </row>
    <row r="2376" spans="1:37" x14ac:dyDescent="0.2">
      <c r="A2376" t="s">
        <v>2375</v>
      </c>
      <c r="B2376" t="s">
        <v>5123</v>
      </c>
      <c r="C2376" t="s">
        <v>5949</v>
      </c>
      <c r="D2376" t="s">
        <v>10055</v>
      </c>
      <c r="E2376" t="s">
        <v>10056</v>
      </c>
      <c r="F2376" s="35" t="s">
        <v>10057</v>
      </c>
      <c r="G2376" s="1" t="s">
        <v>5104</v>
      </c>
      <c r="H2376" s="1" t="s">
        <v>5104</v>
      </c>
      <c r="I2376" s="3">
        <v>1</v>
      </c>
      <c r="J2376" s="1">
        <v>0</v>
      </c>
      <c r="K2376" s="1">
        <v>0</v>
      </c>
      <c r="L2376" s="3">
        <v>1</v>
      </c>
      <c r="M2376" s="6">
        <v>52</v>
      </c>
      <c r="N2376" s="13">
        <v>52</v>
      </c>
      <c r="O2376" s="3">
        <v>44</v>
      </c>
      <c r="P2376" s="1" t="s">
        <v>2</v>
      </c>
      <c r="Q2376" s="1">
        <v>4.3939000000000004</v>
      </c>
      <c r="R2376" s="3" t="s">
        <v>14989</v>
      </c>
      <c r="S2376" s="1">
        <v>20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30</v>
      </c>
      <c r="Z2376" s="1">
        <v>0</v>
      </c>
      <c r="AA2376" s="1">
        <v>40</v>
      </c>
      <c r="AB2376" s="1">
        <v>10</v>
      </c>
      <c r="AC2376" s="3">
        <v>11</v>
      </c>
      <c r="AD2376" s="1">
        <v>-2.0781067E-2</v>
      </c>
      <c r="AE2376" s="1">
        <v>-6.0939692014506497E-2</v>
      </c>
      <c r="AF2376" s="1">
        <v>1</v>
      </c>
      <c r="AG2376" s="1">
        <v>1</v>
      </c>
      <c r="AH2376" s="1">
        <v>11</v>
      </c>
      <c r="AI2376" s="1">
        <v>1</v>
      </c>
      <c r="AJ2376" s="1">
        <v>1</v>
      </c>
      <c r="AK2376" s="1">
        <v>51</v>
      </c>
    </row>
    <row r="2377" spans="1:37" x14ac:dyDescent="0.2">
      <c r="A2377" t="s">
        <v>2376</v>
      </c>
      <c r="B2377" t="s">
        <v>5168</v>
      </c>
      <c r="C2377" t="s">
        <v>6376</v>
      </c>
      <c r="D2377" t="s">
        <v>10058</v>
      </c>
      <c r="E2377" t="s">
        <v>10059</v>
      </c>
      <c r="F2377" s="35" t="s">
        <v>10060</v>
      </c>
      <c r="G2377" s="1" t="s">
        <v>5104</v>
      </c>
      <c r="H2377" s="1" t="s">
        <v>5104</v>
      </c>
      <c r="I2377" s="3">
        <v>1</v>
      </c>
      <c r="J2377" s="1">
        <v>0</v>
      </c>
      <c r="K2377" s="1">
        <v>0</v>
      </c>
      <c r="L2377" s="3">
        <v>1</v>
      </c>
      <c r="M2377" s="6">
        <v>45.5</v>
      </c>
      <c r="N2377" s="13">
        <v>45.5</v>
      </c>
      <c r="O2377" s="3">
        <v>44</v>
      </c>
      <c r="P2377" s="1">
        <v>1</v>
      </c>
      <c r="Q2377" s="1">
        <v>1</v>
      </c>
      <c r="R2377" s="3">
        <v>47</v>
      </c>
      <c r="S2377" s="1">
        <v>40</v>
      </c>
      <c r="T2377" s="1">
        <v>30</v>
      </c>
      <c r="U2377" s="1">
        <v>20</v>
      </c>
      <c r="V2377" s="1">
        <v>10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3">
        <v>11</v>
      </c>
      <c r="AD2377" s="1">
        <v>8.3116376000000006E-2</v>
      </c>
      <c r="AE2377" s="1">
        <v>3.5934760109458202E-3</v>
      </c>
      <c r="AF2377" s="1">
        <v>1</v>
      </c>
      <c r="AG2377" s="1">
        <v>1</v>
      </c>
      <c r="AH2377" s="1">
        <v>11</v>
      </c>
      <c r="AI2377" s="1">
        <v>12</v>
      </c>
      <c r="AJ2377" s="1">
        <v>12</v>
      </c>
      <c r="AK2377" s="1">
        <v>51</v>
      </c>
    </row>
    <row r="2378" spans="1:37" x14ac:dyDescent="0.2">
      <c r="A2378" t="s">
        <v>2377</v>
      </c>
      <c r="B2378" t="s">
        <v>5168</v>
      </c>
      <c r="C2378" t="s">
        <v>6376</v>
      </c>
      <c r="D2378" t="s">
        <v>10058</v>
      </c>
      <c r="E2378" t="s">
        <v>10061</v>
      </c>
      <c r="F2378" s="35" t="s">
        <v>10062</v>
      </c>
      <c r="G2378" s="1" t="s">
        <v>5104</v>
      </c>
      <c r="H2378" s="1" t="s">
        <v>5104</v>
      </c>
      <c r="I2378" s="3">
        <v>1</v>
      </c>
      <c r="J2378" s="1">
        <v>0</v>
      </c>
      <c r="K2378" s="1">
        <v>0</v>
      </c>
      <c r="L2378" s="3">
        <v>1</v>
      </c>
      <c r="M2378" s="6">
        <v>25.4</v>
      </c>
      <c r="N2378" s="13">
        <v>25.4</v>
      </c>
      <c r="O2378" s="3">
        <v>44</v>
      </c>
      <c r="P2378" s="1">
        <v>1.2050000000000001</v>
      </c>
      <c r="Q2378" s="1">
        <v>1.2050000000000001</v>
      </c>
      <c r="R2378" s="3">
        <v>47</v>
      </c>
      <c r="S2378" s="1">
        <v>40</v>
      </c>
      <c r="T2378" s="1">
        <v>30</v>
      </c>
      <c r="U2378" s="1">
        <v>20</v>
      </c>
      <c r="V2378" s="1">
        <v>10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3">
        <v>11</v>
      </c>
      <c r="AD2378" s="1">
        <v>8.3116376000000006E-2</v>
      </c>
      <c r="AE2378" s="1">
        <v>3.5934760109458202E-3</v>
      </c>
      <c r="AF2378" s="1">
        <v>1</v>
      </c>
      <c r="AG2378" s="1">
        <v>1</v>
      </c>
      <c r="AH2378" s="1">
        <v>11</v>
      </c>
      <c r="AI2378" s="1">
        <v>8</v>
      </c>
      <c r="AJ2378" s="1">
        <v>8</v>
      </c>
      <c r="AK2378" s="1">
        <v>51</v>
      </c>
    </row>
    <row r="2379" spans="1:37" x14ac:dyDescent="0.2">
      <c r="A2379" t="s">
        <v>2378</v>
      </c>
      <c r="B2379" t="s">
        <v>5123</v>
      </c>
      <c r="C2379" t="s">
        <v>5131</v>
      </c>
      <c r="D2379" t="s">
        <v>10063</v>
      </c>
      <c r="E2379" t="s">
        <v>10064</v>
      </c>
      <c r="F2379" s="35" t="s">
        <v>10065</v>
      </c>
      <c r="G2379" s="1" t="s">
        <v>5104</v>
      </c>
      <c r="H2379" s="1" t="s">
        <v>5104</v>
      </c>
      <c r="I2379" s="3">
        <v>1</v>
      </c>
      <c r="J2379" s="1">
        <v>0</v>
      </c>
      <c r="K2379" s="1">
        <v>0</v>
      </c>
      <c r="L2379" s="3">
        <v>1</v>
      </c>
      <c r="M2379" s="6">
        <v>32</v>
      </c>
      <c r="N2379" s="13">
        <v>32</v>
      </c>
      <c r="O2379" s="3">
        <v>44</v>
      </c>
      <c r="P2379" s="1">
        <v>3</v>
      </c>
      <c r="Q2379" s="1">
        <v>3</v>
      </c>
      <c r="R2379" s="3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80</v>
      </c>
      <c r="Z2379" s="1">
        <v>0</v>
      </c>
      <c r="AA2379" s="1">
        <v>0</v>
      </c>
      <c r="AB2379" s="1">
        <v>20</v>
      </c>
      <c r="AC2379" s="3">
        <v>11</v>
      </c>
      <c r="AD2379" s="1">
        <v>-6.1686281000000003E-2</v>
      </c>
      <c r="AE2379" s="1">
        <v>-8.1222627267112796E-2</v>
      </c>
      <c r="AF2379" s="1">
        <v>1</v>
      </c>
      <c r="AG2379" s="1">
        <v>1</v>
      </c>
      <c r="AH2379" s="1">
        <v>11</v>
      </c>
      <c r="AI2379" s="1">
        <v>1</v>
      </c>
      <c r="AJ2379" s="1">
        <v>1</v>
      </c>
      <c r="AK2379" s="1">
        <v>51</v>
      </c>
    </row>
    <row r="2380" spans="1:37" x14ac:dyDescent="0.2">
      <c r="A2380" t="s">
        <v>2379</v>
      </c>
      <c r="B2380" t="s">
        <v>5123</v>
      </c>
      <c r="C2380" t="s">
        <v>5131</v>
      </c>
      <c r="D2380" t="s">
        <v>10063</v>
      </c>
      <c r="E2380" t="s">
        <v>5498</v>
      </c>
      <c r="F2380" s="35" t="s">
        <v>10066</v>
      </c>
      <c r="G2380" s="1" t="s">
        <v>5104</v>
      </c>
      <c r="H2380" s="1" t="s">
        <v>5104</v>
      </c>
      <c r="I2380" s="3">
        <v>1</v>
      </c>
      <c r="J2380" s="1">
        <v>0</v>
      </c>
      <c r="K2380" s="1">
        <v>0</v>
      </c>
      <c r="L2380" s="3">
        <v>1</v>
      </c>
      <c r="M2380" s="6">
        <v>80.099999999999994</v>
      </c>
      <c r="N2380" s="13">
        <v>80.099999999999994</v>
      </c>
      <c r="O2380" s="3">
        <v>44</v>
      </c>
      <c r="P2380" s="1">
        <v>2.5</v>
      </c>
      <c r="Q2380" s="1">
        <v>2.5</v>
      </c>
      <c r="R2380" s="3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80</v>
      </c>
      <c r="Z2380" s="1">
        <v>0</v>
      </c>
      <c r="AA2380" s="1">
        <v>0</v>
      </c>
      <c r="AB2380" s="1">
        <v>20</v>
      </c>
      <c r="AC2380" s="3">
        <v>11</v>
      </c>
      <c r="AD2380" s="1">
        <v>-6.1686281000000003E-2</v>
      </c>
      <c r="AE2380" s="1">
        <v>-8.1222627267112796E-2</v>
      </c>
      <c r="AF2380" s="1">
        <v>1</v>
      </c>
      <c r="AG2380" s="1">
        <v>1</v>
      </c>
      <c r="AH2380" s="1">
        <v>11</v>
      </c>
      <c r="AI2380" s="1">
        <v>1</v>
      </c>
      <c r="AJ2380" s="1">
        <v>1</v>
      </c>
      <c r="AK2380" s="1">
        <v>51</v>
      </c>
    </row>
    <row r="2381" spans="1:37" x14ac:dyDescent="0.2">
      <c r="A2381" t="s">
        <v>2380</v>
      </c>
      <c r="B2381" t="s">
        <v>5123</v>
      </c>
      <c r="C2381" t="s">
        <v>5131</v>
      </c>
      <c r="D2381" t="s">
        <v>10063</v>
      </c>
      <c r="E2381" t="s">
        <v>5261</v>
      </c>
      <c r="F2381" s="35" t="s">
        <v>10067</v>
      </c>
      <c r="G2381" s="1" t="s">
        <v>5104</v>
      </c>
      <c r="H2381" s="1" t="s">
        <v>5104</v>
      </c>
      <c r="I2381" s="3">
        <v>1</v>
      </c>
      <c r="J2381" s="1">
        <v>0</v>
      </c>
      <c r="K2381" s="1">
        <v>0</v>
      </c>
      <c r="L2381" s="3">
        <v>1</v>
      </c>
      <c r="M2381" s="6">
        <v>111</v>
      </c>
      <c r="N2381" s="13">
        <v>111</v>
      </c>
      <c r="O2381" s="3">
        <v>44</v>
      </c>
      <c r="P2381" s="1">
        <v>2.625</v>
      </c>
      <c r="Q2381" s="1">
        <v>2.625</v>
      </c>
      <c r="R2381" s="3">
        <v>47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80</v>
      </c>
      <c r="Z2381" s="1">
        <v>0</v>
      </c>
      <c r="AA2381" s="1">
        <v>0</v>
      </c>
      <c r="AB2381" s="1">
        <v>20</v>
      </c>
      <c r="AC2381" s="3">
        <v>11</v>
      </c>
      <c r="AD2381" s="1">
        <v>-6.1686281000000003E-2</v>
      </c>
      <c r="AE2381" s="1">
        <v>-8.1222627267112796E-2</v>
      </c>
      <c r="AF2381" s="1">
        <v>1</v>
      </c>
      <c r="AG2381" s="1">
        <v>1</v>
      </c>
      <c r="AH2381" s="1">
        <v>11</v>
      </c>
      <c r="AI2381" s="1">
        <v>2</v>
      </c>
      <c r="AJ2381" s="1">
        <v>2</v>
      </c>
      <c r="AK2381" s="1">
        <v>51</v>
      </c>
    </row>
    <row r="2382" spans="1:37" x14ac:dyDescent="0.2">
      <c r="A2382" t="s">
        <v>2381</v>
      </c>
      <c r="B2382" t="s">
        <v>5168</v>
      </c>
      <c r="C2382" t="s">
        <v>5169</v>
      </c>
      <c r="D2382" t="s">
        <v>10068</v>
      </c>
      <c r="E2382" t="s">
        <v>10069</v>
      </c>
      <c r="F2382" s="35" t="s">
        <v>15093</v>
      </c>
      <c r="G2382" s="1" t="s">
        <v>5104</v>
      </c>
      <c r="H2382" s="1" t="s">
        <v>5104</v>
      </c>
      <c r="I2382" s="3">
        <v>1</v>
      </c>
      <c r="J2382" s="1">
        <v>0</v>
      </c>
      <c r="K2382" s="1">
        <v>0</v>
      </c>
      <c r="L2382" s="3">
        <v>1</v>
      </c>
      <c r="M2382" s="6">
        <v>24.7</v>
      </c>
      <c r="N2382" s="13">
        <v>24.7</v>
      </c>
      <c r="O2382" s="3">
        <v>44</v>
      </c>
      <c r="P2382" s="1" t="s">
        <v>2</v>
      </c>
      <c r="Q2382" s="1">
        <v>1.3384</v>
      </c>
      <c r="R2382" s="3" t="s">
        <v>14989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80</v>
      </c>
      <c r="Z2382" s="1">
        <v>20</v>
      </c>
      <c r="AA2382" s="1">
        <v>0</v>
      </c>
      <c r="AB2382" s="1">
        <v>0</v>
      </c>
      <c r="AC2382" s="3">
        <v>11</v>
      </c>
      <c r="AD2382" s="1">
        <v>-3.0572976000000002E-2</v>
      </c>
      <c r="AE2382" s="1">
        <v>-0.11668543370225801</v>
      </c>
      <c r="AF2382" s="1">
        <v>3</v>
      </c>
      <c r="AG2382" s="1">
        <v>3</v>
      </c>
      <c r="AH2382" s="1">
        <v>11</v>
      </c>
      <c r="AI2382" s="1">
        <v>1</v>
      </c>
      <c r="AJ2382" s="1">
        <v>1</v>
      </c>
      <c r="AK2382" s="1">
        <v>51</v>
      </c>
    </row>
    <row r="2383" spans="1:37" x14ac:dyDescent="0.2">
      <c r="A2383" t="s">
        <v>2382</v>
      </c>
      <c r="B2383" t="s">
        <v>5168</v>
      </c>
      <c r="C2383" t="s">
        <v>5169</v>
      </c>
      <c r="D2383" t="s">
        <v>10068</v>
      </c>
      <c r="E2383" t="s">
        <v>10070</v>
      </c>
      <c r="F2383" s="35" t="s">
        <v>10071</v>
      </c>
      <c r="G2383" s="1" t="s">
        <v>5104</v>
      </c>
      <c r="H2383" s="1" t="s">
        <v>5104</v>
      </c>
      <c r="I2383" s="3">
        <v>1</v>
      </c>
      <c r="J2383" s="1">
        <v>0</v>
      </c>
      <c r="K2383" s="1">
        <v>0</v>
      </c>
      <c r="L2383" s="3">
        <v>1</v>
      </c>
      <c r="M2383" s="6">
        <v>20.100000000000001</v>
      </c>
      <c r="N2383" s="13">
        <v>20.100000000000001</v>
      </c>
      <c r="O2383" s="3">
        <v>44</v>
      </c>
      <c r="P2383" s="1" t="s">
        <v>2</v>
      </c>
      <c r="Q2383" s="1">
        <v>1.409</v>
      </c>
      <c r="R2383" s="3" t="s">
        <v>14989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80</v>
      </c>
      <c r="Z2383" s="1">
        <v>20</v>
      </c>
      <c r="AA2383" s="1">
        <v>0</v>
      </c>
      <c r="AB2383" s="1">
        <v>0</v>
      </c>
      <c r="AC2383" s="3">
        <v>11</v>
      </c>
      <c r="AD2383" s="1">
        <v>-3.0572976000000002E-2</v>
      </c>
      <c r="AE2383" s="1">
        <v>-0.11668543370225801</v>
      </c>
      <c r="AF2383" s="1">
        <v>3</v>
      </c>
      <c r="AG2383" s="1">
        <v>3</v>
      </c>
      <c r="AH2383" s="1">
        <v>11</v>
      </c>
      <c r="AI2383" s="1">
        <v>2</v>
      </c>
      <c r="AJ2383" s="1">
        <v>2</v>
      </c>
      <c r="AK2383" s="1">
        <v>51</v>
      </c>
    </row>
    <row r="2384" spans="1:37" x14ac:dyDescent="0.2">
      <c r="A2384" t="s">
        <v>2383</v>
      </c>
      <c r="B2384" t="s">
        <v>5168</v>
      </c>
      <c r="C2384" t="s">
        <v>5169</v>
      </c>
      <c r="D2384" t="s">
        <v>10068</v>
      </c>
      <c r="E2384" t="s">
        <v>10072</v>
      </c>
      <c r="F2384" s="35" t="s">
        <v>10073</v>
      </c>
      <c r="G2384" s="1" t="s">
        <v>5104</v>
      </c>
      <c r="H2384" s="1" t="s">
        <v>5104</v>
      </c>
      <c r="I2384" s="3">
        <v>1</v>
      </c>
      <c r="J2384" s="1">
        <v>0</v>
      </c>
      <c r="K2384" s="1">
        <v>0</v>
      </c>
      <c r="L2384" s="3">
        <v>1</v>
      </c>
      <c r="M2384" s="6">
        <v>32.6</v>
      </c>
      <c r="N2384" s="13">
        <v>32.6</v>
      </c>
      <c r="O2384" s="3">
        <v>44</v>
      </c>
      <c r="P2384" s="1" t="s">
        <v>2</v>
      </c>
      <c r="Q2384" s="1">
        <v>1.2983</v>
      </c>
      <c r="R2384" s="3" t="s">
        <v>14989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80</v>
      </c>
      <c r="Z2384" s="1">
        <v>20</v>
      </c>
      <c r="AA2384" s="1">
        <v>0</v>
      </c>
      <c r="AB2384" s="1">
        <v>0</v>
      </c>
      <c r="AC2384" s="3">
        <v>11</v>
      </c>
      <c r="AD2384" s="1">
        <v>-3.0572976000000002E-2</v>
      </c>
      <c r="AE2384" s="1">
        <v>-0.11668543370225801</v>
      </c>
      <c r="AF2384" s="1">
        <v>3</v>
      </c>
      <c r="AG2384" s="1">
        <v>3</v>
      </c>
      <c r="AH2384" s="1">
        <v>11</v>
      </c>
      <c r="AI2384" s="1">
        <v>3</v>
      </c>
      <c r="AJ2384" s="1">
        <v>3</v>
      </c>
      <c r="AK2384" s="1">
        <v>51</v>
      </c>
    </row>
    <row r="2385" spans="1:37" x14ac:dyDescent="0.2">
      <c r="A2385" t="s">
        <v>2384</v>
      </c>
      <c r="B2385" t="s">
        <v>5168</v>
      </c>
      <c r="C2385" t="s">
        <v>5169</v>
      </c>
      <c r="D2385" t="s">
        <v>10068</v>
      </c>
      <c r="E2385" t="s">
        <v>10074</v>
      </c>
      <c r="F2385" s="35" t="s">
        <v>10075</v>
      </c>
      <c r="G2385" s="1" t="s">
        <v>5104</v>
      </c>
      <c r="H2385" s="1" t="s">
        <v>5104</v>
      </c>
      <c r="I2385" s="3">
        <v>1</v>
      </c>
      <c r="J2385" s="1">
        <v>0</v>
      </c>
      <c r="K2385" s="1">
        <v>0</v>
      </c>
      <c r="L2385" s="3">
        <v>1</v>
      </c>
      <c r="M2385" s="6">
        <v>18.5</v>
      </c>
      <c r="N2385" s="13">
        <v>18.5</v>
      </c>
      <c r="O2385" s="3">
        <v>44</v>
      </c>
      <c r="P2385" s="1" t="s">
        <v>2</v>
      </c>
      <c r="Q2385" s="1">
        <v>1.3125</v>
      </c>
      <c r="R2385" s="3" t="s">
        <v>14989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80</v>
      </c>
      <c r="Z2385" s="1">
        <v>20</v>
      </c>
      <c r="AA2385" s="1">
        <v>0</v>
      </c>
      <c r="AB2385" s="1">
        <v>0</v>
      </c>
      <c r="AC2385" s="3">
        <v>11</v>
      </c>
      <c r="AD2385" s="1">
        <v>-3.0572976000000002E-2</v>
      </c>
      <c r="AE2385" s="1">
        <v>-0.11668543370225801</v>
      </c>
      <c r="AF2385" s="1">
        <v>3</v>
      </c>
      <c r="AG2385" s="1">
        <v>3</v>
      </c>
      <c r="AH2385" s="1">
        <v>11</v>
      </c>
      <c r="AI2385" s="1">
        <v>3</v>
      </c>
      <c r="AJ2385" s="1">
        <v>3</v>
      </c>
      <c r="AK2385" s="1">
        <v>51</v>
      </c>
    </row>
    <row r="2386" spans="1:37" x14ac:dyDescent="0.2">
      <c r="A2386" t="s">
        <v>2385</v>
      </c>
      <c r="B2386" t="s">
        <v>5168</v>
      </c>
      <c r="C2386" t="s">
        <v>5169</v>
      </c>
      <c r="D2386" t="s">
        <v>10076</v>
      </c>
      <c r="E2386" t="s">
        <v>10077</v>
      </c>
      <c r="F2386" s="35" t="s">
        <v>15094</v>
      </c>
      <c r="G2386" s="1" t="s">
        <v>5104</v>
      </c>
      <c r="H2386" s="1" t="s">
        <v>5104</v>
      </c>
      <c r="I2386" s="3">
        <v>1</v>
      </c>
      <c r="J2386" s="1">
        <v>0</v>
      </c>
      <c r="K2386" s="1">
        <v>0</v>
      </c>
      <c r="L2386" s="3">
        <v>1</v>
      </c>
      <c r="M2386" s="6">
        <f>(9+14)/2</f>
        <v>11.5</v>
      </c>
      <c r="N2386" s="1">
        <f>(9+14)/2</f>
        <v>11.5</v>
      </c>
      <c r="O2386" s="3">
        <v>1</v>
      </c>
      <c r="P2386" s="1" t="s">
        <v>2</v>
      </c>
      <c r="Q2386" s="1">
        <v>1.6994</v>
      </c>
      <c r="R2386" s="3" t="s">
        <v>14989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100</v>
      </c>
      <c r="AA2386" s="1">
        <v>0</v>
      </c>
      <c r="AB2386" s="1">
        <v>0</v>
      </c>
      <c r="AC2386" s="3">
        <v>1</v>
      </c>
      <c r="AD2386" s="1">
        <v>-2.3178500000000002E-3</v>
      </c>
      <c r="AE2386" s="1">
        <v>-1.83482956129398E-2</v>
      </c>
      <c r="AF2386" s="1">
        <v>3</v>
      </c>
      <c r="AG2386" s="1">
        <v>3</v>
      </c>
      <c r="AH2386" s="1">
        <v>1</v>
      </c>
      <c r="AI2386" s="1">
        <v>1</v>
      </c>
      <c r="AJ2386" s="1">
        <v>1</v>
      </c>
      <c r="AK2386" s="1">
        <v>51</v>
      </c>
    </row>
    <row r="2387" spans="1:37" x14ac:dyDescent="0.2">
      <c r="A2387" t="s">
        <v>2386</v>
      </c>
      <c r="B2387" t="s">
        <v>5168</v>
      </c>
      <c r="C2387" t="s">
        <v>5169</v>
      </c>
      <c r="D2387" t="s">
        <v>10076</v>
      </c>
      <c r="E2387" t="s">
        <v>10078</v>
      </c>
      <c r="F2387" s="35" t="s">
        <v>10079</v>
      </c>
      <c r="G2387" s="1" t="s">
        <v>5104</v>
      </c>
      <c r="H2387" s="1" t="s">
        <v>5104</v>
      </c>
      <c r="I2387" s="3">
        <v>1</v>
      </c>
      <c r="J2387" s="1">
        <v>0</v>
      </c>
      <c r="K2387" s="1">
        <v>0</v>
      </c>
      <c r="L2387" s="3">
        <v>1</v>
      </c>
      <c r="M2387" s="6">
        <v>15.7</v>
      </c>
      <c r="N2387" s="13">
        <v>15.7</v>
      </c>
      <c r="O2387" s="3">
        <v>44</v>
      </c>
      <c r="P2387" s="1">
        <v>1</v>
      </c>
      <c r="Q2387" s="1">
        <v>1</v>
      </c>
      <c r="R2387" s="3">
        <v>47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100</v>
      </c>
      <c r="AA2387" s="1">
        <v>0</v>
      </c>
      <c r="AB2387" s="1">
        <v>0</v>
      </c>
      <c r="AC2387" s="3">
        <v>11</v>
      </c>
      <c r="AD2387" s="1">
        <v>-2.3178500000000002E-3</v>
      </c>
      <c r="AE2387" s="1">
        <v>-1.83482956129398E-2</v>
      </c>
      <c r="AF2387" s="1">
        <v>3</v>
      </c>
      <c r="AG2387" s="1">
        <v>3</v>
      </c>
      <c r="AH2387" s="1">
        <v>11</v>
      </c>
      <c r="AI2387" s="1">
        <v>1</v>
      </c>
      <c r="AJ2387" s="1">
        <v>1</v>
      </c>
      <c r="AK2387" s="1">
        <v>51</v>
      </c>
    </row>
    <row r="2388" spans="1:37" x14ac:dyDescent="0.2">
      <c r="A2388" t="s">
        <v>2387</v>
      </c>
      <c r="B2388" t="s">
        <v>5554</v>
      </c>
      <c r="C2388" t="s">
        <v>5555</v>
      </c>
      <c r="D2388" t="s">
        <v>10080</v>
      </c>
      <c r="E2388" t="s">
        <v>8599</v>
      </c>
      <c r="F2388" s="35" t="s">
        <v>10081</v>
      </c>
      <c r="G2388" s="1" t="s">
        <v>5106</v>
      </c>
      <c r="H2388" s="1" t="s">
        <v>5106</v>
      </c>
      <c r="I2388" s="3">
        <v>1</v>
      </c>
      <c r="J2388" s="1">
        <v>0</v>
      </c>
      <c r="K2388" s="1">
        <v>0</v>
      </c>
      <c r="L2388" s="3">
        <v>1</v>
      </c>
      <c r="M2388" s="6">
        <v>20</v>
      </c>
      <c r="N2388" s="13">
        <v>20</v>
      </c>
      <c r="O2388" s="3">
        <v>44</v>
      </c>
      <c r="P2388" s="1" t="s">
        <v>2</v>
      </c>
      <c r="Q2388" s="1">
        <v>4.2469000000000001</v>
      </c>
      <c r="R2388" s="3" t="s">
        <v>14989</v>
      </c>
      <c r="S2388" s="1">
        <v>70</v>
      </c>
      <c r="T2388" s="1">
        <v>0</v>
      </c>
      <c r="U2388" s="1">
        <v>10</v>
      </c>
      <c r="V2388" s="1">
        <v>0</v>
      </c>
      <c r="W2388" s="1">
        <v>0</v>
      </c>
      <c r="X2388" s="1">
        <v>20</v>
      </c>
      <c r="Y2388" s="1">
        <v>0</v>
      </c>
      <c r="Z2388" s="1">
        <v>0</v>
      </c>
      <c r="AA2388" s="1">
        <v>0</v>
      </c>
      <c r="AB2388" s="1">
        <v>0</v>
      </c>
      <c r="AC2388" s="3">
        <v>11</v>
      </c>
      <c r="AD2388" s="1">
        <v>0.107046164</v>
      </c>
      <c r="AE2388" s="1">
        <v>2.0393485081830299E-2</v>
      </c>
      <c r="AF2388" s="1">
        <v>1</v>
      </c>
      <c r="AG2388" s="1">
        <v>1</v>
      </c>
      <c r="AH2388" s="1">
        <v>11</v>
      </c>
      <c r="AI2388" s="1">
        <v>5</v>
      </c>
      <c r="AJ2388" s="1">
        <v>5</v>
      </c>
      <c r="AK2388" s="1">
        <v>51</v>
      </c>
    </row>
    <row r="2389" spans="1:37" x14ac:dyDescent="0.2">
      <c r="A2389" t="s">
        <v>2388</v>
      </c>
      <c r="B2389" t="s">
        <v>5123</v>
      </c>
      <c r="C2389" t="s">
        <v>5131</v>
      </c>
      <c r="D2389" t="s">
        <v>10082</v>
      </c>
      <c r="E2389" t="s">
        <v>10083</v>
      </c>
      <c r="F2389" s="35" t="s">
        <v>10084</v>
      </c>
      <c r="G2389" s="1" t="s">
        <v>5105</v>
      </c>
      <c r="H2389" s="1" t="s">
        <v>5105</v>
      </c>
      <c r="I2389" s="3">
        <v>1</v>
      </c>
      <c r="J2389" s="1">
        <v>0</v>
      </c>
      <c r="K2389" s="1">
        <v>0</v>
      </c>
      <c r="L2389" s="3">
        <v>1</v>
      </c>
      <c r="M2389" s="6">
        <v>41</v>
      </c>
      <c r="N2389" s="13">
        <v>41</v>
      </c>
      <c r="O2389" s="3">
        <v>44</v>
      </c>
      <c r="P2389" s="1">
        <v>1.45</v>
      </c>
      <c r="Q2389" s="1">
        <v>1.45</v>
      </c>
      <c r="R2389" s="3">
        <v>47</v>
      </c>
      <c r="S2389" s="1">
        <v>20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10</v>
      </c>
      <c r="Z2389" s="1">
        <v>0</v>
      </c>
      <c r="AA2389" s="1">
        <v>40</v>
      </c>
      <c r="AB2389" s="1">
        <v>30</v>
      </c>
      <c r="AC2389" s="3">
        <v>11</v>
      </c>
      <c r="AD2389" s="1">
        <v>-3.6722113000000001E-2</v>
      </c>
      <c r="AE2389" s="1">
        <v>-5.4924045430874303E-3</v>
      </c>
      <c r="AF2389" s="1">
        <v>1</v>
      </c>
      <c r="AG2389" s="1">
        <v>1</v>
      </c>
      <c r="AH2389" s="1">
        <v>11</v>
      </c>
      <c r="AI2389" s="1">
        <v>2</v>
      </c>
      <c r="AJ2389" s="1">
        <v>2</v>
      </c>
      <c r="AK2389" s="1">
        <v>51</v>
      </c>
    </row>
    <row r="2390" spans="1:37" x14ac:dyDescent="0.2">
      <c r="A2390" t="s">
        <v>2389</v>
      </c>
      <c r="B2390" t="s">
        <v>5123</v>
      </c>
      <c r="C2390" t="s">
        <v>5131</v>
      </c>
      <c r="D2390" t="s">
        <v>10082</v>
      </c>
      <c r="E2390" t="s">
        <v>10085</v>
      </c>
      <c r="F2390" s="35" t="s">
        <v>10086</v>
      </c>
      <c r="G2390" s="1" t="s">
        <v>5104</v>
      </c>
      <c r="H2390" s="1" t="s">
        <v>5104</v>
      </c>
      <c r="I2390" s="3">
        <v>12</v>
      </c>
      <c r="J2390" s="1">
        <v>0</v>
      </c>
      <c r="K2390" s="1">
        <v>0</v>
      </c>
      <c r="L2390" s="3">
        <v>1</v>
      </c>
      <c r="M2390" s="6">
        <v>53.5</v>
      </c>
      <c r="N2390" s="13">
        <v>53.5</v>
      </c>
      <c r="O2390" s="3">
        <v>44</v>
      </c>
      <c r="P2390" s="1" t="s">
        <v>2</v>
      </c>
      <c r="Q2390" s="1">
        <v>4.2984</v>
      </c>
      <c r="R2390" s="3" t="s">
        <v>14989</v>
      </c>
      <c r="S2390" s="1">
        <v>20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10</v>
      </c>
      <c r="Z2390" s="1">
        <v>0</v>
      </c>
      <c r="AA2390" s="1">
        <v>40</v>
      </c>
      <c r="AB2390" s="1">
        <v>30</v>
      </c>
      <c r="AC2390" s="3">
        <v>11</v>
      </c>
      <c r="AD2390" s="1">
        <v>-3.6722113000000001E-2</v>
      </c>
      <c r="AE2390" s="1">
        <v>-5.4924045430874303E-3</v>
      </c>
      <c r="AF2390" s="1">
        <v>1</v>
      </c>
      <c r="AG2390" s="1">
        <v>1</v>
      </c>
      <c r="AH2390" s="1">
        <v>11</v>
      </c>
      <c r="AI2390" s="1">
        <v>1</v>
      </c>
      <c r="AJ2390" s="1">
        <v>1</v>
      </c>
      <c r="AK2390" s="1">
        <v>51</v>
      </c>
    </row>
    <row r="2391" spans="1:37" x14ac:dyDescent="0.2">
      <c r="A2391" t="s">
        <v>2390</v>
      </c>
      <c r="B2391" t="s">
        <v>5123</v>
      </c>
      <c r="C2391" t="s">
        <v>5131</v>
      </c>
      <c r="D2391" t="s">
        <v>10082</v>
      </c>
      <c r="E2391" t="s">
        <v>10087</v>
      </c>
      <c r="F2391" s="35" t="s">
        <v>10088</v>
      </c>
      <c r="G2391" s="1" t="s">
        <v>5104</v>
      </c>
      <c r="H2391" s="1" t="s">
        <v>5104</v>
      </c>
      <c r="I2391" s="3">
        <v>12</v>
      </c>
      <c r="J2391" s="1">
        <v>0</v>
      </c>
      <c r="K2391" s="1">
        <v>0</v>
      </c>
      <c r="L2391" s="3">
        <v>1</v>
      </c>
      <c r="M2391" s="6">
        <v>53.5</v>
      </c>
      <c r="N2391" s="13">
        <v>53.5</v>
      </c>
      <c r="O2391" s="3">
        <v>44</v>
      </c>
      <c r="P2391" s="1" t="s">
        <v>2</v>
      </c>
      <c r="Q2391" s="1">
        <v>3.2572999999999999</v>
      </c>
      <c r="R2391" s="3" t="s">
        <v>14989</v>
      </c>
      <c r="S2391" s="1">
        <v>20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10</v>
      </c>
      <c r="Z2391" s="1">
        <v>0</v>
      </c>
      <c r="AA2391" s="1">
        <v>40</v>
      </c>
      <c r="AB2391" s="1">
        <v>30</v>
      </c>
      <c r="AC2391" s="3">
        <v>11</v>
      </c>
      <c r="AD2391" s="1">
        <v>-3.6722113000000001E-2</v>
      </c>
      <c r="AE2391" s="1">
        <v>-5.4924045430874199E-3</v>
      </c>
      <c r="AF2391" s="1">
        <v>1</v>
      </c>
      <c r="AG2391" s="1">
        <v>1</v>
      </c>
      <c r="AH2391" s="1">
        <v>11</v>
      </c>
      <c r="AI2391" s="1">
        <v>2</v>
      </c>
      <c r="AJ2391" s="1">
        <v>2</v>
      </c>
      <c r="AK2391" s="1">
        <v>51</v>
      </c>
    </row>
    <row r="2392" spans="1:37" x14ac:dyDescent="0.2">
      <c r="A2392" t="s">
        <v>2391</v>
      </c>
      <c r="B2392" t="s">
        <v>5123</v>
      </c>
      <c r="C2392" t="s">
        <v>5124</v>
      </c>
      <c r="D2392" t="s">
        <v>10089</v>
      </c>
      <c r="E2392" t="s">
        <v>8121</v>
      </c>
      <c r="F2392" s="35" t="s">
        <v>10090</v>
      </c>
      <c r="G2392" s="1" t="s">
        <v>5105</v>
      </c>
      <c r="H2392" s="1" t="s">
        <v>5105</v>
      </c>
      <c r="I2392" s="3">
        <v>1</v>
      </c>
      <c r="J2392" s="1">
        <v>0</v>
      </c>
      <c r="K2392" s="1">
        <v>0</v>
      </c>
      <c r="L2392" s="3">
        <v>1</v>
      </c>
      <c r="M2392" s="6">
        <v>47.5</v>
      </c>
      <c r="N2392" s="13">
        <v>47.5</v>
      </c>
      <c r="O2392" s="3">
        <v>44</v>
      </c>
      <c r="P2392" s="1" t="s">
        <v>2</v>
      </c>
      <c r="Q2392" s="1">
        <v>3.2014999999999998</v>
      </c>
      <c r="R2392" s="3" t="s">
        <v>14989</v>
      </c>
      <c r="S2392" s="1">
        <v>80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20</v>
      </c>
      <c r="AC2392" s="3">
        <v>11</v>
      </c>
      <c r="AD2392" s="1">
        <v>5.9815637999999997E-2</v>
      </c>
      <c r="AE2392" s="1">
        <v>4.13445636266375E-2</v>
      </c>
      <c r="AF2392" s="1">
        <v>1</v>
      </c>
      <c r="AG2392" s="1">
        <v>1</v>
      </c>
      <c r="AH2392" s="1">
        <v>11</v>
      </c>
      <c r="AI2392" s="1">
        <v>1</v>
      </c>
      <c r="AJ2392" s="1">
        <v>1</v>
      </c>
      <c r="AK2392" s="1">
        <v>51</v>
      </c>
    </row>
    <row r="2393" spans="1:37" x14ac:dyDescent="0.2">
      <c r="A2393" t="s">
        <v>2392</v>
      </c>
      <c r="B2393" t="s">
        <v>5181</v>
      </c>
      <c r="C2393" t="s">
        <v>5609</v>
      </c>
      <c r="D2393" t="s">
        <v>10091</v>
      </c>
      <c r="E2393" t="s">
        <v>10092</v>
      </c>
      <c r="F2393" s="35" t="s">
        <v>10093</v>
      </c>
      <c r="G2393" s="1" t="s">
        <v>5104</v>
      </c>
      <c r="H2393" s="1" t="s">
        <v>5104</v>
      </c>
      <c r="I2393" s="3">
        <v>1</v>
      </c>
      <c r="J2393" s="1">
        <v>1</v>
      </c>
      <c r="K2393" s="1">
        <v>1</v>
      </c>
      <c r="L2393" s="3">
        <v>1</v>
      </c>
      <c r="M2393" s="6">
        <v>11500</v>
      </c>
      <c r="N2393" s="13">
        <v>11500</v>
      </c>
      <c r="O2393" s="3">
        <v>44</v>
      </c>
      <c r="P2393" s="1">
        <v>3.11</v>
      </c>
      <c r="Q2393" s="1">
        <v>3.11</v>
      </c>
      <c r="R2393" s="3">
        <v>47</v>
      </c>
      <c r="S2393" s="1">
        <v>60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40</v>
      </c>
      <c r="Z2393" s="1">
        <v>0</v>
      </c>
      <c r="AA2393" s="1">
        <v>0</v>
      </c>
      <c r="AB2393" s="1">
        <v>0</v>
      </c>
      <c r="AC2393" s="3">
        <v>11</v>
      </c>
      <c r="AD2393" s="1">
        <v>6.0278683999999999E-2</v>
      </c>
      <c r="AE2393" s="1">
        <v>-5.8506856736085702E-2</v>
      </c>
      <c r="AF2393" s="1">
        <v>1</v>
      </c>
      <c r="AG2393" s="1">
        <v>1</v>
      </c>
      <c r="AH2393" s="1">
        <v>11</v>
      </c>
      <c r="AI2393" s="1">
        <v>7</v>
      </c>
      <c r="AJ2393" s="1">
        <v>7</v>
      </c>
      <c r="AK2393" s="1">
        <v>51</v>
      </c>
    </row>
    <row r="2394" spans="1:37" x14ac:dyDescent="0.2">
      <c r="A2394" t="s">
        <v>2393</v>
      </c>
      <c r="B2394" t="s">
        <v>5181</v>
      </c>
      <c r="C2394" t="s">
        <v>5609</v>
      </c>
      <c r="D2394" t="s">
        <v>10091</v>
      </c>
      <c r="E2394" t="s">
        <v>5496</v>
      </c>
      <c r="F2394" s="35" t="s">
        <v>10094</v>
      </c>
      <c r="G2394" s="1" t="s">
        <v>5104</v>
      </c>
      <c r="H2394" s="1" t="s">
        <v>5104</v>
      </c>
      <c r="I2394" s="3">
        <v>1</v>
      </c>
      <c r="J2394" s="1">
        <v>0</v>
      </c>
      <c r="K2394" s="1">
        <v>0</v>
      </c>
      <c r="L2394" s="3">
        <v>1</v>
      </c>
      <c r="M2394" s="6">
        <v>6250</v>
      </c>
      <c r="N2394" s="13">
        <v>6250</v>
      </c>
      <c r="O2394" s="3">
        <v>44</v>
      </c>
      <c r="P2394" s="1">
        <v>3.11</v>
      </c>
      <c r="Q2394" s="1">
        <v>3.11</v>
      </c>
      <c r="R2394" s="3">
        <v>47</v>
      </c>
      <c r="S2394" s="1">
        <v>50</v>
      </c>
      <c r="T2394" s="1">
        <v>30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20</v>
      </c>
      <c r="AC2394" s="3">
        <v>11</v>
      </c>
      <c r="AD2394" s="1">
        <v>4.2850645E-2</v>
      </c>
      <c r="AE2394" s="1">
        <v>2.90186813487779E-2</v>
      </c>
      <c r="AF2394" s="1">
        <v>1</v>
      </c>
      <c r="AG2394" s="1">
        <v>1</v>
      </c>
      <c r="AH2394" s="1">
        <v>11</v>
      </c>
      <c r="AI2394" s="1">
        <v>9</v>
      </c>
      <c r="AJ2394" s="1">
        <v>9</v>
      </c>
      <c r="AK2394" s="1">
        <v>51</v>
      </c>
    </row>
    <row r="2395" spans="1:37" x14ac:dyDescent="0.2">
      <c r="A2395" t="s">
        <v>2394</v>
      </c>
      <c r="B2395" t="s">
        <v>5181</v>
      </c>
      <c r="C2395" t="s">
        <v>5609</v>
      </c>
      <c r="D2395" t="s">
        <v>10091</v>
      </c>
      <c r="E2395" t="s">
        <v>10095</v>
      </c>
      <c r="F2395" s="35" t="s">
        <v>10096</v>
      </c>
      <c r="G2395" s="1" t="s">
        <v>5104</v>
      </c>
      <c r="H2395" s="1" t="s">
        <v>5104</v>
      </c>
      <c r="I2395" s="3">
        <v>1</v>
      </c>
      <c r="J2395" s="1">
        <v>1</v>
      </c>
      <c r="K2395" s="1">
        <v>1</v>
      </c>
      <c r="L2395" s="3">
        <v>1</v>
      </c>
      <c r="M2395" s="6">
        <v>13000</v>
      </c>
      <c r="N2395" s="13">
        <v>13000</v>
      </c>
      <c r="O2395" s="3">
        <v>44</v>
      </c>
      <c r="P2395" s="1">
        <v>3.11</v>
      </c>
      <c r="Q2395" s="1">
        <v>3.11</v>
      </c>
      <c r="R2395" s="3">
        <v>47</v>
      </c>
      <c r="S2395" s="1">
        <v>20</v>
      </c>
      <c r="T2395" s="1">
        <v>20</v>
      </c>
      <c r="U2395" s="1">
        <v>20</v>
      </c>
      <c r="V2395" s="1">
        <v>0</v>
      </c>
      <c r="W2395" s="1">
        <v>0</v>
      </c>
      <c r="X2395" s="1">
        <v>0</v>
      </c>
      <c r="Y2395" s="1">
        <v>20</v>
      </c>
      <c r="Z2395" s="1">
        <v>0</v>
      </c>
      <c r="AA2395" s="1">
        <v>10</v>
      </c>
      <c r="AB2395" s="1">
        <v>10</v>
      </c>
      <c r="AC2395" s="3">
        <v>11</v>
      </c>
      <c r="AD2395" s="1">
        <v>8.3883299999999998E-4</v>
      </c>
      <c r="AE2395" s="1">
        <v>-4.7868961476651199E-2</v>
      </c>
      <c r="AF2395" s="1">
        <v>1</v>
      </c>
      <c r="AG2395" s="1">
        <v>1</v>
      </c>
      <c r="AH2395" s="1">
        <v>11</v>
      </c>
      <c r="AI2395" s="1">
        <v>10</v>
      </c>
      <c r="AJ2395" s="1">
        <v>10</v>
      </c>
      <c r="AK2395" s="1">
        <v>51</v>
      </c>
    </row>
    <row r="2396" spans="1:37" x14ac:dyDescent="0.2">
      <c r="A2396" t="s">
        <v>2395</v>
      </c>
      <c r="B2396" t="s">
        <v>5181</v>
      </c>
      <c r="C2396" t="s">
        <v>5609</v>
      </c>
      <c r="D2396" t="s">
        <v>10097</v>
      </c>
      <c r="E2396" t="s">
        <v>5611</v>
      </c>
      <c r="F2396" s="35" t="s">
        <v>10098</v>
      </c>
      <c r="G2396" s="1" t="s">
        <v>5104</v>
      </c>
      <c r="H2396" s="1" t="s">
        <v>5104</v>
      </c>
      <c r="I2396" s="3">
        <v>1</v>
      </c>
      <c r="J2396" s="1">
        <v>1</v>
      </c>
      <c r="K2396" s="1">
        <v>1</v>
      </c>
      <c r="L2396" s="3">
        <v>1</v>
      </c>
      <c r="M2396" s="6">
        <v>8500</v>
      </c>
      <c r="N2396" s="13">
        <v>8500</v>
      </c>
      <c r="O2396" s="3">
        <v>44</v>
      </c>
      <c r="P2396" s="1">
        <v>2.34</v>
      </c>
      <c r="Q2396" s="1">
        <v>2.34</v>
      </c>
      <c r="R2396" s="3">
        <v>47</v>
      </c>
      <c r="S2396" s="1">
        <v>20</v>
      </c>
      <c r="T2396" s="1">
        <v>40</v>
      </c>
      <c r="U2396" s="1">
        <v>20</v>
      </c>
      <c r="V2396" s="1">
        <v>0</v>
      </c>
      <c r="W2396" s="1">
        <v>0</v>
      </c>
      <c r="X2396" s="1">
        <v>10</v>
      </c>
      <c r="Y2396" s="1">
        <v>0</v>
      </c>
      <c r="Z2396" s="1">
        <v>0</v>
      </c>
      <c r="AA2396" s="1">
        <v>0</v>
      </c>
      <c r="AB2396" s="1">
        <v>10</v>
      </c>
      <c r="AC2396" s="3">
        <v>11</v>
      </c>
      <c r="AD2396" s="1">
        <v>2.9731450999999999E-2</v>
      </c>
      <c r="AE2396" s="1">
        <v>5.0849452018112201E-3</v>
      </c>
      <c r="AF2396" s="1">
        <v>1</v>
      </c>
      <c r="AG2396" s="1">
        <v>1</v>
      </c>
      <c r="AH2396" s="1">
        <v>11</v>
      </c>
      <c r="AI2396" s="1">
        <v>8</v>
      </c>
      <c r="AJ2396" s="1">
        <v>8</v>
      </c>
      <c r="AK2396" s="1">
        <v>51</v>
      </c>
    </row>
    <row r="2397" spans="1:37" x14ac:dyDescent="0.2">
      <c r="A2397" t="s">
        <v>2396</v>
      </c>
      <c r="B2397" t="s">
        <v>5181</v>
      </c>
      <c r="C2397" t="s">
        <v>5609</v>
      </c>
      <c r="D2397" t="s">
        <v>10097</v>
      </c>
      <c r="E2397" t="s">
        <v>10099</v>
      </c>
      <c r="F2397" s="35" t="s">
        <v>10100</v>
      </c>
      <c r="G2397" s="1" t="s">
        <v>2</v>
      </c>
      <c r="H2397" s="1" t="s">
        <v>5104</v>
      </c>
      <c r="I2397" s="14" t="s">
        <v>14989</v>
      </c>
      <c r="J2397" s="1" t="s">
        <v>2</v>
      </c>
      <c r="K2397" s="1">
        <v>0</v>
      </c>
      <c r="L2397" s="14" t="s">
        <v>14989</v>
      </c>
      <c r="M2397" s="6" t="s">
        <v>2</v>
      </c>
      <c r="N2397" s="13">
        <v>1560.3</v>
      </c>
      <c r="O2397" s="3" t="s">
        <v>14989</v>
      </c>
      <c r="P2397" s="1" t="s">
        <v>2</v>
      </c>
      <c r="Q2397" s="1">
        <v>3.7639999999999998</v>
      </c>
      <c r="R2397" s="3" t="s">
        <v>14989</v>
      </c>
      <c r="S2397" s="1">
        <v>38</v>
      </c>
      <c r="T2397" s="1">
        <v>0</v>
      </c>
      <c r="U2397" s="1">
        <v>0</v>
      </c>
      <c r="V2397" s="1">
        <v>0</v>
      </c>
      <c r="W2397" s="1">
        <v>34</v>
      </c>
      <c r="X2397" s="1">
        <v>0</v>
      </c>
      <c r="Y2397" s="1">
        <v>28</v>
      </c>
      <c r="Z2397" s="1">
        <v>0</v>
      </c>
      <c r="AA2397" s="1">
        <v>0</v>
      </c>
      <c r="AB2397" s="1">
        <v>0</v>
      </c>
      <c r="AC2397" s="3">
        <v>44</v>
      </c>
      <c r="AD2397" s="1">
        <v>4.1105796E-2</v>
      </c>
      <c r="AE2397" s="1">
        <v>-5.5761927180399698E-2</v>
      </c>
      <c r="AF2397" s="1">
        <v>1</v>
      </c>
      <c r="AG2397" s="1">
        <v>1</v>
      </c>
      <c r="AH2397" s="15">
        <v>1</v>
      </c>
      <c r="AI2397" s="1">
        <v>1</v>
      </c>
      <c r="AJ2397" s="1">
        <v>1</v>
      </c>
      <c r="AK2397" s="1">
        <v>51</v>
      </c>
    </row>
    <row r="2398" spans="1:37" x14ac:dyDescent="0.2">
      <c r="A2398" t="s">
        <v>2397</v>
      </c>
      <c r="B2398" t="s">
        <v>5181</v>
      </c>
      <c r="C2398" t="s">
        <v>5609</v>
      </c>
      <c r="D2398" t="s">
        <v>10101</v>
      </c>
      <c r="E2398" t="s">
        <v>7815</v>
      </c>
      <c r="F2398" s="35" t="s">
        <v>10102</v>
      </c>
      <c r="G2398" s="1" t="s">
        <v>5104</v>
      </c>
      <c r="H2398" s="1" t="s">
        <v>5104</v>
      </c>
      <c r="I2398" s="3">
        <v>1</v>
      </c>
      <c r="J2398" s="1">
        <v>0</v>
      </c>
      <c r="K2398" s="1">
        <v>0</v>
      </c>
      <c r="L2398" s="3">
        <v>1</v>
      </c>
      <c r="M2398" s="6">
        <v>1500</v>
      </c>
      <c r="N2398" s="13">
        <v>1500</v>
      </c>
      <c r="O2398" s="3">
        <v>44</v>
      </c>
      <c r="P2398" s="1">
        <v>2.25</v>
      </c>
      <c r="Q2398" s="1">
        <v>2.25</v>
      </c>
      <c r="R2398" s="3">
        <v>47</v>
      </c>
      <c r="S2398" s="1">
        <v>40</v>
      </c>
      <c r="T2398" s="1">
        <v>30</v>
      </c>
      <c r="U2398" s="1">
        <v>0</v>
      </c>
      <c r="V2398" s="1">
        <v>0</v>
      </c>
      <c r="W2398" s="1">
        <v>0</v>
      </c>
      <c r="X2398" s="1">
        <v>0</v>
      </c>
      <c r="Y2398" s="1">
        <v>30</v>
      </c>
      <c r="Z2398" s="1">
        <v>0</v>
      </c>
      <c r="AA2398" s="1">
        <v>0</v>
      </c>
      <c r="AB2398" s="1">
        <v>0</v>
      </c>
      <c r="AC2398" s="3">
        <v>11</v>
      </c>
      <c r="AD2398" s="1">
        <v>4.4229757000000001E-2</v>
      </c>
      <c r="AE2398" s="1">
        <v>-5.9208059963195801E-2</v>
      </c>
      <c r="AF2398" s="1">
        <v>1</v>
      </c>
      <c r="AG2398" s="1">
        <v>1</v>
      </c>
      <c r="AH2398" s="1">
        <v>11</v>
      </c>
      <c r="AI2398" s="1">
        <v>2</v>
      </c>
      <c r="AJ2398" s="1">
        <v>2</v>
      </c>
      <c r="AK2398" s="1">
        <v>51</v>
      </c>
    </row>
    <row r="2399" spans="1:37" x14ac:dyDescent="0.2">
      <c r="A2399" t="s">
        <v>2398</v>
      </c>
      <c r="B2399" t="s">
        <v>5181</v>
      </c>
      <c r="C2399" t="s">
        <v>5609</v>
      </c>
      <c r="D2399" t="s">
        <v>10101</v>
      </c>
      <c r="E2399" t="s">
        <v>7651</v>
      </c>
      <c r="F2399" s="35" t="s">
        <v>10103</v>
      </c>
      <c r="G2399" s="1" t="s">
        <v>5104</v>
      </c>
      <c r="H2399" s="1" t="s">
        <v>5104</v>
      </c>
      <c r="I2399" s="3">
        <v>1</v>
      </c>
      <c r="J2399" s="1">
        <v>1</v>
      </c>
      <c r="K2399" s="1">
        <v>1</v>
      </c>
      <c r="L2399" s="3">
        <v>1</v>
      </c>
      <c r="M2399" s="6">
        <v>805.3</v>
      </c>
      <c r="N2399" s="13">
        <v>805.3</v>
      </c>
      <c r="O2399" s="3">
        <v>44</v>
      </c>
      <c r="P2399" s="1">
        <v>2.125</v>
      </c>
      <c r="Q2399" s="1">
        <v>2.125</v>
      </c>
      <c r="R2399" s="3">
        <v>47</v>
      </c>
      <c r="S2399" s="1">
        <v>40</v>
      </c>
      <c r="T2399" s="1">
        <v>30</v>
      </c>
      <c r="U2399" s="1">
        <v>0</v>
      </c>
      <c r="V2399" s="1">
        <v>0</v>
      </c>
      <c r="W2399" s="1">
        <v>0</v>
      </c>
      <c r="X2399" s="1">
        <v>0</v>
      </c>
      <c r="Y2399" s="1">
        <v>30</v>
      </c>
      <c r="Z2399" s="1">
        <v>0</v>
      </c>
      <c r="AA2399" s="1">
        <v>0</v>
      </c>
      <c r="AB2399" s="1">
        <v>0</v>
      </c>
      <c r="AC2399" s="3">
        <v>11</v>
      </c>
      <c r="AD2399" s="1">
        <v>4.4229757000000001E-2</v>
      </c>
      <c r="AE2399" s="1">
        <v>-5.9208059963195801E-2</v>
      </c>
      <c r="AF2399" s="1">
        <v>1</v>
      </c>
      <c r="AG2399" s="1">
        <v>1</v>
      </c>
      <c r="AH2399" s="1">
        <v>11</v>
      </c>
      <c r="AI2399" s="1">
        <v>18</v>
      </c>
      <c r="AJ2399" s="1">
        <v>18</v>
      </c>
      <c r="AK2399" s="1">
        <v>51</v>
      </c>
    </row>
    <row r="2400" spans="1:37" x14ac:dyDescent="0.2">
      <c r="A2400" t="s">
        <v>2399</v>
      </c>
      <c r="B2400" t="s">
        <v>5181</v>
      </c>
      <c r="C2400" t="s">
        <v>5609</v>
      </c>
      <c r="D2400" t="s">
        <v>10101</v>
      </c>
      <c r="E2400" t="s">
        <v>7182</v>
      </c>
      <c r="F2400" s="35" t="s">
        <v>10104</v>
      </c>
      <c r="G2400" s="1" t="s">
        <v>5104</v>
      </c>
      <c r="H2400" s="1" t="s">
        <v>5104</v>
      </c>
      <c r="I2400" s="3">
        <v>1</v>
      </c>
      <c r="J2400" s="1">
        <v>0</v>
      </c>
      <c r="K2400" s="1">
        <v>0</v>
      </c>
      <c r="L2400" s="3">
        <v>1</v>
      </c>
      <c r="M2400" s="6">
        <v>2000</v>
      </c>
      <c r="N2400" s="13">
        <v>2000</v>
      </c>
      <c r="O2400" s="3">
        <v>44</v>
      </c>
      <c r="P2400" s="1">
        <v>2.75</v>
      </c>
      <c r="Q2400" s="1">
        <v>2.75</v>
      </c>
      <c r="R2400" s="3">
        <v>47</v>
      </c>
      <c r="S2400" s="1">
        <v>40</v>
      </c>
      <c r="T2400" s="1">
        <v>30</v>
      </c>
      <c r="U2400" s="1">
        <v>0</v>
      </c>
      <c r="V2400" s="1">
        <v>0</v>
      </c>
      <c r="W2400" s="1">
        <v>0</v>
      </c>
      <c r="X2400" s="1">
        <v>0</v>
      </c>
      <c r="Y2400" s="1">
        <v>30</v>
      </c>
      <c r="Z2400" s="1">
        <v>0</v>
      </c>
      <c r="AA2400" s="1">
        <v>0</v>
      </c>
      <c r="AB2400" s="1">
        <v>0</v>
      </c>
      <c r="AC2400" s="3">
        <v>11</v>
      </c>
      <c r="AD2400" s="1">
        <v>4.4229757000000001E-2</v>
      </c>
      <c r="AE2400" s="1">
        <v>-5.9208059963195801E-2</v>
      </c>
      <c r="AF2400" s="1">
        <v>1</v>
      </c>
      <c r="AG2400" s="1">
        <v>1</v>
      </c>
      <c r="AH2400" s="1">
        <v>11</v>
      </c>
      <c r="AI2400" s="1">
        <v>5</v>
      </c>
      <c r="AJ2400" s="1">
        <v>5</v>
      </c>
      <c r="AK2400" s="1">
        <v>51</v>
      </c>
    </row>
    <row r="2401" spans="1:37" x14ac:dyDescent="0.2">
      <c r="A2401" t="s">
        <v>2400</v>
      </c>
      <c r="B2401" t="s">
        <v>5181</v>
      </c>
      <c r="C2401" t="s">
        <v>5609</v>
      </c>
      <c r="D2401" t="s">
        <v>10101</v>
      </c>
      <c r="E2401" t="s">
        <v>10105</v>
      </c>
      <c r="F2401" s="35" t="s">
        <v>10106</v>
      </c>
      <c r="G2401" s="1" t="s">
        <v>5104</v>
      </c>
      <c r="H2401" s="1" t="s">
        <v>5104</v>
      </c>
      <c r="I2401" s="3">
        <v>1</v>
      </c>
      <c r="J2401" s="1">
        <v>0</v>
      </c>
      <c r="K2401" s="1">
        <v>0</v>
      </c>
      <c r="L2401" s="3">
        <v>1</v>
      </c>
      <c r="M2401" s="6">
        <v>1702.5</v>
      </c>
      <c r="N2401" s="13">
        <v>1702.5</v>
      </c>
      <c r="O2401" s="3">
        <v>44</v>
      </c>
      <c r="P2401" s="1">
        <v>2.625</v>
      </c>
      <c r="Q2401" s="1">
        <v>2.625</v>
      </c>
      <c r="R2401" s="3">
        <v>47</v>
      </c>
      <c r="S2401" s="1">
        <v>40</v>
      </c>
      <c r="T2401" s="1">
        <v>30</v>
      </c>
      <c r="U2401" s="1">
        <v>0</v>
      </c>
      <c r="V2401" s="1">
        <v>0</v>
      </c>
      <c r="W2401" s="1">
        <v>0</v>
      </c>
      <c r="X2401" s="1">
        <v>0</v>
      </c>
      <c r="Y2401" s="1">
        <v>30</v>
      </c>
      <c r="Z2401" s="1">
        <v>0</v>
      </c>
      <c r="AA2401" s="1">
        <v>0</v>
      </c>
      <c r="AB2401" s="1">
        <v>0</v>
      </c>
      <c r="AC2401" s="3">
        <v>11</v>
      </c>
      <c r="AD2401" s="1">
        <v>4.4229757000000001E-2</v>
      </c>
      <c r="AE2401" s="1">
        <v>-5.9208059963195801E-2</v>
      </c>
      <c r="AF2401" s="1">
        <v>1</v>
      </c>
      <c r="AG2401" s="1">
        <v>1</v>
      </c>
      <c r="AH2401" s="1">
        <v>11</v>
      </c>
      <c r="AI2401" s="1">
        <v>11</v>
      </c>
      <c r="AJ2401" s="1">
        <v>11</v>
      </c>
      <c r="AK2401" s="1">
        <v>51</v>
      </c>
    </row>
    <row r="2402" spans="1:37" x14ac:dyDescent="0.2">
      <c r="A2402" t="s">
        <v>2401</v>
      </c>
      <c r="B2402" t="s">
        <v>5123</v>
      </c>
      <c r="C2402" t="s">
        <v>5124</v>
      </c>
      <c r="D2402" t="s">
        <v>10107</v>
      </c>
      <c r="E2402" t="s">
        <v>5305</v>
      </c>
      <c r="F2402" s="35" t="s">
        <v>10108</v>
      </c>
      <c r="G2402" s="1" t="s">
        <v>5104</v>
      </c>
      <c r="H2402" s="1" t="s">
        <v>5104</v>
      </c>
      <c r="I2402" s="3">
        <v>2</v>
      </c>
      <c r="J2402" s="1">
        <v>0</v>
      </c>
      <c r="K2402" s="1">
        <v>0</v>
      </c>
      <c r="L2402" s="3">
        <v>1</v>
      </c>
      <c r="M2402" s="6">
        <v>97.3</v>
      </c>
      <c r="N2402" s="13">
        <v>97.3</v>
      </c>
      <c r="O2402" s="3">
        <v>44</v>
      </c>
      <c r="P2402" s="1">
        <v>1.5</v>
      </c>
      <c r="Q2402" s="1">
        <v>1.5</v>
      </c>
      <c r="R2402" s="3">
        <v>47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60</v>
      </c>
      <c r="Z2402" s="1">
        <v>0</v>
      </c>
      <c r="AA2402" s="1">
        <v>0</v>
      </c>
      <c r="AB2402" s="1">
        <v>40</v>
      </c>
      <c r="AC2402" s="3">
        <v>11</v>
      </c>
      <c r="AD2402" s="1">
        <v>-8.3793786999999995E-2</v>
      </c>
      <c r="AE2402" s="1">
        <v>-4.8056157847190299E-2</v>
      </c>
      <c r="AF2402" s="1">
        <v>1</v>
      </c>
      <c r="AG2402" s="1">
        <v>1</v>
      </c>
      <c r="AH2402" s="1">
        <v>11</v>
      </c>
      <c r="AI2402" s="1">
        <v>3</v>
      </c>
      <c r="AJ2402" s="1">
        <v>3</v>
      </c>
      <c r="AK2402" s="1">
        <v>51</v>
      </c>
    </row>
    <row r="2403" spans="1:37" x14ac:dyDescent="0.2">
      <c r="A2403" t="s">
        <v>2402</v>
      </c>
      <c r="B2403" t="s">
        <v>5123</v>
      </c>
      <c r="C2403" t="s">
        <v>5124</v>
      </c>
      <c r="D2403" t="s">
        <v>10107</v>
      </c>
      <c r="E2403" t="s">
        <v>10109</v>
      </c>
      <c r="F2403" s="35" t="s">
        <v>10110</v>
      </c>
      <c r="G2403" s="1" t="s">
        <v>5104</v>
      </c>
      <c r="H2403" s="1" t="s">
        <v>5104</v>
      </c>
      <c r="I2403" s="3">
        <v>2</v>
      </c>
      <c r="J2403" s="1">
        <v>0</v>
      </c>
      <c r="K2403" s="1">
        <v>0</v>
      </c>
      <c r="L2403" s="3">
        <v>1</v>
      </c>
      <c r="M2403" s="6">
        <v>84.9</v>
      </c>
      <c r="N2403" s="13">
        <v>84.9</v>
      </c>
      <c r="O2403" s="3">
        <v>44</v>
      </c>
      <c r="P2403" s="1">
        <v>2.0750000000000002</v>
      </c>
      <c r="Q2403" s="1">
        <v>2.0750000000000002</v>
      </c>
      <c r="R2403" s="3">
        <v>47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60</v>
      </c>
      <c r="Z2403" s="1">
        <v>0</v>
      </c>
      <c r="AA2403" s="1">
        <v>0</v>
      </c>
      <c r="AB2403" s="1">
        <v>40</v>
      </c>
      <c r="AC2403" s="3">
        <v>11</v>
      </c>
      <c r="AD2403" s="1">
        <v>-8.3793786999999995E-2</v>
      </c>
      <c r="AE2403" s="1">
        <v>-4.8056157847190299E-2</v>
      </c>
      <c r="AF2403" s="1">
        <v>1</v>
      </c>
      <c r="AG2403" s="1">
        <v>1</v>
      </c>
      <c r="AH2403" s="1">
        <v>11</v>
      </c>
      <c r="AI2403" s="1">
        <v>1</v>
      </c>
      <c r="AJ2403" s="1">
        <v>1</v>
      </c>
      <c r="AK2403" s="1">
        <v>51</v>
      </c>
    </row>
    <row r="2404" spans="1:37" x14ac:dyDescent="0.2">
      <c r="A2404" t="s">
        <v>2403</v>
      </c>
      <c r="B2404" t="s">
        <v>5123</v>
      </c>
      <c r="C2404" t="s">
        <v>5124</v>
      </c>
      <c r="D2404" t="s">
        <v>10107</v>
      </c>
      <c r="E2404" t="s">
        <v>10111</v>
      </c>
      <c r="F2404" s="35" t="s">
        <v>10112</v>
      </c>
      <c r="G2404" s="1" t="s">
        <v>5104</v>
      </c>
      <c r="H2404" s="1" t="s">
        <v>5104</v>
      </c>
      <c r="I2404" s="3">
        <v>2</v>
      </c>
      <c r="J2404" s="1">
        <v>0</v>
      </c>
      <c r="K2404" s="1">
        <v>0</v>
      </c>
      <c r="L2404" s="3">
        <v>1</v>
      </c>
      <c r="M2404" s="6">
        <v>52.8</v>
      </c>
      <c r="N2404" s="13">
        <v>52.8</v>
      </c>
      <c r="O2404" s="3">
        <v>44</v>
      </c>
      <c r="P2404" s="1">
        <v>2.35</v>
      </c>
      <c r="Q2404" s="1">
        <v>2.35</v>
      </c>
      <c r="R2404" s="3">
        <v>47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60</v>
      </c>
      <c r="Z2404" s="1">
        <v>0</v>
      </c>
      <c r="AA2404" s="1">
        <v>0</v>
      </c>
      <c r="AB2404" s="1">
        <v>40</v>
      </c>
      <c r="AC2404" s="3">
        <v>11</v>
      </c>
      <c r="AD2404" s="1">
        <v>-8.3793786999999995E-2</v>
      </c>
      <c r="AE2404" s="1">
        <v>-4.8056157847190299E-2</v>
      </c>
      <c r="AF2404" s="1">
        <v>1</v>
      </c>
      <c r="AG2404" s="1">
        <v>1</v>
      </c>
      <c r="AH2404" s="1">
        <v>11</v>
      </c>
      <c r="AI2404" s="1">
        <v>2</v>
      </c>
      <c r="AJ2404" s="1">
        <v>2</v>
      </c>
      <c r="AK2404" s="1">
        <v>51</v>
      </c>
    </row>
    <row r="2405" spans="1:37" x14ac:dyDescent="0.2">
      <c r="A2405" t="s">
        <v>2404</v>
      </c>
      <c r="B2405" t="s">
        <v>5123</v>
      </c>
      <c r="C2405" t="s">
        <v>5124</v>
      </c>
      <c r="D2405" t="s">
        <v>10107</v>
      </c>
      <c r="E2405" t="s">
        <v>10113</v>
      </c>
      <c r="F2405" s="35" t="s">
        <v>10114</v>
      </c>
      <c r="G2405" s="1" t="s">
        <v>5104</v>
      </c>
      <c r="H2405" s="1" t="s">
        <v>5104</v>
      </c>
      <c r="I2405" s="3">
        <v>2</v>
      </c>
      <c r="J2405" s="1">
        <v>0</v>
      </c>
      <c r="K2405" s="1">
        <v>0</v>
      </c>
      <c r="L2405" s="3">
        <v>1</v>
      </c>
      <c r="M2405" s="6">
        <v>86</v>
      </c>
      <c r="N2405" s="13">
        <v>86</v>
      </c>
      <c r="O2405" s="3">
        <v>44</v>
      </c>
      <c r="P2405" s="1">
        <v>2.085</v>
      </c>
      <c r="Q2405" s="1">
        <v>2.085</v>
      </c>
      <c r="R2405" s="3">
        <v>47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60</v>
      </c>
      <c r="Z2405" s="1">
        <v>0</v>
      </c>
      <c r="AA2405" s="1">
        <v>0</v>
      </c>
      <c r="AB2405" s="1">
        <v>40</v>
      </c>
      <c r="AC2405" s="3">
        <v>11</v>
      </c>
      <c r="AD2405" s="1">
        <v>-8.3793786999999995E-2</v>
      </c>
      <c r="AE2405" s="1">
        <v>-4.8056157847190299E-2</v>
      </c>
      <c r="AF2405" s="1">
        <v>1</v>
      </c>
      <c r="AG2405" s="1">
        <v>1</v>
      </c>
      <c r="AH2405" s="1">
        <v>11</v>
      </c>
      <c r="AI2405" s="1">
        <v>3</v>
      </c>
      <c r="AJ2405" s="1">
        <v>3</v>
      </c>
      <c r="AK2405" s="1">
        <v>51</v>
      </c>
    </row>
    <row r="2406" spans="1:37" x14ac:dyDescent="0.2">
      <c r="A2406" t="s">
        <v>2405</v>
      </c>
      <c r="B2406" t="s">
        <v>5123</v>
      </c>
      <c r="C2406" t="s">
        <v>5124</v>
      </c>
      <c r="D2406" t="s">
        <v>10107</v>
      </c>
      <c r="E2406" t="s">
        <v>8428</v>
      </c>
      <c r="F2406" s="35" t="s">
        <v>10115</v>
      </c>
      <c r="G2406" s="1" t="s">
        <v>5104</v>
      </c>
      <c r="H2406" s="1" t="s">
        <v>5104</v>
      </c>
      <c r="I2406" s="3">
        <v>2</v>
      </c>
      <c r="J2406" s="1">
        <v>0</v>
      </c>
      <c r="K2406" s="1">
        <v>0</v>
      </c>
      <c r="L2406" s="3">
        <v>1</v>
      </c>
      <c r="M2406" s="6">
        <v>68.5</v>
      </c>
      <c r="N2406" s="13">
        <v>68.5</v>
      </c>
      <c r="O2406" s="3">
        <v>44</v>
      </c>
      <c r="P2406" s="1">
        <v>2.5</v>
      </c>
      <c r="Q2406" s="1">
        <v>2.5</v>
      </c>
      <c r="R2406" s="3">
        <v>47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60</v>
      </c>
      <c r="Z2406" s="1">
        <v>0</v>
      </c>
      <c r="AA2406" s="1">
        <v>0</v>
      </c>
      <c r="AB2406" s="1">
        <v>40</v>
      </c>
      <c r="AC2406" s="3">
        <v>11</v>
      </c>
      <c r="AD2406" s="1">
        <v>-8.3793786999999995E-2</v>
      </c>
      <c r="AE2406" s="1">
        <v>-4.8056157847190299E-2</v>
      </c>
      <c r="AF2406" s="1">
        <v>1</v>
      </c>
      <c r="AG2406" s="1">
        <v>1</v>
      </c>
      <c r="AH2406" s="1">
        <v>11</v>
      </c>
      <c r="AI2406" s="1">
        <v>10</v>
      </c>
      <c r="AJ2406" s="1">
        <v>10</v>
      </c>
      <c r="AK2406" s="1">
        <v>51</v>
      </c>
    </row>
    <row r="2407" spans="1:37" x14ac:dyDescent="0.2">
      <c r="A2407" t="s">
        <v>2406</v>
      </c>
      <c r="B2407" t="s">
        <v>5123</v>
      </c>
      <c r="C2407" t="s">
        <v>5124</v>
      </c>
      <c r="D2407" t="s">
        <v>10107</v>
      </c>
      <c r="E2407" t="s">
        <v>5611</v>
      </c>
      <c r="F2407" s="35" t="s">
        <v>10116</v>
      </c>
      <c r="G2407" s="1" t="s">
        <v>5104</v>
      </c>
      <c r="H2407" s="1" t="s">
        <v>5104</v>
      </c>
      <c r="I2407" s="3">
        <v>1</v>
      </c>
      <c r="J2407" s="1">
        <v>0</v>
      </c>
      <c r="K2407" s="1">
        <v>0</v>
      </c>
      <c r="L2407" s="3">
        <v>1</v>
      </c>
      <c r="M2407" s="6">
        <v>70</v>
      </c>
      <c r="N2407" s="13">
        <v>70</v>
      </c>
      <c r="O2407" s="3">
        <v>44</v>
      </c>
      <c r="P2407" s="1">
        <v>2.2000000000000002</v>
      </c>
      <c r="Q2407" s="1">
        <v>2.2000000000000002</v>
      </c>
      <c r="R2407" s="3">
        <v>47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60</v>
      </c>
      <c r="Z2407" s="1">
        <v>0</v>
      </c>
      <c r="AA2407" s="1">
        <v>0</v>
      </c>
      <c r="AB2407" s="1">
        <v>40</v>
      </c>
      <c r="AC2407" s="3">
        <v>11</v>
      </c>
      <c r="AD2407" s="1">
        <v>-8.3793786999999995E-2</v>
      </c>
      <c r="AE2407" s="1">
        <v>-4.8056157847190299E-2</v>
      </c>
      <c r="AF2407" s="1">
        <v>1</v>
      </c>
      <c r="AG2407" s="1">
        <v>1</v>
      </c>
      <c r="AH2407" s="1">
        <v>11</v>
      </c>
      <c r="AI2407" s="1">
        <v>1</v>
      </c>
      <c r="AJ2407" s="1">
        <v>1</v>
      </c>
      <c r="AK2407" s="1">
        <v>51</v>
      </c>
    </row>
    <row r="2408" spans="1:37" x14ac:dyDescent="0.2">
      <c r="A2408" t="s">
        <v>2407</v>
      </c>
      <c r="B2408" t="s">
        <v>5123</v>
      </c>
      <c r="C2408" t="s">
        <v>5124</v>
      </c>
      <c r="D2408" t="s">
        <v>10107</v>
      </c>
      <c r="E2408" t="s">
        <v>10117</v>
      </c>
      <c r="F2408" s="35" t="s">
        <v>10118</v>
      </c>
      <c r="G2408" s="1" t="s">
        <v>5104</v>
      </c>
      <c r="H2408" s="1" t="s">
        <v>5104</v>
      </c>
      <c r="I2408" s="3">
        <v>2</v>
      </c>
      <c r="J2408" s="1">
        <v>0</v>
      </c>
      <c r="K2408" s="1">
        <v>0</v>
      </c>
      <c r="L2408" s="3">
        <v>1</v>
      </c>
      <c r="M2408" s="6">
        <v>148.1</v>
      </c>
      <c r="N2408" s="13">
        <v>148.1</v>
      </c>
      <c r="O2408" s="3">
        <v>44</v>
      </c>
      <c r="P2408" s="1">
        <v>2.0750000000000002</v>
      </c>
      <c r="Q2408" s="1">
        <v>2.0750000000000002</v>
      </c>
      <c r="R2408" s="3">
        <v>47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60</v>
      </c>
      <c r="Z2408" s="1">
        <v>0</v>
      </c>
      <c r="AA2408" s="1">
        <v>0</v>
      </c>
      <c r="AB2408" s="1">
        <v>40</v>
      </c>
      <c r="AC2408" s="3">
        <v>11</v>
      </c>
      <c r="AD2408" s="1">
        <v>-8.3793786999999995E-2</v>
      </c>
      <c r="AE2408" s="1">
        <v>-4.8056157847190299E-2</v>
      </c>
      <c r="AF2408" s="1">
        <v>1</v>
      </c>
      <c r="AG2408" s="1">
        <v>1</v>
      </c>
      <c r="AH2408" s="1">
        <v>11</v>
      </c>
      <c r="AI2408" s="1">
        <v>1</v>
      </c>
      <c r="AJ2408" s="1">
        <v>1</v>
      </c>
      <c r="AK2408" s="1">
        <v>51</v>
      </c>
    </row>
    <row r="2409" spans="1:37" x14ac:dyDescent="0.2">
      <c r="A2409" t="s">
        <v>2408</v>
      </c>
      <c r="B2409" t="s">
        <v>5123</v>
      </c>
      <c r="C2409" t="s">
        <v>5124</v>
      </c>
      <c r="D2409" t="s">
        <v>10107</v>
      </c>
      <c r="E2409" t="s">
        <v>10119</v>
      </c>
      <c r="F2409" s="35" t="s">
        <v>10120</v>
      </c>
      <c r="G2409" s="1" t="s">
        <v>5104</v>
      </c>
      <c r="H2409" s="1" t="s">
        <v>5104</v>
      </c>
      <c r="I2409" s="3">
        <v>2</v>
      </c>
      <c r="J2409" s="1">
        <v>0</v>
      </c>
      <c r="K2409" s="1">
        <v>0</v>
      </c>
      <c r="L2409" s="3">
        <v>1</v>
      </c>
      <c r="M2409" s="6">
        <v>78</v>
      </c>
      <c r="N2409" s="13">
        <v>78</v>
      </c>
      <c r="O2409" s="3">
        <v>44</v>
      </c>
      <c r="P2409" s="1">
        <v>2.2749999999999999</v>
      </c>
      <c r="Q2409" s="1">
        <v>2.2749999999999999</v>
      </c>
      <c r="R2409" s="3">
        <v>47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60</v>
      </c>
      <c r="Z2409" s="1">
        <v>0</v>
      </c>
      <c r="AA2409" s="1">
        <v>0</v>
      </c>
      <c r="AB2409" s="1">
        <v>40</v>
      </c>
      <c r="AC2409" s="3">
        <v>11</v>
      </c>
      <c r="AD2409" s="1">
        <v>-8.3793786999999995E-2</v>
      </c>
      <c r="AE2409" s="1">
        <v>-4.8056157847190299E-2</v>
      </c>
      <c r="AF2409" s="1">
        <v>1</v>
      </c>
      <c r="AG2409" s="1">
        <v>1</v>
      </c>
      <c r="AH2409" s="1">
        <v>11</v>
      </c>
      <c r="AI2409" s="1">
        <v>5</v>
      </c>
      <c r="AJ2409" s="1">
        <v>5</v>
      </c>
      <c r="AK2409" s="1">
        <v>51</v>
      </c>
    </row>
    <row r="2410" spans="1:37" x14ac:dyDescent="0.2">
      <c r="A2410" t="s">
        <v>2409</v>
      </c>
      <c r="B2410" t="s">
        <v>5123</v>
      </c>
      <c r="C2410" t="s">
        <v>5124</v>
      </c>
      <c r="D2410" t="s">
        <v>10107</v>
      </c>
      <c r="E2410" t="s">
        <v>10121</v>
      </c>
      <c r="F2410" s="35" t="s">
        <v>10122</v>
      </c>
      <c r="G2410" s="1" t="s">
        <v>5104</v>
      </c>
      <c r="H2410" s="1" t="s">
        <v>5104</v>
      </c>
      <c r="I2410" s="3">
        <v>2</v>
      </c>
      <c r="J2410" s="1">
        <v>0</v>
      </c>
      <c r="K2410" s="1">
        <v>0</v>
      </c>
      <c r="L2410" s="3">
        <v>1</v>
      </c>
      <c r="M2410" s="6">
        <v>86.5</v>
      </c>
      <c r="N2410" s="13">
        <v>86.5</v>
      </c>
      <c r="O2410" s="3">
        <v>44</v>
      </c>
      <c r="P2410" s="1">
        <v>2</v>
      </c>
      <c r="Q2410" s="1">
        <v>2</v>
      </c>
      <c r="R2410" s="3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60</v>
      </c>
      <c r="Z2410" s="1">
        <v>0</v>
      </c>
      <c r="AA2410" s="1">
        <v>0</v>
      </c>
      <c r="AB2410" s="1">
        <v>40</v>
      </c>
      <c r="AC2410" s="3">
        <v>11</v>
      </c>
      <c r="AD2410" s="1">
        <v>-8.3793786999999995E-2</v>
      </c>
      <c r="AE2410" s="1">
        <v>-4.8056157847190403E-2</v>
      </c>
      <c r="AF2410" s="1">
        <v>1</v>
      </c>
      <c r="AG2410" s="1">
        <v>1</v>
      </c>
      <c r="AH2410" s="1">
        <v>11</v>
      </c>
      <c r="AI2410" s="1">
        <v>1</v>
      </c>
      <c r="AJ2410" s="1">
        <v>1</v>
      </c>
      <c r="AK2410" s="1">
        <v>51</v>
      </c>
    </row>
    <row r="2411" spans="1:37" x14ac:dyDescent="0.2">
      <c r="A2411" t="s">
        <v>2410</v>
      </c>
      <c r="B2411" t="s">
        <v>5123</v>
      </c>
      <c r="C2411" t="s">
        <v>5124</v>
      </c>
      <c r="D2411" t="s">
        <v>10107</v>
      </c>
      <c r="E2411" t="s">
        <v>10011</v>
      </c>
      <c r="F2411" s="35" t="s">
        <v>15095</v>
      </c>
      <c r="G2411" s="1" t="s">
        <v>5104</v>
      </c>
      <c r="H2411" s="1" t="s">
        <v>5104</v>
      </c>
      <c r="I2411" s="3">
        <v>2</v>
      </c>
      <c r="J2411" s="1">
        <v>0</v>
      </c>
      <c r="K2411" s="1">
        <v>0</v>
      </c>
      <c r="L2411" s="3">
        <v>1</v>
      </c>
      <c r="M2411" s="6">
        <v>77.7</v>
      </c>
      <c r="N2411" s="13">
        <v>77.7</v>
      </c>
      <c r="O2411" s="3">
        <v>44</v>
      </c>
      <c r="P2411" s="1">
        <v>2.085</v>
      </c>
      <c r="Q2411" s="1">
        <v>2.085</v>
      </c>
      <c r="R2411" s="3">
        <v>47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60</v>
      </c>
      <c r="Z2411" s="1">
        <v>0</v>
      </c>
      <c r="AA2411" s="1">
        <v>0</v>
      </c>
      <c r="AB2411" s="1">
        <v>40</v>
      </c>
      <c r="AC2411" s="3">
        <v>11</v>
      </c>
      <c r="AD2411" s="1">
        <v>-8.3793786999999995E-2</v>
      </c>
      <c r="AE2411" s="1">
        <v>-4.8056157847190299E-2</v>
      </c>
      <c r="AF2411" s="1">
        <v>1</v>
      </c>
      <c r="AG2411" s="1">
        <v>1</v>
      </c>
      <c r="AH2411" s="1">
        <v>11</v>
      </c>
      <c r="AI2411" s="1">
        <v>2</v>
      </c>
      <c r="AJ2411" s="1">
        <v>2</v>
      </c>
      <c r="AK2411" s="1">
        <v>51</v>
      </c>
    </row>
    <row r="2412" spans="1:37" x14ac:dyDescent="0.2">
      <c r="A2412" t="s">
        <v>2411</v>
      </c>
      <c r="B2412" t="s">
        <v>5123</v>
      </c>
      <c r="C2412" t="s">
        <v>5124</v>
      </c>
      <c r="D2412" t="s">
        <v>10107</v>
      </c>
      <c r="E2412" t="s">
        <v>5755</v>
      </c>
      <c r="F2412" s="35" t="s">
        <v>10123</v>
      </c>
      <c r="G2412" s="1" t="s">
        <v>5104</v>
      </c>
      <c r="H2412" s="1" t="s">
        <v>5104</v>
      </c>
      <c r="I2412" s="3">
        <v>2</v>
      </c>
      <c r="J2412" s="1">
        <v>0</v>
      </c>
      <c r="K2412" s="1">
        <v>0</v>
      </c>
      <c r="L2412" s="3">
        <v>1</v>
      </c>
      <c r="M2412" s="6">
        <v>47.8</v>
      </c>
      <c r="N2412" s="13">
        <v>47.8</v>
      </c>
      <c r="O2412" s="3">
        <v>44</v>
      </c>
      <c r="P2412" s="1" t="s">
        <v>2</v>
      </c>
      <c r="Q2412" s="1">
        <v>3.2014999999999998</v>
      </c>
      <c r="R2412" s="3" t="s">
        <v>14989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60</v>
      </c>
      <c r="Z2412" s="1">
        <v>0</v>
      </c>
      <c r="AA2412" s="1">
        <v>0</v>
      </c>
      <c r="AB2412" s="1">
        <v>40</v>
      </c>
      <c r="AC2412" s="3">
        <v>11</v>
      </c>
      <c r="AD2412" s="1">
        <v>-8.3793786999999995E-2</v>
      </c>
      <c r="AE2412" s="1">
        <v>-4.8056157847190299E-2</v>
      </c>
      <c r="AF2412" s="1">
        <v>1</v>
      </c>
      <c r="AG2412" s="1">
        <v>1</v>
      </c>
      <c r="AH2412" s="1">
        <v>11</v>
      </c>
      <c r="AI2412" s="1">
        <v>1</v>
      </c>
      <c r="AJ2412" s="1">
        <v>1</v>
      </c>
      <c r="AK2412" s="1">
        <v>51</v>
      </c>
    </row>
    <row r="2413" spans="1:37" x14ac:dyDescent="0.2">
      <c r="A2413" t="s">
        <v>2412</v>
      </c>
      <c r="B2413" t="s">
        <v>5123</v>
      </c>
      <c r="C2413" t="s">
        <v>5124</v>
      </c>
      <c r="D2413" t="s">
        <v>10107</v>
      </c>
      <c r="E2413" t="s">
        <v>10124</v>
      </c>
      <c r="F2413" s="35" t="s">
        <v>10125</v>
      </c>
      <c r="G2413" s="1" t="s">
        <v>5104</v>
      </c>
      <c r="H2413" s="1" t="s">
        <v>5104</v>
      </c>
      <c r="I2413" s="3">
        <v>2</v>
      </c>
      <c r="J2413" s="1">
        <v>0</v>
      </c>
      <c r="K2413" s="1">
        <v>0</v>
      </c>
      <c r="L2413" s="3">
        <v>1</v>
      </c>
      <c r="M2413" s="6">
        <v>71</v>
      </c>
      <c r="N2413" s="13">
        <v>71</v>
      </c>
      <c r="O2413" s="3">
        <v>44</v>
      </c>
      <c r="P2413" s="1">
        <v>2.5</v>
      </c>
      <c r="Q2413" s="1">
        <v>2.5</v>
      </c>
      <c r="R2413" s="3">
        <v>47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60</v>
      </c>
      <c r="Z2413" s="1">
        <v>0</v>
      </c>
      <c r="AA2413" s="1">
        <v>0</v>
      </c>
      <c r="AB2413" s="1">
        <v>40</v>
      </c>
      <c r="AC2413" s="3">
        <v>11</v>
      </c>
      <c r="AD2413" s="1">
        <v>-8.3793786999999995E-2</v>
      </c>
      <c r="AE2413" s="1">
        <v>-4.8056157847190299E-2</v>
      </c>
      <c r="AF2413" s="1">
        <v>1</v>
      </c>
      <c r="AG2413" s="1">
        <v>1</v>
      </c>
      <c r="AH2413" s="1">
        <v>11</v>
      </c>
      <c r="AI2413" s="1">
        <v>1</v>
      </c>
      <c r="AJ2413" s="1">
        <v>1</v>
      </c>
      <c r="AK2413" s="1">
        <v>51</v>
      </c>
    </row>
    <row r="2414" spans="1:37" x14ac:dyDescent="0.2">
      <c r="A2414" t="s">
        <v>2413</v>
      </c>
      <c r="B2414" t="s">
        <v>5123</v>
      </c>
      <c r="C2414" t="s">
        <v>5124</v>
      </c>
      <c r="D2414" t="s">
        <v>10107</v>
      </c>
      <c r="E2414" t="s">
        <v>5302</v>
      </c>
      <c r="F2414" s="35" t="s">
        <v>10126</v>
      </c>
      <c r="G2414" s="1" t="s">
        <v>5104</v>
      </c>
      <c r="H2414" s="1" t="s">
        <v>5104</v>
      </c>
      <c r="I2414" s="3">
        <v>2</v>
      </c>
      <c r="J2414" s="1">
        <v>0</v>
      </c>
      <c r="K2414" s="1">
        <v>0</v>
      </c>
      <c r="L2414" s="3">
        <v>1</v>
      </c>
      <c r="M2414" s="6">
        <v>133.5</v>
      </c>
      <c r="N2414" s="13">
        <v>133.5</v>
      </c>
      <c r="O2414" s="3">
        <v>44</v>
      </c>
      <c r="P2414" s="1">
        <v>2.0750000000000002</v>
      </c>
      <c r="Q2414" s="1">
        <v>2.0750000000000002</v>
      </c>
      <c r="R2414" s="3">
        <v>47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60</v>
      </c>
      <c r="Z2414" s="1">
        <v>0</v>
      </c>
      <c r="AA2414" s="1">
        <v>0</v>
      </c>
      <c r="AB2414" s="1">
        <v>40</v>
      </c>
      <c r="AC2414" s="3">
        <v>11</v>
      </c>
      <c r="AD2414" s="1">
        <v>-8.3793786999999995E-2</v>
      </c>
      <c r="AE2414" s="1">
        <v>-4.8056157847190299E-2</v>
      </c>
      <c r="AF2414" s="1">
        <v>1</v>
      </c>
      <c r="AG2414" s="1">
        <v>1</v>
      </c>
      <c r="AH2414" s="1">
        <v>11</v>
      </c>
      <c r="AI2414" s="1">
        <v>1</v>
      </c>
      <c r="AJ2414" s="1">
        <v>1</v>
      </c>
      <c r="AK2414" s="1">
        <v>51</v>
      </c>
    </row>
    <row r="2415" spans="1:37" x14ac:dyDescent="0.2">
      <c r="A2415" t="s">
        <v>2414</v>
      </c>
      <c r="B2415" t="s">
        <v>5123</v>
      </c>
      <c r="C2415" t="s">
        <v>5124</v>
      </c>
      <c r="D2415" t="s">
        <v>10107</v>
      </c>
      <c r="E2415" t="s">
        <v>10127</v>
      </c>
      <c r="F2415" s="35" t="s">
        <v>10128</v>
      </c>
      <c r="G2415" s="1" t="s">
        <v>5105</v>
      </c>
      <c r="H2415" s="1" t="s">
        <v>5105</v>
      </c>
      <c r="I2415" s="3">
        <v>1</v>
      </c>
      <c r="J2415" s="1">
        <v>0</v>
      </c>
      <c r="K2415" s="1">
        <v>0</v>
      </c>
      <c r="L2415" s="3">
        <v>1</v>
      </c>
      <c r="M2415" s="6">
        <v>67</v>
      </c>
      <c r="N2415" s="13">
        <v>67</v>
      </c>
      <c r="O2415" s="3">
        <v>44</v>
      </c>
      <c r="P2415" s="1">
        <v>2</v>
      </c>
      <c r="Q2415" s="1">
        <v>2</v>
      </c>
      <c r="R2415" s="3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60</v>
      </c>
      <c r="Z2415" s="1">
        <v>0</v>
      </c>
      <c r="AA2415" s="1">
        <v>0</v>
      </c>
      <c r="AB2415" s="1">
        <v>40</v>
      </c>
      <c r="AC2415" s="3">
        <v>11</v>
      </c>
      <c r="AD2415" s="1">
        <v>-8.3793786999999995E-2</v>
      </c>
      <c r="AE2415" s="1">
        <v>-4.8056157847190299E-2</v>
      </c>
      <c r="AF2415" s="1">
        <v>1</v>
      </c>
      <c r="AG2415" s="1">
        <v>1</v>
      </c>
      <c r="AH2415" s="1">
        <v>11</v>
      </c>
      <c r="AI2415" s="1">
        <v>1</v>
      </c>
      <c r="AJ2415" s="1">
        <v>1</v>
      </c>
      <c r="AK2415" s="1">
        <v>51</v>
      </c>
    </row>
    <row r="2416" spans="1:37" x14ac:dyDescent="0.2">
      <c r="A2416" t="s">
        <v>2415</v>
      </c>
      <c r="B2416" t="s">
        <v>5123</v>
      </c>
      <c r="C2416" t="s">
        <v>5124</v>
      </c>
      <c r="D2416" t="s">
        <v>10107</v>
      </c>
      <c r="E2416" t="s">
        <v>6470</v>
      </c>
      <c r="F2416" s="35" t="s">
        <v>10129</v>
      </c>
      <c r="G2416" s="1" t="s">
        <v>5104</v>
      </c>
      <c r="H2416" s="1" t="s">
        <v>5104</v>
      </c>
      <c r="I2416" s="3">
        <v>2</v>
      </c>
      <c r="J2416" s="1">
        <v>0</v>
      </c>
      <c r="K2416" s="1">
        <v>0</v>
      </c>
      <c r="L2416" s="3">
        <v>1</v>
      </c>
      <c r="M2416" s="6">
        <v>108.5</v>
      </c>
      <c r="N2416" s="13">
        <v>108.5</v>
      </c>
      <c r="O2416" s="3">
        <v>44</v>
      </c>
      <c r="P2416" s="1">
        <v>2.1124999999999998</v>
      </c>
      <c r="Q2416" s="1">
        <v>2.1124999999999998</v>
      </c>
      <c r="R2416" s="3">
        <v>47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60</v>
      </c>
      <c r="Z2416" s="1">
        <v>0</v>
      </c>
      <c r="AA2416" s="1">
        <v>0</v>
      </c>
      <c r="AB2416" s="1">
        <v>40</v>
      </c>
      <c r="AC2416" s="3">
        <v>11</v>
      </c>
      <c r="AD2416" s="1">
        <v>-8.3793786999999995E-2</v>
      </c>
      <c r="AE2416" s="1">
        <v>-4.8056157847190299E-2</v>
      </c>
      <c r="AF2416" s="1">
        <v>1</v>
      </c>
      <c r="AG2416" s="1">
        <v>1</v>
      </c>
      <c r="AH2416" s="1">
        <v>11</v>
      </c>
      <c r="AI2416" s="1">
        <v>3</v>
      </c>
      <c r="AJ2416" s="1">
        <v>3</v>
      </c>
      <c r="AK2416" s="1">
        <v>51</v>
      </c>
    </row>
    <row r="2417" spans="1:37" x14ac:dyDescent="0.2">
      <c r="A2417" t="s">
        <v>2416</v>
      </c>
      <c r="B2417" t="s">
        <v>5123</v>
      </c>
      <c r="C2417" t="s">
        <v>5124</v>
      </c>
      <c r="D2417" t="s">
        <v>10107</v>
      </c>
      <c r="E2417" t="s">
        <v>10130</v>
      </c>
      <c r="F2417" s="35" t="s">
        <v>10115</v>
      </c>
      <c r="G2417" s="1" t="s">
        <v>5104</v>
      </c>
      <c r="H2417" s="1" t="s">
        <v>5104</v>
      </c>
      <c r="I2417" s="3">
        <v>2</v>
      </c>
      <c r="J2417" s="1">
        <v>0</v>
      </c>
      <c r="K2417" s="1">
        <v>0</v>
      </c>
      <c r="L2417" s="3">
        <v>1</v>
      </c>
      <c r="M2417" s="6">
        <v>37.4</v>
      </c>
      <c r="N2417" s="13">
        <v>37.4</v>
      </c>
      <c r="O2417" s="3">
        <v>44</v>
      </c>
      <c r="P2417" s="1">
        <v>2.5</v>
      </c>
      <c r="Q2417" s="1">
        <v>2.5</v>
      </c>
      <c r="R2417" s="3">
        <v>47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60</v>
      </c>
      <c r="Z2417" s="1">
        <v>0</v>
      </c>
      <c r="AA2417" s="1">
        <v>0</v>
      </c>
      <c r="AB2417" s="1">
        <v>40</v>
      </c>
      <c r="AC2417" s="3">
        <v>11</v>
      </c>
      <c r="AD2417" s="1">
        <v>-8.3793786999999995E-2</v>
      </c>
      <c r="AE2417" s="1">
        <v>-4.8056157847190299E-2</v>
      </c>
      <c r="AF2417" s="1">
        <v>1</v>
      </c>
      <c r="AG2417" s="1">
        <v>1</v>
      </c>
      <c r="AH2417" s="1">
        <v>11</v>
      </c>
      <c r="AI2417" s="1">
        <v>4</v>
      </c>
      <c r="AJ2417" s="1">
        <v>4</v>
      </c>
      <c r="AK2417" s="1">
        <v>51</v>
      </c>
    </row>
    <row r="2418" spans="1:37" x14ac:dyDescent="0.2">
      <c r="A2418" t="s">
        <v>2417</v>
      </c>
      <c r="B2418" t="s">
        <v>5123</v>
      </c>
      <c r="C2418" t="s">
        <v>5124</v>
      </c>
      <c r="D2418" t="s">
        <v>10107</v>
      </c>
      <c r="E2418" t="s">
        <v>10131</v>
      </c>
      <c r="F2418" s="35" t="s">
        <v>10132</v>
      </c>
      <c r="G2418" s="1" t="s">
        <v>5104</v>
      </c>
      <c r="H2418" s="1" t="s">
        <v>5104</v>
      </c>
      <c r="I2418" s="3">
        <v>2</v>
      </c>
      <c r="J2418" s="1">
        <v>0</v>
      </c>
      <c r="K2418" s="1">
        <v>0</v>
      </c>
      <c r="L2418" s="3">
        <v>1</v>
      </c>
      <c r="M2418" s="6">
        <v>145</v>
      </c>
      <c r="N2418" s="13">
        <v>145</v>
      </c>
      <c r="O2418" s="3">
        <v>44</v>
      </c>
      <c r="P2418" s="1">
        <v>2.085</v>
      </c>
      <c r="Q2418" s="1">
        <v>2.085</v>
      </c>
      <c r="R2418" s="3">
        <v>47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60</v>
      </c>
      <c r="Z2418" s="1">
        <v>0</v>
      </c>
      <c r="AA2418" s="1">
        <v>0</v>
      </c>
      <c r="AB2418" s="1">
        <v>40</v>
      </c>
      <c r="AC2418" s="3">
        <v>11</v>
      </c>
      <c r="AD2418" s="1">
        <v>-8.3793786999999995E-2</v>
      </c>
      <c r="AE2418" s="1">
        <v>-4.8056157847190299E-2</v>
      </c>
      <c r="AF2418" s="1">
        <v>1</v>
      </c>
      <c r="AG2418" s="1">
        <v>1</v>
      </c>
      <c r="AH2418" s="1">
        <v>11</v>
      </c>
      <c r="AI2418" s="1">
        <v>2</v>
      </c>
      <c r="AJ2418" s="1">
        <v>2</v>
      </c>
      <c r="AK2418" s="1">
        <v>51</v>
      </c>
    </row>
    <row r="2419" spans="1:37" x14ac:dyDescent="0.2">
      <c r="A2419" t="s">
        <v>2418</v>
      </c>
      <c r="B2419" t="s">
        <v>5123</v>
      </c>
      <c r="C2419" t="s">
        <v>5124</v>
      </c>
      <c r="D2419" t="s">
        <v>10107</v>
      </c>
      <c r="E2419" t="s">
        <v>10133</v>
      </c>
      <c r="F2419" s="35" t="s">
        <v>10134</v>
      </c>
      <c r="G2419" s="1" t="s">
        <v>5104</v>
      </c>
      <c r="H2419" s="1" t="s">
        <v>5104</v>
      </c>
      <c r="I2419" s="3">
        <v>2</v>
      </c>
      <c r="J2419" s="1">
        <v>0</v>
      </c>
      <c r="K2419" s="1">
        <v>0</v>
      </c>
      <c r="L2419" s="3">
        <v>1</v>
      </c>
      <c r="M2419" s="6">
        <v>71</v>
      </c>
      <c r="N2419" s="13">
        <v>71</v>
      </c>
      <c r="O2419" s="3">
        <v>44</v>
      </c>
      <c r="P2419" s="1">
        <v>5.88</v>
      </c>
      <c r="Q2419" s="1">
        <v>5.88</v>
      </c>
      <c r="R2419" s="3">
        <v>47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60</v>
      </c>
      <c r="Z2419" s="1">
        <v>0</v>
      </c>
      <c r="AA2419" s="1">
        <v>0</v>
      </c>
      <c r="AB2419" s="1">
        <v>40</v>
      </c>
      <c r="AC2419" s="3">
        <v>11</v>
      </c>
      <c r="AD2419" s="1">
        <v>-8.3793786999999995E-2</v>
      </c>
      <c r="AE2419" s="1">
        <v>-4.8056157847190299E-2</v>
      </c>
      <c r="AF2419" s="1">
        <v>1</v>
      </c>
      <c r="AG2419" s="1">
        <v>1</v>
      </c>
      <c r="AH2419" s="1">
        <v>11</v>
      </c>
      <c r="AI2419" s="1">
        <v>1</v>
      </c>
      <c r="AJ2419" s="1">
        <v>1</v>
      </c>
      <c r="AK2419" s="1">
        <v>51</v>
      </c>
    </row>
    <row r="2420" spans="1:37" x14ac:dyDescent="0.2">
      <c r="A2420" t="s">
        <v>2419</v>
      </c>
      <c r="B2420" t="s">
        <v>5123</v>
      </c>
      <c r="C2420" t="s">
        <v>5124</v>
      </c>
      <c r="D2420" t="s">
        <v>10107</v>
      </c>
      <c r="E2420" t="s">
        <v>10135</v>
      </c>
      <c r="F2420" s="35" t="s">
        <v>15096</v>
      </c>
      <c r="G2420" s="1" t="s">
        <v>5104</v>
      </c>
      <c r="H2420" s="1" t="s">
        <v>5104</v>
      </c>
      <c r="I2420" s="3">
        <v>2</v>
      </c>
      <c r="J2420" s="1">
        <v>0</v>
      </c>
      <c r="K2420" s="1">
        <v>0</v>
      </c>
      <c r="L2420" s="3">
        <v>1</v>
      </c>
      <c r="M2420" s="6">
        <v>65</v>
      </c>
      <c r="N2420" s="13">
        <v>65</v>
      </c>
      <c r="O2420" s="3">
        <v>44</v>
      </c>
      <c r="P2420" s="1">
        <v>2.085</v>
      </c>
      <c r="Q2420" s="1">
        <v>2.085</v>
      </c>
      <c r="R2420" s="3">
        <v>47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60</v>
      </c>
      <c r="Z2420" s="1">
        <v>0</v>
      </c>
      <c r="AA2420" s="1">
        <v>0</v>
      </c>
      <c r="AB2420" s="1">
        <v>40</v>
      </c>
      <c r="AC2420" s="3">
        <v>11</v>
      </c>
      <c r="AD2420" s="1">
        <v>-8.3793786999999995E-2</v>
      </c>
      <c r="AE2420" s="1">
        <v>-4.8056157847190299E-2</v>
      </c>
      <c r="AF2420" s="1">
        <v>1</v>
      </c>
      <c r="AG2420" s="1">
        <v>1</v>
      </c>
      <c r="AH2420" s="1">
        <v>11</v>
      </c>
      <c r="AI2420" s="1">
        <v>2</v>
      </c>
      <c r="AJ2420" s="1">
        <v>2</v>
      </c>
      <c r="AK2420" s="1">
        <v>51</v>
      </c>
    </row>
    <row r="2421" spans="1:37" x14ac:dyDescent="0.2">
      <c r="A2421" t="s">
        <v>2420</v>
      </c>
      <c r="B2421" t="s">
        <v>5123</v>
      </c>
      <c r="C2421" t="s">
        <v>5124</v>
      </c>
      <c r="D2421" t="s">
        <v>10107</v>
      </c>
      <c r="E2421" t="s">
        <v>5252</v>
      </c>
      <c r="F2421" s="35" t="s">
        <v>10136</v>
      </c>
      <c r="G2421" s="1" t="s">
        <v>5104</v>
      </c>
      <c r="H2421" s="1" t="s">
        <v>5104</v>
      </c>
      <c r="I2421" s="3">
        <v>2</v>
      </c>
      <c r="J2421" s="1">
        <v>0</v>
      </c>
      <c r="K2421" s="1">
        <v>0</v>
      </c>
      <c r="L2421" s="3">
        <v>1</v>
      </c>
      <c r="M2421" s="6">
        <v>60.1</v>
      </c>
      <c r="N2421" s="13">
        <v>60.1</v>
      </c>
      <c r="O2421" s="3">
        <v>44</v>
      </c>
      <c r="P2421" s="1">
        <v>2.1274999999999999</v>
      </c>
      <c r="Q2421" s="1">
        <v>2.1274999999999999</v>
      </c>
      <c r="R2421" s="3">
        <v>47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60</v>
      </c>
      <c r="Z2421" s="1">
        <v>0</v>
      </c>
      <c r="AA2421" s="1">
        <v>0</v>
      </c>
      <c r="AB2421" s="1">
        <v>40</v>
      </c>
      <c r="AC2421" s="3">
        <v>11</v>
      </c>
      <c r="AD2421" s="1">
        <v>-8.3793786999999995E-2</v>
      </c>
      <c r="AE2421" s="1">
        <v>-4.8056157847190299E-2</v>
      </c>
      <c r="AF2421" s="1">
        <v>1</v>
      </c>
      <c r="AG2421" s="1">
        <v>1</v>
      </c>
      <c r="AH2421" s="1">
        <v>11</v>
      </c>
      <c r="AI2421" s="1">
        <v>6</v>
      </c>
      <c r="AJ2421" s="1">
        <v>6</v>
      </c>
      <c r="AK2421" s="1">
        <v>51</v>
      </c>
    </row>
    <row r="2422" spans="1:37" x14ac:dyDescent="0.2">
      <c r="A2422" t="s">
        <v>2421</v>
      </c>
      <c r="B2422" t="s">
        <v>5123</v>
      </c>
      <c r="C2422" t="s">
        <v>5124</v>
      </c>
      <c r="D2422" t="s">
        <v>10107</v>
      </c>
      <c r="E2422" t="s">
        <v>10137</v>
      </c>
      <c r="F2422" s="35" t="s">
        <v>10138</v>
      </c>
      <c r="G2422" s="1" t="s">
        <v>5104</v>
      </c>
      <c r="H2422" s="1" t="s">
        <v>5104</v>
      </c>
      <c r="I2422" s="3">
        <v>2</v>
      </c>
      <c r="J2422" s="1">
        <v>0</v>
      </c>
      <c r="K2422" s="1">
        <v>0</v>
      </c>
      <c r="L2422" s="3">
        <v>1</v>
      </c>
      <c r="M2422" s="6">
        <v>143.1</v>
      </c>
      <c r="N2422" s="13">
        <v>143.1</v>
      </c>
      <c r="O2422" s="3">
        <v>44</v>
      </c>
      <c r="P2422" s="1">
        <v>2.0750000000000002</v>
      </c>
      <c r="Q2422" s="1">
        <v>2.0750000000000002</v>
      </c>
      <c r="R2422" s="3">
        <v>47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60</v>
      </c>
      <c r="Z2422" s="1">
        <v>0</v>
      </c>
      <c r="AA2422" s="1">
        <v>0</v>
      </c>
      <c r="AB2422" s="1">
        <v>40</v>
      </c>
      <c r="AC2422" s="3">
        <v>11</v>
      </c>
      <c r="AD2422" s="1">
        <v>-8.3793786999999995E-2</v>
      </c>
      <c r="AE2422" s="1">
        <v>-4.8056157847190299E-2</v>
      </c>
      <c r="AF2422" s="1">
        <v>1</v>
      </c>
      <c r="AG2422" s="1">
        <v>1</v>
      </c>
      <c r="AH2422" s="1">
        <v>11</v>
      </c>
      <c r="AI2422" s="1">
        <v>1</v>
      </c>
      <c r="AJ2422" s="1">
        <v>1</v>
      </c>
      <c r="AK2422" s="1">
        <v>51</v>
      </c>
    </row>
    <row r="2423" spans="1:37" x14ac:dyDescent="0.2">
      <c r="A2423" t="s">
        <v>2422</v>
      </c>
      <c r="B2423" t="s">
        <v>5168</v>
      </c>
      <c r="C2423" t="s">
        <v>5169</v>
      </c>
      <c r="D2423" t="s">
        <v>10139</v>
      </c>
      <c r="E2423" t="s">
        <v>10140</v>
      </c>
      <c r="F2423" s="35" t="s">
        <v>10141</v>
      </c>
      <c r="G2423" s="1" t="s">
        <v>5104</v>
      </c>
      <c r="H2423" s="1" t="s">
        <v>5104</v>
      </c>
      <c r="I2423" s="3">
        <v>1</v>
      </c>
      <c r="J2423" s="1">
        <v>0</v>
      </c>
      <c r="K2423" s="1">
        <v>0</v>
      </c>
      <c r="L2423" s="3">
        <v>1</v>
      </c>
      <c r="M2423" s="6">
        <v>48.4</v>
      </c>
      <c r="N2423" s="13">
        <v>48.4</v>
      </c>
      <c r="O2423" s="3">
        <v>44</v>
      </c>
      <c r="P2423" s="1" t="s">
        <v>2</v>
      </c>
      <c r="Q2423" s="1">
        <v>1.4434</v>
      </c>
      <c r="R2423" s="3" t="s">
        <v>14989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30</v>
      </c>
      <c r="Z2423" s="1">
        <v>70</v>
      </c>
      <c r="AA2423" s="1">
        <v>0</v>
      </c>
      <c r="AB2423" s="1">
        <v>0</v>
      </c>
      <c r="AC2423" s="3">
        <v>11</v>
      </c>
      <c r="AD2423" s="1">
        <v>-2.4469057999999998E-2</v>
      </c>
      <c r="AE2423" s="1">
        <v>-8.6755061990212906E-2</v>
      </c>
      <c r="AF2423" s="1">
        <v>3</v>
      </c>
      <c r="AG2423" s="1">
        <v>3</v>
      </c>
      <c r="AH2423" s="1">
        <v>11</v>
      </c>
      <c r="AI2423" s="1">
        <v>4</v>
      </c>
      <c r="AJ2423" s="1">
        <v>4</v>
      </c>
      <c r="AK2423" s="1">
        <v>51</v>
      </c>
    </row>
    <row r="2424" spans="1:37" x14ac:dyDescent="0.2">
      <c r="A2424" t="s">
        <v>2423</v>
      </c>
      <c r="B2424" t="s">
        <v>5168</v>
      </c>
      <c r="C2424" t="s">
        <v>5169</v>
      </c>
      <c r="D2424" t="s">
        <v>10139</v>
      </c>
      <c r="E2424" t="s">
        <v>10142</v>
      </c>
      <c r="F2424" s="35" t="s">
        <v>10143</v>
      </c>
      <c r="G2424" s="1" t="s">
        <v>5104</v>
      </c>
      <c r="H2424" s="1" t="s">
        <v>5104</v>
      </c>
      <c r="I2424" s="3">
        <v>1</v>
      </c>
      <c r="J2424" s="1">
        <v>0</v>
      </c>
      <c r="K2424" s="1">
        <v>0</v>
      </c>
      <c r="L2424" s="3">
        <v>1</v>
      </c>
      <c r="M2424" s="6">
        <v>49</v>
      </c>
      <c r="N2424" s="13">
        <v>49</v>
      </c>
      <c r="O2424" s="3">
        <v>44</v>
      </c>
      <c r="P2424" s="1">
        <v>1</v>
      </c>
      <c r="Q2424" s="1">
        <v>1</v>
      </c>
      <c r="R2424" s="3" t="s">
        <v>14989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30</v>
      </c>
      <c r="Z2424" s="1">
        <v>70</v>
      </c>
      <c r="AA2424" s="1">
        <v>0</v>
      </c>
      <c r="AB2424" s="1">
        <v>0</v>
      </c>
      <c r="AC2424" s="3">
        <v>11</v>
      </c>
      <c r="AD2424" s="1">
        <v>-2.4469057999999998E-2</v>
      </c>
      <c r="AE2424" s="1">
        <v>-8.6755061990212906E-2</v>
      </c>
      <c r="AF2424" s="1">
        <v>3</v>
      </c>
      <c r="AG2424" s="1">
        <v>3</v>
      </c>
      <c r="AH2424" s="1">
        <v>11</v>
      </c>
      <c r="AI2424" s="1">
        <v>5</v>
      </c>
      <c r="AJ2424" s="1">
        <v>5</v>
      </c>
      <c r="AK2424" s="1">
        <v>51</v>
      </c>
    </row>
    <row r="2425" spans="1:37" x14ac:dyDescent="0.2">
      <c r="A2425" t="s">
        <v>2424</v>
      </c>
      <c r="B2425" t="s">
        <v>5168</v>
      </c>
      <c r="C2425" t="s">
        <v>5169</v>
      </c>
      <c r="D2425" t="s">
        <v>10139</v>
      </c>
      <c r="E2425" t="s">
        <v>10144</v>
      </c>
      <c r="F2425" s="35" t="s">
        <v>10145</v>
      </c>
      <c r="G2425" s="1" t="s">
        <v>5104</v>
      </c>
      <c r="H2425" s="1" t="s">
        <v>5104</v>
      </c>
      <c r="I2425" s="3">
        <v>1</v>
      </c>
      <c r="J2425" s="1">
        <v>0</v>
      </c>
      <c r="K2425" s="1">
        <v>0</v>
      </c>
      <c r="L2425" s="3">
        <v>1</v>
      </c>
      <c r="M2425" s="6">
        <v>29.2</v>
      </c>
      <c r="N2425" s="13">
        <v>29.2</v>
      </c>
      <c r="O2425" s="3">
        <v>44</v>
      </c>
      <c r="P2425" s="1">
        <v>0.98</v>
      </c>
      <c r="Q2425" s="1">
        <v>0.98</v>
      </c>
      <c r="R2425" s="3">
        <v>47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30</v>
      </c>
      <c r="Z2425" s="1">
        <v>70</v>
      </c>
      <c r="AA2425" s="1">
        <v>0</v>
      </c>
      <c r="AB2425" s="1">
        <v>0</v>
      </c>
      <c r="AC2425" s="3">
        <v>11</v>
      </c>
      <c r="AD2425" s="1">
        <v>-2.4469057999999998E-2</v>
      </c>
      <c r="AE2425" s="1">
        <v>-8.6755061990212906E-2</v>
      </c>
      <c r="AF2425" s="1">
        <v>3</v>
      </c>
      <c r="AG2425" s="1">
        <v>3</v>
      </c>
      <c r="AH2425" s="1">
        <v>11</v>
      </c>
      <c r="AI2425" s="1">
        <v>5</v>
      </c>
      <c r="AJ2425" s="1">
        <v>5</v>
      </c>
      <c r="AK2425" s="1">
        <v>51</v>
      </c>
    </row>
    <row r="2426" spans="1:37" x14ac:dyDescent="0.2">
      <c r="A2426" t="s">
        <v>2425</v>
      </c>
      <c r="B2426" t="s">
        <v>5181</v>
      </c>
      <c r="C2426" t="s">
        <v>5290</v>
      </c>
      <c r="D2426" t="s">
        <v>10146</v>
      </c>
      <c r="E2426" t="s">
        <v>5298</v>
      </c>
      <c r="F2426" s="35" t="s">
        <v>10147</v>
      </c>
      <c r="G2426" s="1" t="s">
        <v>5106</v>
      </c>
      <c r="H2426" s="1" t="s">
        <v>5106</v>
      </c>
      <c r="I2426" s="3">
        <v>1</v>
      </c>
      <c r="J2426" s="1">
        <v>1</v>
      </c>
      <c r="K2426" s="1">
        <v>1</v>
      </c>
      <c r="L2426" s="3">
        <v>1</v>
      </c>
      <c r="M2426" s="6">
        <v>93130</v>
      </c>
      <c r="N2426" s="13">
        <v>93130</v>
      </c>
      <c r="O2426" s="3">
        <v>44</v>
      </c>
      <c r="P2426" s="1">
        <v>1.54</v>
      </c>
      <c r="Q2426" s="1">
        <v>1.54</v>
      </c>
      <c r="R2426" s="3">
        <v>47</v>
      </c>
      <c r="S2426" s="1">
        <v>70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10</v>
      </c>
      <c r="Z2426" s="1">
        <v>0</v>
      </c>
      <c r="AA2426" s="1">
        <v>0</v>
      </c>
      <c r="AB2426" s="1">
        <v>20</v>
      </c>
      <c r="AC2426" s="3">
        <v>11</v>
      </c>
      <c r="AD2426" s="1">
        <v>4.7690596000000002E-2</v>
      </c>
      <c r="AE2426" s="1">
        <v>1.70659504536982E-2</v>
      </c>
      <c r="AF2426" s="1">
        <v>1</v>
      </c>
      <c r="AG2426" s="1">
        <v>1</v>
      </c>
      <c r="AH2426" s="1">
        <v>11</v>
      </c>
      <c r="AI2426" s="1">
        <v>11</v>
      </c>
      <c r="AJ2426" s="1">
        <v>11</v>
      </c>
      <c r="AK2426" s="1">
        <v>51</v>
      </c>
    </row>
    <row r="2427" spans="1:37" x14ac:dyDescent="0.2">
      <c r="A2427" t="s">
        <v>2426</v>
      </c>
      <c r="B2427" t="s">
        <v>5123</v>
      </c>
      <c r="C2427" t="s">
        <v>5254</v>
      </c>
      <c r="D2427" t="s">
        <v>10148</v>
      </c>
      <c r="E2427" t="s">
        <v>5959</v>
      </c>
      <c r="F2427" s="35" t="s">
        <v>10149</v>
      </c>
      <c r="G2427" s="1" t="s">
        <v>5105</v>
      </c>
      <c r="H2427" s="1" t="s">
        <v>5105</v>
      </c>
      <c r="I2427" s="3">
        <v>1</v>
      </c>
      <c r="J2427" s="1">
        <v>0</v>
      </c>
      <c r="K2427" s="1">
        <v>0</v>
      </c>
      <c r="L2427" s="3">
        <v>1</v>
      </c>
      <c r="M2427" s="6">
        <v>190</v>
      </c>
      <c r="N2427" s="13">
        <v>190</v>
      </c>
      <c r="O2427" s="3">
        <v>44</v>
      </c>
      <c r="P2427" s="1" t="s">
        <v>2</v>
      </c>
      <c r="Q2427" s="1">
        <v>3.9538000000000002</v>
      </c>
      <c r="R2427" s="3" t="s">
        <v>14989</v>
      </c>
      <c r="S2427" s="1">
        <v>10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20</v>
      </c>
      <c r="Z2427" s="1">
        <v>0</v>
      </c>
      <c r="AA2427" s="1">
        <v>50</v>
      </c>
      <c r="AB2427" s="1">
        <v>20</v>
      </c>
      <c r="AC2427" s="3">
        <v>11</v>
      </c>
      <c r="AD2427" s="1">
        <v>-4.9022193999999998E-2</v>
      </c>
      <c r="AE2427" s="1">
        <v>-4.0751083045268997E-2</v>
      </c>
      <c r="AF2427" s="1">
        <v>2</v>
      </c>
      <c r="AG2427" s="1">
        <v>2</v>
      </c>
      <c r="AH2427" s="1">
        <v>11</v>
      </c>
      <c r="AI2427" s="1">
        <v>6</v>
      </c>
      <c r="AJ2427" s="1">
        <v>6</v>
      </c>
      <c r="AK2427" s="1">
        <v>51</v>
      </c>
    </row>
    <row r="2428" spans="1:37" x14ac:dyDescent="0.2">
      <c r="A2428" t="s">
        <v>2427</v>
      </c>
      <c r="B2428" t="s">
        <v>5181</v>
      </c>
      <c r="C2428" t="s">
        <v>6900</v>
      </c>
      <c r="D2428" t="s">
        <v>10150</v>
      </c>
      <c r="E2428" t="s">
        <v>10151</v>
      </c>
      <c r="F2428" s="35" t="s">
        <v>10152</v>
      </c>
      <c r="G2428" s="1" t="s">
        <v>5104</v>
      </c>
      <c r="H2428" s="1" t="s">
        <v>5104</v>
      </c>
      <c r="I2428" s="3">
        <v>1</v>
      </c>
      <c r="J2428" s="1">
        <v>0</v>
      </c>
      <c r="K2428" s="1">
        <v>0</v>
      </c>
      <c r="L2428" s="3">
        <v>1</v>
      </c>
      <c r="M2428" s="6">
        <v>801.3</v>
      </c>
      <c r="N2428" s="13">
        <v>801.3</v>
      </c>
      <c r="O2428" s="3">
        <v>44</v>
      </c>
      <c r="P2428" s="1">
        <v>4.51</v>
      </c>
      <c r="Q2428" s="1">
        <v>4.51</v>
      </c>
      <c r="R2428" s="3">
        <v>47</v>
      </c>
      <c r="S2428" s="1">
        <v>20</v>
      </c>
      <c r="T2428" s="1">
        <v>30</v>
      </c>
      <c r="U2428" s="1">
        <v>0</v>
      </c>
      <c r="V2428" s="1">
        <v>0</v>
      </c>
      <c r="W2428" s="1">
        <v>0</v>
      </c>
      <c r="X2428" s="1">
        <v>0</v>
      </c>
      <c r="Y2428" s="1">
        <v>20</v>
      </c>
      <c r="Z2428" s="1">
        <v>0</v>
      </c>
      <c r="AA2428" s="1">
        <v>10</v>
      </c>
      <c r="AB2428" s="1">
        <v>20</v>
      </c>
      <c r="AC2428" s="3">
        <v>11</v>
      </c>
      <c r="AD2428" s="1">
        <v>-2.0436407E-2</v>
      </c>
      <c r="AE2428" s="1">
        <v>-3.0832850366591402E-2</v>
      </c>
      <c r="AF2428" s="1">
        <v>1</v>
      </c>
      <c r="AG2428" s="1">
        <v>1</v>
      </c>
      <c r="AH2428" s="1">
        <v>11</v>
      </c>
      <c r="AI2428" s="1">
        <v>10</v>
      </c>
      <c r="AJ2428" s="1">
        <v>10</v>
      </c>
      <c r="AK2428" s="1">
        <v>51</v>
      </c>
    </row>
    <row r="2429" spans="1:37" x14ac:dyDescent="0.2">
      <c r="A2429" t="s">
        <v>2428</v>
      </c>
      <c r="B2429" t="s">
        <v>5181</v>
      </c>
      <c r="C2429" t="s">
        <v>6900</v>
      </c>
      <c r="D2429" t="s">
        <v>10150</v>
      </c>
      <c r="E2429" t="s">
        <v>10153</v>
      </c>
      <c r="F2429" s="35" t="s">
        <v>10154</v>
      </c>
      <c r="G2429" s="1" t="s">
        <v>5104</v>
      </c>
      <c r="H2429" s="1" t="s">
        <v>5104</v>
      </c>
      <c r="I2429" s="3">
        <v>1</v>
      </c>
      <c r="J2429" s="1">
        <v>1</v>
      </c>
      <c r="K2429" s="1">
        <v>1</v>
      </c>
      <c r="L2429" s="3">
        <v>42</v>
      </c>
      <c r="M2429" s="6">
        <v>2085</v>
      </c>
      <c r="N2429" s="13">
        <v>2085</v>
      </c>
      <c r="O2429" s="3">
        <v>44</v>
      </c>
      <c r="P2429" s="1">
        <v>5.4</v>
      </c>
      <c r="Q2429" s="1">
        <v>5.4</v>
      </c>
      <c r="R2429" s="3">
        <v>47</v>
      </c>
      <c r="S2429" s="1">
        <v>20</v>
      </c>
      <c r="T2429" s="1">
        <v>30</v>
      </c>
      <c r="U2429" s="1">
        <v>0</v>
      </c>
      <c r="V2429" s="1">
        <v>0</v>
      </c>
      <c r="W2429" s="1">
        <v>0</v>
      </c>
      <c r="X2429" s="1">
        <v>0</v>
      </c>
      <c r="Y2429" s="1">
        <v>20</v>
      </c>
      <c r="Z2429" s="1">
        <v>0</v>
      </c>
      <c r="AA2429" s="1">
        <v>10</v>
      </c>
      <c r="AB2429" s="1">
        <v>20</v>
      </c>
      <c r="AC2429" s="3">
        <v>11</v>
      </c>
      <c r="AD2429" s="1">
        <v>-2.0436407E-2</v>
      </c>
      <c r="AE2429" s="1">
        <v>-3.0832850366591402E-2</v>
      </c>
      <c r="AF2429" s="1">
        <v>1</v>
      </c>
      <c r="AG2429" s="1">
        <v>1</v>
      </c>
      <c r="AH2429" s="1">
        <v>11</v>
      </c>
      <c r="AI2429" s="1">
        <v>9</v>
      </c>
      <c r="AJ2429" s="1">
        <v>9</v>
      </c>
      <c r="AK2429" s="1">
        <v>51</v>
      </c>
    </row>
    <row r="2430" spans="1:37" x14ac:dyDescent="0.2">
      <c r="A2430" t="s">
        <v>2429</v>
      </c>
      <c r="B2430" t="s">
        <v>5123</v>
      </c>
      <c r="C2430" t="s">
        <v>5124</v>
      </c>
      <c r="D2430" t="s">
        <v>10155</v>
      </c>
      <c r="E2430" t="s">
        <v>10156</v>
      </c>
      <c r="F2430" s="35" t="s">
        <v>10157</v>
      </c>
      <c r="G2430" s="1" t="s">
        <v>5105</v>
      </c>
      <c r="H2430" s="1" t="s">
        <v>5105</v>
      </c>
      <c r="I2430" s="3">
        <v>1</v>
      </c>
      <c r="J2430" s="1">
        <v>0</v>
      </c>
      <c r="K2430" s="1">
        <v>0</v>
      </c>
      <c r="L2430" s="3">
        <v>1</v>
      </c>
      <c r="M2430" s="6">
        <v>87.6</v>
      </c>
      <c r="N2430" s="13">
        <v>87.6</v>
      </c>
      <c r="O2430" s="3">
        <v>44</v>
      </c>
      <c r="P2430" s="1" t="s">
        <v>2</v>
      </c>
      <c r="Q2430" s="1">
        <v>3.5701999999999998</v>
      </c>
      <c r="R2430" s="3" t="s">
        <v>14989</v>
      </c>
      <c r="S2430" s="1">
        <v>20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10</v>
      </c>
      <c r="Z2430" s="1">
        <v>0</v>
      </c>
      <c r="AA2430" s="1">
        <v>20</v>
      </c>
      <c r="AB2430" s="1">
        <v>50</v>
      </c>
      <c r="AC2430" s="3">
        <v>11</v>
      </c>
      <c r="AD2430" s="1">
        <v>-5.0049736999999997E-2</v>
      </c>
      <c r="AE2430" s="1">
        <v>1.9228836935764201E-2</v>
      </c>
      <c r="AF2430" s="1">
        <v>1</v>
      </c>
      <c r="AG2430" s="1">
        <v>1</v>
      </c>
      <c r="AH2430" s="1">
        <v>11</v>
      </c>
      <c r="AI2430" s="1">
        <v>1</v>
      </c>
      <c r="AJ2430" s="1">
        <v>1</v>
      </c>
      <c r="AK2430" s="1">
        <v>51</v>
      </c>
    </row>
    <row r="2431" spans="1:37" x14ac:dyDescent="0.2">
      <c r="A2431" t="s">
        <v>2430</v>
      </c>
      <c r="B2431" t="s">
        <v>5123</v>
      </c>
      <c r="C2431" t="s">
        <v>5124</v>
      </c>
      <c r="D2431" t="s">
        <v>10155</v>
      </c>
      <c r="E2431" t="s">
        <v>10158</v>
      </c>
      <c r="F2431" s="35" t="s">
        <v>10159</v>
      </c>
      <c r="G2431" s="1" t="s">
        <v>5104</v>
      </c>
      <c r="H2431" s="1" t="s">
        <v>5104</v>
      </c>
      <c r="I2431" s="3">
        <v>1</v>
      </c>
      <c r="J2431" s="1">
        <v>0</v>
      </c>
      <c r="K2431" s="1">
        <v>0</v>
      </c>
      <c r="L2431" s="3">
        <v>1</v>
      </c>
      <c r="M2431" s="6">
        <v>91.3</v>
      </c>
      <c r="N2431" s="13">
        <v>91.3</v>
      </c>
      <c r="O2431" s="3">
        <v>44</v>
      </c>
      <c r="P2431" s="1" t="s">
        <v>2</v>
      </c>
      <c r="Q2431" s="1">
        <v>3.5145</v>
      </c>
      <c r="R2431" s="3" t="s">
        <v>14989</v>
      </c>
      <c r="S2431" s="1">
        <v>20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10</v>
      </c>
      <c r="Z2431" s="1">
        <v>0</v>
      </c>
      <c r="AA2431" s="1">
        <v>20</v>
      </c>
      <c r="AB2431" s="1">
        <v>50</v>
      </c>
      <c r="AC2431" s="3">
        <v>11</v>
      </c>
      <c r="AD2431" s="1">
        <v>-5.0049736999999997E-2</v>
      </c>
      <c r="AE2431" s="1">
        <v>1.9228836935764201E-2</v>
      </c>
      <c r="AF2431" s="1">
        <v>1</v>
      </c>
      <c r="AG2431" s="1">
        <v>1</v>
      </c>
      <c r="AH2431" s="1">
        <v>11</v>
      </c>
      <c r="AI2431" s="1">
        <v>2</v>
      </c>
      <c r="AJ2431" s="1">
        <v>2</v>
      </c>
      <c r="AK2431" s="1">
        <v>51</v>
      </c>
    </row>
    <row r="2432" spans="1:37" x14ac:dyDescent="0.2">
      <c r="A2432" t="s">
        <v>2431</v>
      </c>
      <c r="B2432" t="s">
        <v>5123</v>
      </c>
      <c r="C2432" t="s">
        <v>5124</v>
      </c>
      <c r="D2432" t="s">
        <v>10155</v>
      </c>
      <c r="E2432" t="s">
        <v>10160</v>
      </c>
      <c r="F2432" s="35" t="s">
        <v>10161</v>
      </c>
      <c r="G2432" s="1" t="s">
        <v>5104</v>
      </c>
      <c r="H2432" s="1" t="s">
        <v>5104</v>
      </c>
      <c r="I2432" s="3">
        <v>1</v>
      </c>
      <c r="J2432" s="1">
        <v>0</v>
      </c>
      <c r="K2432" s="1">
        <v>0</v>
      </c>
      <c r="L2432" s="3">
        <v>1</v>
      </c>
      <c r="M2432" s="6">
        <v>80</v>
      </c>
      <c r="N2432" s="13">
        <v>80</v>
      </c>
      <c r="O2432" s="3">
        <v>44</v>
      </c>
      <c r="P2432" s="1">
        <v>4.1050000000000004</v>
      </c>
      <c r="Q2432" s="1">
        <v>4.1050000000000004</v>
      </c>
      <c r="R2432" s="3">
        <v>47</v>
      </c>
      <c r="S2432" s="1">
        <v>20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10</v>
      </c>
      <c r="Z2432" s="1">
        <v>0</v>
      </c>
      <c r="AA2432" s="1">
        <v>20</v>
      </c>
      <c r="AB2432" s="1">
        <v>50</v>
      </c>
      <c r="AC2432" s="3">
        <v>11</v>
      </c>
      <c r="AD2432" s="1">
        <v>-5.0049736999999997E-2</v>
      </c>
      <c r="AE2432" s="1">
        <v>1.9228836935764201E-2</v>
      </c>
      <c r="AF2432" s="1">
        <v>1</v>
      </c>
      <c r="AG2432" s="1">
        <v>1</v>
      </c>
      <c r="AH2432" s="1">
        <v>11</v>
      </c>
      <c r="AI2432" s="1">
        <v>1</v>
      </c>
      <c r="AJ2432" s="1">
        <v>1</v>
      </c>
      <c r="AK2432" s="1">
        <v>51</v>
      </c>
    </row>
    <row r="2433" spans="1:37" x14ac:dyDescent="0.2">
      <c r="A2433" t="s">
        <v>2432</v>
      </c>
      <c r="B2433" t="s">
        <v>5123</v>
      </c>
      <c r="C2433" t="s">
        <v>5124</v>
      </c>
      <c r="D2433" t="s">
        <v>10155</v>
      </c>
      <c r="E2433" t="s">
        <v>10162</v>
      </c>
      <c r="F2433" s="35" t="s">
        <v>10163</v>
      </c>
      <c r="G2433" s="1" t="s">
        <v>5104</v>
      </c>
      <c r="H2433" s="1" t="s">
        <v>5104</v>
      </c>
      <c r="I2433" s="3">
        <v>1</v>
      </c>
      <c r="J2433" s="1">
        <v>0</v>
      </c>
      <c r="K2433" s="1">
        <v>0</v>
      </c>
      <c r="L2433" s="3">
        <v>1</v>
      </c>
      <c r="M2433" s="6">
        <v>34.1</v>
      </c>
      <c r="N2433" s="13">
        <v>34.1</v>
      </c>
      <c r="O2433" s="3">
        <v>44</v>
      </c>
      <c r="P2433" s="1">
        <v>5.0999999999999996</v>
      </c>
      <c r="Q2433" s="1">
        <v>5.0999999999999996</v>
      </c>
      <c r="R2433" s="3">
        <v>1</v>
      </c>
      <c r="S2433" s="1">
        <v>20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10</v>
      </c>
      <c r="Z2433" s="1">
        <v>0</v>
      </c>
      <c r="AA2433" s="1">
        <v>20</v>
      </c>
      <c r="AB2433" s="1">
        <v>50</v>
      </c>
      <c r="AC2433" s="3">
        <v>11</v>
      </c>
      <c r="AD2433" s="1">
        <v>-5.0049736999999997E-2</v>
      </c>
      <c r="AE2433" s="1">
        <v>1.9228836935764201E-2</v>
      </c>
      <c r="AF2433" s="1">
        <v>1</v>
      </c>
      <c r="AG2433" s="1">
        <v>1</v>
      </c>
      <c r="AH2433" s="1">
        <v>11</v>
      </c>
      <c r="AI2433" s="1">
        <v>2</v>
      </c>
      <c r="AJ2433" s="1">
        <v>2</v>
      </c>
      <c r="AK2433" s="1">
        <v>51</v>
      </c>
    </row>
    <row r="2434" spans="1:37" x14ac:dyDescent="0.2">
      <c r="A2434" t="s">
        <v>2433</v>
      </c>
      <c r="B2434" t="s">
        <v>5123</v>
      </c>
      <c r="C2434" t="s">
        <v>5124</v>
      </c>
      <c r="D2434" t="s">
        <v>10155</v>
      </c>
      <c r="E2434" t="s">
        <v>6282</v>
      </c>
      <c r="F2434" s="35" t="s">
        <v>10164</v>
      </c>
      <c r="G2434" s="1" t="s">
        <v>5104</v>
      </c>
      <c r="H2434" s="1" t="s">
        <v>5104</v>
      </c>
      <c r="I2434" s="3">
        <v>1</v>
      </c>
      <c r="J2434" s="1">
        <v>0</v>
      </c>
      <c r="K2434" s="1">
        <v>0</v>
      </c>
      <c r="L2434" s="3">
        <v>1</v>
      </c>
      <c r="M2434" s="6">
        <v>205</v>
      </c>
      <c r="N2434" s="13">
        <v>205</v>
      </c>
      <c r="O2434" s="3">
        <v>44</v>
      </c>
      <c r="P2434" s="1">
        <v>5.625</v>
      </c>
      <c r="Q2434" s="1">
        <v>5.625</v>
      </c>
      <c r="R2434" s="3">
        <v>47</v>
      </c>
      <c r="S2434" s="1">
        <v>20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10</v>
      </c>
      <c r="Z2434" s="1">
        <v>0</v>
      </c>
      <c r="AA2434" s="1">
        <v>20</v>
      </c>
      <c r="AB2434" s="1">
        <v>50</v>
      </c>
      <c r="AC2434" s="3">
        <v>11</v>
      </c>
      <c r="AD2434" s="1">
        <v>-5.0049736999999997E-2</v>
      </c>
      <c r="AE2434" s="1">
        <v>1.9228836935764201E-2</v>
      </c>
      <c r="AF2434" s="1">
        <v>1</v>
      </c>
      <c r="AG2434" s="1">
        <v>1</v>
      </c>
      <c r="AH2434" s="1">
        <v>11</v>
      </c>
      <c r="AI2434" s="1">
        <v>3</v>
      </c>
      <c r="AJ2434" s="1">
        <v>3</v>
      </c>
      <c r="AK2434" s="1">
        <v>51</v>
      </c>
    </row>
    <row r="2435" spans="1:37" x14ac:dyDescent="0.2">
      <c r="A2435" t="s">
        <v>2434</v>
      </c>
      <c r="B2435" t="s">
        <v>5123</v>
      </c>
      <c r="C2435" t="s">
        <v>5124</v>
      </c>
      <c r="D2435" t="s">
        <v>10155</v>
      </c>
      <c r="E2435" t="s">
        <v>10165</v>
      </c>
      <c r="F2435" s="35" t="s">
        <v>10166</v>
      </c>
      <c r="G2435" s="1" t="s">
        <v>5105</v>
      </c>
      <c r="H2435" s="1" t="s">
        <v>5105</v>
      </c>
      <c r="I2435" s="3">
        <v>1</v>
      </c>
      <c r="J2435" s="1">
        <v>0</v>
      </c>
      <c r="K2435" s="1">
        <v>0</v>
      </c>
      <c r="L2435" s="3">
        <v>1</v>
      </c>
      <c r="M2435" s="6">
        <v>70</v>
      </c>
      <c r="N2435" s="13">
        <v>70</v>
      </c>
      <c r="O2435" s="3">
        <v>44</v>
      </c>
      <c r="P2435" s="1">
        <v>4.1900000000000004</v>
      </c>
      <c r="Q2435" s="1">
        <v>4.1900000000000004</v>
      </c>
      <c r="R2435" s="3">
        <v>47</v>
      </c>
      <c r="S2435" s="1">
        <v>20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10</v>
      </c>
      <c r="Z2435" s="1">
        <v>0</v>
      </c>
      <c r="AA2435" s="1">
        <v>20</v>
      </c>
      <c r="AB2435" s="1">
        <v>50</v>
      </c>
      <c r="AC2435" s="3">
        <v>11</v>
      </c>
      <c r="AD2435" s="1">
        <v>-5.0049736999999997E-2</v>
      </c>
      <c r="AE2435" s="1">
        <v>1.9228836935764201E-2</v>
      </c>
      <c r="AF2435" s="1">
        <v>1</v>
      </c>
      <c r="AG2435" s="1">
        <v>1</v>
      </c>
      <c r="AH2435" s="1">
        <v>11</v>
      </c>
      <c r="AI2435" s="1">
        <v>4</v>
      </c>
      <c r="AJ2435" s="1">
        <v>4</v>
      </c>
      <c r="AK2435" s="1">
        <v>51</v>
      </c>
    </row>
    <row r="2436" spans="1:37" x14ac:dyDescent="0.2">
      <c r="A2436" t="s">
        <v>2435</v>
      </c>
      <c r="B2436" t="s">
        <v>5123</v>
      </c>
      <c r="C2436" t="s">
        <v>5124</v>
      </c>
      <c r="D2436" t="s">
        <v>10155</v>
      </c>
      <c r="E2436" t="s">
        <v>9155</v>
      </c>
      <c r="F2436" s="35" t="s">
        <v>10167</v>
      </c>
      <c r="G2436" s="1" t="s">
        <v>5104</v>
      </c>
      <c r="H2436" s="1" t="s">
        <v>5104</v>
      </c>
      <c r="I2436" s="3">
        <v>1</v>
      </c>
      <c r="J2436" s="1">
        <v>1</v>
      </c>
      <c r="K2436" s="1">
        <v>1</v>
      </c>
      <c r="L2436" s="3">
        <v>1</v>
      </c>
      <c r="M2436" s="6">
        <v>91.3</v>
      </c>
      <c r="N2436" s="13">
        <v>91.3</v>
      </c>
      <c r="O2436" s="3">
        <v>44</v>
      </c>
      <c r="P2436" s="1">
        <v>4.7549999999999999</v>
      </c>
      <c r="Q2436" s="1">
        <v>4.7549999999999999</v>
      </c>
      <c r="R2436" s="3">
        <v>47</v>
      </c>
      <c r="S2436" s="1">
        <v>20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10</v>
      </c>
      <c r="Z2436" s="1">
        <v>0</v>
      </c>
      <c r="AA2436" s="1">
        <v>20</v>
      </c>
      <c r="AB2436" s="1">
        <v>50</v>
      </c>
      <c r="AC2436" s="3">
        <v>11</v>
      </c>
      <c r="AD2436" s="1">
        <v>-5.0049736999999997E-2</v>
      </c>
      <c r="AE2436" s="1">
        <v>1.9228836935764201E-2</v>
      </c>
      <c r="AF2436" s="1">
        <v>1</v>
      </c>
      <c r="AG2436" s="1">
        <v>1</v>
      </c>
      <c r="AH2436" s="1">
        <v>11</v>
      </c>
      <c r="AI2436" s="1">
        <v>5</v>
      </c>
      <c r="AJ2436" s="1">
        <v>5</v>
      </c>
      <c r="AK2436" s="1">
        <v>51</v>
      </c>
    </row>
    <row r="2437" spans="1:37" x14ac:dyDescent="0.2">
      <c r="A2437" t="s">
        <v>2436</v>
      </c>
      <c r="B2437" t="s">
        <v>5123</v>
      </c>
      <c r="C2437" t="s">
        <v>5124</v>
      </c>
      <c r="D2437" t="s">
        <v>10155</v>
      </c>
      <c r="E2437" t="s">
        <v>10168</v>
      </c>
      <c r="F2437" s="35" t="s">
        <v>10169</v>
      </c>
      <c r="G2437" s="1" t="s">
        <v>5104</v>
      </c>
      <c r="H2437" s="1" t="s">
        <v>5104</v>
      </c>
      <c r="I2437" s="3">
        <v>1</v>
      </c>
      <c r="J2437" s="1">
        <v>1</v>
      </c>
      <c r="K2437" s="1">
        <v>1</v>
      </c>
      <c r="L2437" s="3">
        <v>1</v>
      </c>
      <c r="M2437" s="6">
        <v>41</v>
      </c>
      <c r="N2437" s="13">
        <v>41</v>
      </c>
      <c r="O2437" s="3">
        <v>44</v>
      </c>
      <c r="P2437" s="1">
        <v>5.62</v>
      </c>
      <c r="Q2437" s="1">
        <v>5.62</v>
      </c>
      <c r="R2437" s="3">
        <v>47</v>
      </c>
      <c r="S2437" s="1">
        <v>20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10</v>
      </c>
      <c r="Z2437" s="1">
        <v>0</v>
      </c>
      <c r="AA2437" s="1">
        <v>20</v>
      </c>
      <c r="AB2437" s="1">
        <v>50</v>
      </c>
      <c r="AC2437" s="3">
        <v>11</v>
      </c>
      <c r="AD2437" s="1">
        <v>-5.0049736999999997E-2</v>
      </c>
      <c r="AE2437" s="1">
        <v>1.9228836935764201E-2</v>
      </c>
      <c r="AF2437" s="1">
        <v>1</v>
      </c>
      <c r="AG2437" s="1">
        <v>1</v>
      </c>
      <c r="AH2437" s="1">
        <v>11</v>
      </c>
      <c r="AI2437" s="1">
        <v>3</v>
      </c>
      <c r="AJ2437" s="1">
        <v>3</v>
      </c>
      <c r="AK2437" s="1">
        <v>51</v>
      </c>
    </row>
    <row r="2438" spans="1:37" x14ac:dyDescent="0.2">
      <c r="A2438" t="s">
        <v>2437</v>
      </c>
      <c r="B2438" t="s">
        <v>5123</v>
      </c>
      <c r="C2438" t="s">
        <v>5124</v>
      </c>
      <c r="D2438" t="s">
        <v>10155</v>
      </c>
      <c r="E2438" t="s">
        <v>10170</v>
      </c>
      <c r="F2438" s="35" t="s">
        <v>10171</v>
      </c>
      <c r="G2438" s="1" t="s">
        <v>5104</v>
      </c>
      <c r="H2438" s="1" t="s">
        <v>5104</v>
      </c>
      <c r="I2438" s="3">
        <v>1</v>
      </c>
      <c r="J2438" s="1">
        <v>1</v>
      </c>
      <c r="K2438" s="1">
        <v>1</v>
      </c>
      <c r="L2438" s="3">
        <v>1</v>
      </c>
      <c r="M2438" s="6">
        <v>100</v>
      </c>
      <c r="N2438" s="13">
        <v>100</v>
      </c>
      <c r="O2438" s="3">
        <v>44</v>
      </c>
      <c r="P2438" s="1">
        <v>5.08</v>
      </c>
      <c r="Q2438" s="1">
        <v>5.08</v>
      </c>
      <c r="R2438" s="3">
        <v>47</v>
      </c>
      <c r="S2438" s="1">
        <v>20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10</v>
      </c>
      <c r="Z2438" s="1">
        <v>0</v>
      </c>
      <c r="AA2438" s="1">
        <v>20</v>
      </c>
      <c r="AB2438" s="1">
        <v>50</v>
      </c>
      <c r="AC2438" s="3">
        <v>11</v>
      </c>
      <c r="AD2438" s="1">
        <v>-5.0049736999999997E-2</v>
      </c>
      <c r="AE2438" s="1">
        <v>1.9228836935764201E-2</v>
      </c>
      <c r="AF2438" s="1">
        <v>1</v>
      </c>
      <c r="AG2438" s="1">
        <v>1</v>
      </c>
      <c r="AH2438" s="1">
        <v>11</v>
      </c>
      <c r="AI2438" s="1">
        <v>4</v>
      </c>
      <c r="AJ2438" s="1">
        <v>4</v>
      </c>
      <c r="AK2438" s="1">
        <v>51</v>
      </c>
    </row>
    <row r="2439" spans="1:37" x14ac:dyDescent="0.2">
      <c r="A2439" t="s">
        <v>2438</v>
      </c>
      <c r="B2439" t="s">
        <v>5123</v>
      </c>
      <c r="C2439" t="s">
        <v>5124</v>
      </c>
      <c r="D2439" t="s">
        <v>10155</v>
      </c>
      <c r="E2439" t="s">
        <v>10172</v>
      </c>
      <c r="F2439" s="35" t="s">
        <v>10173</v>
      </c>
      <c r="G2439" s="1" t="s">
        <v>5104</v>
      </c>
      <c r="H2439" s="1" t="s">
        <v>5104</v>
      </c>
      <c r="I2439" s="3">
        <v>1</v>
      </c>
      <c r="J2439" s="1">
        <v>0</v>
      </c>
      <c r="K2439" s="1">
        <v>0</v>
      </c>
      <c r="L2439" s="3">
        <v>1</v>
      </c>
      <c r="M2439" s="6">
        <v>125.3</v>
      </c>
      <c r="N2439" s="13">
        <v>125.3</v>
      </c>
      <c r="O2439" s="3">
        <v>44</v>
      </c>
      <c r="P2439" s="1" t="s">
        <v>2</v>
      </c>
      <c r="Q2439" s="1">
        <v>3.7423999999999999</v>
      </c>
      <c r="R2439" s="3" t="s">
        <v>14989</v>
      </c>
      <c r="S2439" s="1">
        <v>20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10</v>
      </c>
      <c r="Z2439" s="1">
        <v>0</v>
      </c>
      <c r="AA2439" s="1">
        <v>20</v>
      </c>
      <c r="AB2439" s="1">
        <v>50</v>
      </c>
      <c r="AC2439" s="3">
        <v>11</v>
      </c>
      <c r="AD2439" s="1">
        <v>-5.0049736999999997E-2</v>
      </c>
      <c r="AE2439" s="1">
        <v>1.9228836935764201E-2</v>
      </c>
      <c r="AF2439" s="1">
        <v>1</v>
      </c>
      <c r="AG2439" s="1">
        <v>1</v>
      </c>
      <c r="AH2439" s="1">
        <v>11</v>
      </c>
      <c r="AI2439" s="1">
        <v>6</v>
      </c>
      <c r="AJ2439" s="1">
        <v>6</v>
      </c>
      <c r="AK2439" s="1">
        <v>51</v>
      </c>
    </row>
    <row r="2440" spans="1:37" x14ac:dyDescent="0.2">
      <c r="A2440" t="s">
        <v>2439</v>
      </c>
      <c r="B2440" t="s">
        <v>5123</v>
      </c>
      <c r="C2440" t="s">
        <v>5124</v>
      </c>
      <c r="D2440" t="s">
        <v>10155</v>
      </c>
      <c r="E2440" t="s">
        <v>10174</v>
      </c>
      <c r="F2440" s="35" t="s">
        <v>10175</v>
      </c>
      <c r="G2440" s="1" t="s">
        <v>5104</v>
      </c>
      <c r="H2440" s="1" t="s">
        <v>5104</v>
      </c>
      <c r="I2440" s="3">
        <v>1</v>
      </c>
      <c r="J2440" s="1">
        <v>0</v>
      </c>
      <c r="K2440" s="1">
        <v>0</v>
      </c>
      <c r="L2440" s="3">
        <v>1</v>
      </c>
      <c r="M2440" s="6">
        <v>200</v>
      </c>
      <c r="N2440" s="13">
        <v>200</v>
      </c>
      <c r="O2440" s="3">
        <v>44</v>
      </c>
      <c r="P2440" s="1">
        <v>5.0475000000000003</v>
      </c>
      <c r="Q2440" s="1">
        <v>5.0475000000000003</v>
      </c>
      <c r="R2440" s="3">
        <v>47</v>
      </c>
      <c r="S2440" s="1">
        <v>20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10</v>
      </c>
      <c r="Z2440" s="1">
        <v>0</v>
      </c>
      <c r="AA2440" s="1">
        <v>20</v>
      </c>
      <c r="AB2440" s="1">
        <v>50</v>
      </c>
      <c r="AC2440" s="3">
        <v>11</v>
      </c>
      <c r="AD2440" s="1">
        <v>-5.0049736999999997E-2</v>
      </c>
      <c r="AE2440" s="1">
        <v>1.9228836935764201E-2</v>
      </c>
      <c r="AF2440" s="1">
        <v>1</v>
      </c>
      <c r="AG2440" s="1">
        <v>1</v>
      </c>
      <c r="AH2440" s="1">
        <v>11</v>
      </c>
      <c r="AI2440" s="1">
        <v>4</v>
      </c>
      <c r="AJ2440" s="1">
        <v>4</v>
      </c>
      <c r="AK2440" s="1">
        <v>51</v>
      </c>
    </row>
    <row r="2441" spans="1:37" x14ac:dyDescent="0.2">
      <c r="A2441" t="s">
        <v>2440</v>
      </c>
      <c r="B2441" t="s">
        <v>5123</v>
      </c>
      <c r="C2441" t="s">
        <v>5124</v>
      </c>
      <c r="D2441" t="s">
        <v>10155</v>
      </c>
      <c r="E2441" t="s">
        <v>10176</v>
      </c>
      <c r="F2441" s="35" t="s">
        <v>10177</v>
      </c>
      <c r="G2441" s="1" t="s">
        <v>5104</v>
      </c>
      <c r="H2441" s="1" t="s">
        <v>5104</v>
      </c>
      <c r="I2441" s="3">
        <v>1</v>
      </c>
      <c r="J2441" s="1">
        <v>1</v>
      </c>
      <c r="K2441" s="1">
        <v>1</v>
      </c>
      <c r="L2441" s="3">
        <v>1</v>
      </c>
      <c r="M2441" s="6">
        <v>90.6</v>
      </c>
      <c r="N2441" s="13">
        <v>90.6</v>
      </c>
      <c r="O2441" s="3">
        <v>44</v>
      </c>
      <c r="P2441" s="1">
        <v>5.7324999999999999</v>
      </c>
      <c r="Q2441" s="1">
        <v>5.7324999999999999</v>
      </c>
      <c r="R2441" s="3">
        <v>47</v>
      </c>
      <c r="S2441" s="1">
        <v>20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10</v>
      </c>
      <c r="Z2441" s="1">
        <v>0</v>
      </c>
      <c r="AA2441" s="1">
        <v>20</v>
      </c>
      <c r="AB2441" s="1">
        <v>50</v>
      </c>
      <c r="AC2441" s="3">
        <v>11</v>
      </c>
      <c r="AD2441" s="1">
        <v>-5.0049736999999997E-2</v>
      </c>
      <c r="AE2441" s="1">
        <v>1.9228836935764201E-2</v>
      </c>
      <c r="AF2441" s="1">
        <v>1</v>
      </c>
      <c r="AG2441" s="1">
        <v>1</v>
      </c>
      <c r="AH2441" s="1">
        <v>11</v>
      </c>
      <c r="AI2441" s="1">
        <v>5</v>
      </c>
      <c r="AJ2441" s="1">
        <v>5</v>
      </c>
      <c r="AK2441" s="1">
        <v>51</v>
      </c>
    </row>
    <row r="2442" spans="1:37" x14ac:dyDescent="0.2">
      <c r="A2442" t="s">
        <v>2441</v>
      </c>
      <c r="B2442" t="s">
        <v>5123</v>
      </c>
      <c r="C2442" t="s">
        <v>5124</v>
      </c>
      <c r="D2442" t="s">
        <v>10155</v>
      </c>
      <c r="E2442" t="s">
        <v>10178</v>
      </c>
      <c r="F2442" s="35" t="s">
        <v>10179</v>
      </c>
      <c r="G2442" s="1" t="s">
        <v>5104</v>
      </c>
      <c r="H2442" s="1" t="s">
        <v>5104</v>
      </c>
      <c r="I2442" s="3">
        <v>2</v>
      </c>
      <c r="J2442" s="1">
        <v>0</v>
      </c>
      <c r="K2442" s="1">
        <v>0</v>
      </c>
      <c r="L2442" s="3">
        <v>1</v>
      </c>
      <c r="M2442" s="6">
        <v>120</v>
      </c>
      <c r="N2442" s="13">
        <v>120</v>
      </c>
      <c r="O2442" s="3">
        <v>44</v>
      </c>
      <c r="P2442" s="1">
        <v>4.0824999999999996</v>
      </c>
      <c r="Q2442" s="1">
        <v>4.0824999999999996</v>
      </c>
      <c r="R2442" s="3">
        <v>47</v>
      </c>
      <c r="S2442" s="1">
        <v>20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10</v>
      </c>
      <c r="Z2442" s="1">
        <v>0</v>
      </c>
      <c r="AA2442" s="1">
        <v>20</v>
      </c>
      <c r="AB2442" s="1">
        <v>50</v>
      </c>
      <c r="AC2442" s="3">
        <v>11</v>
      </c>
      <c r="AD2442" s="1">
        <v>-5.0049736999999997E-2</v>
      </c>
      <c r="AE2442" s="1">
        <v>1.9228836935764201E-2</v>
      </c>
      <c r="AF2442" s="1">
        <v>1</v>
      </c>
      <c r="AG2442" s="1">
        <v>1</v>
      </c>
      <c r="AH2442" s="1">
        <v>11</v>
      </c>
      <c r="AI2442" s="1">
        <v>6</v>
      </c>
      <c r="AJ2442" s="1">
        <v>6</v>
      </c>
      <c r="AK2442" s="1">
        <v>51</v>
      </c>
    </row>
    <row r="2443" spans="1:37" x14ac:dyDescent="0.2">
      <c r="A2443" t="s">
        <v>2442</v>
      </c>
      <c r="B2443" t="s">
        <v>5123</v>
      </c>
      <c r="C2443" t="s">
        <v>5124</v>
      </c>
      <c r="D2443" t="s">
        <v>10155</v>
      </c>
      <c r="E2443" t="s">
        <v>10180</v>
      </c>
      <c r="F2443" s="35" t="s">
        <v>10181</v>
      </c>
      <c r="G2443" s="1" t="s">
        <v>5104</v>
      </c>
      <c r="H2443" s="1" t="s">
        <v>5104</v>
      </c>
      <c r="I2443" s="3">
        <v>1</v>
      </c>
      <c r="J2443" s="1">
        <v>1</v>
      </c>
      <c r="K2443" s="1">
        <v>1</v>
      </c>
      <c r="L2443" s="3">
        <v>1</v>
      </c>
      <c r="M2443" s="6">
        <v>105</v>
      </c>
      <c r="N2443" s="13">
        <v>105</v>
      </c>
      <c r="O2443" s="3">
        <v>44</v>
      </c>
      <c r="P2443" s="1">
        <v>5.7024999999999997</v>
      </c>
      <c r="Q2443" s="1">
        <v>5.7024999999999997</v>
      </c>
      <c r="R2443" s="3">
        <v>47</v>
      </c>
      <c r="S2443" s="1">
        <v>20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10</v>
      </c>
      <c r="Z2443" s="1">
        <v>0</v>
      </c>
      <c r="AA2443" s="1">
        <v>20</v>
      </c>
      <c r="AB2443" s="1">
        <v>50</v>
      </c>
      <c r="AC2443" s="3">
        <v>11</v>
      </c>
      <c r="AD2443" s="1">
        <v>-5.0049736999999997E-2</v>
      </c>
      <c r="AE2443" s="1">
        <v>1.9228836935764201E-2</v>
      </c>
      <c r="AF2443" s="1">
        <v>1</v>
      </c>
      <c r="AG2443" s="1">
        <v>1</v>
      </c>
      <c r="AH2443" s="1">
        <v>11</v>
      </c>
      <c r="AI2443" s="1">
        <v>3</v>
      </c>
      <c r="AJ2443" s="1">
        <v>3</v>
      </c>
      <c r="AK2443" s="1">
        <v>51</v>
      </c>
    </row>
    <row r="2444" spans="1:37" x14ac:dyDescent="0.2">
      <c r="A2444" t="s">
        <v>2443</v>
      </c>
      <c r="B2444" t="s">
        <v>5123</v>
      </c>
      <c r="C2444" t="s">
        <v>5124</v>
      </c>
      <c r="D2444" t="s">
        <v>10155</v>
      </c>
      <c r="E2444" t="s">
        <v>10182</v>
      </c>
      <c r="F2444" s="35" t="s">
        <v>10183</v>
      </c>
      <c r="G2444" s="1" t="s">
        <v>5104</v>
      </c>
      <c r="H2444" s="1" t="s">
        <v>5104</v>
      </c>
      <c r="I2444" s="3">
        <v>1</v>
      </c>
      <c r="J2444" s="1">
        <v>0</v>
      </c>
      <c r="K2444" s="1">
        <v>0</v>
      </c>
      <c r="L2444" s="3">
        <v>1</v>
      </c>
      <c r="M2444" s="6">
        <v>53.3</v>
      </c>
      <c r="N2444" s="13">
        <v>53.3</v>
      </c>
      <c r="O2444" s="3">
        <v>44</v>
      </c>
      <c r="P2444" s="1">
        <v>5.0049999999999999</v>
      </c>
      <c r="Q2444" s="1">
        <v>5.0049999999999999</v>
      </c>
      <c r="R2444" s="3">
        <v>47</v>
      </c>
      <c r="S2444" s="1">
        <v>20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10</v>
      </c>
      <c r="Z2444" s="1">
        <v>0</v>
      </c>
      <c r="AA2444" s="1">
        <v>20</v>
      </c>
      <c r="AB2444" s="1">
        <v>50</v>
      </c>
      <c r="AC2444" s="3">
        <v>11</v>
      </c>
      <c r="AD2444" s="1">
        <v>-5.0049736999999997E-2</v>
      </c>
      <c r="AE2444" s="1">
        <v>1.9228836935764201E-2</v>
      </c>
      <c r="AF2444" s="1">
        <v>1</v>
      </c>
      <c r="AG2444" s="1">
        <v>1</v>
      </c>
      <c r="AH2444" s="1">
        <v>11</v>
      </c>
      <c r="AI2444" s="1">
        <v>3</v>
      </c>
      <c r="AJ2444" s="1">
        <v>3</v>
      </c>
      <c r="AK2444" s="1">
        <v>51</v>
      </c>
    </row>
    <row r="2445" spans="1:37" x14ac:dyDescent="0.2">
      <c r="A2445" t="s">
        <v>2444</v>
      </c>
      <c r="B2445" t="s">
        <v>5123</v>
      </c>
      <c r="C2445" t="s">
        <v>5124</v>
      </c>
      <c r="D2445" t="s">
        <v>10155</v>
      </c>
      <c r="E2445" t="s">
        <v>5405</v>
      </c>
      <c r="F2445" s="35" t="s">
        <v>10184</v>
      </c>
      <c r="G2445" s="1" t="s">
        <v>5106</v>
      </c>
      <c r="H2445" s="1" t="s">
        <v>5106</v>
      </c>
      <c r="I2445" s="3">
        <v>2</v>
      </c>
      <c r="J2445" s="1">
        <v>1</v>
      </c>
      <c r="K2445" s="1">
        <v>1</v>
      </c>
      <c r="L2445" s="3">
        <v>1</v>
      </c>
      <c r="M2445" s="6">
        <v>150</v>
      </c>
      <c r="N2445" s="13">
        <v>150</v>
      </c>
      <c r="O2445" s="3">
        <v>44</v>
      </c>
      <c r="P2445" s="1">
        <v>7.24</v>
      </c>
      <c r="Q2445" s="1">
        <v>7.24</v>
      </c>
      <c r="R2445" s="3">
        <v>47</v>
      </c>
      <c r="S2445" s="1">
        <v>20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10</v>
      </c>
      <c r="Z2445" s="1">
        <v>0</v>
      </c>
      <c r="AA2445" s="1">
        <v>20</v>
      </c>
      <c r="AB2445" s="1">
        <v>50</v>
      </c>
      <c r="AC2445" s="3">
        <v>11</v>
      </c>
      <c r="AD2445" s="1">
        <v>-5.0049736999999997E-2</v>
      </c>
      <c r="AE2445" s="1">
        <v>1.9228836935764201E-2</v>
      </c>
      <c r="AF2445" s="1">
        <v>1</v>
      </c>
      <c r="AG2445" s="1">
        <v>1</v>
      </c>
      <c r="AH2445" s="1">
        <v>11</v>
      </c>
      <c r="AI2445" s="1">
        <v>3</v>
      </c>
      <c r="AJ2445" s="1">
        <v>3</v>
      </c>
      <c r="AK2445" s="1">
        <v>51</v>
      </c>
    </row>
    <row r="2446" spans="1:37" x14ac:dyDescent="0.2">
      <c r="A2446" t="s">
        <v>2445</v>
      </c>
      <c r="B2446" t="s">
        <v>5123</v>
      </c>
      <c r="C2446" t="s">
        <v>5124</v>
      </c>
      <c r="D2446" t="s">
        <v>10155</v>
      </c>
      <c r="E2446" t="s">
        <v>7300</v>
      </c>
      <c r="F2446" s="35" t="s">
        <v>10185</v>
      </c>
      <c r="G2446" s="1" t="s">
        <v>5104</v>
      </c>
      <c r="H2446" s="1" t="s">
        <v>5104</v>
      </c>
      <c r="I2446" s="3">
        <v>1</v>
      </c>
      <c r="J2446" s="1">
        <v>0</v>
      </c>
      <c r="K2446" s="1">
        <v>0</v>
      </c>
      <c r="L2446" s="3">
        <v>1</v>
      </c>
      <c r="M2446" s="6">
        <v>82.4</v>
      </c>
      <c r="N2446" s="13">
        <v>82.4</v>
      </c>
      <c r="O2446" s="3">
        <v>44</v>
      </c>
      <c r="P2446" s="1">
        <v>4</v>
      </c>
      <c r="Q2446" s="1">
        <v>4</v>
      </c>
      <c r="R2446" s="3">
        <v>47</v>
      </c>
      <c r="S2446" s="1">
        <v>20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10</v>
      </c>
      <c r="Z2446" s="1">
        <v>0</v>
      </c>
      <c r="AA2446" s="1">
        <v>20</v>
      </c>
      <c r="AB2446" s="1">
        <v>50</v>
      </c>
      <c r="AC2446" s="3">
        <v>11</v>
      </c>
      <c r="AD2446" s="1">
        <v>-5.0049736999999997E-2</v>
      </c>
      <c r="AE2446" s="1">
        <v>1.9228836935764201E-2</v>
      </c>
      <c r="AF2446" s="1">
        <v>1</v>
      </c>
      <c r="AG2446" s="1">
        <v>1</v>
      </c>
      <c r="AH2446" s="1">
        <v>11</v>
      </c>
      <c r="AI2446" s="1">
        <v>1</v>
      </c>
      <c r="AJ2446" s="1">
        <v>1</v>
      </c>
      <c r="AK2446" s="1">
        <v>51</v>
      </c>
    </row>
    <row r="2447" spans="1:37" x14ac:dyDescent="0.2">
      <c r="A2447" t="s">
        <v>2446</v>
      </c>
      <c r="B2447" t="s">
        <v>5554</v>
      </c>
      <c r="C2447" t="s">
        <v>5801</v>
      </c>
      <c r="D2447" t="s">
        <v>10186</v>
      </c>
      <c r="E2447" t="s">
        <v>10187</v>
      </c>
      <c r="F2447" s="35" t="s">
        <v>10188</v>
      </c>
      <c r="G2447" s="1" t="s">
        <v>5104</v>
      </c>
      <c r="H2447" s="1" t="s">
        <v>5104</v>
      </c>
      <c r="I2447" s="3">
        <v>1</v>
      </c>
      <c r="J2447" s="1">
        <v>0</v>
      </c>
      <c r="K2447" s="1">
        <v>0</v>
      </c>
      <c r="L2447" s="3">
        <v>1</v>
      </c>
      <c r="M2447" s="6">
        <v>342</v>
      </c>
      <c r="N2447" s="13">
        <v>342</v>
      </c>
      <c r="O2447" s="3">
        <v>44</v>
      </c>
      <c r="P2447" s="1">
        <v>5</v>
      </c>
      <c r="Q2447" s="1">
        <v>5</v>
      </c>
      <c r="R2447" s="3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40</v>
      </c>
      <c r="X2447" s="1">
        <v>30</v>
      </c>
      <c r="Y2447" s="1">
        <v>10</v>
      </c>
      <c r="Z2447" s="1">
        <v>0</v>
      </c>
      <c r="AA2447" s="1">
        <v>20</v>
      </c>
      <c r="AB2447" s="1">
        <v>0</v>
      </c>
      <c r="AC2447" s="3">
        <v>11</v>
      </c>
      <c r="AD2447" s="1">
        <v>-1.5873760000000001E-2</v>
      </c>
      <c r="AE2447" s="1">
        <v>-4.2199963908299797E-2</v>
      </c>
      <c r="AF2447" s="1">
        <v>1</v>
      </c>
      <c r="AG2447" s="1">
        <v>1</v>
      </c>
      <c r="AH2447" s="1">
        <v>11</v>
      </c>
      <c r="AI2447" s="1">
        <v>2</v>
      </c>
      <c r="AJ2447" s="1">
        <v>2</v>
      </c>
      <c r="AK2447" s="1">
        <v>51</v>
      </c>
    </row>
    <row r="2448" spans="1:37" x14ac:dyDescent="0.2">
      <c r="A2448" t="s">
        <v>2447</v>
      </c>
      <c r="B2448" t="s">
        <v>5554</v>
      </c>
      <c r="C2448" t="s">
        <v>5801</v>
      </c>
      <c r="D2448" t="s">
        <v>10186</v>
      </c>
      <c r="E2448" t="s">
        <v>10189</v>
      </c>
      <c r="F2448" s="35" t="s">
        <v>10190</v>
      </c>
      <c r="G2448" s="1" t="s">
        <v>5104</v>
      </c>
      <c r="H2448" s="1" t="s">
        <v>5104</v>
      </c>
      <c r="I2448" s="3">
        <v>1</v>
      </c>
      <c r="J2448" s="1">
        <v>0</v>
      </c>
      <c r="K2448" s="1">
        <v>0</v>
      </c>
      <c r="L2448" s="3">
        <v>1</v>
      </c>
      <c r="M2448" s="6">
        <v>199.3</v>
      </c>
      <c r="N2448" s="13">
        <v>199.3</v>
      </c>
      <c r="O2448" s="3">
        <v>44</v>
      </c>
      <c r="P2448" s="1" t="s">
        <v>2</v>
      </c>
      <c r="Q2448" s="1">
        <v>4.1638999999999999</v>
      </c>
      <c r="R2448" s="3" t="s">
        <v>14989</v>
      </c>
      <c r="S2448" s="1">
        <v>0</v>
      </c>
      <c r="T2448" s="1">
        <v>0</v>
      </c>
      <c r="U2448" s="1">
        <v>0</v>
      </c>
      <c r="V2448" s="1">
        <v>0</v>
      </c>
      <c r="W2448" s="1">
        <v>40</v>
      </c>
      <c r="X2448" s="1">
        <v>30</v>
      </c>
      <c r="Y2448" s="1">
        <v>10</v>
      </c>
      <c r="Z2448" s="1">
        <v>0</v>
      </c>
      <c r="AA2448" s="1">
        <v>20</v>
      </c>
      <c r="AB2448" s="1">
        <v>0</v>
      </c>
      <c r="AC2448" s="3">
        <v>11</v>
      </c>
      <c r="AD2448" s="1">
        <v>-1.5873760000000001E-2</v>
      </c>
      <c r="AE2448" s="1">
        <v>-4.2199963908299797E-2</v>
      </c>
      <c r="AF2448" s="1">
        <v>1</v>
      </c>
      <c r="AG2448" s="1">
        <v>1</v>
      </c>
      <c r="AH2448" s="1">
        <v>11</v>
      </c>
      <c r="AI2448" s="1">
        <v>1</v>
      </c>
      <c r="AJ2448" s="1">
        <v>1</v>
      </c>
      <c r="AK2448" s="1">
        <v>51</v>
      </c>
    </row>
    <row r="2449" spans="1:37" x14ac:dyDescent="0.2">
      <c r="A2449" t="s">
        <v>2448</v>
      </c>
      <c r="B2449" t="s">
        <v>5123</v>
      </c>
      <c r="C2449" t="s">
        <v>5124</v>
      </c>
      <c r="D2449" t="s">
        <v>10191</v>
      </c>
      <c r="E2449" t="s">
        <v>6647</v>
      </c>
      <c r="F2449" s="35" t="s">
        <v>10192</v>
      </c>
      <c r="G2449" s="1" t="s">
        <v>5104</v>
      </c>
      <c r="H2449" s="1" t="s">
        <v>5104</v>
      </c>
      <c r="I2449" s="3">
        <v>1</v>
      </c>
      <c r="J2449" s="1">
        <v>0</v>
      </c>
      <c r="K2449" s="1">
        <v>0</v>
      </c>
      <c r="L2449" s="3">
        <v>1</v>
      </c>
      <c r="M2449" s="6">
        <v>716.5</v>
      </c>
      <c r="N2449" s="13">
        <v>716.5</v>
      </c>
      <c r="O2449" s="3">
        <v>44</v>
      </c>
      <c r="P2449" s="1">
        <v>1.915</v>
      </c>
      <c r="Q2449" s="1">
        <v>1.915</v>
      </c>
      <c r="R2449" s="3">
        <v>47</v>
      </c>
      <c r="S2449" s="1">
        <v>20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80</v>
      </c>
      <c r="AA2449" s="1">
        <v>0</v>
      </c>
      <c r="AB2449" s="1">
        <v>0</v>
      </c>
      <c r="AC2449" s="3">
        <v>11</v>
      </c>
      <c r="AD2449" s="1">
        <v>3.1939937000000002E-2</v>
      </c>
      <c r="AE2449" s="1">
        <v>-1.4391029177703E-2</v>
      </c>
      <c r="AF2449" s="1">
        <v>3</v>
      </c>
      <c r="AG2449" s="1">
        <v>3</v>
      </c>
      <c r="AH2449" s="1">
        <v>11</v>
      </c>
      <c r="AI2449" s="1">
        <v>3</v>
      </c>
      <c r="AJ2449" s="1">
        <v>3</v>
      </c>
      <c r="AK2449" s="1">
        <v>51</v>
      </c>
    </row>
    <row r="2450" spans="1:37" x14ac:dyDescent="0.2">
      <c r="A2450" t="s">
        <v>2449</v>
      </c>
      <c r="B2450" t="s">
        <v>5123</v>
      </c>
      <c r="C2450" t="s">
        <v>5124</v>
      </c>
      <c r="D2450" t="s">
        <v>10191</v>
      </c>
      <c r="E2450" t="s">
        <v>8012</v>
      </c>
      <c r="F2450" s="35" t="s">
        <v>10193</v>
      </c>
      <c r="G2450" s="1" t="s">
        <v>5104</v>
      </c>
      <c r="H2450" s="1" t="s">
        <v>5104</v>
      </c>
      <c r="I2450" s="3">
        <v>1</v>
      </c>
      <c r="J2450" s="1">
        <v>0</v>
      </c>
      <c r="K2450" s="1">
        <v>0</v>
      </c>
      <c r="L2450" s="3">
        <v>1</v>
      </c>
      <c r="M2450" s="6">
        <v>267</v>
      </c>
      <c r="N2450" s="13">
        <v>267</v>
      </c>
      <c r="O2450" s="3">
        <v>44</v>
      </c>
      <c r="P2450" s="1">
        <v>2</v>
      </c>
      <c r="Q2450" s="1">
        <v>2</v>
      </c>
      <c r="R2450" s="3">
        <v>47</v>
      </c>
      <c r="S2450" s="1">
        <v>20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80</v>
      </c>
      <c r="AA2450" s="1">
        <v>0</v>
      </c>
      <c r="AB2450" s="1">
        <v>0</v>
      </c>
      <c r="AC2450" s="3">
        <v>11</v>
      </c>
      <c r="AD2450" s="1">
        <v>3.1939937000000002E-2</v>
      </c>
      <c r="AE2450" s="1">
        <v>-1.4391029177703E-2</v>
      </c>
      <c r="AF2450" s="1">
        <v>3</v>
      </c>
      <c r="AG2450" s="1">
        <v>3</v>
      </c>
      <c r="AH2450" s="1">
        <v>11</v>
      </c>
      <c r="AI2450" s="1">
        <v>2</v>
      </c>
      <c r="AJ2450" s="1">
        <v>2</v>
      </c>
      <c r="AK2450" s="1">
        <v>51</v>
      </c>
    </row>
    <row r="2451" spans="1:37" x14ac:dyDescent="0.2">
      <c r="A2451" t="s">
        <v>2450</v>
      </c>
      <c r="B2451" t="s">
        <v>5123</v>
      </c>
      <c r="C2451" t="s">
        <v>6199</v>
      </c>
      <c r="D2451" t="s">
        <v>10194</v>
      </c>
      <c r="E2451" t="s">
        <v>10195</v>
      </c>
      <c r="F2451" s="35" t="s">
        <v>10196</v>
      </c>
      <c r="G2451" s="1" t="s">
        <v>5104</v>
      </c>
      <c r="H2451" s="1" t="s">
        <v>5104</v>
      </c>
      <c r="I2451" s="3">
        <v>1</v>
      </c>
      <c r="J2451" s="1">
        <v>1</v>
      </c>
      <c r="K2451" s="1">
        <v>1</v>
      </c>
      <c r="L2451" s="3">
        <v>1</v>
      </c>
      <c r="M2451" s="6">
        <v>483</v>
      </c>
      <c r="N2451" s="13">
        <v>483</v>
      </c>
      <c r="O2451" s="3">
        <v>44</v>
      </c>
      <c r="P2451" s="1" t="s">
        <v>2</v>
      </c>
      <c r="Q2451" s="1">
        <v>3.1259999999999999</v>
      </c>
      <c r="R2451" s="3" t="s">
        <v>14989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30</v>
      </c>
      <c r="Z2451" s="1">
        <v>0</v>
      </c>
      <c r="AA2451" s="1">
        <v>0</v>
      </c>
      <c r="AB2451" s="1">
        <v>70</v>
      </c>
      <c r="AC2451" s="3">
        <v>11</v>
      </c>
      <c r="AD2451" s="1">
        <v>-9.6893048999999995E-2</v>
      </c>
      <c r="AE2451" s="1">
        <v>1.50378915385795E-3</v>
      </c>
      <c r="AF2451" s="1">
        <v>2</v>
      </c>
      <c r="AG2451" s="1">
        <v>2</v>
      </c>
      <c r="AH2451" s="1">
        <v>11</v>
      </c>
      <c r="AI2451" s="1">
        <v>2</v>
      </c>
      <c r="AJ2451" s="1">
        <v>2</v>
      </c>
      <c r="AK2451" s="1">
        <v>51</v>
      </c>
    </row>
    <row r="2452" spans="1:37" x14ac:dyDescent="0.2">
      <c r="A2452" t="s">
        <v>2451</v>
      </c>
      <c r="B2452" t="s">
        <v>5123</v>
      </c>
      <c r="C2452" t="s">
        <v>6199</v>
      </c>
      <c r="D2452" t="s">
        <v>10194</v>
      </c>
      <c r="E2452" t="s">
        <v>6824</v>
      </c>
      <c r="F2452" s="35" t="s">
        <v>10197</v>
      </c>
      <c r="G2452" s="1" t="s">
        <v>5104</v>
      </c>
      <c r="H2452" s="1" t="s">
        <v>5104</v>
      </c>
      <c r="I2452" s="3">
        <v>1</v>
      </c>
      <c r="J2452" s="1">
        <v>1</v>
      </c>
      <c r="K2452" s="1">
        <v>1</v>
      </c>
      <c r="L2452" s="3">
        <v>1</v>
      </c>
      <c r="M2452" s="6">
        <v>820</v>
      </c>
      <c r="N2452" s="13">
        <v>820</v>
      </c>
      <c r="O2452" s="3">
        <v>44</v>
      </c>
      <c r="P2452" s="1" t="s">
        <v>2</v>
      </c>
      <c r="Q2452" s="1">
        <v>3.0049000000000001</v>
      </c>
      <c r="R2452" s="3" t="s">
        <v>14989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30</v>
      </c>
      <c r="Z2452" s="1">
        <v>0</v>
      </c>
      <c r="AA2452" s="1">
        <v>0</v>
      </c>
      <c r="AB2452" s="1">
        <v>70</v>
      </c>
      <c r="AC2452" s="3">
        <v>11</v>
      </c>
      <c r="AD2452" s="1">
        <v>-9.6893048999999995E-2</v>
      </c>
      <c r="AE2452" s="1">
        <v>1.50378915385795E-3</v>
      </c>
      <c r="AF2452" s="1">
        <v>2</v>
      </c>
      <c r="AG2452" s="1">
        <v>2</v>
      </c>
      <c r="AH2452" s="1">
        <v>11</v>
      </c>
      <c r="AI2452" s="1">
        <v>2</v>
      </c>
      <c r="AJ2452" s="1">
        <v>2</v>
      </c>
      <c r="AK2452" s="1">
        <v>51</v>
      </c>
    </row>
    <row r="2453" spans="1:37" x14ac:dyDescent="0.2">
      <c r="A2453" t="s">
        <v>2452</v>
      </c>
      <c r="B2453" t="s">
        <v>5123</v>
      </c>
      <c r="C2453" t="s">
        <v>6199</v>
      </c>
      <c r="D2453" t="s">
        <v>10194</v>
      </c>
      <c r="E2453" t="s">
        <v>6500</v>
      </c>
      <c r="F2453" s="35" t="s">
        <v>10198</v>
      </c>
      <c r="G2453" s="1" t="s">
        <v>5104</v>
      </c>
      <c r="H2453" s="1" t="s">
        <v>5104</v>
      </c>
      <c r="I2453" s="3">
        <v>1</v>
      </c>
      <c r="J2453" s="1">
        <v>0</v>
      </c>
      <c r="K2453" s="1">
        <v>0</v>
      </c>
      <c r="L2453" s="3">
        <v>1</v>
      </c>
      <c r="M2453" s="6">
        <v>414.9</v>
      </c>
      <c r="N2453" s="13">
        <v>414.9</v>
      </c>
      <c r="O2453" s="3">
        <v>44</v>
      </c>
      <c r="P2453" s="1">
        <v>1</v>
      </c>
      <c r="Q2453" s="1">
        <v>1</v>
      </c>
      <c r="R2453" s="3">
        <v>47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30</v>
      </c>
      <c r="Z2453" s="1">
        <v>0</v>
      </c>
      <c r="AA2453" s="1">
        <v>0</v>
      </c>
      <c r="AB2453" s="1">
        <v>70</v>
      </c>
      <c r="AC2453" s="3">
        <v>11</v>
      </c>
      <c r="AD2453" s="1">
        <v>-9.6893048999999995E-2</v>
      </c>
      <c r="AE2453" s="1">
        <v>1.50378915385795E-3</v>
      </c>
      <c r="AF2453" s="1">
        <v>1</v>
      </c>
      <c r="AG2453" s="1">
        <v>1</v>
      </c>
      <c r="AH2453" s="1">
        <v>11</v>
      </c>
      <c r="AI2453" s="1">
        <v>1</v>
      </c>
      <c r="AJ2453" s="1">
        <v>1</v>
      </c>
      <c r="AK2453" s="1">
        <v>51</v>
      </c>
    </row>
    <row r="2454" spans="1:37" x14ac:dyDescent="0.2">
      <c r="A2454" t="s">
        <v>2453</v>
      </c>
      <c r="B2454" t="s">
        <v>5123</v>
      </c>
      <c r="C2454" t="s">
        <v>6199</v>
      </c>
      <c r="D2454" t="s">
        <v>10194</v>
      </c>
      <c r="E2454" t="s">
        <v>10199</v>
      </c>
      <c r="F2454" s="35" t="s">
        <v>10200</v>
      </c>
      <c r="G2454" s="1" t="s">
        <v>2</v>
      </c>
      <c r="H2454" s="1" t="s">
        <v>5104</v>
      </c>
      <c r="I2454" s="14" t="s">
        <v>14989</v>
      </c>
      <c r="J2454" s="1" t="s">
        <v>2</v>
      </c>
      <c r="K2454" s="1">
        <v>0</v>
      </c>
      <c r="L2454" s="14" t="s">
        <v>14989</v>
      </c>
      <c r="M2454" s="6">
        <v>550</v>
      </c>
      <c r="N2454" s="13">
        <v>550</v>
      </c>
      <c r="O2454" s="3">
        <v>44</v>
      </c>
      <c r="P2454" s="1" t="s">
        <v>2</v>
      </c>
      <c r="Q2454" s="1">
        <v>3.9676999999999998</v>
      </c>
      <c r="R2454" s="3" t="s">
        <v>14989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30</v>
      </c>
      <c r="Z2454" s="1">
        <v>0</v>
      </c>
      <c r="AA2454" s="1">
        <v>0</v>
      </c>
      <c r="AB2454" s="1">
        <v>70</v>
      </c>
      <c r="AC2454" s="3">
        <v>11</v>
      </c>
      <c r="AD2454" s="1">
        <v>-9.6893048999999995E-2</v>
      </c>
      <c r="AE2454" s="1">
        <v>1.50378915385795E-3</v>
      </c>
      <c r="AF2454" s="1">
        <v>1</v>
      </c>
      <c r="AG2454" s="1">
        <v>1</v>
      </c>
      <c r="AH2454" s="1">
        <v>11</v>
      </c>
      <c r="AI2454" s="1">
        <v>1</v>
      </c>
      <c r="AJ2454" s="1">
        <v>1</v>
      </c>
      <c r="AK2454" s="1">
        <v>51</v>
      </c>
    </row>
    <row r="2455" spans="1:37" x14ac:dyDescent="0.2">
      <c r="A2455" t="s">
        <v>2454</v>
      </c>
      <c r="B2455" t="s">
        <v>5123</v>
      </c>
      <c r="C2455" t="s">
        <v>5131</v>
      </c>
      <c r="D2455" t="s">
        <v>10201</v>
      </c>
      <c r="E2455" t="s">
        <v>9175</v>
      </c>
      <c r="F2455" s="35" t="s">
        <v>10202</v>
      </c>
      <c r="G2455" s="1" t="s">
        <v>5104</v>
      </c>
      <c r="H2455" s="1" t="s">
        <v>5104</v>
      </c>
      <c r="I2455" s="3">
        <v>1</v>
      </c>
      <c r="J2455" s="1">
        <v>1</v>
      </c>
      <c r="K2455" s="1">
        <v>1</v>
      </c>
      <c r="L2455" s="3">
        <v>41</v>
      </c>
      <c r="M2455" s="6">
        <v>105</v>
      </c>
      <c r="N2455" s="13">
        <v>105</v>
      </c>
      <c r="O2455" s="3">
        <v>44</v>
      </c>
      <c r="P2455" s="1">
        <v>8.74</v>
      </c>
      <c r="Q2455" s="1">
        <v>8.74</v>
      </c>
      <c r="R2455" s="3">
        <v>47</v>
      </c>
      <c r="S2455" s="1">
        <v>0</v>
      </c>
      <c r="T2455" s="1">
        <v>10</v>
      </c>
      <c r="U2455" s="1">
        <v>0</v>
      </c>
      <c r="V2455" s="1">
        <v>0</v>
      </c>
      <c r="W2455" s="1">
        <v>0</v>
      </c>
      <c r="X2455" s="1">
        <v>0</v>
      </c>
      <c r="Y2455" s="1">
        <v>30</v>
      </c>
      <c r="Z2455" s="1">
        <v>0</v>
      </c>
      <c r="AA2455" s="1">
        <v>30</v>
      </c>
      <c r="AB2455" s="1">
        <v>30</v>
      </c>
      <c r="AC2455" s="3">
        <v>11</v>
      </c>
      <c r="AD2455" s="1">
        <v>-7.8961080000000003E-2</v>
      </c>
      <c r="AE2455" s="1">
        <v>-4.5233303483678197E-2</v>
      </c>
      <c r="AF2455" s="1">
        <v>1</v>
      </c>
      <c r="AG2455" s="1">
        <v>1</v>
      </c>
      <c r="AH2455" s="1">
        <v>11</v>
      </c>
      <c r="AI2455" s="1">
        <v>1</v>
      </c>
      <c r="AJ2455" s="1">
        <v>1</v>
      </c>
      <c r="AK2455" s="1">
        <v>51</v>
      </c>
    </row>
    <row r="2456" spans="1:37" x14ac:dyDescent="0.2">
      <c r="A2456" t="s">
        <v>2455</v>
      </c>
      <c r="B2456" t="s">
        <v>5123</v>
      </c>
      <c r="C2456" t="s">
        <v>5131</v>
      </c>
      <c r="D2456" t="s">
        <v>10201</v>
      </c>
      <c r="E2456" t="s">
        <v>10203</v>
      </c>
      <c r="F2456" s="35" t="s">
        <v>10204</v>
      </c>
      <c r="G2456" s="1" t="s">
        <v>5104</v>
      </c>
      <c r="H2456" s="1" t="s">
        <v>5104</v>
      </c>
      <c r="I2456" s="3">
        <v>1</v>
      </c>
      <c r="J2456" s="1">
        <v>1</v>
      </c>
      <c r="K2456" s="1">
        <v>1</v>
      </c>
      <c r="L2456" s="3">
        <v>1</v>
      </c>
      <c r="M2456" s="6">
        <v>198</v>
      </c>
      <c r="N2456" s="13">
        <v>198</v>
      </c>
      <c r="O2456" s="3">
        <v>44</v>
      </c>
      <c r="P2456" s="1">
        <v>8.8000000000000007</v>
      </c>
      <c r="Q2456" s="1">
        <v>8.8000000000000007</v>
      </c>
      <c r="R2456" s="3">
        <v>47</v>
      </c>
      <c r="S2456" s="1">
        <v>0</v>
      </c>
      <c r="T2456" s="1">
        <v>10</v>
      </c>
      <c r="U2456" s="1">
        <v>0</v>
      </c>
      <c r="V2456" s="1">
        <v>0</v>
      </c>
      <c r="W2456" s="1">
        <v>0</v>
      </c>
      <c r="X2456" s="1">
        <v>0</v>
      </c>
      <c r="Y2456" s="1">
        <v>30</v>
      </c>
      <c r="Z2456" s="1">
        <v>0</v>
      </c>
      <c r="AA2456" s="1">
        <v>30</v>
      </c>
      <c r="AB2456" s="1">
        <v>30</v>
      </c>
      <c r="AC2456" s="3">
        <v>11</v>
      </c>
      <c r="AD2456" s="1">
        <v>-7.8961080000000003E-2</v>
      </c>
      <c r="AE2456" s="1">
        <v>-4.5233303483678197E-2</v>
      </c>
      <c r="AF2456" s="1">
        <v>1</v>
      </c>
      <c r="AG2456" s="1">
        <v>1</v>
      </c>
      <c r="AH2456" s="1">
        <v>11</v>
      </c>
      <c r="AI2456" s="1">
        <v>4</v>
      </c>
      <c r="AJ2456" s="1">
        <v>4</v>
      </c>
      <c r="AK2456" s="1">
        <v>51</v>
      </c>
    </row>
    <row r="2457" spans="1:37" x14ac:dyDescent="0.2">
      <c r="A2457" t="s">
        <v>2456</v>
      </c>
      <c r="B2457" t="s">
        <v>5123</v>
      </c>
      <c r="C2457" t="s">
        <v>5131</v>
      </c>
      <c r="D2457" t="s">
        <v>10201</v>
      </c>
      <c r="E2457" t="s">
        <v>10205</v>
      </c>
      <c r="F2457" s="35" t="s">
        <v>10206</v>
      </c>
      <c r="G2457" s="1" t="s">
        <v>5104</v>
      </c>
      <c r="H2457" s="1" t="s">
        <v>5104</v>
      </c>
      <c r="I2457" s="3">
        <v>1</v>
      </c>
      <c r="J2457" s="1">
        <v>0</v>
      </c>
      <c r="K2457" s="1">
        <v>0</v>
      </c>
      <c r="L2457" s="3">
        <v>1</v>
      </c>
      <c r="M2457" s="6">
        <v>97.5</v>
      </c>
      <c r="N2457" s="13">
        <v>97.5</v>
      </c>
      <c r="O2457" s="3">
        <v>44</v>
      </c>
      <c r="P2457" s="1">
        <v>8.69</v>
      </c>
      <c r="Q2457" s="1">
        <v>8.69</v>
      </c>
      <c r="R2457" s="3">
        <v>47</v>
      </c>
      <c r="S2457" s="1">
        <v>0</v>
      </c>
      <c r="T2457" s="1">
        <v>10</v>
      </c>
      <c r="U2457" s="1">
        <v>0</v>
      </c>
      <c r="V2457" s="1">
        <v>0</v>
      </c>
      <c r="W2457" s="1">
        <v>0</v>
      </c>
      <c r="X2457" s="1">
        <v>0</v>
      </c>
      <c r="Y2457" s="1">
        <v>30</v>
      </c>
      <c r="Z2457" s="1">
        <v>0</v>
      </c>
      <c r="AA2457" s="1">
        <v>30</v>
      </c>
      <c r="AB2457" s="1">
        <v>30</v>
      </c>
      <c r="AC2457" s="3">
        <v>11</v>
      </c>
      <c r="AD2457" s="1">
        <v>-7.8961080000000003E-2</v>
      </c>
      <c r="AE2457" s="1">
        <v>-4.5233303483678197E-2</v>
      </c>
      <c r="AF2457" s="1">
        <v>1</v>
      </c>
      <c r="AG2457" s="1">
        <v>1</v>
      </c>
      <c r="AH2457" s="1">
        <v>11</v>
      </c>
      <c r="AI2457" s="1">
        <v>5</v>
      </c>
      <c r="AJ2457" s="1">
        <v>5</v>
      </c>
      <c r="AK2457" s="1">
        <v>51</v>
      </c>
    </row>
    <row r="2458" spans="1:37" x14ac:dyDescent="0.2">
      <c r="A2458" t="s">
        <v>2457</v>
      </c>
      <c r="B2458" t="s">
        <v>5123</v>
      </c>
      <c r="C2458" t="s">
        <v>5131</v>
      </c>
      <c r="D2458" t="s">
        <v>10201</v>
      </c>
      <c r="E2458" t="s">
        <v>10207</v>
      </c>
      <c r="F2458" s="35" t="s">
        <v>10208</v>
      </c>
      <c r="G2458" s="1" t="s">
        <v>5104</v>
      </c>
      <c r="H2458" s="1" t="s">
        <v>5104</v>
      </c>
      <c r="I2458" s="3">
        <v>1</v>
      </c>
      <c r="J2458" s="1">
        <v>1</v>
      </c>
      <c r="K2458" s="1">
        <v>1</v>
      </c>
      <c r="L2458" s="3">
        <v>1</v>
      </c>
      <c r="M2458" s="6">
        <v>260</v>
      </c>
      <c r="N2458" s="13">
        <v>260</v>
      </c>
      <c r="O2458" s="3">
        <v>44</v>
      </c>
      <c r="P2458" s="1">
        <v>8.89</v>
      </c>
      <c r="Q2458" s="1">
        <v>8.89</v>
      </c>
      <c r="R2458" s="3">
        <v>47</v>
      </c>
      <c r="S2458" s="1">
        <v>0</v>
      </c>
      <c r="T2458" s="1">
        <v>10</v>
      </c>
      <c r="U2458" s="1">
        <v>0</v>
      </c>
      <c r="V2458" s="1">
        <v>0</v>
      </c>
      <c r="W2458" s="1">
        <v>0</v>
      </c>
      <c r="X2458" s="1">
        <v>0</v>
      </c>
      <c r="Y2458" s="1">
        <v>30</v>
      </c>
      <c r="Z2458" s="1">
        <v>0</v>
      </c>
      <c r="AA2458" s="1">
        <v>30</v>
      </c>
      <c r="AB2458" s="1">
        <v>30</v>
      </c>
      <c r="AC2458" s="3">
        <v>11</v>
      </c>
      <c r="AD2458" s="1">
        <v>-7.8961080000000003E-2</v>
      </c>
      <c r="AE2458" s="1">
        <v>-4.5233303483678197E-2</v>
      </c>
      <c r="AF2458" s="1">
        <v>1</v>
      </c>
      <c r="AG2458" s="1">
        <v>1</v>
      </c>
      <c r="AH2458" s="1">
        <v>11</v>
      </c>
      <c r="AI2458" s="1">
        <v>2</v>
      </c>
      <c r="AJ2458" s="1">
        <v>2</v>
      </c>
      <c r="AK2458" s="1">
        <v>51</v>
      </c>
    </row>
    <row r="2459" spans="1:37" x14ac:dyDescent="0.2">
      <c r="A2459" t="s">
        <v>2458</v>
      </c>
      <c r="B2459" t="s">
        <v>5123</v>
      </c>
      <c r="C2459" t="s">
        <v>6199</v>
      </c>
      <c r="D2459" t="s">
        <v>10209</v>
      </c>
      <c r="E2459" t="s">
        <v>6362</v>
      </c>
      <c r="F2459" s="35" t="s">
        <v>10210</v>
      </c>
      <c r="G2459" s="1" t="s">
        <v>5104</v>
      </c>
      <c r="H2459" s="1" t="s">
        <v>5104</v>
      </c>
      <c r="I2459" s="3">
        <v>1</v>
      </c>
      <c r="J2459" s="1">
        <v>0</v>
      </c>
      <c r="K2459" s="1">
        <v>0</v>
      </c>
      <c r="L2459" s="3">
        <v>1</v>
      </c>
      <c r="M2459" s="6">
        <v>175</v>
      </c>
      <c r="N2459" s="13">
        <v>175</v>
      </c>
      <c r="O2459" s="3">
        <v>44</v>
      </c>
      <c r="P2459" s="1">
        <v>0.97</v>
      </c>
      <c r="Q2459" s="1">
        <v>0.97</v>
      </c>
      <c r="R2459" s="3">
        <v>47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30</v>
      </c>
      <c r="Z2459" s="1">
        <v>0</v>
      </c>
      <c r="AA2459" s="1">
        <v>20</v>
      </c>
      <c r="AB2459" s="1">
        <v>50</v>
      </c>
      <c r="AC2459" s="3">
        <v>11</v>
      </c>
      <c r="AD2459" s="1">
        <v>-9.4554810000000003E-2</v>
      </c>
      <c r="AE2459" s="1">
        <v>-2.0233690908755899E-2</v>
      </c>
      <c r="AF2459" s="1">
        <v>3</v>
      </c>
      <c r="AG2459" s="1">
        <v>3</v>
      </c>
      <c r="AH2459" s="1">
        <v>11</v>
      </c>
      <c r="AI2459" s="1">
        <v>3</v>
      </c>
      <c r="AJ2459" s="1">
        <v>3</v>
      </c>
      <c r="AK2459" s="1">
        <v>51</v>
      </c>
    </row>
    <row r="2460" spans="1:37" x14ac:dyDescent="0.2">
      <c r="A2460" t="s">
        <v>2459</v>
      </c>
      <c r="B2460" t="s">
        <v>5123</v>
      </c>
      <c r="C2460" t="s">
        <v>6199</v>
      </c>
      <c r="D2460" t="s">
        <v>10209</v>
      </c>
      <c r="E2460" t="s">
        <v>10211</v>
      </c>
      <c r="F2460" s="35" t="s">
        <v>10212</v>
      </c>
      <c r="G2460" s="1" t="s">
        <v>5104</v>
      </c>
      <c r="H2460" s="1" t="s">
        <v>5104</v>
      </c>
      <c r="I2460" s="3">
        <v>1</v>
      </c>
      <c r="J2460" s="1">
        <v>0</v>
      </c>
      <c r="K2460" s="1">
        <v>0</v>
      </c>
      <c r="L2460" s="3">
        <v>1</v>
      </c>
      <c r="M2460" s="6">
        <v>108</v>
      </c>
      <c r="N2460" s="13">
        <v>108</v>
      </c>
      <c r="O2460" s="3">
        <v>44</v>
      </c>
      <c r="P2460" s="1" t="s">
        <v>2</v>
      </c>
      <c r="Q2460" s="1">
        <v>1.8701000000000001</v>
      </c>
      <c r="R2460" s="3" t="s">
        <v>14989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30</v>
      </c>
      <c r="Z2460" s="1">
        <v>0</v>
      </c>
      <c r="AA2460" s="1">
        <v>20</v>
      </c>
      <c r="AB2460" s="1">
        <v>50</v>
      </c>
      <c r="AC2460" s="3">
        <v>11</v>
      </c>
      <c r="AD2460" s="1">
        <v>-9.4554810000000003E-2</v>
      </c>
      <c r="AE2460" s="1">
        <v>-2.0233690908755899E-2</v>
      </c>
      <c r="AF2460" s="1">
        <v>3</v>
      </c>
      <c r="AG2460" s="1">
        <v>3</v>
      </c>
      <c r="AH2460" s="1">
        <v>11</v>
      </c>
      <c r="AI2460" s="1">
        <v>1</v>
      </c>
      <c r="AJ2460" s="1">
        <v>1</v>
      </c>
      <c r="AK2460" s="1">
        <v>51</v>
      </c>
    </row>
    <row r="2461" spans="1:37" x14ac:dyDescent="0.2">
      <c r="A2461" t="s">
        <v>2460</v>
      </c>
      <c r="B2461" t="s">
        <v>5123</v>
      </c>
      <c r="C2461" t="s">
        <v>6199</v>
      </c>
      <c r="D2461" t="s">
        <v>10209</v>
      </c>
      <c r="E2461" t="s">
        <v>10213</v>
      </c>
      <c r="F2461" s="35" t="s">
        <v>10214</v>
      </c>
      <c r="G2461" s="1" t="s">
        <v>5104</v>
      </c>
      <c r="H2461" s="1" t="s">
        <v>5104</v>
      </c>
      <c r="I2461" s="3">
        <v>8</v>
      </c>
      <c r="J2461" s="1">
        <v>0</v>
      </c>
      <c r="K2461" s="1">
        <v>0</v>
      </c>
      <c r="L2461" s="3">
        <v>1</v>
      </c>
      <c r="M2461" s="6">
        <v>146.69999999999999</v>
      </c>
      <c r="N2461" s="13">
        <v>146.69999999999999</v>
      </c>
      <c r="O2461" s="3">
        <v>44</v>
      </c>
      <c r="P2461" s="1">
        <v>1</v>
      </c>
      <c r="Q2461" s="1">
        <v>1</v>
      </c>
      <c r="R2461" s="3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30</v>
      </c>
      <c r="Z2461" s="1">
        <v>0</v>
      </c>
      <c r="AA2461" s="1">
        <v>20</v>
      </c>
      <c r="AB2461" s="1">
        <v>50</v>
      </c>
      <c r="AC2461" s="3">
        <v>11</v>
      </c>
      <c r="AD2461" s="1">
        <v>-9.4554810000000003E-2</v>
      </c>
      <c r="AE2461" s="1">
        <v>-2.0233690908755899E-2</v>
      </c>
      <c r="AF2461" s="1">
        <v>3</v>
      </c>
      <c r="AG2461" s="1">
        <v>3</v>
      </c>
      <c r="AH2461" s="1">
        <v>11</v>
      </c>
      <c r="AI2461" s="1">
        <v>1</v>
      </c>
      <c r="AJ2461" s="1">
        <v>1</v>
      </c>
      <c r="AK2461" s="1">
        <v>51</v>
      </c>
    </row>
    <row r="2462" spans="1:37" x14ac:dyDescent="0.2">
      <c r="A2462" t="s">
        <v>2461</v>
      </c>
      <c r="B2462" t="s">
        <v>5123</v>
      </c>
      <c r="C2462" t="s">
        <v>6199</v>
      </c>
      <c r="D2462" t="s">
        <v>10209</v>
      </c>
      <c r="E2462" t="s">
        <v>10215</v>
      </c>
      <c r="F2462" s="35" t="s">
        <v>10216</v>
      </c>
      <c r="G2462" s="1" t="s">
        <v>5104</v>
      </c>
      <c r="H2462" s="1" t="s">
        <v>5104</v>
      </c>
      <c r="I2462" s="3">
        <v>1</v>
      </c>
      <c r="J2462" s="1">
        <v>0</v>
      </c>
      <c r="K2462" s="1">
        <v>0</v>
      </c>
      <c r="L2462" s="3">
        <v>1</v>
      </c>
      <c r="M2462" s="6">
        <v>139</v>
      </c>
      <c r="N2462" s="13">
        <v>139</v>
      </c>
      <c r="O2462" s="3">
        <v>44</v>
      </c>
      <c r="P2462" s="1">
        <v>0.97</v>
      </c>
      <c r="Q2462" s="1">
        <v>0.97</v>
      </c>
      <c r="R2462" s="3">
        <v>47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30</v>
      </c>
      <c r="Z2462" s="1">
        <v>0</v>
      </c>
      <c r="AA2462" s="1">
        <v>20</v>
      </c>
      <c r="AB2462" s="1">
        <v>50</v>
      </c>
      <c r="AC2462" s="3">
        <v>11</v>
      </c>
      <c r="AD2462" s="1">
        <v>-9.4554810000000003E-2</v>
      </c>
      <c r="AE2462" s="1">
        <v>-2.0233690908755899E-2</v>
      </c>
      <c r="AF2462" s="1">
        <v>3</v>
      </c>
      <c r="AG2462" s="1">
        <v>3</v>
      </c>
      <c r="AH2462" s="1">
        <v>11</v>
      </c>
      <c r="AI2462" s="1">
        <v>1</v>
      </c>
      <c r="AJ2462" s="1">
        <v>1</v>
      </c>
      <c r="AK2462" s="1">
        <v>51</v>
      </c>
    </row>
    <row r="2463" spans="1:37" x14ac:dyDescent="0.2">
      <c r="A2463" t="s">
        <v>2462</v>
      </c>
      <c r="B2463" t="s">
        <v>5168</v>
      </c>
      <c r="C2463" t="s">
        <v>5481</v>
      </c>
      <c r="D2463" t="s">
        <v>10217</v>
      </c>
      <c r="E2463" t="s">
        <v>5444</v>
      </c>
      <c r="F2463" s="35" t="s">
        <v>10218</v>
      </c>
      <c r="G2463" s="1" t="s">
        <v>5104</v>
      </c>
      <c r="H2463" s="1" t="s">
        <v>5104</v>
      </c>
      <c r="I2463" s="3">
        <v>1</v>
      </c>
      <c r="J2463" s="1">
        <v>0</v>
      </c>
      <c r="K2463" s="1">
        <v>0</v>
      </c>
      <c r="L2463" s="3">
        <v>1</v>
      </c>
      <c r="M2463" s="6">
        <v>6.9</v>
      </c>
      <c r="N2463" s="13">
        <v>6.9</v>
      </c>
      <c r="O2463" s="3">
        <v>44</v>
      </c>
      <c r="P2463" s="1">
        <v>0.99</v>
      </c>
      <c r="Q2463" s="1">
        <v>0.99</v>
      </c>
      <c r="R2463" s="3">
        <v>47</v>
      </c>
      <c r="S2463" s="1">
        <v>10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90</v>
      </c>
      <c r="Z2463" s="1">
        <v>0</v>
      </c>
      <c r="AA2463" s="1">
        <v>0</v>
      </c>
      <c r="AB2463" s="1">
        <v>0</v>
      </c>
      <c r="AC2463" s="3">
        <v>11</v>
      </c>
      <c r="AD2463" s="1">
        <v>-1.3325541999999999E-2</v>
      </c>
      <c r="AE2463" s="1">
        <v>-0.107499173838959</v>
      </c>
      <c r="AF2463" s="1">
        <v>3</v>
      </c>
      <c r="AG2463" s="1">
        <v>3</v>
      </c>
      <c r="AH2463" s="1">
        <v>11</v>
      </c>
      <c r="AI2463" s="1">
        <v>2</v>
      </c>
      <c r="AJ2463" s="1">
        <v>2</v>
      </c>
      <c r="AK2463" s="1">
        <v>51</v>
      </c>
    </row>
    <row r="2464" spans="1:37" x14ac:dyDescent="0.2">
      <c r="A2464" t="s">
        <v>2463</v>
      </c>
      <c r="B2464" t="s">
        <v>6290</v>
      </c>
      <c r="C2464" t="s">
        <v>6291</v>
      </c>
      <c r="D2464" t="s">
        <v>10219</v>
      </c>
      <c r="E2464" t="s">
        <v>10220</v>
      </c>
      <c r="F2464" s="35" t="s">
        <v>10221</v>
      </c>
      <c r="G2464" s="1" t="s">
        <v>5104</v>
      </c>
      <c r="H2464" s="1" t="s">
        <v>5104</v>
      </c>
      <c r="I2464" s="3">
        <v>1</v>
      </c>
      <c r="J2464" s="1">
        <v>0</v>
      </c>
      <c r="K2464" s="1">
        <v>0</v>
      </c>
      <c r="L2464" s="3">
        <v>1</v>
      </c>
      <c r="M2464" s="6">
        <v>375</v>
      </c>
      <c r="N2464" s="13">
        <v>375</v>
      </c>
      <c r="O2464" s="3">
        <v>44</v>
      </c>
      <c r="P2464" s="1">
        <v>4.4349999999999996</v>
      </c>
      <c r="Q2464" s="1">
        <v>4.4349999999999996</v>
      </c>
      <c r="R2464" s="3">
        <v>47</v>
      </c>
      <c r="S2464" s="1">
        <v>30</v>
      </c>
      <c r="T2464" s="1">
        <v>20</v>
      </c>
      <c r="U2464" s="1">
        <v>20</v>
      </c>
      <c r="V2464" s="1">
        <v>0</v>
      </c>
      <c r="W2464" s="1">
        <v>10</v>
      </c>
      <c r="X2464" s="1">
        <v>0</v>
      </c>
      <c r="Y2464" s="1">
        <v>20</v>
      </c>
      <c r="Z2464" s="1">
        <v>0</v>
      </c>
      <c r="AA2464" s="1">
        <v>0</v>
      </c>
      <c r="AB2464" s="1">
        <v>0</v>
      </c>
      <c r="AC2464" s="3">
        <v>11</v>
      </c>
      <c r="AD2464" s="1">
        <v>4.6236891000000002E-2</v>
      </c>
      <c r="AE2464" s="1">
        <v>-5.4442340452261297E-2</v>
      </c>
      <c r="AF2464" s="1">
        <v>2</v>
      </c>
      <c r="AG2464" s="1">
        <v>2</v>
      </c>
      <c r="AH2464" s="1">
        <v>11</v>
      </c>
      <c r="AI2464" s="1">
        <v>4</v>
      </c>
      <c r="AJ2464" s="1">
        <v>4</v>
      </c>
      <c r="AK2464" s="1">
        <v>51</v>
      </c>
    </row>
    <row r="2465" spans="1:37" x14ac:dyDescent="0.2">
      <c r="A2465" t="s">
        <v>2464</v>
      </c>
      <c r="B2465" t="s">
        <v>5412</v>
      </c>
      <c r="C2465" t="s">
        <v>6196</v>
      </c>
      <c r="D2465" t="s">
        <v>10222</v>
      </c>
      <c r="E2465" t="s">
        <v>10223</v>
      </c>
      <c r="F2465" s="35" t="s">
        <v>15097</v>
      </c>
      <c r="G2465" s="1" t="s">
        <v>5105</v>
      </c>
      <c r="H2465" s="1" t="s">
        <v>5105</v>
      </c>
      <c r="I2465" s="3">
        <v>1</v>
      </c>
      <c r="J2465" s="1">
        <v>0</v>
      </c>
      <c r="K2465" s="1">
        <v>0</v>
      </c>
      <c r="L2465" s="3">
        <v>1</v>
      </c>
      <c r="M2465" s="6">
        <v>472</v>
      </c>
      <c r="N2465" s="13">
        <v>472</v>
      </c>
      <c r="O2465" s="3">
        <v>44</v>
      </c>
      <c r="P2465" s="1" t="s">
        <v>2</v>
      </c>
      <c r="Q2465" s="1">
        <v>1.1625000000000001</v>
      </c>
      <c r="R2465" s="3" t="s">
        <v>14989</v>
      </c>
      <c r="S2465" s="1">
        <v>20</v>
      </c>
      <c r="T2465" s="1">
        <v>0</v>
      </c>
      <c r="U2465" s="1">
        <v>0</v>
      </c>
      <c r="V2465" s="1">
        <v>0</v>
      </c>
      <c r="W2465" s="1">
        <v>10</v>
      </c>
      <c r="X2465" s="1">
        <v>0</v>
      </c>
      <c r="Y2465" s="1">
        <v>30</v>
      </c>
      <c r="Z2465" s="1">
        <v>40</v>
      </c>
      <c r="AA2465" s="1">
        <v>0</v>
      </c>
      <c r="AB2465" s="1">
        <v>0</v>
      </c>
      <c r="AC2465" s="3">
        <v>11</v>
      </c>
      <c r="AD2465" s="1">
        <v>1.0539382E-2</v>
      </c>
      <c r="AE2465" s="1">
        <v>-7.6391672568981994E-2</v>
      </c>
      <c r="AF2465" s="1">
        <v>3</v>
      </c>
      <c r="AG2465" s="1">
        <v>3</v>
      </c>
      <c r="AH2465" s="1">
        <v>11</v>
      </c>
      <c r="AI2465" s="1">
        <v>1</v>
      </c>
      <c r="AJ2465" s="1">
        <v>1</v>
      </c>
      <c r="AK2465" s="1">
        <v>51</v>
      </c>
    </row>
    <row r="2466" spans="1:37" x14ac:dyDescent="0.2">
      <c r="A2466" t="s">
        <v>2465</v>
      </c>
      <c r="B2466" t="s">
        <v>5412</v>
      </c>
      <c r="C2466" t="s">
        <v>6196</v>
      </c>
      <c r="D2466" t="s">
        <v>10222</v>
      </c>
      <c r="E2466" t="s">
        <v>5459</v>
      </c>
      <c r="F2466" s="35" t="s">
        <v>15098</v>
      </c>
      <c r="G2466" s="1" t="s">
        <v>5105</v>
      </c>
      <c r="H2466" s="1" t="s">
        <v>5105</v>
      </c>
      <c r="I2466" s="3">
        <v>1</v>
      </c>
      <c r="J2466" s="1">
        <v>0</v>
      </c>
      <c r="K2466" s="1">
        <v>0</v>
      </c>
      <c r="L2466" s="3">
        <v>1</v>
      </c>
      <c r="M2466" s="6">
        <v>440</v>
      </c>
      <c r="N2466" s="13">
        <v>440</v>
      </c>
      <c r="O2466" s="3">
        <v>44</v>
      </c>
      <c r="P2466" s="1">
        <v>1.855</v>
      </c>
      <c r="Q2466" s="1">
        <v>1.855</v>
      </c>
      <c r="R2466" s="3">
        <v>47</v>
      </c>
      <c r="S2466" s="1">
        <v>20</v>
      </c>
      <c r="T2466" s="1">
        <v>0</v>
      </c>
      <c r="U2466" s="1">
        <v>0</v>
      </c>
      <c r="V2466" s="1">
        <v>0</v>
      </c>
      <c r="W2466" s="1">
        <v>20</v>
      </c>
      <c r="X2466" s="1">
        <v>0</v>
      </c>
      <c r="Y2466" s="1">
        <v>60</v>
      </c>
      <c r="Z2466" s="1">
        <v>0</v>
      </c>
      <c r="AA2466" s="1">
        <v>0</v>
      </c>
      <c r="AB2466" s="1">
        <v>0</v>
      </c>
      <c r="AC2466" s="3">
        <v>11</v>
      </c>
      <c r="AD2466" s="1">
        <v>5.8862669999999997E-3</v>
      </c>
      <c r="AE2466" s="1">
        <v>-9.5579455349643294E-2</v>
      </c>
      <c r="AF2466" s="1">
        <v>3</v>
      </c>
      <c r="AG2466" s="1">
        <v>3</v>
      </c>
      <c r="AH2466" s="1">
        <v>11</v>
      </c>
      <c r="AI2466" s="1">
        <v>2</v>
      </c>
      <c r="AJ2466" s="1">
        <v>2</v>
      </c>
      <c r="AK2466" s="1">
        <v>51</v>
      </c>
    </row>
    <row r="2467" spans="1:37" x14ac:dyDescent="0.2">
      <c r="A2467" t="s">
        <v>2466</v>
      </c>
      <c r="B2467" t="s">
        <v>5412</v>
      </c>
      <c r="C2467" t="s">
        <v>6196</v>
      </c>
      <c r="D2467" t="s">
        <v>10222</v>
      </c>
      <c r="E2467" t="s">
        <v>10224</v>
      </c>
      <c r="F2467" s="35" t="s">
        <v>10225</v>
      </c>
      <c r="G2467" s="1" t="s">
        <v>5105</v>
      </c>
      <c r="H2467" s="1" t="s">
        <v>5105</v>
      </c>
      <c r="I2467" s="3">
        <v>1</v>
      </c>
      <c r="J2467" s="1">
        <v>0</v>
      </c>
      <c r="K2467" s="1">
        <v>0</v>
      </c>
      <c r="L2467" s="3">
        <v>1</v>
      </c>
      <c r="M2467" s="6">
        <v>539.29999999999995</v>
      </c>
      <c r="N2467" s="13">
        <v>539.29999999999995</v>
      </c>
      <c r="O2467" s="3">
        <v>44</v>
      </c>
      <c r="P2467" s="1" t="s">
        <v>2</v>
      </c>
      <c r="Q2467" s="1">
        <v>1.9035</v>
      </c>
      <c r="R2467" s="3">
        <v>47</v>
      </c>
      <c r="S2467" s="1">
        <v>20</v>
      </c>
      <c r="T2467" s="1">
        <v>0</v>
      </c>
      <c r="U2467" s="1">
        <v>0</v>
      </c>
      <c r="V2467" s="1">
        <v>0</v>
      </c>
      <c r="W2467" s="1">
        <v>10</v>
      </c>
      <c r="X2467" s="1">
        <v>0</v>
      </c>
      <c r="Y2467" s="1">
        <v>30</v>
      </c>
      <c r="Z2467" s="1">
        <v>40</v>
      </c>
      <c r="AA2467" s="1">
        <v>0</v>
      </c>
      <c r="AB2467" s="1">
        <v>0</v>
      </c>
      <c r="AC2467" s="3">
        <v>11</v>
      </c>
      <c r="AD2467" s="1">
        <v>1.0539382E-2</v>
      </c>
      <c r="AE2467" s="1">
        <v>-7.6391672568981994E-2</v>
      </c>
      <c r="AF2467" s="1">
        <v>3</v>
      </c>
      <c r="AG2467" s="1">
        <v>3</v>
      </c>
      <c r="AH2467" s="1">
        <v>11</v>
      </c>
      <c r="AI2467" s="1">
        <v>1</v>
      </c>
      <c r="AJ2467" s="1">
        <v>1</v>
      </c>
      <c r="AK2467" s="1">
        <v>51</v>
      </c>
    </row>
    <row r="2468" spans="1:37" x14ac:dyDescent="0.2">
      <c r="A2468" t="s">
        <v>2467</v>
      </c>
      <c r="B2468" t="s">
        <v>5412</v>
      </c>
      <c r="C2468" t="s">
        <v>6196</v>
      </c>
      <c r="D2468" t="s">
        <v>10222</v>
      </c>
      <c r="E2468" t="s">
        <v>8583</v>
      </c>
      <c r="F2468" s="35" t="s">
        <v>15099</v>
      </c>
      <c r="G2468" s="1" t="s">
        <v>5105</v>
      </c>
      <c r="H2468" s="1" t="s">
        <v>5105</v>
      </c>
      <c r="I2468" s="3">
        <v>1</v>
      </c>
      <c r="J2468" s="1">
        <v>0</v>
      </c>
      <c r="K2468" s="1">
        <v>0</v>
      </c>
      <c r="L2468" s="3">
        <v>1</v>
      </c>
      <c r="M2468" s="6">
        <v>335</v>
      </c>
      <c r="N2468" s="13">
        <v>335</v>
      </c>
      <c r="O2468" s="3">
        <v>44</v>
      </c>
      <c r="P2468" s="1">
        <v>1.87</v>
      </c>
      <c r="Q2468" s="1">
        <v>1.87</v>
      </c>
      <c r="R2468" s="3">
        <v>47</v>
      </c>
      <c r="S2468" s="1">
        <v>20</v>
      </c>
      <c r="T2468" s="1">
        <v>0</v>
      </c>
      <c r="U2468" s="1">
        <v>0</v>
      </c>
      <c r="V2468" s="1">
        <v>0</v>
      </c>
      <c r="W2468" s="1">
        <v>10</v>
      </c>
      <c r="X2468" s="1">
        <v>0</v>
      </c>
      <c r="Y2468" s="1">
        <v>30</v>
      </c>
      <c r="Z2468" s="1">
        <v>40</v>
      </c>
      <c r="AA2468" s="1">
        <v>0</v>
      </c>
      <c r="AB2468" s="1">
        <v>0</v>
      </c>
      <c r="AC2468" s="3">
        <v>11</v>
      </c>
      <c r="AD2468" s="1">
        <v>1.0539382E-2</v>
      </c>
      <c r="AE2468" s="1">
        <v>-7.6391672568981994E-2</v>
      </c>
      <c r="AF2468" s="1">
        <v>3</v>
      </c>
      <c r="AG2468" s="1">
        <v>3</v>
      </c>
      <c r="AH2468" s="1">
        <v>11</v>
      </c>
      <c r="AI2468" s="1">
        <v>3</v>
      </c>
      <c r="AJ2468" s="1">
        <v>3</v>
      </c>
      <c r="AK2468" s="1">
        <v>51</v>
      </c>
    </row>
    <row r="2469" spans="1:37" x14ac:dyDescent="0.2">
      <c r="A2469" t="s">
        <v>2468</v>
      </c>
      <c r="B2469" t="s">
        <v>5412</v>
      </c>
      <c r="C2469" t="s">
        <v>6196</v>
      </c>
      <c r="D2469" t="s">
        <v>10222</v>
      </c>
      <c r="E2469" t="s">
        <v>10226</v>
      </c>
      <c r="F2469" s="35" t="s">
        <v>10227</v>
      </c>
      <c r="G2469" s="1" t="s">
        <v>5105</v>
      </c>
      <c r="H2469" s="1" t="s">
        <v>5105</v>
      </c>
      <c r="I2469" s="3">
        <v>1</v>
      </c>
      <c r="J2469" s="1">
        <v>0</v>
      </c>
      <c r="K2469" s="1">
        <v>0</v>
      </c>
      <c r="L2469" s="3">
        <v>1</v>
      </c>
      <c r="M2469" s="6">
        <v>350</v>
      </c>
      <c r="N2469" s="13">
        <v>350</v>
      </c>
      <c r="O2469" s="3">
        <v>44</v>
      </c>
      <c r="P2469" s="1">
        <v>2.2400000000000002</v>
      </c>
      <c r="Q2469" s="1">
        <v>2.2400000000000002</v>
      </c>
      <c r="R2469" s="3">
        <v>47</v>
      </c>
      <c r="S2469" s="1">
        <v>20</v>
      </c>
      <c r="T2469" s="1">
        <v>0</v>
      </c>
      <c r="U2469" s="1">
        <v>0</v>
      </c>
      <c r="V2469" s="1">
        <v>0</v>
      </c>
      <c r="W2469" s="1">
        <v>20</v>
      </c>
      <c r="X2469" s="1">
        <v>0</v>
      </c>
      <c r="Y2469" s="1">
        <v>60</v>
      </c>
      <c r="Z2469" s="1">
        <v>0</v>
      </c>
      <c r="AA2469" s="1">
        <v>0</v>
      </c>
      <c r="AB2469" s="1">
        <v>0</v>
      </c>
      <c r="AC2469" s="3">
        <v>11</v>
      </c>
      <c r="AD2469" s="1">
        <v>5.8862669999999997E-3</v>
      </c>
      <c r="AE2469" s="1">
        <v>-9.5579455349643294E-2</v>
      </c>
      <c r="AF2469" s="1">
        <v>3</v>
      </c>
      <c r="AG2469" s="1">
        <v>3</v>
      </c>
      <c r="AH2469" s="1">
        <v>11</v>
      </c>
      <c r="AI2469" s="1">
        <v>1</v>
      </c>
      <c r="AJ2469" s="1">
        <v>1</v>
      </c>
      <c r="AK2469" s="1">
        <v>51</v>
      </c>
    </row>
    <row r="2470" spans="1:37" x14ac:dyDescent="0.2">
      <c r="A2470" t="s">
        <v>2469</v>
      </c>
      <c r="B2470" t="s">
        <v>5412</v>
      </c>
      <c r="C2470" t="s">
        <v>6196</v>
      </c>
      <c r="D2470" t="s">
        <v>10222</v>
      </c>
      <c r="E2470" t="s">
        <v>5173</v>
      </c>
      <c r="F2470" s="35" t="s">
        <v>10228</v>
      </c>
      <c r="G2470" s="1" t="s">
        <v>5105</v>
      </c>
      <c r="H2470" s="1" t="s">
        <v>5105</v>
      </c>
      <c r="I2470" s="3">
        <v>1</v>
      </c>
      <c r="J2470" s="1">
        <v>0</v>
      </c>
      <c r="K2470" s="1">
        <v>0</v>
      </c>
      <c r="L2470" s="3">
        <v>1</v>
      </c>
      <c r="M2470" s="6">
        <v>167.5</v>
      </c>
      <c r="N2470" s="13">
        <v>167.5</v>
      </c>
      <c r="O2470" s="3">
        <v>44</v>
      </c>
      <c r="P2470" s="1" t="s">
        <v>2</v>
      </c>
      <c r="Q2470" s="1">
        <v>2.8725999999999998</v>
      </c>
      <c r="R2470" s="3" t="s">
        <v>14989</v>
      </c>
      <c r="S2470" s="1">
        <v>20</v>
      </c>
      <c r="T2470" s="1">
        <v>0</v>
      </c>
      <c r="U2470" s="1">
        <v>0</v>
      </c>
      <c r="V2470" s="1">
        <v>0</v>
      </c>
      <c r="W2470" s="1">
        <v>10</v>
      </c>
      <c r="X2470" s="1">
        <v>0</v>
      </c>
      <c r="Y2470" s="1">
        <v>30</v>
      </c>
      <c r="Z2470" s="1">
        <v>40</v>
      </c>
      <c r="AA2470" s="1">
        <v>0</v>
      </c>
      <c r="AB2470" s="1">
        <v>0</v>
      </c>
      <c r="AC2470" s="3">
        <v>11</v>
      </c>
      <c r="AD2470" s="1">
        <v>1.0539382E-2</v>
      </c>
      <c r="AE2470" s="1">
        <v>-7.6391672568981897E-2</v>
      </c>
      <c r="AF2470" s="1">
        <v>3</v>
      </c>
      <c r="AG2470" s="1">
        <v>3</v>
      </c>
      <c r="AH2470" s="1">
        <v>11</v>
      </c>
      <c r="AI2470" s="1">
        <v>3</v>
      </c>
      <c r="AJ2470" s="1">
        <v>3</v>
      </c>
      <c r="AK2470" s="1">
        <v>51</v>
      </c>
    </row>
    <row r="2471" spans="1:37" x14ac:dyDescent="0.2">
      <c r="A2471" t="s">
        <v>2470</v>
      </c>
      <c r="B2471" t="s">
        <v>5412</v>
      </c>
      <c r="C2471" t="s">
        <v>6196</v>
      </c>
      <c r="D2471" t="s">
        <v>10222</v>
      </c>
      <c r="E2471" t="s">
        <v>6623</v>
      </c>
      <c r="F2471" s="35" t="s">
        <v>15100</v>
      </c>
      <c r="G2471" s="1" t="s">
        <v>5105</v>
      </c>
      <c r="H2471" s="1" t="s">
        <v>5105</v>
      </c>
      <c r="I2471" s="3">
        <v>1</v>
      </c>
      <c r="J2471" s="1">
        <v>0</v>
      </c>
      <c r="K2471" s="1">
        <v>0</v>
      </c>
      <c r="L2471" s="3">
        <v>1</v>
      </c>
      <c r="M2471" s="6">
        <v>425</v>
      </c>
      <c r="N2471" s="13">
        <v>425</v>
      </c>
      <c r="O2471" s="3">
        <v>44</v>
      </c>
      <c r="P2471" s="1">
        <v>2</v>
      </c>
      <c r="Q2471" s="1">
        <v>2</v>
      </c>
      <c r="R2471" s="3">
        <v>47</v>
      </c>
      <c r="S2471" s="1">
        <v>50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30</v>
      </c>
      <c r="Z2471" s="1">
        <v>20</v>
      </c>
      <c r="AA2471" s="1">
        <v>0</v>
      </c>
      <c r="AB2471" s="1">
        <v>0</v>
      </c>
      <c r="AC2471" s="3">
        <v>11</v>
      </c>
      <c r="AD2471" s="1">
        <v>5.4224735000000003E-2</v>
      </c>
      <c r="AE2471" s="1">
        <v>-5.5548079118329E-2</v>
      </c>
      <c r="AF2471" s="1">
        <v>3</v>
      </c>
      <c r="AG2471" s="1">
        <v>3</v>
      </c>
      <c r="AH2471" s="1">
        <v>11</v>
      </c>
      <c r="AI2471" s="1">
        <v>1</v>
      </c>
      <c r="AJ2471" s="1">
        <v>1</v>
      </c>
      <c r="AK2471" s="1">
        <v>51</v>
      </c>
    </row>
    <row r="2472" spans="1:37" x14ac:dyDescent="0.2">
      <c r="A2472" t="s">
        <v>2471</v>
      </c>
      <c r="B2472" t="s">
        <v>5412</v>
      </c>
      <c r="C2472" t="s">
        <v>6196</v>
      </c>
      <c r="D2472" t="s">
        <v>10222</v>
      </c>
      <c r="E2472" t="s">
        <v>10229</v>
      </c>
      <c r="F2472" s="35" t="s">
        <v>15101</v>
      </c>
      <c r="G2472" s="1" t="s">
        <v>5105</v>
      </c>
      <c r="H2472" s="1" t="s">
        <v>5105</v>
      </c>
      <c r="I2472" s="3">
        <v>1</v>
      </c>
      <c r="J2472" s="1">
        <v>0</v>
      </c>
      <c r="K2472" s="1">
        <v>0</v>
      </c>
      <c r="L2472" s="3">
        <v>1</v>
      </c>
      <c r="M2472" s="6">
        <v>440</v>
      </c>
      <c r="N2472" s="13">
        <v>440</v>
      </c>
      <c r="O2472" s="3">
        <v>44</v>
      </c>
      <c r="P2472" s="1">
        <v>1.855</v>
      </c>
      <c r="Q2472" s="1">
        <v>1.855</v>
      </c>
      <c r="R2472" s="3">
        <v>47</v>
      </c>
      <c r="S2472" s="1">
        <v>20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40</v>
      </c>
      <c r="Z2472" s="1">
        <v>40</v>
      </c>
      <c r="AA2472" s="1">
        <v>0</v>
      </c>
      <c r="AB2472" s="1">
        <v>0</v>
      </c>
      <c r="AC2472" s="3">
        <v>11</v>
      </c>
      <c r="AD2472" s="1">
        <v>7.4479500000000001E-3</v>
      </c>
      <c r="AE2472" s="1">
        <v>-8.6501481168139105E-2</v>
      </c>
      <c r="AF2472" s="1">
        <v>3</v>
      </c>
      <c r="AG2472" s="1">
        <v>3</v>
      </c>
      <c r="AH2472" s="1">
        <v>11</v>
      </c>
      <c r="AI2472" s="1">
        <v>1</v>
      </c>
      <c r="AJ2472" s="1">
        <v>1</v>
      </c>
      <c r="AK2472" s="1">
        <v>51</v>
      </c>
    </row>
    <row r="2473" spans="1:37" x14ac:dyDescent="0.2">
      <c r="A2473" t="s">
        <v>2472</v>
      </c>
      <c r="B2473" t="s">
        <v>5412</v>
      </c>
      <c r="C2473" t="s">
        <v>6196</v>
      </c>
      <c r="D2473" t="s">
        <v>10222</v>
      </c>
      <c r="E2473" t="s">
        <v>10230</v>
      </c>
      <c r="F2473" s="35" t="s">
        <v>10231</v>
      </c>
      <c r="G2473" s="1" t="s">
        <v>5105</v>
      </c>
      <c r="H2473" s="1" t="s">
        <v>5105</v>
      </c>
      <c r="I2473" s="3">
        <v>1</v>
      </c>
      <c r="J2473" s="1">
        <v>0</v>
      </c>
      <c r="K2473" s="1">
        <v>0</v>
      </c>
      <c r="L2473" s="3">
        <v>1</v>
      </c>
      <c r="M2473" s="6">
        <v>295</v>
      </c>
      <c r="N2473" s="13">
        <v>295</v>
      </c>
      <c r="O2473" s="3">
        <v>44</v>
      </c>
      <c r="P2473" s="1">
        <v>1.87</v>
      </c>
      <c r="Q2473" s="1">
        <v>1.87</v>
      </c>
      <c r="R2473" s="3">
        <v>47</v>
      </c>
      <c r="S2473" s="1">
        <v>20</v>
      </c>
      <c r="T2473" s="1">
        <v>0</v>
      </c>
      <c r="U2473" s="1">
        <v>0</v>
      </c>
      <c r="V2473" s="1">
        <v>0</v>
      </c>
      <c r="W2473" s="1">
        <v>10</v>
      </c>
      <c r="X2473" s="1">
        <v>0</v>
      </c>
      <c r="Y2473" s="1">
        <v>30</v>
      </c>
      <c r="Z2473" s="1">
        <v>40</v>
      </c>
      <c r="AA2473" s="1">
        <v>0</v>
      </c>
      <c r="AB2473" s="1">
        <v>0</v>
      </c>
      <c r="AC2473" s="3">
        <v>11</v>
      </c>
      <c r="AD2473" s="1">
        <v>1.0539382E-2</v>
      </c>
      <c r="AE2473" s="1">
        <v>-7.6391672568981994E-2</v>
      </c>
      <c r="AF2473" s="1">
        <v>3</v>
      </c>
      <c r="AG2473" s="1">
        <v>3</v>
      </c>
      <c r="AH2473" s="1">
        <v>11</v>
      </c>
      <c r="AI2473" s="1">
        <v>1</v>
      </c>
      <c r="AJ2473" s="1">
        <v>1</v>
      </c>
      <c r="AK2473" s="1">
        <v>51</v>
      </c>
    </row>
    <row r="2474" spans="1:37" x14ac:dyDescent="0.2">
      <c r="A2474" t="s">
        <v>2473</v>
      </c>
      <c r="B2474" t="s">
        <v>5412</v>
      </c>
      <c r="C2474" t="s">
        <v>6196</v>
      </c>
      <c r="D2474" t="s">
        <v>10222</v>
      </c>
      <c r="E2474" t="s">
        <v>10232</v>
      </c>
      <c r="F2474" s="35" t="s">
        <v>10233</v>
      </c>
      <c r="G2474" s="1" t="s">
        <v>5105</v>
      </c>
      <c r="H2474" s="1" t="s">
        <v>5105</v>
      </c>
      <c r="I2474" s="3">
        <v>1</v>
      </c>
      <c r="J2474" s="1">
        <v>0</v>
      </c>
      <c r="K2474" s="1">
        <v>0</v>
      </c>
      <c r="L2474" s="3">
        <v>1</v>
      </c>
      <c r="M2474" s="6">
        <v>360</v>
      </c>
      <c r="N2474" s="13">
        <v>360</v>
      </c>
      <c r="O2474" s="3">
        <v>44</v>
      </c>
      <c r="P2474" s="1" t="s">
        <v>2</v>
      </c>
      <c r="Q2474" s="1">
        <v>1.2866</v>
      </c>
      <c r="R2474" s="3" t="s">
        <v>14989</v>
      </c>
      <c r="S2474" s="1">
        <v>20</v>
      </c>
      <c r="T2474" s="1">
        <v>0</v>
      </c>
      <c r="U2474" s="1">
        <v>0</v>
      </c>
      <c r="V2474" s="1">
        <v>0</v>
      </c>
      <c r="W2474" s="1">
        <v>10</v>
      </c>
      <c r="X2474" s="1">
        <v>0</v>
      </c>
      <c r="Y2474" s="1">
        <v>30</v>
      </c>
      <c r="Z2474" s="1">
        <v>40</v>
      </c>
      <c r="AA2474" s="1">
        <v>0</v>
      </c>
      <c r="AB2474" s="1">
        <v>0</v>
      </c>
      <c r="AC2474" s="3">
        <v>11</v>
      </c>
      <c r="AD2474" s="1">
        <v>1.0539382E-2</v>
      </c>
      <c r="AE2474" s="1">
        <v>-7.6391672568981897E-2</v>
      </c>
      <c r="AF2474" s="1">
        <v>3</v>
      </c>
      <c r="AG2474" s="1">
        <v>3</v>
      </c>
      <c r="AH2474" s="1">
        <v>11</v>
      </c>
      <c r="AI2474" s="1">
        <v>1</v>
      </c>
      <c r="AJ2474" s="1">
        <v>1</v>
      </c>
      <c r="AK2474" s="1">
        <v>51</v>
      </c>
    </row>
    <row r="2475" spans="1:37" x14ac:dyDescent="0.2">
      <c r="A2475" t="s">
        <v>2474</v>
      </c>
      <c r="B2475" t="s">
        <v>5412</v>
      </c>
      <c r="C2475" t="s">
        <v>6196</v>
      </c>
      <c r="D2475" t="s">
        <v>10222</v>
      </c>
      <c r="E2475" t="s">
        <v>6393</v>
      </c>
      <c r="F2475" s="35" t="s">
        <v>10234</v>
      </c>
      <c r="G2475" s="1" t="s">
        <v>5105</v>
      </c>
      <c r="H2475" s="1" t="s">
        <v>5105</v>
      </c>
      <c r="I2475" s="3">
        <v>1</v>
      </c>
      <c r="J2475" s="1">
        <v>0</v>
      </c>
      <c r="K2475" s="1">
        <v>0</v>
      </c>
      <c r="L2475" s="3">
        <v>1</v>
      </c>
      <c r="M2475" s="6">
        <v>302.3</v>
      </c>
      <c r="N2475" s="13">
        <v>302.3</v>
      </c>
      <c r="O2475" s="3">
        <v>44</v>
      </c>
      <c r="P2475" s="1">
        <v>1.87</v>
      </c>
      <c r="Q2475" s="1">
        <v>1.87</v>
      </c>
      <c r="R2475" s="3">
        <v>47</v>
      </c>
      <c r="S2475" s="1">
        <v>20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40</v>
      </c>
      <c r="Z2475" s="1">
        <v>20</v>
      </c>
      <c r="AA2475" s="1">
        <v>0</v>
      </c>
      <c r="AB2475" s="1">
        <v>20</v>
      </c>
      <c r="AC2475" s="3">
        <v>11</v>
      </c>
      <c r="AD2475" s="1">
        <v>-2.2726236E-2</v>
      </c>
      <c r="AE2475" s="1">
        <v>-5.6209977742387798E-2</v>
      </c>
      <c r="AF2475" s="1">
        <v>3</v>
      </c>
      <c r="AG2475" s="1">
        <v>3</v>
      </c>
      <c r="AH2475" s="1">
        <v>11</v>
      </c>
      <c r="AI2475" s="1">
        <v>2</v>
      </c>
      <c r="AJ2475" s="1">
        <v>2</v>
      </c>
      <c r="AK2475" s="1">
        <v>51</v>
      </c>
    </row>
    <row r="2476" spans="1:37" x14ac:dyDescent="0.2">
      <c r="A2476" t="s">
        <v>2475</v>
      </c>
      <c r="B2476" t="s">
        <v>5412</v>
      </c>
      <c r="C2476" t="s">
        <v>6196</v>
      </c>
      <c r="D2476" t="s">
        <v>10222</v>
      </c>
      <c r="E2476" t="s">
        <v>5629</v>
      </c>
      <c r="F2476" s="35" t="s">
        <v>10235</v>
      </c>
      <c r="G2476" s="1" t="s">
        <v>5105</v>
      </c>
      <c r="H2476" s="1" t="s">
        <v>5105</v>
      </c>
      <c r="I2476" s="3">
        <v>1</v>
      </c>
      <c r="J2476" s="1">
        <v>0</v>
      </c>
      <c r="K2476" s="1">
        <v>0</v>
      </c>
      <c r="L2476" s="3">
        <v>1</v>
      </c>
      <c r="M2476" s="6">
        <v>370</v>
      </c>
      <c r="N2476" s="13">
        <v>370</v>
      </c>
      <c r="O2476" s="3">
        <v>44</v>
      </c>
      <c r="P2476" s="1">
        <v>2</v>
      </c>
      <c r="Q2476" s="1">
        <v>2</v>
      </c>
      <c r="R2476" s="3">
        <v>47</v>
      </c>
      <c r="S2476" s="1">
        <v>20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70</v>
      </c>
      <c r="AA2476" s="1">
        <v>10</v>
      </c>
      <c r="AB2476" s="1">
        <v>0</v>
      </c>
      <c r="AC2476" s="3">
        <v>11</v>
      </c>
      <c r="AD2476" s="1">
        <v>2.2956211000000001E-2</v>
      </c>
      <c r="AE2476" s="1">
        <v>-1.9455100619156E-2</v>
      </c>
      <c r="AF2476" s="1">
        <v>3</v>
      </c>
      <c r="AG2476" s="1">
        <v>3</v>
      </c>
      <c r="AH2476" s="1">
        <v>11</v>
      </c>
      <c r="AI2476" s="1">
        <v>1</v>
      </c>
      <c r="AJ2476" s="1">
        <v>1</v>
      </c>
      <c r="AK2476" s="1">
        <v>51</v>
      </c>
    </row>
    <row r="2477" spans="1:37" x14ac:dyDescent="0.2">
      <c r="A2477" t="s">
        <v>2476</v>
      </c>
      <c r="B2477" t="s">
        <v>5412</v>
      </c>
      <c r="C2477" t="s">
        <v>6196</v>
      </c>
      <c r="D2477" t="s">
        <v>10222</v>
      </c>
      <c r="E2477" t="s">
        <v>10236</v>
      </c>
      <c r="F2477" s="35" t="s">
        <v>15102</v>
      </c>
      <c r="G2477" s="1" t="s">
        <v>5105</v>
      </c>
      <c r="H2477" s="1" t="s">
        <v>5105</v>
      </c>
      <c r="I2477" s="3">
        <v>1</v>
      </c>
      <c r="J2477" s="1">
        <v>0</v>
      </c>
      <c r="K2477" s="1">
        <v>0</v>
      </c>
      <c r="L2477" s="3">
        <v>1</v>
      </c>
      <c r="M2477" s="6">
        <v>329.6</v>
      </c>
      <c r="N2477" s="13">
        <v>329.6</v>
      </c>
      <c r="O2477" s="3">
        <v>44</v>
      </c>
      <c r="P2477" s="1" t="s">
        <v>2</v>
      </c>
      <c r="Q2477" s="1">
        <v>2.8944999999999999</v>
      </c>
      <c r="R2477" s="3" t="s">
        <v>14989</v>
      </c>
      <c r="S2477" s="1">
        <v>10</v>
      </c>
      <c r="T2477" s="1">
        <v>0</v>
      </c>
      <c r="U2477" s="1">
        <v>0</v>
      </c>
      <c r="V2477" s="1">
        <v>0</v>
      </c>
      <c r="W2477" s="1">
        <v>10</v>
      </c>
      <c r="X2477" s="1">
        <v>0</v>
      </c>
      <c r="Y2477" s="1">
        <v>0</v>
      </c>
      <c r="Z2477" s="1">
        <v>0</v>
      </c>
      <c r="AA2477" s="1">
        <v>0</v>
      </c>
      <c r="AB2477" s="1">
        <v>80</v>
      </c>
      <c r="AC2477" s="36">
        <v>1</v>
      </c>
      <c r="AD2477" s="1">
        <v>-6.8521373999999996E-2</v>
      </c>
      <c r="AE2477" s="1">
        <v>6.6427710816340801E-2</v>
      </c>
      <c r="AF2477" s="1">
        <v>3</v>
      </c>
      <c r="AG2477" s="1">
        <v>3</v>
      </c>
      <c r="AH2477" s="15">
        <v>1</v>
      </c>
      <c r="AI2477" s="1">
        <v>2</v>
      </c>
      <c r="AJ2477" s="1">
        <v>2</v>
      </c>
      <c r="AK2477" s="1">
        <v>51</v>
      </c>
    </row>
    <row r="2478" spans="1:37" x14ac:dyDescent="0.2">
      <c r="A2478" t="s">
        <v>2477</v>
      </c>
      <c r="B2478" t="s">
        <v>5412</v>
      </c>
      <c r="C2478" t="s">
        <v>6196</v>
      </c>
      <c r="D2478" t="s">
        <v>10222</v>
      </c>
      <c r="E2478" t="s">
        <v>10237</v>
      </c>
      <c r="F2478" s="35" t="s">
        <v>15103</v>
      </c>
      <c r="G2478" s="1" t="s">
        <v>5105</v>
      </c>
      <c r="H2478" s="1" t="s">
        <v>5105</v>
      </c>
      <c r="I2478" s="3">
        <v>1</v>
      </c>
      <c r="J2478" s="1">
        <v>0</v>
      </c>
      <c r="K2478" s="1">
        <v>0</v>
      </c>
      <c r="L2478" s="3">
        <v>1</v>
      </c>
      <c r="M2478" s="6">
        <v>431.6</v>
      </c>
      <c r="N2478" s="13">
        <v>431.6</v>
      </c>
      <c r="O2478" s="3">
        <v>44</v>
      </c>
      <c r="P2478" s="1" t="s">
        <v>2</v>
      </c>
      <c r="Q2478" s="1">
        <v>1.2388999999999999</v>
      </c>
      <c r="R2478" s="3" t="s">
        <v>14989</v>
      </c>
      <c r="S2478" s="1">
        <v>20</v>
      </c>
      <c r="T2478" s="1">
        <v>0</v>
      </c>
      <c r="U2478" s="1">
        <v>0</v>
      </c>
      <c r="V2478" s="1">
        <v>0</v>
      </c>
      <c r="W2478" s="1">
        <v>10</v>
      </c>
      <c r="X2478" s="1">
        <v>0</v>
      </c>
      <c r="Y2478" s="1">
        <v>30</v>
      </c>
      <c r="Z2478" s="1">
        <v>40</v>
      </c>
      <c r="AA2478" s="1">
        <v>0</v>
      </c>
      <c r="AB2478" s="1">
        <v>0</v>
      </c>
      <c r="AC2478" s="3">
        <v>11</v>
      </c>
      <c r="AD2478" s="1">
        <v>1.0539382E-2</v>
      </c>
      <c r="AE2478" s="1">
        <v>-7.6391672568981897E-2</v>
      </c>
      <c r="AF2478" s="1">
        <v>3</v>
      </c>
      <c r="AG2478" s="1">
        <v>3</v>
      </c>
      <c r="AH2478" s="1">
        <v>11</v>
      </c>
      <c r="AI2478" s="1">
        <v>2</v>
      </c>
      <c r="AJ2478" s="1">
        <v>2</v>
      </c>
      <c r="AK2478" s="1">
        <v>51</v>
      </c>
    </row>
    <row r="2479" spans="1:37" x14ac:dyDescent="0.2">
      <c r="A2479" t="s">
        <v>2478</v>
      </c>
      <c r="B2479" t="s">
        <v>5123</v>
      </c>
      <c r="C2479" t="s">
        <v>5131</v>
      </c>
      <c r="D2479" t="s">
        <v>10238</v>
      </c>
      <c r="E2479" t="s">
        <v>10239</v>
      </c>
      <c r="F2479" s="35" t="s">
        <v>10240</v>
      </c>
      <c r="G2479" s="1" t="s">
        <v>2</v>
      </c>
      <c r="H2479" s="1" t="s">
        <v>5104</v>
      </c>
      <c r="I2479" s="14" t="s">
        <v>14989</v>
      </c>
      <c r="J2479" s="1" t="s">
        <v>2</v>
      </c>
      <c r="K2479" s="1">
        <v>0</v>
      </c>
      <c r="L2479" s="14" t="s">
        <v>14989</v>
      </c>
      <c r="M2479" s="6">
        <v>11.2</v>
      </c>
      <c r="N2479" s="13">
        <v>11.2</v>
      </c>
      <c r="O2479" s="3">
        <v>44</v>
      </c>
      <c r="P2479" s="1" t="s">
        <v>2</v>
      </c>
      <c r="Q2479" s="1">
        <v>4.4184000000000001</v>
      </c>
      <c r="R2479" s="3" t="s">
        <v>14989</v>
      </c>
      <c r="S2479" s="1">
        <v>20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10</v>
      </c>
      <c r="Z2479" s="1">
        <v>0</v>
      </c>
      <c r="AA2479" s="1">
        <v>40</v>
      </c>
      <c r="AB2479" s="1">
        <v>30</v>
      </c>
      <c r="AC2479" s="3">
        <v>11</v>
      </c>
      <c r="AD2479" s="1">
        <v>-3.6722113000000001E-2</v>
      </c>
      <c r="AE2479" s="1">
        <v>-5.4924045430873704E-3</v>
      </c>
      <c r="AF2479" s="1">
        <v>1</v>
      </c>
      <c r="AG2479" s="1">
        <v>1</v>
      </c>
      <c r="AH2479" s="1">
        <v>11</v>
      </c>
      <c r="AI2479" s="1">
        <v>2</v>
      </c>
      <c r="AJ2479" s="1">
        <v>2</v>
      </c>
      <c r="AK2479" s="1">
        <v>51</v>
      </c>
    </row>
    <row r="2480" spans="1:37" x14ac:dyDescent="0.2">
      <c r="A2480" t="s">
        <v>2479</v>
      </c>
      <c r="B2480" t="s">
        <v>5123</v>
      </c>
      <c r="C2480" t="s">
        <v>6418</v>
      </c>
      <c r="D2480" t="s">
        <v>10241</v>
      </c>
      <c r="E2480" t="s">
        <v>5849</v>
      </c>
      <c r="F2480" s="35" t="s">
        <v>10242</v>
      </c>
      <c r="G2480" s="1" t="s">
        <v>5105</v>
      </c>
      <c r="H2480" s="1" t="s">
        <v>5105</v>
      </c>
      <c r="I2480" s="3">
        <v>1</v>
      </c>
      <c r="J2480" s="1">
        <v>0</v>
      </c>
      <c r="K2480" s="1">
        <v>0</v>
      </c>
      <c r="L2480" s="3">
        <v>1</v>
      </c>
      <c r="M2480" s="6">
        <v>286.10000000000002</v>
      </c>
      <c r="N2480" s="13">
        <v>286.10000000000002</v>
      </c>
      <c r="O2480" s="3">
        <v>44</v>
      </c>
      <c r="P2480" s="1">
        <v>2.48</v>
      </c>
      <c r="Q2480" s="1">
        <v>2.48</v>
      </c>
      <c r="R2480" s="3">
        <v>47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30</v>
      </c>
      <c r="Z2480" s="1">
        <v>0</v>
      </c>
      <c r="AA2480" s="1">
        <v>0</v>
      </c>
      <c r="AB2480" s="1">
        <v>70</v>
      </c>
      <c r="AC2480" s="3">
        <v>11</v>
      </c>
      <c r="AD2480" s="1">
        <v>-9.6893048999999995E-2</v>
      </c>
      <c r="AE2480" s="1">
        <v>1.50378915385795E-3</v>
      </c>
      <c r="AF2480" s="1">
        <v>1</v>
      </c>
      <c r="AG2480" s="1">
        <v>1</v>
      </c>
      <c r="AH2480" s="1">
        <v>11</v>
      </c>
      <c r="AI2480" s="1">
        <v>3</v>
      </c>
      <c r="AJ2480" s="1">
        <v>3</v>
      </c>
      <c r="AK2480" s="1">
        <v>51</v>
      </c>
    </row>
    <row r="2481" spans="1:37" x14ac:dyDescent="0.2">
      <c r="A2481" t="s">
        <v>2480</v>
      </c>
      <c r="B2481" t="s">
        <v>5123</v>
      </c>
      <c r="C2481" t="s">
        <v>6418</v>
      </c>
      <c r="D2481" t="s">
        <v>10241</v>
      </c>
      <c r="E2481" t="s">
        <v>10243</v>
      </c>
      <c r="F2481" s="35" t="s">
        <v>10244</v>
      </c>
      <c r="G2481" s="1" t="s">
        <v>5105</v>
      </c>
      <c r="H2481" s="1" t="s">
        <v>5105</v>
      </c>
      <c r="I2481" s="3">
        <v>1</v>
      </c>
      <c r="J2481" s="1">
        <v>0</v>
      </c>
      <c r="K2481" s="1">
        <v>0</v>
      </c>
      <c r="L2481" s="3">
        <v>1</v>
      </c>
      <c r="M2481" s="6">
        <v>255.2</v>
      </c>
      <c r="N2481" s="13">
        <v>255.2</v>
      </c>
      <c r="O2481" s="3">
        <v>44</v>
      </c>
      <c r="P2481" s="1">
        <v>3.16</v>
      </c>
      <c r="Q2481" s="1">
        <v>3.16</v>
      </c>
      <c r="R2481" s="3">
        <v>47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30</v>
      </c>
      <c r="Z2481" s="1">
        <v>0</v>
      </c>
      <c r="AA2481" s="1">
        <v>0</v>
      </c>
      <c r="AB2481" s="1">
        <v>70</v>
      </c>
      <c r="AC2481" s="3">
        <v>11</v>
      </c>
      <c r="AD2481" s="1">
        <v>-9.6893048999999995E-2</v>
      </c>
      <c r="AE2481" s="1">
        <v>1.50378915385794E-3</v>
      </c>
      <c r="AF2481" s="1">
        <v>1</v>
      </c>
      <c r="AG2481" s="1">
        <v>1</v>
      </c>
      <c r="AH2481" s="1">
        <v>11</v>
      </c>
      <c r="AI2481" s="1">
        <v>2</v>
      </c>
      <c r="AJ2481" s="1">
        <v>2</v>
      </c>
      <c r="AK2481" s="1">
        <v>51</v>
      </c>
    </row>
    <row r="2482" spans="1:37" x14ac:dyDescent="0.2">
      <c r="A2482" t="s">
        <v>2481</v>
      </c>
      <c r="B2482" t="s">
        <v>5123</v>
      </c>
      <c r="C2482" t="s">
        <v>6418</v>
      </c>
      <c r="D2482" t="s">
        <v>10241</v>
      </c>
      <c r="E2482" t="s">
        <v>10245</v>
      </c>
      <c r="F2482" s="35" t="s">
        <v>10246</v>
      </c>
      <c r="G2482" s="1" t="s">
        <v>5105</v>
      </c>
      <c r="H2482" s="1" t="s">
        <v>5105</v>
      </c>
      <c r="I2482" s="3">
        <v>1</v>
      </c>
      <c r="J2482" s="1">
        <v>0</v>
      </c>
      <c r="K2482" s="1">
        <v>0</v>
      </c>
      <c r="L2482" s="3">
        <v>1</v>
      </c>
      <c r="M2482" s="6">
        <v>185</v>
      </c>
      <c r="N2482" s="13">
        <v>185</v>
      </c>
      <c r="O2482" s="3">
        <v>44</v>
      </c>
      <c r="P2482" s="1">
        <v>3.16</v>
      </c>
      <c r="Q2482" s="1">
        <v>3.16</v>
      </c>
      <c r="R2482" s="3">
        <v>47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30</v>
      </c>
      <c r="Z2482" s="1">
        <v>0</v>
      </c>
      <c r="AA2482" s="1">
        <v>0</v>
      </c>
      <c r="AB2482" s="1">
        <v>70</v>
      </c>
      <c r="AC2482" s="3">
        <v>11</v>
      </c>
      <c r="AD2482" s="1">
        <v>-9.6893048999999995E-2</v>
      </c>
      <c r="AE2482" s="1">
        <v>1.50378915385794E-3</v>
      </c>
      <c r="AF2482" s="1">
        <v>1</v>
      </c>
      <c r="AG2482" s="1">
        <v>1</v>
      </c>
      <c r="AH2482" s="1">
        <v>11</v>
      </c>
      <c r="AI2482" s="1">
        <v>2</v>
      </c>
      <c r="AJ2482" s="1">
        <v>2</v>
      </c>
      <c r="AK2482" s="1">
        <v>51</v>
      </c>
    </row>
    <row r="2483" spans="1:37" x14ac:dyDescent="0.2">
      <c r="A2483" t="s">
        <v>2482</v>
      </c>
      <c r="B2483" t="s">
        <v>5412</v>
      </c>
      <c r="C2483" t="s">
        <v>5417</v>
      </c>
      <c r="D2483" t="s">
        <v>10247</v>
      </c>
      <c r="E2483" t="s">
        <v>10248</v>
      </c>
      <c r="F2483" s="35" t="s">
        <v>10249</v>
      </c>
      <c r="G2483" s="1" t="s">
        <v>5104</v>
      </c>
      <c r="H2483" s="1" t="s">
        <v>5104</v>
      </c>
      <c r="I2483" s="3">
        <v>1</v>
      </c>
      <c r="J2483" s="1">
        <v>0</v>
      </c>
      <c r="K2483" s="1">
        <v>0</v>
      </c>
      <c r="L2483" s="3">
        <v>1</v>
      </c>
      <c r="M2483" s="6">
        <v>45</v>
      </c>
      <c r="N2483" s="13">
        <v>45</v>
      </c>
      <c r="O2483" s="3">
        <v>44</v>
      </c>
      <c r="P2483" s="1" t="s">
        <v>2</v>
      </c>
      <c r="Q2483" s="1">
        <v>1.97</v>
      </c>
      <c r="R2483" s="3" t="s">
        <v>14989</v>
      </c>
      <c r="S2483" s="1">
        <v>32</v>
      </c>
      <c r="T2483" s="1">
        <v>0</v>
      </c>
      <c r="U2483" s="1">
        <v>0</v>
      </c>
      <c r="V2483" s="1">
        <v>0</v>
      </c>
      <c r="W2483" s="1">
        <v>21</v>
      </c>
      <c r="X2483" s="1">
        <v>0</v>
      </c>
      <c r="Y2483" s="1">
        <v>30</v>
      </c>
      <c r="Z2483" s="1">
        <v>0</v>
      </c>
      <c r="AA2483" s="1">
        <v>0</v>
      </c>
      <c r="AB2483" s="1">
        <v>17</v>
      </c>
      <c r="AC2483" s="3">
        <v>1</v>
      </c>
      <c r="AD2483" s="1">
        <v>4.65227E-3</v>
      </c>
      <c r="AE2483" s="1">
        <v>-3.9236575146509703E-2</v>
      </c>
      <c r="AF2483" s="1">
        <v>3</v>
      </c>
      <c r="AG2483" s="1">
        <v>3</v>
      </c>
      <c r="AH2483" s="1">
        <v>1</v>
      </c>
      <c r="AI2483" s="1">
        <v>1</v>
      </c>
      <c r="AJ2483" s="1">
        <v>1</v>
      </c>
      <c r="AK2483" s="1">
        <v>51</v>
      </c>
    </row>
    <row r="2484" spans="1:37" x14ac:dyDescent="0.2">
      <c r="A2484" t="s">
        <v>2483</v>
      </c>
      <c r="B2484" t="s">
        <v>5412</v>
      </c>
      <c r="C2484" t="s">
        <v>5417</v>
      </c>
      <c r="D2484" t="s">
        <v>10247</v>
      </c>
      <c r="E2484" t="s">
        <v>10250</v>
      </c>
      <c r="F2484" s="35" t="s">
        <v>10251</v>
      </c>
      <c r="G2484" s="1" t="s">
        <v>5104</v>
      </c>
      <c r="H2484" s="1" t="s">
        <v>5104</v>
      </c>
      <c r="I2484" s="3">
        <v>1</v>
      </c>
      <c r="J2484" s="1">
        <v>0</v>
      </c>
      <c r="K2484" s="1">
        <v>0</v>
      </c>
      <c r="L2484" s="3">
        <v>1</v>
      </c>
      <c r="M2484" s="6">
        <v>30.5</v>
      </c>
      <c r="N2484" s="13">
        <v>30.5</v>
      </c>
      <c r="O2484" s="3">
        <v>44</v>
      </c>
      <c r="P2484" s="1" t="s">
        <v>2</v>
      </c>
      <c r="Q2484" s="1">
        <v>3.0756999999999999</v>
      </c>
      <c r="R2484" s="3" t="s">
        <v>14989</v>
      </c>
      <c r="S2484" s="1">
        <v>20</v>
      </c>
      <c r="T2484" s="1">
        <v>0</v>
      </c>
      <c r="U2484" s="1">
        <v>20</v>
      </c>
      <c r="V2484" s="1">
        <v>0</v>
      </c>
      <c r="W2484" s="1">
        <v>0</v>
      </c>
      <c r="X2484" s="1">
        <v>0</v>
      </c>
      <c r="Y2484" s="1">
        <v>30</v>
      </c>
      <c r="Z2484" s="1">
        <v>10</v>
      </c>
      <c r="AA2484" s="1">
        <v>0</v>
      </c>
      <c r="AB2484" s="1">
        <v>20</v>
      </c>
      <c r="AC2484" s="3">
        <v>11</v>
      </c>
      <c r="AD2484" s="1">
        <v>-1.4708657E-2</v>
      </c>
      <c r="AE2484" s="1">
        <v>-4.96900605319699E-2</v>
      </c>
      <c r="AF2484" s="1">
        <v>3</v>
      </c>
      <c r="AG2484" s="1">
        <v>3</v>
      </c>
      <c r="AH2484" s="1">
        <v>11</v>
      </c>
      <c r="AI2484" s="1">
        <v>1</v>
      </c>
      <c r="AJ2484" s="1">
        <v>1</v>
      </c>
      <c r="AK2484" s="1">
        <v>51</v>
      </c>
    </row>
    <row r="2485" spans="1:37" x14ac:dyDescent="0.2">
      <c r="A2485" t="s">
        <v>2484</v>
      </c>
      <c r="B2485" t="s">
        <v>5412</v>
      </c>
      <c r="C2485" t="s">
        <v>5417</v>
      </c>
      <c r="D2485" t="s">
        <v>10247</v>
      </c>
      <c r="E2485" t="s">
        <v>10252</v>
      </c>
      <c r="F2485" s="35" t="s">
        <v>10253</v>
      </c>
      <c r="G2485" s="1" t="s">
        <v>5104</v>
      </c>
      <c r="H2485" s="1" t="s">
        <v>5104</v>
      </c>
      <c r="I2485" s="3">
        <v>1</v>
      </c>
      <c r="J2485" s="1">
        <v>0</v>
      </c>
      <c r="K2485" s="1">
        <v>0</v>
      </c>
      <c r="L2485" s="3">
        <v>1</v>
      </c>
      <c r="M2485" s="6">
        <v>54</v>
      </c>
      <c r="N2485" s="13">
        <v>54</v>
      </c>
      <c r="O2485" s="3">
        <v>44</v>
      </c>
      <c r="P2485" s="1" t="s">
        <v>2</v>
      </c>
      <c r="Q2485" s="1">
        <v>2.9464000000000001</v>
      </c>
      <c r="R2485" s="3" t="s">
        <v>14989</v>
      </c>
      <c r="S2485" s="1">
        <v>33</v>
      </c>
      <c r="T2485" s="1">
        <v>0</v>
      </c>
      <c r="U2485" s="1">
        <v>0</v>
      </c>
      <c r="V2485" s="1">
        <v>0</v>
      </c>
      <c r="W2485" s="1">
        <v>22</v>
      </c>
      <c r="X2485" s="1">
        <v>0</v>
      </c>
      <c r="Y2485" s="1">
        <v>30</v>
      </c>
      <c r="Z2485" s="1">
        <v>0</v>
      </c>
      <c r="AA2485" s="1">
        <v>0</v>
      </c>
      <c r="AB2485" s="1">
        <v>15</v>
      </c>
      <c r="AC2485" s="3">
        <v>1</v>
      </c>
      <c r="AD2485" s="1">
        <v>9.0405069999999997E-3</v>
      </c>
      <c r="AE2485" s="1">
        <v>-4.1280896222912498E-2</v>
      </c>
      <c r="AF2485" s="1">
        <v>3</v>
      </c>
      <c r="AG2485" s="1">
        <v>3</v>
      </c>
      <c r="AH2485" s="1">
        <v>1</v>
      </c>
      <c r="AI2485" s="1">
        <v>1</v>
      </c>
      <c r="AJ2485" s="1">
        <v>1</v>
      </c>
      <c r="AK2485" s="1">
        <v>51</v>
      </c>
    </row>
    <row r="2486" spans="1:37" x14ac:dyDescent="0.2">
      <c r="A2486" t="s">
        <v>2485</v>
      </c>
      <c r="B2486" t="s">
        <v>5412</v>
      </c>
      <c r="C2486" t="s">
        <v>5417</v>
      </c>
      <c r="D2486" t="s">
        <v>10247</v>
      </c>
      <c r="E2486" t="s">
        <v>10254</v>
      </c>
      <c r="F2486" s="35" t="s">
        <v>10255</v>
      </c>
      <c r="G2486" s="1" t="s">
        <v>5104</v>
      </c>
      <c r="H2486" s="1" t="s">
        <v>5104</v>
      </c>
      <c r="I2486" s="3">
        <v>1</v>
      </c>
      <c r="J2486" s="1">
        <v>0</v>
      </c>
      <c r="K2486" s="1">
        <v>0</v>
      </c>
      <c r="L2486" s="3">
        <v>1</v>
      </c>
      <c r="M2486" s="6">
        <v>63</v>
      </c>
      <c r="N2486" s="13">
        <v>63</v>
      </c>
      <c r="O2486" s="3">
        <v>44</v>
      </c>
      <c r="P2486" s="1" t="s">
        <v>2</v>
      </c>
      <c r="Q2486" s="1">
        <v>1.8912</v>
      </c>
      <c r="R2486" s="3" t="s">
        <v>14989</v>
      </c>
      <c r="S2486" s="1">
        <v>33</v>
      </c>
      <c r="T2486" s="1">
        <v>0</v>
      </c>
      <c r="U2486" s="1">
        <v>0</v>
      </c>
      <c r="V2486" s="1">
        <v>0</v>
      </c>
      <c r="W2486" s="1">
        <v>20</v>
      </c>
      <c r="X2486" s="1">
        <v>0</v>
      </c>
      <c r="Y2486" s="1">
        <v>30</v>
      </c>
      <c r="Z2486" s="1">
        <v>0</v>
      </c>
      <c r="AA2486" s="1">
        <v>0</v>
      </c>
      <c r="AB2486" s="1">
        <v>17</v>
      </c>
      <c r="AC2486" s="3">
        <v>1</v>
      </c>
      <c r="AD2486" s="1">
        <v>6.153614E-3</v>
      </c>
      <c r="AE2486" s="1">
        <v>-3.86578018481663E-2</v>
      </c>
      <c r="AF2486" s="1">
        <v>3</v>
      </c>
      <c r="AG2486" s="1">
        <v>3</v>
      </c>
      <c r="AH2486" s="1">
        <v>1</v>
      </c>
      <c r="AI2486" s="1">
        <v>1</v>
      </c>
      <c r="AJ2486" s="1">
        <v>1</v>
      </c>
      <c r="AK2486" s="1">
        <v>51</v>
      </c>
    </row>
    <row r="2487" spans="1:37" x14ac:dyDescent="0.2">
      <c r="A2487" t="s">
        <v>2486</v>
      </c>
      <c r="B2487" t="s">
        <v>5412</v>
      </c>
      <c r="C2487" t="s">
        <v>5417</v>
      </c>
      <c r="D2487" t="s">
        <v>10247</v>
      </c>
      <c r="E2487" t="s">
        <v>10256</v>
      </c>
      <c r="F2487" s="35" t="s">
        <v>10257</v>
      </c>
      <c r="G2487" s="1" t="s">
        <v>5104</v>
      </c>
      <c r="H2487" s="1" t="s">
        <v>5104</v>
      </c>
      <c r="I2487" s="3">
        <v>1</v>
      </c>
      <c r="J2487" s="1">
        <v>0</v>
      </c>
      <c r="K2487" s="1">
        <v>0</v>
      </c>
      <c r="L2487" s="3">
        <v>1</v>
      </c>
      <c r="M2487" s="6">
        <v>68</v>
      </c>
      <c r="N2487" s="13">
        <v>68</v>
      </c>
      <c r="O2487" s="3">
        <v>44</v>
      </c>
      <c r="P2487" s="1" t="s">
        <v>2</v>
      </c>
      <c r="Q2487" s="1">
        <v>1.9132</v>
      </c>
      <c r="R2487" s="3" t="s">
        <v>14989</v>
      </c>
      <c r="S2487" s="1">
        <v>29</v>
      </c>
      <c r="T2487" s="1">
        <v>0</v>
      </c>
      <c r="U2487" s="1">
        <v>0</v>
      </c>
      <c r="V2487" s="1">
        <v>0</v>
      </c>
      <c r="W2487" s="1">
        <v>17</v>
      </c>
      <c r="X2487" s="1">
        <v>0</v>
      </c>
      <c r="Y2487" s="1">
        <v>30</v>
      </c>
      <c r="Z2487" s="1">
        <v>0</v>
      </c>
      <c r="AA2487" s="1">
        <v>0</v>
      </c>
      <c r="AB2487" s="1">
        <v>24</v>
      </c>
      <c r="AC2487" s="3">
        <v>44</v>
      </c>
      <c r="AD2487" s="1">
        <v>-9.3763700000000002E-3</v>
      </c>
      <c r="AE2487" s="1">
        <v>-3.1687071758946299E-2</v>
      </c>
      <c r="AF2487" s="1">
        <v>3</v>
      </c>
      <c r="AG2487" s="1">
        <v>3</v>
      </c>
      <c r="AH2487" s="1">
        <v>1</v>
      </c>
      <c r="AI2487" s="1">
        <v>2</v>
      </c>
      <c r="AJ2487" s="1">
        <v>2</v>
      </c>
      <c r="AK2487" s="1">
        <v>51</v>
      </c>
    </row>
    <row r="2488" spans="1:37" x14ac:dyDescent="0.2">
      <c r="A2488" t="s">
        <v>2487</v>
      </c>
      <c r="B2488" t="s">
        <v>5412</v>
      </c>
      <c r="C2488" t="s">
        <v>5417</v>
      </c>
      <c r="D2488" t="s">
        <v>10247</v>
      </c>
      <c r="E2488" t="s">
        <v>10258</v>
      </c>
      <c r="F2488" s="35" t="s">
        <v>10259</v>
      </c>
      <c r="G2488" s="1" t="s">
        <v>5104</v>
      </c>
      <c r="H2488" s="1" t="s">
        <v>5104</v>
      </c>
      <c r="I2488" s="3">
        <v>1</v>
      </c>
      <c r="J2488" s="1">
        <v>0</v>
      </c>
      <c r="K2488" s="1">
        <v>0</v>
      </c>
      <c r="L2488" s="3">
        <v>1</v>
      </c>
      <c r="M2488" s="6">
        <v>62.5</v>
      </c>
      <c r="N2488" s="13">
        <v>62.5</v>
      </c>
      <c r="O2488" s="3">
        <v>44</v>
      </c>
      <c r="P2488" s="1">
        <v>2.41</v>
      </c>
      <c r="Q2488" s="1">
        <v>2.41</v>
      </c>
      <c r="R2488" s="3">
        <v>47</v>
      </c>
      <c r="S2488" s="1">
        <v>20</v>
      </c>
      <c r="T2488" s="1">
        <v>0</v>
      </c>
      <c r="U2488" s="1">
        <v>20</v>
      </c>
      <c r="V2488" s="1">
        <v>0</v>
      </c>
      <c r="W2488" s="1">
        <v>0</v>
      </c>
      <c r="X2488" s="1">
        <v>0</v>
      </c>
      <c r="Y2488" s="1">
        <v>30</v>
      </c>
      <c r="Z2488" s="1">
        <v>10</v>
      </c>
      <c r="AA2488" s="1">
        <v>0</v>
      </c>
      <c r="AB2488" s="1">
        <v>20</v>
      </c>
      <c r="AC2488" s="3">
        <v>11</v>
      </c>
      <c r="AD2488" s="1">
        <v>-1.4708657E-2</v>
      </c>
      <c r="AE2488" s="1">
        <v>-4.96900605319699E-2</v>
      </c>
      <c r="AF2488" s="1">
        <v>3</v>
      </c>
      <c r="AG2488" s="1">
        <v>3</v>
      </c>
      <c r="AH2488" s="1">
        <v>11</v>
      </c>
      <c r="AI2488" s="1">
        <v>2</v>
      </c>
      <c r="AJ2488" s="1">
        <v>2</v>
      </c>
      <c r="AK2488" s="1">
        <v>51</v>
      </c>
    </row>
    <row r="2489" spans="1:37" x14ac:dyDescent="0.2">
      <c r="A2489" t="s">
        <v>2488</v>
      </c>
      <c r="B2489" t="s">
        <v>5412</v>
      </c>
      <c r="C2489" t="s">
        <v>5417</v>
      </c>
      <c r="D2489" t="s">
        <v>10247</v>
      </c>
      <c r="E2489" t="s">
        <v>10260</v>
      </c>
      <c r="F2489" s="35" t="s">
        <v>10261</v>
      </c>
      <c r="G2489" s="1" t="s">
        <v>5104</v>
      </c>
      <c r="H2489" s="1" t="s">
        <v>5104</v>
      </c>
      <c r="I2489" s="3">
        <v>1</v>
      </c>
      <c r="J2489" s="1">
        <v>0</v>
      </c>
      <c r="K2489" s="1">
        <v>0</v>
      </c>
      <c r="L2489" s="3">
        <v>1</v>
      </c>
      <c r="M2489" s="6">
        <v>61</v>
      </c>
      <c r="N2489" s="13">
        <v>61</v>
      </c>
      <c r="O2489" s="3">
        <v>44</v>
      </c>
      <c r="P2489" s="1" t="s">
        <v>2</v>
      </c>
      <c r="Q2489" s="1">
        <v>2.8755999999999999</v>
      </c>
      <c r="R2489" s="3" t="s">
        <v>14989</v>
      </c>
      <c r="S2489" s="1">
        <v>33</v>
      </c>
      <c r="T2489" s="1">
        <v>0</v>
      </c>
      <c r="U2489" s="1">
        <v>0</v>
      </c>
      <c r="V2489" s="1">
        <v>0</v>
      </c>
      <c r="W2489" s="1">
        <v>22</v>
      </c>
      <c r="X2489" s="1">
        <v>0</v>
      </c>
      <c r="Y2489" s="1">
        <v>30</v>
      </c>
      <c r="Z2489" s="1">
        <v>0</v>
      </c>
      <c r="AA2489" s="1">
        <v>0</v>
      </c>
      <c r="AB2489" s="1">
        <v>15</v>
      </c>
      <c r="AC2489" s="3">
        <v>1</v>
      </c>
      <c r="AD2489" s="1">
        <v>9.0405069999999997E-3</v>
      </c>
      <c r="AE2489" s="1">
        <v>-4.1280896222912498E-2</v>
      </c>
      <c r="AF2489" s="1">
        <v>3</v>
      </c>
      <c r="AG2489" s="1">
        <v>3</v>
      </c>
      <c r="AH2489" s="1">
        <v>1</v>
      </c>
      <c r="AI2489" s="1">
        <v>1</v>
      </c>
      <c r="AJ2489" s="1">
        <v>1</v>
      </c>
      <c r="AK2489" s="1">
        <v>51</v>
      </c>
    </row>
    <row r="2490" spans="1:37" x14ac:dyDescent="0.2">
      <c r="A2490" t="s">
        <v>2489</v>
      </c>
      <c r="B2490" t="s">
        <v>5412</v>
      </c>
      <c r="C2490" t="s">
        <v>5417</v>
      </c>
      <c r="D2490" t="s">
        <v>10247</v>
      </c>
      <c r="E2490" t="s">
        <v>10262</v>
      </c>
      <c r="F2490" s="35" t="s">
        <v>10263</v>
      </c>
      <c r="G2490" s="1" t="s">
        <v>5104</v>
      </c>
      <c r="H2490" s="1" t="s">
        <v>5104</v>
      </c>
      <c r="I2490" s="3">
        <v>1</v>
      </c>
      <c r="J2490" s="1">
        <v>0</v>
      </c>
      <c r="K2490" s="1">
        <v>0</v>
      </c>
      <c r="L2490" s="3">
        <v>1</v>
      </c>
      <c r="M2490" s="6">
        <v>46.5</v>
      </c>
      <c r="N2490" s="13">
        <v>46.5</v>
      </c>
      <c r="O2490" s="3">
        <v>44</v>
      </c>
      <c r="P2490" s="1" t="s">
        <v>2</v>
      </c>
      <c r="Q2490" s="1">
        <v>2.6879</v>
      </c>
      <c r="R2490" s="3" t="s">
        <v>14989</v>
      </c>
      <c r="S2490" s="1">
        <v>20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50</v>
      </c>
      <c r="Z2490" s="1">
        <v>0</v>
      </c>
      <c r="AA2490" s="1">
        <v>0</v>
      </c>
      <c r="AB2490" s="1">
        <v>30</v>
      </c>
      <c r="AC2490" s="3">
        <v>1</v>
      </c>
      <c r="AD2490" s="1">
        <v>-3.5920529999999999E-2</v>
      </c>
      <c r="AE2490" s="1">
        <v>-4.6055678068115898E-2</v>
      </c>
      <c r="AF2490" s="1">
        <v>3</v>
      </c>
      <c r="AG2490" s="1">
        <v>3</v>
      </c>
      <c r="AH2490" s="1">
        <v>1</v>
      </c>
      <c r="AI2490" s="1">
        <v>1</v>
      </c>
      <c r="AJ2490" s="1">
        <v>1</v>
      </c>
      <c r="AK2490" s="1">
        <v>51</v>
      </c>
    </row>
    <row r="2491" spans="1:37" x14ac:dyDescent="0.2">
      <c r="A2491" t="s">
        <v>2490</v>
      </c>
      <c r="B2491" t="s">
        <v>5412</v>
      </c>
      <c r="C2491" t="s">
        <v>5417</v>
      </c>
      <c r="D2491" t="s">
        <v>10247</v>
      </c>
      <c r="E2491" t="s">
        <v>10264</v>
      </c>
      <c r="F2491" s="35" t="s">
        <v>10265</v>
      </c>
      <c r="G2491" s="1" t="s">
        <v>5104</v>
      </c>
      <c r="H2491" s="1" t="s">
        <v>5104</v>
      </c>
      <c r="I2491" s="3">
        <v>1</v>
      </c>
      <c r="J2491" s="1">
        <v>0</v>
      </c>
      <c r="K2491" s="1">
        <v>0</v>
      </c>
      <c r="L2491" s="3">
        <v>1</v>
      </c>
      <c r="M2491" s="6">
        <v>53</v>
      </c>
      <c r="N2491" s="13">
        <v>53</v>
      </c>
      <c r="O2491" s="3">
        <v>44</v>
      </c>
      <c r="P2491" s="1" t="s">
        <v>2</v>
      </c>
      <c r="Q2491" s="1">
        <v>1.7958000000000001</v>
      </c>
      <c r="R2491" s="3" t="s">
        <v>14989</v>
      </c>
      <c r="S2491" s="1">
        <v>29</v>
      </c>
      <c r="T2491" s="1">
        <v>0</v>
      </c>
      <c r="U2491" s="1">
        <v>0</v>
      </c>
      <c r="V2491" s="1">
        <v>0</v>
      </c>
      <c r="W2491" s="1">
        <v>16</v>
      </c>
      <c r="X2491" s="1">
        <v>0</v>
      </c>
      <c r="Y2491" s="1">
        <v>35</v>
      </c>
      <c r="Z2491" s="1">
        <v>0</v>
      </c>
      <c r="AA2491" s="1">
        <v>0</v>
      </c>
      <c r="AB2491" s="1">
        <v>20</v>
      </c>
      <c r="AC2491" s="3">
        <v>1</v>
      </c>
      <c r="AD2491" s="1">
        <v>-5.3722220000000003E-3</v>
      </c>
      <c r="AE2491" s="1">
        <v>-4.2713927273202501E-2</v>
      </c>
      <c r="AF2491" s="1">
        <v>3</v>
      </c>
      <c r="AG2491" s="1">
        <v>3</v>
      </c>
      <c r="AH2491" s="1">
        <v>1</v>
      </c>
      <c r="AI2491" s="1">
        <v>1</v>
      </c>
      <c r="AJ2491" s="1">
        <v>1</v>
      </c>
      <c r="AK2491" s="1">
        <v>51</v>
      </c>
    </row>
    <row r="2492" spans="1:37" x14ac:dyDescent="0.2">
      <c r="A2492" t="s">
        <v>2491</v>
      </c>
      <c r="B2492" t="s">
        <v>5412</v>
      </c>
      <c r="C2492" t="s">
        <v>5417</v>
      </c>
      <c r="D2492" t="s">
        <v>10247</v>
      </c>
      <c r="E2492" t="s">
        <v>10266</v>
      </c>
      <c r="F2492" s="35" t="s">
        <v>10267</v>
      </c>
      <c r="G2492" s="1" t="s">
        <v>5104</v>
      </c>
      <c r="H2492" s="1" t="s">
        <v>5104</v>
      </c>
      <c r="I2492" s="3">
        <v>1</v>
      </c>
      <c r="J2492" s="1">
        <v>0</v>
      </c>
      <c r="K2492" s="1">
        <v>0</v>
      </c>
      <c r="L2492" s="3">
        <v>1</v>
      </c>
      <c r="M2492" s="6">
        <v>61</v>
      </c>
      <c r="N2492" s="13">
        <v>61</v>
      </c>
      <c r="O2492" s="3">
        <v>44</v>
      </c>
      <c r="P2492" s="1" t="s">
        <v>2</v>
      </c>
      <c r="Q2492" s="1">
        <v>3.3102999999999998</v>
      </c>
      <c r="R2492" s="3" t="s">
        <v>14989</v>
      </c>
      <c r="S2492" s="1">
        <v>33</v>
      </c>
      <c r="T2492" s="1">
        <v>0</v>
      </c>
      <c r="U2492" s="1">
        <v>0</v>
      </c>
      <c r="V2492" s="1">
        <v>0</v>
      </c>
      <c r="W2492" s="1">
        <v>22</v>
      </c>
      <c r="X2492" s="1">
        <v>0</v>
      </c>
      <c r="Y2492" s="1">
        <v>30</v>
      </c>
      <c r="Z2492" s="1">
        <v>0</v>
      </c>
      <c r="AA2492" s="1">
        <v>0</v>
      </c>
      <c r="AB2492" s="1">
        <v>15</v>
      </c>
      <c r="AC2492" s="3">
        <v>1</v>
      </c>
      <c r="AD2492" s="1">
        <v>9.0405069999999997E-3</v>
      </c>
      <c r="AE2492" s="1">
        <v>-4.1280896222912498E-2</v>
      </c>
      <c r="AF2492" s="1">
        <v>3</v>
      </c>
      <c r="AG2492" s="1">
        <v>3</v>
      </c>
      <c r="AH2492" s="1">
        <v>1</v>
      </c>
      <c r="AI2492" s="1">
        <v>2</v>
      </c>
      <c r="AJ2492" s="1">
        <v>2</v>
      </c>
      <c r="AK2492" s="1">
        <v>51</v>
      </c>
    </row>
    <row r="2493" spans="1:37" x14ac:dyDescent="0.2">
      <c r="A2493" t="s">
        <v>2492</v>
      </c>
      <c r="B2493" t="s">
        <v>5412</v>
      </c>
      <c r="C2493" t="s">
        <v>5417</v>
      </c>
      <c r="D2493" t="s">
        <v>10247</v>
      </c>
      <c r="E2493" t="s">
        <v>10268</v>
      </c>
      <c r="F2493" s="35" t="s">
        <v>10269</v>
      </c>
      <c r="G2493" s="1" t="s">
        <v>5104</v>
      </c>
      <c r="H2493" s="1" t="s">
        <v>5104</v>
      </c>
      <c r="I2493" s="3">
        <v>1</v>
      </c>
      <c r="J2493" s="1">
        <v>0</v>
      </c>
      <c r="K2493" s="1">
        <v>0</v>
      </c>
      <c r="L2493" s="3">
        <v>1</v>
      </c>
      <c r="M2493" s="6">
        <v>49</v>
      </c>
      <c r="N2493" s="13">
        <v>49</v>
      </c>
      <c r="O2493" s="3">
        <v>44</v>
      </c>
      <c r="P2493" s="1" t="s">
        <v>2</v>
      </c>
      <c r="Q2493" s="1">
        <v>1.8919999999999999</v>
      </c>
      <c r="R2493" s="3" t="s">
        <v>14989</v>
      </c>
      <c r="S2493" s="1">
        <v>32</v>
      </c>
      <c r="T2493" s="1">
        <v>0</v>
      </c>
      <c r="U2493" s="1">
        <v>0</v>
      </c>
      <c r="V2493" s="1">
        <v>0</v>
      </c>
      <c r="W2493" s="1">
        <v>21</v>
      </c>
      <c r="X2493" s="1">
        <v>0</v>
      </c>
      <c r="Y2493" s="1">
        <v>30</v>
      </c>
      <c r="Z2493" s="1">
        <v>0</v>
      </c>
      <c r="AA2493" s="1">
        <v>0</v>
      </c>
      <c r="AB2493" s="1">
        <v>17</v>
      </c>
      <c r="AC2493" s="3">
        <v>1</v>
      </c>
      <c r="AD2493" s="1">
        <v>4.65227E-3</v>
      </c>
      <c r="AE2493" s="1">
        <v>-3.9236575146509703E-2</v>
      </c>
      <c r="AF2493" s="1">
        <v>3</v>
      </c>
      <c r="AG2493" s="1">
        <v>3</v>
      </c>
      <c r="AH2493" s="1">
        <v>1</v>
      </c>
      <c r="AI2493" s="1">
        <v>1</v>
      </c>
      <c r="AJ2493" s="1">
        <v>1</v>
      </c>
      <c r="AK2493" s="1">
        <v>51</v>
      </c>
    </row>
    <row r="2494" spans="1:37" x14ac:dyDescent="0.2">
      <c r="A2494" t="s">
        <v>2493</v>
      </c>
      <c r="B2494" t="s">
        <v>5412</v>
      </c>
      <c r="C2494" t="s">
        <v>5417</v>
      </c>
      <c r="D2494" t="s">
        <v>10247</v>
      </c>
      <c r="E2494" t="s">
        <v>10270</v>
      </c>
      <c r="F2494" s="35" t="s">
        <v>10271</v>
      </c>
      <c r="G2494" s="1" t="s">
        <v>5104</v>
      </c>
      <c r="H2494" s="1" t="s">
        <v>5104</v>
      </c>
      <c r="I2494" s="3">
        <v>1</v>
      </c>
      <c r="J2494" s="1">
        <v>0</v>
      </c>
      <c r="K2494" s="1">
        <v>0</v>
      </c>
      <c r="L2494" s="3">
        <v>1</v>
      </c>
      <c r="M2494" s="6">
        <v>85</v>
      </c>
      <c r="N2494" s="13">
        <v>85</v>
      </c>
      <c r="O2494" s="36">
        <v>46</v>
      </c>
      <c r="P2494" s="1" t="s">
        <v>2</v>
      </c>
      <c r="Q2494" s="1">
        <v>2.6964999999999999</v>
      </c>
      <c r="R2494" s="3" t="s">
        <v>14989</v>
      </c>
      <c r="S2494" s="1">
        <v>30</v>
      </c>
      <c r="T2494" s="1">
        <v>0</v>
      </c>
      <c r="U2494" s="1">
        <v>0</v>
      </c>
      <c r="V2494" s="1">
        <v>0</v>
      </c>
      <c r="W2494" s="1">
        <v>17</v>
      </c>
      <c r="X2494" s="1">
        <v>0</v>
      </c>
      <c r="Y2494" s="1">
        <v>30</v>
      </c>
      <c r="Z2494" s="1">
        <v>0</v>
      </c>
      <c r="AA2494" s="1">
        <v>0</v>
      </c>
      <c r="AB2494" s="1">
        <v>23</v>
      </c>
      <c r="AC2494" s="3">
        <v>1</v>
      </c>
      <c r="AD2494" s="1">
        <v>-6.5323430000000004E-3</v>
      </c>
      <c r="AE2494" s="1">
        <v>-3.2478788057691999E-2</v>
      </c>
      <c r="AF2494" s="1">
        <v>3</v>
      </c>
      <c r="AG2494" s="1">
        <v>3</v>
      </c>
      <c r="AH2494" s="1">
        <v>1</v>
      </c>
      <c r="AI2494" s="1">
        <v>1</v>
      </c>
      <c r="AJ2494" s="1">
        <v>1</v>
      </c>
      <c r="AK2494" s="1">
        <v>51</v>
      </c>
    </row>
    <row r="2495" spans="1:37" x14ac:dyDescent="0.2">
      <c r="A2495" t="s">
        <v>2494</v>
      </c>
      <c r="B2495" t="s">
        <v>5412</v>
      </c>
      <c r="C2495" t="s">
        <v>5417</v>
      </c>
      <c r="D2495" t="s">
        <v>10247</v>
      </c>
      <c r="E2495" t="s">
        <v>9484</v>
      </c>
      <c r="F2495" s="35" t="s">
        <v>10272</v>
      </c>
      <c r="G2495" s="1" t="s">
        <v>5104</v>
      </c>
      <c r="H2495" s="1" t="s">
        <v>5104</v>
      </c>
      <c r="I2495" s="3">
        <v>1</v>
      </c>
      <c r="J2495" s="1">
        <v>0</v>
      </c>
      <c r="K2495" s="1">
        <v>0</v>
      </c>
      <c r="L2495" s="3">
        <v>1</v>
      </c>
      <c r="M2495" s="6">
        <v>44</v>
      </c>
      <c r="N2495" s="13">
        <v>44</v>
      </c>
      <c r="O2495" s="3">
        <v>44</v>
      </c>
      <c r="P2495" s="1" t="s">
        <v>2</v>
      </c>
      <c r="Q2495" s="1">
        <v>2.2292000000000001</v>
      </c>
      <c r="R2495" s="3" t="s">
        <v>14989</v>
      </c>
      <c r="S2495" s="1">
        <v>33</v>
      </c>
      <c r="T2495" s="1">
        <v>0</v>
      </c>
      <c r="U2495" s="1">
        <v>0</v>
      </c>
      <c r="V2495" s="1">
        <v>0</v>
      </c>
      <c r="W2495" s="1">
        <v>22</v>
      </c>
      <c r="X2495" s="1">
        <v>0</v>
      </c>
      <c r="Y2495" s="1">
        <v>30</v>
      </c>
      <c r="Z2495" s="1">
        <v>0</v>
      </c>
      <c r="AA2495" s="1">
        <v>0</v>
      </c>
      <c r="AB2495" s="1">
        <v>15</v>
      </c>
      <c r="AC2495" s="3">
        <v>1</v>
      </c>
      <c r="AD2495" s="1">
        <v>9.0405069999999997E-3</v>
      </c>
      <c r="AE2495" s="1">
        <v>-4.1280896222912498E-2</v>
      </c>
      <c r="AF2495" s="1">
        <v>3</v>
      </c>
      <c r="AG2495" s="1">
        <v>3</v>
      </c>
      <c r="AH2495" s="1">
        <v>1</v>
      </c>
      <c r="AI2495" s="1">
        <v>2</v>
      </c>
      <c r="AJ2495" s="1">
        <v>2</v>
      </c>
      <c r="AK2495" s="1">
        <v>51</v>
      </c>
    </row>
    <row r="2496" spans="1:37" x14ac:dyDescent="0.2">
      <c r="A2496" t="s">
        <v>2495</v>
      </c>
      <c r="B2496" t="s">
        <v>5412</v>
      </c>
      <c r="C2496" t="s">
        <v>5417</v>
      </c>
      <c r="D2496" t="s">
        <v>10247</v>
      </c>
      <c r="E2496" t="s">
        <v>8632</v>
      </c>
      <c r="F2496" s="35" t="s">
        <v>10273</v>
      </c>
      <c r="G2496" s="1" t="s">
        <v>5104</v>
      </c>
      <c r="H2496" s="1" t="s">
        <v>5104</v>
      </c>
      <c r="I2496" s="3">
        <v>1</v>
      </c>
      <c r="J2496" s="1">
        <v>0</v>
      </c>
      <c r="K2496" s="1">
        <v>0</v>
      </c>
      <c r="L2496" s="3">
        <v>1</v>
      </c>
      <c r="M2496" s="6">
        <v>60</v>
      </c>
      <c r="N2496" s="13">
        <v>60</v>
      </c>
      <c r="O2496" s="3">
        <v>44</v>
      </c>
      <c r="P2496" s="1">
        <v>2.2050000000000001</v>
      </c>
      <c r="Q2496" s="1">
        <v>2.2050000000000001</v>
      </c>
      <c r="R2496" s="3">
        <v>47</v>
      </c>
      <c r="S2496" s="1">
        <v>20</v>
      </c>
      <c r="T2496" s="1">
        <v>0</v>
      </c>
      <c r="U2496" s="1">
        <v>20</v>
      </c>
      <c r="V2496" s="1">
        <v>0</v>
      </c>
      <c r="W2496" s="1">
        <v>0</v>
      </c>
      <c r="X2496" s="1">
        <v>0</v>
      </c>
      <c r="Y2496" s="1">
        <v>30</v>
      </c>
      <c r="Z2496" s="1">
        <v>10</v>
      </c>
      <c r="AA2496" s="1">
        <v>0</v>
      </c>
      <c r="AB2496" s="1">
        <v>20</v>
      </c>
      <c r="AC2496" s="3">
        <v>11</v>
      </c>
      <c r="AD2496" s="1">
        <v>-1.4708657E-2</v>
      </c>
      <c r="AE2496" s="1">
        <v>-4.96900605319699E-2</v>
      </c>
      <c r="AF2496" s="1">
        <v>3</v>
      </c>
      <c r="AG2496" s="1">
        <v>3</v>
      </c>
      <c r="AH2496" s="1">
        <v>11</v>
      </c>
      <c r="AI2496" s="1">
        <v>3</v>
      </c>
      <c r="AJ2496" s="1">
        <v>3</v>
      </c>
      <c r="AK2496" s="1">
        <v>51</v>
      </c>
    </row>
    <row r="2497" spans="1:37" x14ac:dyDescent="0.2">
      <c r="A2497" t="s">
        <v>2496</v>
      </c>
      <c r="B2497" t="s">
        <v>5412</v>
      </c>
      <c r="C2497" t="s">
        <v>5417</v>
      </c>
      <c r="D2497" t="s">
        <v>10247</v>
      </c>
      <c r="E2497" t="s">
        <v>7949</v>
      </c>
      <c r="F2497" s="35" t="s">
        <v>15104</v>
      </c>
      <c r="G2497" s="1" t="s">
        <v>5104</v>
      </c>
      <c r="H2497" s="1" t="s">
        <v>5104</v>
      </c>
      <c r="I2497" s="3">
        <v>1</v>
      </c>
      <c r="J2497" s="1">
        <v>0</v>
      </c>
      <c r="K2497" s="1">
        <v>0</v>
      </c>
      <c r="L2497" s="3">
        <v>1</v>
      </c>
      <c r="M2497" s="6">
        <v>47.5</v>
      </c>
      <c r="N2497" s="13">
        <v>47.5</v>
      </c>
      <c r="O2497" s="3">
        <v>44</v>
      </c>
      <c r="P2497" s="1">
        <v>2.1025</v>
      </c>
      <c r="Q2497" s="1">
        <v>2.1025</v>
      </c>
      <c r="R2497" s="3">
        <v>47</v>
      </c>
      <c r="S2497" s="1">
        <v>20</v>
      </c>
      <c r="T2497" s="1">
        <v>0</v>
      </c>
      <c r="U2497" s="1">
        <v>20</v>
      </c>
      <c r="V2497" s="1">
        <v>0</v>
      </c>
      <c r="W2497" s="1">
        <v>0</v>
      </c>
      <c r="X2497" s="1">
        <v>0</v>
      </c>
      <c r="Y2497" s="1">
        <v>30</v>
      </c>
      <c r="Z2497" s="1">
        <v>10</v>
      </c>
      <c r="AA2497" s="1">
        <v>0</v>
      </c>
      <c r="AB2497" s="1">
        <v>20</v>
      </c>
      <c r="AC2497" s="3">
        <v>11</v>
      </c>
      <c r="AD2497" s="1">
        <v>-1.4708657E-2</v>
      </c>
      <c r="AE2497" s="1">
        <v>-4.9690060531969803E-2</v>
      </c>
      <c r="AF2497" s="1">
        <v>3</v>
      </c>
      <c r="AG2497" s="1">
        <v>3</v>
      </c>
      <c r="AH2497" s="1">
        <v>11</v>
      </c>
      <c r="AI2497" s="1">
        <v>2</v>
      </c>
      <c r="AJ2497" s="1">
        <v>2</v>
      </c>
      <c r="AK2497" s="1">
        <v>51</v>
      </c>
    </row>
    <row r="2498" spans="1:37" x14ac:dyDescent="0.2">
      <c r="A2498" t="s">
        <v>2497</v>
      </c>
      <c r="B2498" t="s">
        <v>5412</v>
      </c>
      <c r="C2498" t="s">
        <v>5417</v>
      </c>
      <c r="D2498" t="s">
        <v>10247</v>
      </c>
      <c r="E2498" t="s">
        <v>10274</v>
      </c>
      <c r="F2498" s="35" t="s">
        <v>10275</v>
      </c>
      <c r="G2498" s="1" t="s">
        <v>5104</v>
      </c>
      <c r="H2498" s="1" t="s">
        <v>5104</v>
      </c>
      <c r="I2498" s="3">
        <v>1</v>
      </c>
      <c r="J2498" s="1">
        <v>0</v>
      </c>
      <c r="K2498" s="1">
        <v>0</v>
      </c>
      <c r="L2498" s="3">
        <v>1</v>
      </c>
      <c r="M2498" s="6">
        <v>72</v>
      </c>
      <c r="N2498" s="13">
        <v>72</v>
      </c>
      <c r="O2498" s="3">
        <v>44</v>
      </c>
      <c r="P2498" s="1" t="s">
        <v>2</v>
      </c>
      <c r="Q2498" s="1">
        <v>2.7143999999999999</v>
      </c>
      <c r="R2498" s="3" t="s">
        <v>14989</v>
      </c>
      <c r="S2498" s="1">
        <v>20</v>
      </c>
      <c r="T2498" s="1">
        <v>0</v>
      </c>
      <c r="U2498" s="1">
        <v>20</v>
      </c>
      <c r="V2498" s="1">
        <v>0</v>
      </c>
      <c r="W2498" s="1">
        <v>0</v>
      </c>
      <c r="X2498" s="1">
        <v>0</v>
      </c>
      <c r="Y2498" s="1">
        <v>30</v>
      </c>
      <c r="Z2498" s="1">
        <v>10</v>
      </c>
      <c r="AA2498" s="1">
        <v>0</v>
      </c>
      <c r="AB2498" s="1">
        <v>20</v>
      </c>
      <c r="AC2498" s="3">
        <v>11</v>
      </c>
      <c r="AD2498" s="1">
        <v>-1.4708657E-2</v>
      </c>
      <c r="AE2498" s="1">
        <v>-4.9690060531969803E-2</v>
      </c>
      <c r="AF2498" s="1">
        <v>3</v>
      </c>
      <c r="AG2498" s="1">
        <v>3</v>
      </c>
      <c r="AH2498" s="1">
        <v>11</v>
      </c>
      <c r="AI2498" s="1">
        <v>1</v>
      </c>
      <c r="AJ2498" s="1">
        <v>1</v>
      </c>
      <c r="AK2498" s="1">
        <v>51</v>
      </c>
    </row>
    <row r="2499" spans="1:37" x14ac:dyDescent="0.2">
      <c r="A2499" t="s">
        <v>2498</v>
      </c>
      <c r="B2499" t="s">
        <v>5412</v>
      </c>
      <c r="C2499" t="s">
        <v>5417</v>
      </c>
      <c r="D2499" t="s">
        <v>10247</v>
      </c>
      <c r="E2499" t="s">
        <v>6314</v>
      </c>
      <c r="F2499" s="35" t="s">
        <v>10276</v>
      </c>
      <c r="G2499" s="1" t="s">
        <v>5104</v>
      </c>
      <c r="H2499" s="1" t="s">
        <v>5104</v>
      </c>
      <c r="I2499" s="3">
        <v>1</v>
      </c>
      <c r="J2499" s="1">
        <v>0</v>
      </c>
      <c r="K2499" s="1">
        <v>0</v>
      </c>
      <c r="L2499" s="3">
        <v>1</v>
      </c>
      <c r="M2499" s="6">
        <v>42.5</v>
      </c>
      <c r="N2499" s="13">
        <v>42.5</v>
      </c>
      <c r="O2499" s="3">
        <v>44</v>
      </c>
      <c r="P2499" s="1">
        <v>2.4649999999999999</v>
      </c>
      <c r="Q2499" s="1">
        <v>2.4649999999999999</v>
      </c>
      <c r="R2499" s="3">
        <v>47</v>
      </c>
      <c r="S2499" s="1">
        <v>20</v>
      </c>
      <c r="T2499" s="1">
        <v>0</v>
      </c>
      <c r="U2499" s="1">
        <v>20</v>
      </c>
      <c r="V2499" s="1">
        <v>0</v>
      </c>
      <c r="W2499" s="1">
        <v>0</v>
      </c>
      <c r="X2499" s="1">
        <v>0</v>
      </c>
      <c r="Y2499" s="1">
        <v>30</v>
      </c>
      <c r="Z2499" s="1">
        <v>10</v>
      </c>
      <c r="AA2499" s="1">
        <v>0</v>
      </c>
      <c r="AB2499" s="1">
        <v>20</v>
      </c>
      <c r="AC2499" s="3">
        <v>11</v>
      </c>
      <c r="AD2499" s="1">
        <v>-1.4708657E-2</v>
      </c>
      <c r="AE2499" s="1">
        <v>-4.9690060531969803E-2</v>
      </c>
      <c r="AF2499" s="1">
        <v>3</v>
      </c>
      <c r="AG2499" s="1">
        <v>3</v>
      </c>
      <c r="AH2499" s="1">
        <v>11</v>
      </c>
      <c r="AI2499" s="1">
        <v>3</v>
      </c>
      <c r="AJ2499" s="1">
        <v>3</v>
      </c>
      <c r="AK2499" s="1">
        <v>51</v>
      </c>
    </row>
    <row r="2500" spans="1:37" x14ac:dyDescent="0.2">
      <c r="A2500" t="s">
        <v>2499</v>
      </c>
      <c r="B2500" t="s">
        <v>5412</v>
      </c>
      <c r="C2500" t="s">
        <v>5417</v>
      </c>
      <c r="D2500" t="s">
        <v>10247</v>
      </c>
      <c r="E2500" t="s">
        <v>10277</v>
      </c>
      <c r="F2500" s="35" t="s">
        <v>10278</v>
      </c>
      <c r="G2500" s="1" t="s">
        <v>5104</v>
      </c>
      <c r="H2500" s="1" t="s">
        <v>5104</v>
      </c>
      <c r="I2500" s="3">
        <v>1</v>
      </c>
      <c r="J2500" s="1">
        <v>0</v>
      </c>
      <c r="K2500" s="1">
        <v>0</v>
      </c>
      <c r="L2500" s="3">
        <v>1</v>
      </c>
      <c r="M2500" s="6">
        <v>44</v>
      </c>
      <c r="N2500" s="13">
        <v>44</v>
      </c>
      <c r="O2500" s="3">
        <v>44</v>
      </c>
      <c r="P2500" s="1" t="s">
        <v>2</v>
      </c>
      <c r="Q2500" s="1">
        <v>2.8214999999999999</v>
      </c>
      <c r="R2500" s="3" t="s">
        <v>14989</v>
      </c>
      <c r="S2500" s="1">
        <v>20</v>
      </c>
      <c r="T2500" s="1">
        <v>0</v>
      </c>
      <c r="U2500" s="1">
        <v>20</v>
      </c>
      <c r="V2500" s="1">
        <v>0</v>
      </c>
      <c r="W2500" s="1">
        <v>0</v>
      </c>
      <c r="X2500" s="1">
        <v>0</v>
      </c>
      <c r="Y2500" s="1">
        <v>30</v>
      </c>
      <c r="Z2500" s="1">
        <v>10</v>
      </c>
      <c r="AA2500" s="1">
        <v>0</v>
      </c>
      <c r="AB2500" s="1">
        <v>20</v>
      </c>
      <c r="AC2500" s="3">
        <v>11</v>
      </c>
      <c r="AD2500" s="1">
        <v>-1.4708657E-2</v>
      </c>
      <c r="AE2500" s="1">
        <v>-4.9690060531969803E-2</v>
      </c>
      <c r="AF2500" s="1">
        <v>3</v>
      </c>
      <c r="AG2500" s="1">
        <v>3</v>
      </c>
      <c r="AH2500" s="1">
        <v>11</v>
      </c>
      <c r="AI2500" s="1">
        <v>3</v>
      </c>
      <c r="AJ2500" s="1">
        <v>3</v>
      </c>
      <c r="AK2500" s="1">
        <v>51</v>
      </c>
    </row>
    <row r="2501" spans="1:37" x14ac:dyDescent="0.2">
      <c r="A2501" t="s">
        <v>2500</v>
      </c>
      <c r="B2501" t="s">
        <v>5412</v>
      </c>
      <c r="C2501" t="s">
        <v>5417</v>
      </c>
      <c r="D2501" t="s">
        <v>10247</v>
      </c>
      <c r="E2501" t="s">
        <v>10279</v>
      </c>
      <c r="F2501" s="35" t="s">
        <v>10280</v>
      </c>
      <c r="G2501" s="1" t="s">
        <v>5104</v>
      </c>
      <c r="H2501" s="1" t="s">
        <v>5104</v>
      </c>
      <c r="I2501" s="3">
        <v>1</v>
      </c>
      <c r="J2501" s="1">
        <v>0</v>
      </c>
      <c r="K2501" s="1">
        <v>0</v>
      </c>
      <c r="L2501" s="3">
        <v>1</v>
      </c>
      <c r="M2501" s="6">
        <v>65</v>
      </c>
      <c r="N2501" s="13">
        <v>65</v>
      </c>
      <c r="O2501" s="3">
        <v>44</v>
      </c>
      <c r="P2501" s="1" t="s">
        <v>2</v>
      </c>
      <c r="Q2501" s="1">
        <v>3.0489999999999999</v>
      </c>
      <c r="R2501" s="3" t="s">
        <v>14989</v>
      </c>
      <c r="S2501" s="1">
        <v>33</v>
      </c>
      <c r="T2501" s="1">
        <v>0</v>
      </c>
      <c r="U2501" s="1">
        <v>0</v>
      </c>
      <c r="V2501" s="1">
        <v>0</v>
      </c>
      <c r="W2501" s="1">
        <v>22</v>
      </c>
      <c r="X2501" s="1">
        <v>0</v>
      </c>
      <c r="Y2501" s="1">
        <v>30</v>
      </c>
      <c r="Z2501" s="1">
        <v>0</v>
      </c>
      <c r="AA2501" s="1">
        <v>0</v>
      </c>
      <c r="AB2501" s="1">
        <v>15</v>
      </c>
      <c r="AC2501" s="3">
        <v>1</v>
      </c>
      <c r="AD2501" s="1">
        <v>9.0405069999999997E-3</v>
      </c>
      <c r="AE2501" s="1">
        <v>-4.1280896222912498E-2</v>
      </c>
      <c r="AF2501" s="1">
        <v>3</v>
      </c>
      <c r="AG2501" s="1">
        <v>3</v>
      </c>
      <c r="AH2501" s="1">
        <v>1</v>
      </c>
      <c r="AI2501" s="1">
        <v>1</v>
      </c>
      <c r="AJ2501" s="1">
        <v>1</v>
      </c>
      <c r="AK2501" s="1">
        <v>51</v>
      </c>
    </row>
    <row r="2502" spans="1:37" x14ac:dyDescent="0.2">
      <c r="A2502" t="s">
        <v>2501</v>
      </c>
      <c r="B2502" t="s">
        <v>5412</v>
      </c>
      <c r="C2502" t="s">
        <v>5417</v>
      </c>
      <c r="D2502" t="s">
        <v>10247</v>
      </c>
      <c r="E2502" t="s">
        <v>10281</v>
      </c>
      <c r="F2502" s="35" t="s">
        <v>10282</v>
      </c>
      <c r="G2502" s="1" t="s">
        <v>5104</v>
      </c>
      <c r="H2502" s="1" t="s">
        <v>5104</v>
      </c>
      <c r="I2502" s="3">
        <v>1</v>
      </c>
      <c r="J2502" s="1">
        <v>0</v>
      </c>
      <c r="K2502" s="1">
        <v>0</v>
      </c>
      <c r="L2502" s="3">
        <v>1</v>
      </c>
      <c r="M2502" s="6">
        <v>61</v>
      </c>
      <c r="N2502" s="13">
        <v>61</v>
      </c>
      <c r="O2502" s="3">
        <v>44</v>
      </c>
      <c r="P2502" s="1" t="s">
        <v>2</v>
      </c>
      <c r="Q2502" s="1">
        <v>2.5116999999999998</v>
      </c>
      <c r="R2502" s="3" t="s">
        <v>14989</v>
      </c>
      <c r="S2502" s="1">
        <v>20</v>
      </c>
      <c r="T2502" s="1">
        <v>0</v>
      </c>
      <c r="U2502" s="1">
        <v>20</v>
      </c>
      <c r="V2502" s="1">
        <v>0</v>
      </c>
      <c r="W2502" s="1">
        <v>0</v>
      </c>
      <c r="X2502" s="1">
        <v>0</v>
      </c>
      <c r="Y2502" s="1">
        <v>30</v>
      </c>
      <c r="Z2502" s="1">
        <v>10</v>
      </c>
      <c r="AA2502" s="1">
        <v>0</v>
      </c>
      <c r="AB2502" s="1">
        <v>20</v>
      </c>
      <c r="AC2502" s="3">
        <v>11</v>
      </c>
      <c r="AD2502" s="1">
        <v>-1.4708657E-2</v>
      </c>
      <c r="AE2502" s="1">
        <v>-4.9690060531969803E-2</v>
      </c>
      <c r="AF2502" s="1">
        <v>3</v>
      </c>
      <c r="AG2502" s="1">
        <v>3</v>
      </c>
      <c r="AH2502" s="1">
        <v>11</v>
      </c>
      <c r="AI2502" s="1">
        <v>1</v>
      </c>
      <c r="AJ2502" s="1">
        <v>1</v>
      </c>
      <c r="AK2502" s="1">
        <v>51</v>
      </c>
    </row>
    <row r="2503" spans="1:37" x14ac:dyDescent="0.2">
      <c r="A2503" t="s">
        <v>2502</v>
      </c>
      <c r="B2503" t="s">
        <v>5123</v>
      </c>
      <c r="C2503" t="s">
        <v>5124</v>
      </c>
      <c r="D2503" t="s">
        <v>10283</v>
      </c>
      <c r="E2503" t="s">
        <v>10284</v>
      </c>
      <c r="F2503" s="35" t="s">
        <v>10285</v>
      </c>
      <c r="G2503" s="1" t="s">
        <v>5104</v>
      </c>
      <c r="H2503" s="1" t="s">
        <v>5104</v>
      </c>
      <c r="I2503" s="3">
        <v>1</v>
      </c>
      <c r="J2503" s="1">
        <v>0</v>
      </c>
      <c r="K2503" s="1">
        <v>0</v>
      </c>
      <c r="L2503" s="3">
        <v>1</v>
      </c>
      <c r="M2503" s="6">
        <v>8.9</v>
      </c>
      <c r="N2503" s="13">
        <v>8.9</v>
      </c>
      <c r="O2503" s="3">
        <v>44</v>
      </c>
      <c r="P2503" s="1" t="s">
        <v>2</v>
      </c>
      <c r="Q2503" s="1">
        <v>4.2380000000000004</v>
      </c>
      <c r="R2503" s="3" t="s">
        <v>14989</v>
      </c>
      <c r="S2503" s="1">
        <v>10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10</v>
      </c>
      <c r="Z2503" s="1">
        <v>0</v>
      </c>
      <c r="AA2503" s="1">
        <v>20</v>
      </c>
      <c r="AB2503" s="1">
        <v>60</v>
      </c>
      <c r="AC2503" s="3">
        <v>11</v>
      </c>
      <c r="AD2503" s="1">
        <v>-7.4080504000000005E-2</v>
      </c>
      <c r="AE2503" s="1">
        <v>2.3214266687842901E-2</v>
      </c>
      <c r="AF2503" s="1">
        <v>1</v>
      </c>
      <c r="AG2503" s="1">
        <v>1</v>
      </c>
      <c r="AH2503" s="1">
        <v>11</v>
      </c>
      <c r="AI2503" s="1">
        <v>2</v>
      </c>
      <c r="AJ2503" s="1">
        <v>2</v>
      </c>
      <c r="AK2503" s="1">
        <v>51</v>
      </c>
    </row>
    <row r="2504" spans="1:37" x14ac:dyDescent="0.2">
      <c r="A2504" t="s">
        <v>2503</v>
      </c>
      <c r="B2504" t="s">
        <v>5123</v>
      </c>
      <c r="C2504" t="s">
        <v>6604</v>
      </c>
      <c r="D2504" t="s">
        <v>10286</v>
      </c>
      <c r="E2504" t="s">
        <v>9028</v>
      </c>
      <c r="F2504" s="35" t="s">
        <v>10287</v>
      </c>
      <c r="G2504" s="1" t="s">
        <v>5104</v>
      </c>
      <c r="H2504" s="1" t="s">
        <v>5104</v>
      </c>
      <c r="I2504" s="3">
        <v>1</v>
      </c>
      <c r="J2504" s="1">
        <v>0</v>
      </c>
      <c r="K2504" s="1">
        <v>0</v>
      </c>
      <c r="L2504" s="3">
        <v>1</v>
      </c>
      <c r="M2504" s="6">
        <v>10.5</v>
      </c>
      <c r="N2504" s="13">
        <v>10.5</v>
      </c>
      <c r="O2504" s="3">
        <v>44</v>
      </c>
      <c r="P2504" s="1">
        <v>3.92</v>
      </c>
      <c r="Q2504" s="1">
        <v>3.92</v>
      </c>
      <c r="R2504" s="3">
        <v>47</v>
      </c>
      <c r="S2504" s="1">
        <v>20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80</v>
      </c>
      <c r="AB2504" s="1">
        <v>0</v>
      </c>
      <c r="AC2504" s="3">
        <v>11</v>
      </c>
      <c r="AD2504" s="1">
        <v>9.8785379999999992E-3</v>
      </c>
      <c r="AE2504" s="1">
        <v>-2.2075733413083502E-2</v>
      </c>
      <c r="AF2504" s="1">
        <v>1</v>
      </c>
      <c r="AG2504" s="1">
        <v>1</v>
      </c>
      <c r="AH2504" s="1">
        <v>11</v>
      </c>
      <c r="AI2504" s="1">
        <v>2</v>
      </c>
      <c r="AJ2504" s="1">
        <v>2</v>
      </c>
      <c r="AK2504" s="1">
        <v>51</v>
      </c>
    </row>
    <row r="2505" spans="1:37" x14ac:dyDescent="0.2">
      <c r="A2505" t="s">
        <v>2504</v>
      </c>
      <c r="B2505" t="s">
        <v>5123</v>
      </c>
      <c r="C2505" t="s">
        <v>6604</v>
      </c>
      <c r="D2505" t="s">
        <v>10286</v>
      </c>
      <c r="E2505" t="s">
        <v>5607</v>
      </c>
      <c r="F2505" s="35" t="s">
        <v>10288</v>
      </c>
      <c r="G2505" s="1" t="s">
        <v>5104</v>
      </c>
      <c r="H2505" s="1" t="s">
        <v>5104</v>
      </c>
      <c r="I2505" s="3">
        <v>1</v>
      </c>
      <c r="J2505" s="1">
        <v>0</v>
      </c>
      <c r="K2505" s="1">
        <v>0</v>
      </c>
      <c r="L2505" s="3">
        <v>1</v>
      </c>
      <c r="M2505" s="6">
        <v>12.5</v>
      </c>
      <c r="N2505" s="13">
        <v>12.5</v>
      </c>
      <c r="O2505" s="3">
        <v>44</v>
      </c>
      <c r="P2505" s="1">
        <v>3.8925000000000001</v>
      </c>
      <c r="Q2505" s="1">
        <v>3.8925000000000001</v>
      </c>
      <c r="R2505" s="3">
        <v>47</v>
      </c>
      <c r="S2505" s="1">
        <v>20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80</v>
      </c>
      <c r="AB2505" s="1">
        <v>0</v>
      </c>
      <c r="AC2505" s="3">
        <v>11</v>
      </c>
      <c r="AD2505" s="1">
        <v>9.8785379999999992E-3</v>
      </c>
      <c r="AE2505" s="1">
        <v>-2.2075733413083502E-2</v>
      </c>
      <c r="AF2505" s="1">
        <v>1</v>
      </c>
      <c r="AG2505" s="1">
        <v>1</v>
      </c>
      <c r="AH2505" s="1">
        <v>11</v>
      </c>
      <c r="AI2505" s="1">
        <v>1</v>
      </c>
      <c r="AJ2505" s="1">
        <v>1</v>
      </c>
      <c r="AK2505" s="1">
        <v>51</v>
      </c>
    </row>
    <row r="2506" spans="1:37" x14ac:dyDescent="0.2">
      <c r="A2506" t="s">
        <v>2505</v>
      </c>
      <c r="B2506" t="s">
        <v>7851</v>
      </c>
      <c r="C2506" t="s">
        <v>7852</v>
      </c>
      <c r="D2506" t="s">
        <v>10289</v>
      </c>
      <c r="E2506" t="s">
        <v>10290</v>
      </c>
      <c r="F2506" s="35" t="s">
        <v>10291</v>
      </c>
      <c r="G2506" s="1" t="s">
        <v>5106</v>
      </c>
      <c r="H2506" s="1" t="s">
        <v>5106</v>
      </c>
      <c r="I2506" s="3">
        <v>1</v>
      </c>
      <c r="J2506" s="1">
        <v>0</v>
      </c>
      <c r="K2506" s="1">
        <v>0</v>
      </c>
      <c r="L2506" s="3">
        <v>1</v>
      </c>
      <c r="M2506" s="6">
        <v>13.8</v>
      </c>
      <c r="N2506" s="13">
        <v>13.8</v>
      </c>
      <c r="O2506" s="3">
        <v>44</v>
      </c>
      <c r="P2506" s="1">
        <v>2.5</v>
      </c>
      <c r="Q2506" s="1">
        <v>2.5</v>
      </c>
      <c r="R2506" s="3">
        <v>1</v>
      </c>
      <c r="S2506" s="1">
        <v>100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3">
        <v>11</v>
      </c>
      <c r="AD2506" s="1">
        <v>9.9855619000000007E-2</v>
      </c>
      <c r="AE2506" s="1">
        <v>2.21434269404167E-2</v>
      </c>
      <c r="AF2506" s="1">
        <v>1</v>
      </c>
      <c r="AG2506" s="1">
        <v>1</v>
      </c>
      <c r="AH2506" s="1">
        <v>11</v>
      </c>
      <c r="AI2506" s="1">
        <v>4</v>
      </c>
      <c r="AJ2506" s="1">
        <v>4</v>
      </c>
      <c r="AK2506" s="1">
        <v>51</v>
      </c>
    </row>
    <row r="2507" spans="1:37" x14ac:dyDescent="0.2">
      <c r="A2507" t="s">
        <v>2506</v>
      </c>
      <c r="B2507" t="s">
        <v>7851</v>
      </c>
      <c r="C2507" t="s">
        <v>7852</v>
      </c>
      <c r="D2507" t="s">
        <v>10289</v>
      </c>
      <c r="E2507" t="s">
        <v>10292</v>
      </c>
      <c r="F2507" s="35" t="s">
        <v>10293</v>
      </c>
      <c r="G2507" s="1" t="s">
        <v>5104</v>
      </c>
      <c r="H2507" s="1" t="s">
        <v>5104</v>
      </c>
      <c r="I2507" s="3">
        <v>1</v>
      </c>
      <c r="J2507" s="1">
        <v>0</v>
      </c>
      <c r="K2507" s="1">
        <v>0</v>
      </c>
      <c r="L2507" s="3">
        <v>1</v>
      </c>
      <c r="M2507" s="6">
        <v>38</v>
      </c>
      <c r="N2507" s="13">
        <v>38</v>
      </c>
      <c r="O2507" s="3">
        <v>44</v>
      </c>
      <c r="P2507" s="1">
        <v>2.66</v>
      </c>
      <c r="Q2507" s="1">
        <v>2.66</v>
      </c>
      <c r="R2507" s="3">
        <v>47</v>
      </c>
      <c r="S2507" s="1">
        <v>100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3">
        <v>11</v>
      </c>
      <c r="AD2507" s="1">
        <v>9.9855619000000007E-2</v>
      </c>
      <c r="AE2507" s="1">
        <v>2.21434269404167E-2</v>
      </c>
      <c r="AF2507" s="1">
        <v>1</v>
      </c>
      <c r="AG2507" s="1">
        <v>1</v>
      </c>
      <c r="AH2507" s="1">
        <v>11</v>
      </c>
      <c r="AI2507" s="1">
        <v>4</v>
      </c>
      <c r="AJ2507" s="1">
        <v>4</v>
      </c>
      <c r="AK2507" s="1">
        <v>51</v>
      </c>
    </row>
    <row r="2508" spans="1:37" x14ac:dyDescent="0.2">
      <c r="A2508" t="s">
        <v>2507</v>
      </c>
      <c r="B2508" t="s">
        <v>7851</v>
      </c>
      <c r="C2508" t="s">
        <v>7852</v>
      </c>
      <c r="D2508" t="s">
        <v>10289</v>
      </c>
      <c r="E2508" t="s">
        <v>10294</v>
      </c>
      <c r="F2508" s="35" t="s">
        <v>10295</v>
      </c>
      <c r="G2508" s="1" t="s">
        <v>5106</v>
      </c>
      <c r="H2508" s="1" t="s">
        <v>5106</v>
      </c>
      <c r="I2508" s="3">
        <v>1</v>
      </c>
      <c r="J2508" s="1">
        <v>0</v>
      </c>
      <c r="K2508" s="1">
        <v>0</v>
      </c>
      <c r="L2508" s="3">
        <v>1</v>
      </c>
      <c r="M2508" s="6">
        <v>10.5</v>
      </c>
      <c r="N2508" s="13">
        <v>10.5</v>
      </c>
      <c r="O2508" s="3">
        <v>44</v>
      </c>
      <c r="P2508" s="1" t="s">
        <v>2</v>
      </c>
      <c r="Q2508" s="1">
        <v>4.9783999999999997</v>
      </c>
      <c r="R2508" s="3" t="s">
        <v>14989</v>
      </c>
      <c r="S2508" s="1">
        <v>100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3">
        <v>11</v>
      </c>
      <c r="AD2508" s="1">
        <v>9.9855619000000007E-2</v>
      </c>
      <c r="AE2508" s="1">
        <v>2.21434269404167E-2</v>
      </c>
      <c r="AF2508" s="1">
        <v>1</v>
      </c>
      <c r="AG2508" s="1">
        <v>1</v>
      </c>
      <c r="AH2508" s="1">
        <v>11</v>
      </c>
      <c r="AI2508" s="1">
        <v>2</v>
      </c>
      <c r="AJ2508" s="1">
        <v>2</v>
      </c>
      <c r="AK2508" s="1">
        <v>51</v>
      </c>
    </row>
    <row r="2509" spans="1:37" x14ac:dyDescent="0.2">
      <c r="A2509" t="s">
        <v>2508</v>
      </c>
      <c r="B2509" t="s">
        <v>7851</v>
      </c>
      <c r="C2509" t="s">
        <v>7852</v>
      </c>
      <c r="D2509" t="s">
        <v>10289</v>
      </c>
      <c r="E2509" t="s">
        <v>6524</v>
      </c>
      <c r="F2509" s="35" t="s">
        <v>10296</v>
      </c>
      <c r="G2509" s="1" t="s">
        <v>5106</v>
      </c>
      <c r="H2509" s="1" t="s">
        <v>5106</v>
      </c>
      <c r="I2509" s="3">
        <v>1</v>
      </c>
      <c r="J2509" s="1">
        <v>0</v>
      </c>
      <c r="K2509" s="1">
        <v>0</v>
      </c>
      <c r="L2509" s="3">
        <v>1</v>
      </c>
      <c r="M2509" s="6">
        <v>40</v>
      </c>
      <c r="N2509" s="13">
        <v>40</v>
      </c>
      <c r="O2509" s="3">
        <v>44</v>
      </c>
      <c r="P2509" s="1" t="s">
        <v>2</v>
      </c>
      <c r="Q2509" s="1">
        <v>3.9167000000000001</v>
      </c>
      <c r="R2509" s="3" t="s">
        <v>14989</v>
      </c>
      <c r="S2509" s="1">
        <v>100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3">
        <v>11</v>
      </c>
      <c r="AD2509" s="1">
        <v>9.9855619000000007E-2</v>
      </c>
      <c r="AE2509" s="1">
        <v>2.21434269404167E-2</v>
      </c>
      <c r="AF2509" s="1">
        <v>1</v>
      </c>
      <c r="AG2509" s="1">
        <v>1</v>
      </c>
      <c r="AH2509" s="1">
        <v>11</v>
      </c>
      <c r="AI2509" s="1">
        <v>1</v>
      </c>
      <c r="AJ2509" s="1">
        <v>1</v>
      </c>
      <c r="AK2509" s="1">
        <v>51</v>
      </c>
    </row>
    <row r="2510" spans="1:37" x14ac:dyDescent="0.2">
      <c r="A2510" t="s">
        <v>2509</v>
      </c>
      <c r="B2510" t="s">
        <v>7851</v>
      </c>
      <c r="C2510" t="s">
        <v>7852</v>
      </c>
      <c r="D2510" t="s">
        <v>10289</v>
      </c>
      <c r="E2510" t="s">
        <v>10297</v>
      </c>
      <c r="F2510" s="35" t="s">
        <v>10298</v>
      </c>
      <c r="G2510" s="1" t="s">
        <v>5106</v>
      </c>
      <c r="H2510" s="1" t="s">
        <v>5106</v>
      </c>
      <c r="I2510" s="3">
        <v>1</v>
      </c>
      <c r="J2510" s="1">
        <v>0</v>
      </c>
      <c r="K2510" s="1">
        <v>0</v>
      </c>
      <c r="L2510" s="3">
        <v>1</v>
      </c>
      <c r="M2510" s="6">
        <v>7.7</v>
      </c>
      <c r="N2510" s="13">
        <v>7.7</v>
      </c>
      <c r="O2510" s="3">
        <v>44</v>
      </c>
      <c r="P2510" s="1">
        <v>3.5</v>
      </c>
      <c r="Q2510" s="1">
        <v>3.5</v>
      </c>
      <c r="R2510" s="3">
        <v>1</v>
      </c>
      <c r="S2510" s="1">
        <v>100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3">
        <v>11</v>
      </c>
      <c r="AD2510" s="1">
        <v>9.9855619000000007E-2</v>
      </c>
      <c r="AE2510" s="1">
        <v>2.21434269404167E-2</v>
      </c>
      <c r="AF2510" s="1">
        <v>1</v>
      </c>
      <c r="AG2510" s="1">
        <v>1</v>
      </c>
      <c r="AH2510" s="1">
        <v>11</v>
      </c>
      <c r="AI2510" s="1">
        <v>2</v>
      </c>
      <c r="AJ2510" s="1">
        <v>2</v>
      </c>
      <c r="AK2510" s="1">
        <v>51</v>
      </c>
    </row>
    <row r="2511" spans="1:37" x14ac:dyDescent="0.2">
      <c r="A2511" t="s">
        <v>2510</v>
      </c>
      <c r="B2511" t="s">
        <v>7851</v>
      </c>
      <c r="C2511" t="s">
        <v>7852</v>
      </c>
      <c r="D2511" t="s">
        <v>10289</v>
      </c>
      <c r="E2511" t="s">
        <v>7345</v>
      </c>
      <c r="F2511" s="35" t="s">
        <v>10299</v>
      </c>
      <c r="G2511" s="1" t="s">
        <v>5106</v>
      </c>
      <c r="H2511" s="1" t="s">
        <v>5106</v>
      </c>
      <c r="I2511" s="3">
        <v>1</v>
      </c>
      <c r="J2511" s="1">
        <v>0</v>
      </c>
      <c r="K2511" s="1">
        <v>0</v>
      </c>
      <c r="L2511" s="3">
        <v>1</v>
      </c>
      <c r="M2511" s="6">
        <v>23.3</v>
      </c>
      <c r="N2511" s="13">
        <v>23.3</v>
      </c>
      <c r="O2511" s="3">
        <v>44</v>
      </c>
      <c r="P2511" s="1" t="s">
        <v>2</v>
      </c>
      <c r="Q2511" s="1">
        <v>4.5311000000000003</v>
      </c>
      <c r="R2511" s="3" t="s">
        <v>14989</v>
      </c>
      <c r="S2511" s="1">
        <v>100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3">
        <v>11</v>
      </c>
      <c r="AD2511" s="1">
        <v>9.9855619000000007E-2</v>
      </c>
      <c r="AE2511" s="1">
        <v>2.21434269404167E-2</v>
      </c>
      <c r="AF2511" s="1">
        <v>1</v>
      </c>
      <c r="AG2511" s="1">
        <v>1</v>
      </c>
      <c r="AH2511" s="1">
        <v>11</v>
      </c>
      <c r="AI2511" s="1">
        <v>1</v>
      </c>
      <c r="AJ2511" s="1">
        <v>1</v>
      </c>
      <c r="AK2511" s="1">
        <v>51</v>
      </c>
    </row>
    <row r="2512" spans="1:37" x14ac:dyDescent="0.2">
      <c r="A2512" t="s">
        <v>2511</v>
      </c>
      <c r="B2512" t="s">
        <v>7851</v>
      </c>
      <c r="C2512" t="s">
        <v>7852</v>
      </c>
      <c r="D2512" t="s">
        <v>10289</v>
      </c>
      <c r="E2512" t="s">
        <v>7944</v>
      </c>
      <c r="F2512" s="35" t="s">
        <v>10300</v>
      </c>
      <c r="G2512" s="1" t="s">
        <v>2</v>
      </c>
      <c r="H2512" s="1" t="s">
        <v>5104</v>
      </c>
      <c r="I2512" s="14" t="s">
        <v>14989</v>
      </c>
      <c r="J2512" s="1" t="s">
        <v>2</v>
      </c>
      <c r="K2512" s="1">
        <v>0</v>
      </c>
      <c r="L2512" s="14" t="s">
        <v>14989</v>
      </c>
      <c r="M2512" s="6">
        <v>9</v>
      </c>
      <c r="N2512" s="13">
        <v>9</v>
      </c>
      <c r="O2512" s="3">
        <v>1</v>
      </c>
      <c r="P2512" s="1" t="s">
        <v>2</v>
      </c>
      <c r="Q2512" s="1">
        <v>3.9540000000000002</v>
      </c>
      <c r="R2512" s="3" t="s">
        <v>14989</v>
      </c>
      <c r="S2512" s="1">
        <v>100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3">
        <v>44</v>
      </c>
      <c r="AD2512" s="1">
        <v>9.9855619000000007E-2</v>
      </c>
      <c r="AE2512" s="1">
        <v>2.21434269404167E-2</v>
      </c>
      <c r="AF2512" s="1">
        <v>1</v>
      </c>
      <c r="AG2512" s="1">
        <v>1</v>
      </c>
      <c r="AH2512" s="1">
        <v>51</v>
      </c>
      <c r="AI2512" s="1">
        <v>2</v>
      </c>
      <c r="AJ2512" s="1">
        <v>2</v>
      </c>
      <c r="AK2512" s="1">
        <v>51</v>
      </c>
    </row>
    <row r="2513" spans="1:37" x14ac:dyDescent="0.2">
      <c r="A2513" t="s">
        <v>2512</v>
      </c>
      <c r="B2513" t="s">
        <v>7851</v>
      </c>
      <c r="C2513" t="s">
        <v>7852</v>
      </c>
      <c r="D2513" t="s">
        <v>10289</v>
      </c>
      <c r="E2513" t="s">
        <v>10301</v>
      </c>
      <c r="F2513" s="35" t="s">
        <v>10302</v>
      </c>
      <c r="G2513" s="1" t="s">
        <v>5106</v>
      </c>
      <c r="H2513" s="1" t="s">
        <v>5106</v>
      </c>
      <c r="I2513" s="3">
        <v>1</v>
      </c>
      <c r="J2513" s="1">
        <v>0</v>
      </c>
      <c r="K2513" s="1">
        <v>0</v>
      </c>
      <c r="L2513" s="3">
        <v>1</v>
      </c>
      <c r="M2513" s="6">
        <v>18.2</v>
      </c>
      <c r="N2513" s="13">
        <v>18.2</v>
      </c>
      <c r="O2513" s="3">
        <v>44</v>
      </c>
      <c r="P2513" s="1">
        <v>3</v>
      </c>
      <c r="Q2513" s="1">
        <v>3</v>
      </c>
      <c r="R2513" s="3">
        <v>1</v>
      </c>
      <c r="S2513" s="1">
        <v>100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3">
        <v>11</v>
      </c>
      <c r="AD2513" s="1">
        <v>9.9855619000000007E-2</v>
      </c>
      <c r="AE2513" s="1">
        <v>2.21434269404167E-2</v>
      </c>
      <c r="AF2513" s="1">
        <v>1</v>
      </c>
      <c r="AG2513" s="1">
        <v>1</v>
      </c>
      <c r="AH2513" s="1">
        <v>11</v>
      </c>
      <c r="AI2513" s="1">
        <v>2</v>
      </c>
      <c r="AJ2513" s="1">
        <v>2</v>
      </c>
      <c r="AK2513" s="1">
        <v>51</v>
      </c>
    </row>
    <row r="2514" spans="1:37" x14ac:dyDescent="0.2">
      <c r="A2514" t="s">
        <v>2513</v>
      </c>
      <c r="B2514" t="s">
        <v>7851</v>
      </c>
      <c r="C2514" t="s">
        <v>7852</v>
      </c>
      <c r="D2514" t="s">
        <v>10289</v>
      </c>
      <c r="E2514" t="s">
        <v>10303</v>
      </c>
      <c r="F2514" s="35" t="s">
        <v>10304</v>
      </c>
      <c r="G2514" s="1" t="s">
        <v>5106</v>
      </c>
      <c r="H2514" s="1" t="s">
        <v>5106</v>
      </c>
      <c r="I2514" s="3">
        <v>1</v>
      </c>
      <c r="J2514" s="1">
        <v>0</v>
      </c>
      <c r="K2514" s="1">
        <v>0</v>
      </c>
      <c r="L2514" s="3">
        <v>1</v>
      </c>
      <c r="M2514" s="6">
        <v>5.0999999999999996</v>
      </c>
      <c r="N2514" s="13">
        <v>5.0999999999999996</v>
      </c>
      <c r="O2514" s="3">
        <v>44</v>
      </c>
      <c r="P2514" s="1" t="s">
        <v>2</v>
      </c>
      <c r="Q2514" s="1">
        <v>5.0400999999999998</v>
      </c>
      <c r="R2514" s="3" t="s">
        <v>14989</v>
      </c>
      <c r="S2514" s="1">
        <v>100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3">
        <v>44</v>
      </c>
      <c r="AD2514" s="1">
        <v>9.9855619000000007E-2</v>
      </c>
      <c r="AE2514" s="1">
        <v>2.21434269404167E-2</v>
      </c>
      <c r="AF2514" s="1">
        <v>1</v>
      </c>
      <c r="AG2514" s="1">
        <v>1</v>
      </c>
      <c r="AH2514" s="1">
        <v>1</v>
      </c>
      <c r="AI2514" s="1">
        <v>2</v>
      </c>
      <c r="AJ2514" s="1">
        <v>2</v>
      </c>
      <c r="AK2514" s="1">
        <v>51</v>
      </c>
    </row>
    <row r="2515" spans="1:37" x14ac:dyDescent="0.2">
      <c r="A2515" t="s">
        <v>2514</v>
      </c>
      <c r="B2515" t="s">
        <v>7851</v>
      </c>
      <c r="C2515" t="s">
        <v>7852</v>
      </c>
      <c r="D2515" t="s">
        <v>10289</v>
      </c>
      <c r="E2515" t="s">
        <v>10305</v>
      </c>
      <c r="F2515" s="35" t="s">
        <v>10306</v>
      </c>
      <c r="G2515" s="1" t="s">
        <v>5106</v>
      </c>
      <c r="H2515" s="1" t="s">
        <v>5106</v>
      </c>
      <c r="I2515" s="3">
        <v>1</v>
      </c>
      <c r="J2515" s="1">
        <v>0</v>
      </c>
      <c r="K2515" s="1">
        <v>0</v>
      </c>
      <c r="L2515" s="3">
        <v>1</v>
      </c>
      <c r="M2515" s="6">
        <v>9</v>
      </c>
      <c r="N2515" s="13">
        <v>9</v>
      </c>
      <c r="O2515" s="3">
        <v>44</v>
      </c>
      <c r="P2515" s="1" t="s">
        <v>2</v>
      </c>
      <c r="Q2515" s="1">
        <v>3.2766000000000002</v>
      </c>
      <c r="R2515" s="3" t="s">
        <v>14989</v>
      </c>
      <c r="S2515" s="1">
        <v>100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3">
        <v>44</v>
      </c>
      <c r="AD2515" s="1">
        <v>9.9855619000000007E-2</v>
      </c>
      <c r="AE2515" s="1">
        <v>2.21434269404167E-2</v>
      </c>
      <c r="AF2515" s="1">
        <v>1</v>
      </c>
      <c r="AG2515" s="1">
        <v>1</v>
      </c>
      <c r="AH2515" s="15">
        <v>1</v>
      </c>
      <c r="AI2515" s="1">
        <v>1</v>
      </c>
      <c r="AJ2515" s="1">
        <v>1</v>
      </c>
      <c r="AK2515" s="1">
        <v>51</v>
      </c>
    </row>
    <row r="2516" spans="1:37" x14ac:dyDescent="0.2">
      <c r="A2516" t="s">
        <v>2515</v>
      </c>
      <c r="B2516" t="s">
        <v>7851</v>
      </c>
      <c r="C2516" t="s">
        <v>7852</v>
      </c>
      <c r="D2516" t="s">
        <v>10289</v>
      </c>
      <c r="E2516" t="s">
        <v>10307</v>
      </c>
      <c r="F2516" s="35" t="s">
        <v>10308</v>
      </c>
      <c r="G2516" s="1" t="s">
        <v>5104</v>
      </c>
      <c r="H2516" s="1" t="s">
        <v>5104</v>
      </c>
      <c r="I2516" s="3">
        <v>1</v>
      </c>
      <c r="J2516" s="1">
        <v>0</v>
      </c>
      <c r="K2516" s="1">
        <v>0</v>
      </c>
      <c r="L2516" s="3">
        <v>1</v>
      </c>
      <c r="M2516" s="6">
        <v>7.3</v>
      </c>
      <c r="N2516" s="13">
        <v>7.3</v>
      </c>
      <c r="O2516" s="3">
        <v>44</v>
      </c>
      <c r="P2516" s="1" t="s">
        <v>2</v>
      </c>
      <c r="Q2516" s="1">
        <v>3.9809000000000001</v>
      </c>
      <c r="R2516" s="3" t="s">
        <v>14989</v>
      </c>
      <c r="S2516" s="1">
        <v>100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3">
        <v>11</v>
      </c>
      <c r="AD2516" s="1">
        <v>9.9855619000000007E-2</v>
      </c>
      <c r="AE2516" s="1">
        <v>2.21434269404167E-2</v>
      </c>
      <c r="AF2516" s="1">
        <v>1</v>
      </c>
      <c r="AG2516" s="1">
        <v>1</v>
      </c>
      <c r="AH2516" s="1">
        <v>11</v>
      </c>
      <c r="AI2516" s="1">
        <v>2</v>
      </c>
      <c r="AJ2516" s="1">
        <v>2</v>
      </c>
      <c r="AK2516" s="1">
        <v>51</v>
      </c>
    </row>
    <row r="2517" spans="1:37" x14ac:dyDescent="0.2">
      <c r="A2517" t="s">
        <v>2516</v>
      </c>
      <c r="B2517" t="s">
        <v>7851</v>
      </c>
      <c r="C2517" t="s">
        <v>7852</v>
      </c>
      <c r="D2517" t="s">
        <v>10289</v>
      </c>
      <c r="E2517" t="s">
        <v>7946</v>
      </c>
      <c r="F2517" s="35" t="s">
        <v>10309</v>
      </c>
      <c r="G2517" s="1" t="s">
        <v>5106</v>
      </c>
      <c r="H2517" s="1" t="s">
        <v>5106</v>
      </c>
      <c r="I2517" s="3">
        <v>1</v>
      </c>
      <c r="J2517" s="1">
        <v>0</v>
      </c>
      <c r="K2517" s="1">
        <v>0</v>
      </c>
      <c r="L2517" s="3">
        <v>1</v>
      </c>
      <c r="M2517" s="6">
        <v>5.8</v>
      </c>
      <c r="N2517" s="13">
        <v>5.8</v>
      </c>
      <c r="O2517" s="3">
        <v>44</v>
      </c>
      <c r="P2517" s="1" t="s">
        <v>2</v>
      </c>
      <c r="Q2517" s="1">
        <v>4.8335999999999997</v>
      </c>
      <c r="R2517" s="3" t="s">
        <v>14989</v>
      </c>
      <c r="S2517" s="1">
        <v>100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3">
        <v>44</v>
      </c>
      <c r="AD2517" s="1">
        <v>9.9855619000000007E-2</v>
      </c>
      <c r="AE2517" s="1">
        <v>2.21434269404167E-2</v>
      </c>
      <c r="AF2517" s="1">
        <v>2</v>
      </c>
      <c r="AG2517" s="1">
        <v>2</v>
      </c>
      <c r="AH2517" s="15">
        <v>1</v>
      </c>
      <c r="AI2517" s="1">
        <v>2</v>
      </c>
      <c r="AJ2517" s="1">
        <v>2</v>
      </c>
      <c r="AK2517" s="1">
        <v>51</v>
      </c>
    </row>
    <row r="2518" spans="1:37" x14ac:dyDescent="0.2">
      <c r="A2518" t="s">
        <v>2517</v>
      </c>
      <c r="B2518" t="s">
        <v>7851</v>
      </c>
      <c r="C2518" t="s">
        <v>7852</v>
      </c>
      <c r="D2518" t="s">
        <v>10289</v>
      </c>
      <c r="E2518" t="s">
        <v>7149</v>
      </c>
      <c r="F2518" s="35" t="s">
        <v>10310</v>
      </c>
      <c r="G2518" s="1" t="s">
        <v>5106</v>
      </c>
      <c r="H2518" s="1" t="s">
        <v>5106</v>
      </c>
      <c r="I2518" s="3">
        <v>1</v>
      </c>
      <c r="J2518" s="1">
        <v>0</v>
      </c>
      <c r="K2518" s="1">
        <v>0</v>
      </c>
      <c r="L2518" s="3">
        <v>1</v>
      </c>
      <c r="M2518" s="6">
        <v>13.9</v>
      </c>
      <c r="N2518" s="13">
        <v>13.9</v>
      </c>
      <c r="O2518" s="3">
        <v>44</v>
      </c>
      <c r="P2518" s="1">
        <v>1.5</v>
      </c>
      <c r="Q2518" s="1">
        <v>1.5</v>
      </c>
      <c r="R2518" s="3">
        <v>1</v>
      </c>
      <c r="S2518" s="1">
        <v>100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3">
        <v>11</v>
      </c>
      <c r="AD2518" s="1">
        <v>9.9855619000000007E-2</v>
      </c>
      <c r="AE2518" s="1">
        <v>2.21434269404167E-2</v>
      </c>
      <c r="AF2518" s="1">
        <v>1</v>
      </c>
      <c r="AG2518" s="1">
        <v>1</v>
      </c>
      <c r="AH2518" s="1">
        <v>11</v>
      </c>
      <c r="AI2518" s="1">
        <v>1</v>
      </c>
      <c r="AJ2518" s="1">
        <v>1</v>
      </c>
      <c r="AK2518" s="1">
        <v>51</v>
      </c>
    </row>
    <row r="2519" spans="1:37" x14ac:dyDescent="0.2">
      <c r="A2519" t="s">
        <v>2518</v>
      </c>
      <c r="B2519" t="s">
        <v>7851</v>
      </c>
      <c r="C2519" t="s">
        <v>7852</v>
      </c>
      <c r="D2519" t="s">
        <v>10289</v>
      </c>
      <c r="E2519" t="s">
        <v>10311</v>
      </c>
      <c r="F2519" s="35" t="s">
        <v>10312</v>
      </c>
      <c r="G2519" s="1" t="s">
        <v>5106</v>
      </c>
      <c r="H2519" s="1" t="s">
        <v>5106</v>
      </c>
      <c r="I2519" s="3">
        <v>1</v>
      </c>
      <c r="J2519" s="1">
        <v>0</v>
      </c>
      <c r="K2519" s="1">
        <v>0</v>
      </c>
      <c r="L2519" s="3">
        <v>1</v>
      </c>
      <c r="M2519" s="6">
        <v>10</v>
      </c>
      <c r="N2519" s="13">
        <v>10</v>
      </c>
      <c r="O2519" s="3">
        <v>44</v>
      </c>
      <c r="P2519" s="1">
        <v>3</v>
      </c>
      <c r="Q2519" s="1">
        <v>3</v>
      </c>
      <c r="R2519" s="3">
        <v>1</v>
      </c>
      <c r="S2519" s="1">
        <v>100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3">
        <v>11</v>
      </c>
      <c r="AD2519" s="1">
        <v>9.9855619000000007E-2</v>
      </c>
      <c r="AE2519" s="1">
        <v>2.21434269404167E-2</v>
      </c>
      <c r="AF2519" s="1">
        <v>1</v>
      </c>
      <c r="AG2519" s="1">
        <v>1</v>
      </c>
      <c r="AH2519" s="1">
        <v>11</v>
      </c>
      <c r="AI2519" s="1">
        <v>2</v>
      </c>
      <c r="AJ2519" s="1">
        <v>2</v>
      </c>
      <c r="AK2519" s="1">
        <v>51</v>
      </c>
    </row>
    <row r="2520" spans="1:37" x14ac:dyDescent="0.2">
      <c r="A2520" t="s">
        <v>2519</v>
      </c>
      <c r="B2520" t="s">
        <v>7851</v>
      </c>
      <c r="C2520" t="s">
        <v>7852</v>
      </c>
      <c r="D2520" t="s">
        <v>10289</v>
      </c>
      <c r="E2520" t="s">
        <v>8736</v>
      </c>
      <c r="F2520" s="35" t="s">
        <v>10313</v>
      </c>
      <c r="G2520" s="1" t="s">
        <v>5106</v>
      </c>
      <c r="H2520" s="1" t="s">
        <v>5106</v>
      </c>
      <c r="I2520" s="3">
        <v>1</v>
      </c>
      <c r="J2520" s="1">
        <v>0</v>
      </c>
      <c r="K2520" s="1">
        <v>0</v>
      </c>
      <c r="L2520" s="3">
        <v>1</v>
      </c>
      <c r="M2520" s="6">
        <v>3.4</v>
      </c>
      <c r="N2520" s="13">
        <v>3.4</v>
      </c>
      <c r="O2520" s="3">
        <v>44</v>
      </c>
      <c r="P2520" s="1">
        <v>4</v>
      </c>
      <c r="Q2520" s="1">
        <v>4</v>
      </c>
      <c r="R2520" s="3">
        <v>1</v>
      </c>
      <c r="S2520" s="1">
        <v>100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3">
        <v>11</v>
      </c>
      <c r="AD2520" s="1">
        <v>9.9855619000000007E-2</v>
      </c>
      <c r="AE2520" s="1">
        <v>2.21434269404167E-2</v>
      </c>
      <c r="AF2520" s="1">
        <v>1</v>
      </c>
      <c r="AG2520" s="1">
        <v>1</v>
      </c>
      <c r="AH2520" s="1">
        <v>11</v>
      </c>
      <c r="AI2520" s="1">
        <v>2</v>
      </c>
      <c r="AJ2520" s="1">
        <v>2</v>
      </c>
      <c r="AK2520" s="1">
        <v>51</v>
      </c>
    </row>
    <row r="2521" spans="1:37" x14ac:dyDescent="0.2">
      <c r="A2521" t="s">
        <v>2520</v>
      </c>
      <c r="B2521" t="s">
        <v>7851</v>
      </c>
      <c r="C2521" t="s">
        <v>7852</v>
      </c>
      <c r="D2521" t="s">
        <v>10289</v>
      </c>
      <c r="E2521" t="s">
        <v>10314</v>
      </c>
      <c r="F2521" s="35" t="s">
        <v>10315</v>
      </c>
      <c r="G2521" s="1" t="s">
        <v>5106</v>
      </c>
      <c r="H2521" s="1" t="s">
        <v>5106</v>
      </c>
      <c r="I2521" s="3">
        <v>1</v>
      </c>
      <c r="J2521" s="1">
        <v>0</v>
      </c>
      <c r="K2521" s="1">
        <v>0</v>
      </c>
      <c r="L2521" s="3">
        <v>1</v>
      </c>
      <c r="M2521" s="6">
        <v>10.199999999999999</v>
      </c>
      <c r="N2521" s="13">
        <v>10.199999999999999</v>
      </c>
      <c r="O2521" s="3">
        <v>44</v>
      </c>
      <c r="P2521" s="1">
        <v>3</v>
      </c>
      <c r="Q2521" s="1">
        <v>3</v>
      </c>
      <c r="R2521" s="3">
        <v>1</v>
      </c>
      <c r="S2521" s="1">
        <v>100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3">
        <v>11</v>
      </c>
      <c r="AD2521" s="1">
        <v>9.9855619000000007E-2</v>
      </c>
      <c r="AE2521" s="1">
        <v>2.21434269404167E-2</v>
      </c>
      <c r="AF2521" s="1">
        <v>1</v>
      </c>
      <c r="AG2521" s="1">
        <v>1</v>
      </c>
      <c r="AH2521" s="1">
        <v>11</v>
      </c>
      <c r="AI2521" s="1">
        <v>2</v>
      </c>
      <c r="AJ2521" s="1">
        <v>2</v>
      </c>
      <c r="AK2521" s="1">
        <v>51</v>
      </c>
    </row>
    <row r="2522" spans="1:37" x14ac:dyDescent="0.2">
      <c r="A2522" t="s">
        <v>2521</v>
      </c>
      <c r="B2522" t="s">
        <v>7851</v>
      </c>
      <c r="C2522" t="s">
        <v>7852</v>
      </c>
      <c r="D2522" t="s">
        <v>10289</v>
      </c>
      <c r="E2522" t="s">
        <v>10316</v>
      </c>
      <c r="F2522" s="35" t="s">
        <v>10317</v>
      </c>
      <c r="G2522" s="1" t="s">
        <v>5106</v>
      </c>
      <c r="H2522" s="1" t="s">
        <v>5106</v>
      </c>
      <c r="I2522" s="3">
        <v>1</v>
      </c>
      <c r="J2522" s="1">
        <v>0</v>
      </c>
      <c r="K2522" s="1">
        <v>0</v>
      </c>
      <c r="L2522" s="3">
        <v>1</v>
      </c>
      <c r="M2522" s="6">
        <v>3.4</v>
      </c>
      <c r="N2522" s="13">
        <v>3.4</v>
      </c>
      <c r="O2522" s="3">
        <v>44</v>
      </c>
      <c r="P2522" s="1" t="s">
        <v>2</v>
      </c>
      <c r="Q2522" s="1">
        <v>5.5948000000000002</v>
      </c>
      <c r="R2522" s="3" t="s">
        <v>14989</v>
      </c>
      <c r="S2522" s="1">
        <v>100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3">
        <v>11</v>
      </c>
      <c r="AD2522" s="1">
        <v>9.9855619000000007E-2</v>
      </c>
      <c r="AE2522" s="1">
        <v>2.21434269404167E-2</v>
      </c>
      <c r="AF2522" s="1">
        <v>1</v>
      </c>
      <c r="AG2522" s="1">
        <v>1</v>
      </c>
      <c r="AH2522" s="1">
        <v>11</v>
      </c>
      <c r="AI2522" s="1">
        <v>5</v>
      </c>
      <c r="AJ2522" s="1">
        <v>5</v>
      </c>
      <c r="AK2522" s="1">
        <v>51</v>
      </c>
    </row>
    <row r="2523" spans="1:37" x14ac:dyDescent="0.2">
      <c r="A2523" t="s">
        <v>2522</v>
      </c>
      <c r="B2523" t="s">
        <v>7851</v>
      </c>
      <c r="C2523" t="s">
        <v>7852</v>
      </c>
      <c r="D2523" t="s">
        <v>10289</v>
      </c>
      <c r="E2523" t="s">
        <v>10318</v>
      </c>
      <c r="F2523" s="35" t="s">
        <v>10319</v>
      </c>
      <c r="G2523" s="1" t="s">
        <v>5106</v>
      </c>
      <c r="H2523" s="1" t="s">
        <v>5106</v>
      </c>
      <c r="I2523" s="3">
        <v>1</v>
      </c>
      <c r="J2523" s="1">
        <v>0</v>
      </c>
      <c r="K2523" s="1">
        <v>0</v>
      </c>
      <c r="L2523" s="3">
        <v>1</v>
      </c>
      <c r="M2523" s="6">
        <v>18.7</v>
      </c>
      <c r="N2523" s="13">
        <v>18.7</v>
      </c>
      <c r="O2523" s="3">
        <v>44</v>
      </c>
      <c r="P2523" s="1">
        <v>2</v>
      </c>
      <c r="Q2523" s="1">
        <v>2</v>
      </c>
      <c r="R2523" s="3">
        <v>1</v>
      </c>
      <c r="S2523" s="1">
        <v>100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3">
        <v>11</v>
      </c>
      <c r="AD2523" s="1">
        <v>9.9855619000000007E-2</v>
      </c>
      <c r="AE2523" s="1">
        <v>2.21434269404167E-2</v>
      </c>
      <c r="AF2523" s="1">
        <v>1</v>
      </c>
      <c r="AG2523" s="1">
        <v>1</v>
      </c>
      <c r="AH2523" s="1">
        <v>11</v>
      </c>
      <c r="AI2523" s="1">
        <v>2</v>
      </c>
      <c r="AJ2523" s="1">
        <v>2</v>
      </c>
      <c r="AK2523" s="1">
        <v>51</v>
      </c>
    </row>
    <row r="2524" spans="1:37" x14ac:dyDescent="0.2">
      <c r="A2524" t="s">
        <v>2523</v>
      </c>
      <c r="B2524" t="s">
        <v>7851</v>
      </c>
      <c r="C2524" t="s">
        <v>7852</v>
      </c>
      <c r="D2524" t="s">
        <v>10289</v>
      </c>
      <c r="E2524" t="s">
        <v>10320</v>
      </c>
      <c r="F2524" s="35" t="s">
        <v>10321</v>
      </c>
      <c r="G2524" s="1" t="s">
        <v>5106</v>
      </c>
      <c r="H2524" s="1" t="s">
        <v>5106</v>
      </c>
      <c r="I2524" s="3">
        <v>1</v>
      </c>
      <c r="J2524" s="1">
        <v>0</v>
      </c>
      <c r="K2524" s="1">
        <v>0</v>
      </c>
      <c r="L2524" s="3">
        <v>1</v>
      </c>
      <c r="M2524" s="6">
        <v>12.4</v>
      </c>
      <c r="N2524" s="13">
        <v>12.4</v>
      </c>
      <c r="O2524" s="3">
        <v>44</v>
      </c>
      <c r="P2524" s="1">
        <v>2</v>
      </c>
      <c r="Q2524" s="1">
        <v>2</v>
      </c>
      <c r="R2524" s="3">
        <v>1</v>
      </c>
      <c r="S2524" s="1">
        <v>100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3">
        <v>11</v>
      </c>
      <c r="AD2524" s="1">
        <v>9.9855619000000007E-2</v>
      </c>
      <c r="AE2524" s="1">
        <v>2.21434269404167E-2</v>
      </c>
      <c r="AF2524" s="1">
        <v>1</v>
      </c>
      <c r="AG2524" s="1">
        <v>1</v>
      </c>
      <c r="AH2524" s="1">
        <v>11</v>
      </c>
      <c r="AI2524" s="1">
        <v>2</v>
      </c>
      <c r="AJ2524" s="1">
        <v>2</v>
      </c>
      <c r="AK2524" s="1">
        <v>51</v>
      </c>
    </row>
    <row r="2525" spans="1:37" x14ac:dyDescent="0.2">
      <c r="A2525" t="s">
        <v>2524</v>
      </c>
      <c r="B2525" t="s">
        <v>7851</v>
      </c>
      <c r="C2525" t="s">
        <v>7852</v>
      </c>
      <c r="D2525" t="s">
        <v>10289</v>
      </c>
      <c r="E2525" t="s">
        <v>10322</v>
      </c>
      <c r="F2525" s="35" t="s">
        <v>10323</v>
      </c>
      <c r="G2525" s="1" t="s">
        <v>5106</v>
      </c>
      <c r="H2525" s="1" t="s">
        <v>5106</v>
      </c>
      <c r="I2525" s="3">
        <v>1</v>
      </c>
      <c r="J2525" s="1">
        <v>0</v>
      </c>
      <c r="K2525" s="1">
        <v>0</v>
      </c>
      <c r="L2525" s="3">
        <v>1</v>
      </c>
      <c r="M2525" s="6">
        <v>48</v>
      </c>
      <c r="N2525" s="13">
        <v>48</v>
      </c>
      <c r="O2525" s="3">
        <v>44</v>
      </c>
      <c r="P2525" s="1">
        <v>2.23</v>
      </c>
      <c r="Q2525" s="1">
        <v>2.23</v>
      </c>
      <c r="R2525" s="3">
        <v>47</v>
      </c>
      <c r="S2525" s="1">
        <v>100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3">
        <v>11</v>
      </c>
      <c r="AD2525" s="1">
        <v>9.9855619000000007E-2</v>
      </c>
      <c r="AE2525" s="1">
        <v>2.21434269404167E-2</v>
      </c>
      <c r="AF2525" s="1">
        <v>1</v>
      </c>
      <c r="AG2525" s="1">
        <v>1</v>
      </c>
      <c r="AH2525" s="1">
        <v>11</v>
      </c>
      <c r="AI2525" s="1">
        <v>2</v>
      </c>
      <c r="AJ2525" s="1">
        <v>2</v>
      </c>
      <c r="AK2525" s="1">
        <v>51</v>
      </c>
    </row>
    <row r="2526" spans="1:37" x14ac:dyDescent="0.2">
      <c r="A2526" t="s">
        <v>2525</v>
      </c>
      <c r="B2526" t="s">
        <v>7851</v>
      </c>
      <c r="C2526" t="s">
        <v>7852</v>
      </c>
      <c r="D2526" t="s">
        <v>10289</v>
      </c>
      <c r="E2526" t="s">
        <v>5261</v>
      </c>
      <c r="F2526" s="35" t="s">
        <v>10324</v>
      </c>
      <c r="G2526" s="1" t="s">
        <v>5106</v>
      </c>
      <c r="H2526" s="1" t="s">
        <v>5106</v>
      </c>
      <c r="I2526" s="3">
        <v>1</v>
      </c>
      <c r="J2526" s="1">
        <v>0</v>
      </c>
      <c r="K2526" s="1">
        <v>0</v>
      </c>
      <c r="L2526" s="3">
        <v>1</v>
      </c>
      <c r="M2526" s="6">
        <v>22.9</v>
      </c>
      <c r="N2526" s="13">
        <v>22.9</v>
      </c>
      <c r="O2526" s="3">
        <v>44</v>
      </c>
      <c r="P2526" s="1">
        <v>2</v>
      </c>
      <c r="Q2526" s="1">
        <v>2</v>
      </c>
      <c r="R2526" s="3">
        <v>1</v>
      </c>
      <c r="S2526" s="1">
        <v>100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3">
        <v>11</v>
      </c>
      <c r="AD2526" s="1">
        <v>9.9855619000000007E-2</v>
      </c>
      <c r="AE2526" s="1">
        <v>2.21434269404167E-2</v>
      </c>
      <c r="AF2526" s="1">
        <v>1</v>
      </c>
      <c r="AG2526" s="1">
        <v>1</v>
      </c>
      <c r="AH2526" s="1">
        <v>11</v>
      </c>
      <c r="AI2526" s="1">
        <v>1</v>
      </c>
      <c r="AJ2526" s="1">
        <v>1</v>
      </c>
      <c r="AK2526" s="1">
        <v>51</v>
      </c>
    </row>
    <row r="2527" spans="1:37" x14ac:dyDescent="0.2">
      <c r="A2527" t="s">
        <v>2526</v>
      </c>
      <c r="B2527" t="s">
        <v>5123</v>
      </c>
      <c r="C2527" t="s">
        <v>5124</v>
      </c>
      <c r="D2527" t="s">
        <v>10325</v>
      </c>
      <c r="E2527" t="s">
        <v>5644</v>
      </c>
      <c r="F2527" s="35" t="s">
        <v>10326</v>
      </c>
      <c r="G2527" s="1" t="s">
        <v>5104</v>
      </c>
      <c r="H2527" s="1" t="s">
        <v>5104</v>
      </c>
      <c r="I2527" s="3">
        <v>1</v>
      </c>
      <c r="J2527" s="1">
        <v>0</v>
      </c>
      <c r="K2527" s="1">
        <v>0</v>
      </c>
      <c r="L2527" s="3">
        <v>1</v>
      </c>
      <c r="M2527" s="6">
        <f>(12+13)/2</f>
        <v>12.5</v>
      </c>
      <c r="N2527" s="1">
        <f>(12+13)/2</f>
        <v>12.5</v>
      </c>
      <c r="O2527" s="3">
        <v>1</v>
      </c>
      <c r="P2527" s="1" t="s">
        <v>2</v>
      </c>
      <c r="Q2527" s="1">
        <v>3.3782999999999999</v>
      </c>
      <c r="R2527" s="3" t="s">
        <v>14989</v>
      </c>
      <c r="S2527" s="1">
        <v>88</v>
      </c>
      <c r="T2527" s="1">
        <v>0</v>
      </c>
      <c r="U2527" s="1">
        <v>0</v>
      </c>
      <c r="V2527" s="1">
        <v>0</v>
      </c>
      <c r="W2527" s="1">
        <v>1</v>
      </c>
      <c r="X2527" s="1">
        <v>0</v>
      </c>
      <c r="Y2527" s="1">
        <v>0</v>
      </c>
      <c r="Z2527" s="1">
        <v>0</v>
      </c>
      <c r="AA2527" s="1">
        <v>0</v>
      </c>
      <c r="AB2527" s="1">
        <v>11</v>
      </c>
      <c r="AC2527" s="36">
        <v>51</v>
      </c>
      <c r="AD2527" s="1">
        <v>7.7212554000000003E-2</v>
      </c>
      <c r="AE2527" s="1">
        <v>3.2407559350363997E-2</v>
      </c>
      <c r="AF2527" s="1">
        <v>1</v>
      </c>
      <c r="AG2527" s="1">
        <v>1</v>
      </c>
      <c r="AH2527" s="1">
        <v>1</v>
      </c>
      <c r="AI2527" s="1">
        <v>2</v>
      </c>
      <c r="AJ2527" s="1">
        <v>2</v>
      </c>
      <c r="AK2527" s="1">
        <v>51</v>
      </c>
    </row>
    <row r="2528" spans="1:37" x14ac:dyDescent="0.2">
      <c r="A2528" t="s">
        <v>2527</v>
      </c>
      <c r="B2528" t="s">
        <v>5123</v>
      </c>
      <c r="C2528" t="s">
        <v>5124</v>
      </c>
      <c r="D2528" t="s">
        <v>10325</v>
      </c>
      <c r="E2528" t="s">
        <v>10327</v>
      </c>
      <c r="F2528" s="35" t="s">
        <v>10328</v>
      </c>
      <c r="G2528" s="1" t="s">
        <v>5104</v>
      </c>
      <c r="H2528" s="1" t="s">
        <v>5104</v>
      </c>
      <c r="I2528" s="3">
        <v>1</v>
      </c>
      <c r="J2528" s="1">
        <v>0</v>
      </c>
      <c r="K2528" s="1">
        <v>0</v>
      </c>
      <c r="L2528" s="3">
        <v>1</v>
      </c>
      <c r="M2528" s="6">
        <v>10.3</v>
      </c>
      <c r="N2528" s="13">
        <v>10.3</v>
      </c>
      <c r="O2528" s="3">
        <v>44</v>
      </c>
      <c r="P2528" s="1" t="s">
        <v>2</v>
      </c>
      <c r="Q2528" s="1">
        <v>3.8824999999999998</v>
      </c>
      <c r="R2528" s="3" t="s">
        <v>14989</v>
      </c>
      <c r="S2528" s="1">
        <v>100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3">
        <v>11</v>
      </c>
      <c r="AD2528" s="1">
        <v>9.9855619000000007E-2</v>
      </c>
      <c r="AE2528" s="1">
        <v>2.21434269404167E-2</v>
      </c>
      <c r="AF2528" s="1">
        <v>1</v>
      </c>
      <c r="AG2528" s="1">
        <v>1</v>
      </c>
      <c r="AH2528" s="1">
        <v>11</v>
      </c>
      <c r="AI2528" s="1">
        <v>3</v>
      </c>
      <c r="AJ2528" s="1">
        <v>3</v>
      </c>
      <c r="AK2528" s="1">
        <v>51</v>
      </c>
    </row>
    <row r="2529" spans="1:37" x14ac:dyDescent="0.2">
      <c r="A2529" t="s">
        <v>2528</v>
      </c>
      <c r="B2529" t="s">
        <v>5123</v>
      </c>
      <c r="C2529" t="s">
        <v>5124</v>
      </c>
      <c r="D2529" t="s">
        <v>10329</v>
      </c>
      <c r="E2529" t="s">
        <v>7437</v>
      </c>
      <c r="F2529" s="35" t="s">
        <v>10330</v>
      </c>
      <c r="G2529" s="1" t="s">
        <v>5104</v>
      </c>
      <c r="H2529" s="1" t="s">
        <v>5104</v>
      </c>
      <c r="I2529" s="3">
        <v>1</v>
      </c>
      <c r="J2529" s="1">
        <v>1</v>
      </c>
      <c r="K2529" s="1">
        <v>1</v>
      </c>
      <c r="L2529" s="3">
        <v>1</v>
      </c>
      <c r="M2529" s="6">
        <v>6</v>
      </c>
      <c r="N2529" s="13">
        <v>6</v>
      </c>
      <c r="O2529" s="3">
        <v>44</v>
      </c>
      <c r="P2529" s="1">
        <v>5.0350000000000001</v>
      </c>
      <c r="Q2529" s="1">
        <v>5.0350000000000001</v>
      </c>
      <c r="R2529" s="3">
        <v>47</v>
      </c>
      <c r="S2529" s="1">
        <v>30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40</v>
      </c>
      <c r="AB2529" s="1">
        <v>30</v>
      </c>
      <c r="AC2529" s="3">
        <v>11</v>
      </c>
      <c r="AD2529" s="1">
        <v>-1.4438961E-2</v>
      </c>
      <c r="AE2529" s="1">
        <v>1.88595874266572E-2</v>
      </c>
      <c r="AF2529" s="1">
        <v>1</v>
      </c>
      <c r="AG2529" s="1">
        <v>1</v>
      </c>
      <c r="AH2529" s="1">
        <v>11</v>
      </c>
      <c r="AI2529" s="1">
        <v>12</v>
      </c>
      <c r="AJ2529" s="1">
        <v>12</v>
      </c>
      <c r="AK2529" s="1">
        <v>51</v>
      </c>
    </row>
    <row r="2530" spans="1:37" x14ac:dyDescent="0.2">
      <c r="A2530" t="s">
        <v>2529</v>
      </c>
      <c r="B2530" t="s">
        <v>5168</v>
      </c>
      <c r="C2530" t="s">
        <v>5481</v>
      </c>
      <c r="D2530" t="s">
        <v>10331</v>
      </c>
      <c r="E2530" t="s">
        <v>10332</v>
      </c>
      <c r="F2530" s="35" t="s">
        <v>14939</v>
      </c>
      <c r="G2530" s="1" t="s">
        <v>5104</v>
      </c>
      <c r="H2530" s="1" t="s">
        <v>5107</v>
      </c>
      <c r="I2530" s="3">
        <v>1</v>
      </c>
      <c r="J2530" s="1">
        <v>0</v>
      </c>
      <c r="K2530" s="1">
        <v>0</v>
      </c>
      <c r="L2530" s="3">
        <v>1</v>
      </c>
      <c r="M2530" s="6">
        <v>4.8</v>
      </c>
      <c r="N2530" s="13">
        <v>4.8</v>
      </c>
      <c r="O2530" s="3">
        <v>44</v>
      </c>
      <c r="P2530" s="1" t="s">
        <v>2</v>
      </c>
      <c r="Q2530" s="1">
        <v>2.3715999999999999</v>
      </c>
      <c r="R2530" s="3" t="s">
        <v>14989</v>
      </c>
      <c r="S2530" s="1">
        <v>80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20</v>
      </c>
      <c r="Z2530" s="1">
        <v>0</v>
      </c>
      <c r="AA2530" s="1">
        <v>0</v>
      </c>
      <c r="AB2530" s="1">
        <v>0</v>
      </c>
      <c r="AC2530" s="3">
        <v>11</v>
      </c>
      <c r="AD2530" s="1">
        <v>7.8540758000000002E-2</v>
      </c>
      <c r="AE2530" s="1">
        <v>-2.4736138973647601E-2</v>
      </c>
      <c r="AF2530" s="1">
        <v>4</v>
      </c>
      <c r="AG2530" s="2">
        <v>4</v>
      </c>
      <c r="AH2530" s="1">
        <v>11</v>
      </c>
      <c r="AI2530" s="1">
        <v>2</v>
      </c>
      <c r="AJ2530" s="1">
        <v>2</v>
      </c>
      <c r="AK2530" s="1">
        <v>51</v>
      </c>
    </row>
    <row r="2531" spans="1:37" x14ac:dyDescent="0.2">
      <c r="A2531" t="s">
        <v>2530</v>
      </c>
      <c r="B2531" t="s">
        <v>5168</v>
      </c>
      <c r="C2531" t="s">
        <v>5481</v>
      </c>
      <c r="D2531" t="s">
        <v>10331</v>
      </c>
      <c r="E2531" t="s">
        <v>10333</v>
      </c>
      <c r="F2531" s="35" t="s">
        <v>14939</v>
      </c>
      <c r="G2531" s="1" t="s">
        <v>5104</v>
      </c>
      <c r="H2531" s="1" t="s">
        <v>5104</v>
      </c>
      <c r="I2531" s="3">
        <v>1</v>
      </c>
      <c r="J2531" s="1">
        <v>0</v>
      </c>
      <c r="K2531" s="1">
        <v>0</v>
      </c>
      <c r="L2531" s="3">
        <v>1</v>
      </c>
      <c r="M2531" s="6" t="s">
        <v>2</v>
      </c>
      <c r="N2531" s="13">
        <v>7</v>
      </c>
      <c r="O2531" s="3" t="s">
        <v>14989</v>
      </c>
      <c r="P2531" s="1" t="s">
        <v>2</v>
      </c>
      <c r="Q2531" s="1">
        <v>2.9342999999999999</v>
      </c>
      <c r="R2531" s="3" t="s">
        <v>14989</v>
      </c>
      <c r="S2531" s="1">
        <v>84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16</v>
      </c>
      <c r="Z2531" s="1">
        <v>0</v>
      </c>
      <c r="AA2531" s="1">
        <v>0</v>
      </c>
      <c r="AB2531" s="1">
        <v>0</v>
      </c>
      <c r="AC2531" s="3">
        <v>44</v>
      </c>
      <c r="AD2531" s="1">
        <v>8.2703030999999996E-2</v>
      </c>
      <c r="AE2531" s="1">
        <v>-1.6002284839039399E-2</v>
      </c>
      <c r="AF2531" s="1">
        <v>4</v>
      </c>
      <c r="AG2531" s="2">
        <v>4</v>
      </c>
      <c r="AH2531" s="1">
        <v>1</v>
      </c>
      <c r="AI2531" s="1">
        <v>2</v>
      </c>
      <c r="AJ2531" s="1">
        <v>2</v>
      </c>
      <c r="AK2531" s="1">
        <v>51</v>
      </c>
    </row>
    <row r="2532" spans="1:37" x14ac:dyDescent="0.2">
      <c r="A2532" t="s">
        <v>2531</v>
      </c>
      <c r="B2532" t="s">
        <v>5168</v>
      </c>
      <c r="C2532" t="s">
        <v>5481</v>
      </c>
      <c r="D2532" t="s">
        <v>10331</v>
      </c>
      <c r="E2532" t="s">
        <v>10334</v>
      </c>
      <c r="F2532" s="35" t="s">
        <v>14939</v>
      </c>
      <c r="G2532" s="1" t="s">
        <v>5104</v>
      </c>
      <c r="H2532" s="1" t="s">
        <v>5104</v>
      </c>
      <c r="I2532" s="3">
        <v>1</v>
      </c>
      <c r="J2532" s="1">
        <v>0</v>
      </c>
      <c r="K2532" s="1">
        <v>0</v>
      </c>
      <c r="L2532" s="3">
        <v>1</v>
      </c>
      <c r="M2532" s="6">
        <v>8.6</v>
      </c>
      <c r="N2532" s="13">
        <v>8.6</v>
      </c>
      <c r="O2532" s="3">
        <v>1</v>
      </c>
      <c r="P2532" s="1" t="s">
        <v>2</v>
      </c>
      <c r="Q2532" s="1">
        <v>2.5289000000000001</v>
      </c>
      <c r="R2532" s="3" t="s">
        <v>14989</v>
      </c>
      <c r="S2532" s="1">
        <v>84</v>
      </c>
      <c r="T2532" s="1">
        <v>0</v>
      </c>
      <c r="U2532" s="1">
        <v>0</v>
      </c>
      <c r="V2532" s="1">
        <v>0</v>
      </c>
      <c r="W2532" s="1">
        <v>1</v>
      </c>
      <c r="X2532" s="1">
        <v>0</v>
      </c>
      <c r="Y2532" s="1">
        <v>15</v>
      </c>
      <c r="Z2532" s="1">
        <v>0</v>
      </c>
      <c r="AA2532" s="1">
        <v>0</v>
      </c>
      <c r="AB2532" s="1">
        <v>0</v>
      </c>
      <c r="AC2532" s="3">
        <v>44</v>
      </c>
      <c r="AD2532" s="1">
        <v>8.3489433000000002E-2</v>
      </c>
      <c r="AE2532" s="1">
        <v>-1.4083517303893799E-2</v>
      </c>
      <c r="AF2532" s="1">
        <v>4</v>
      </c>
      <c r="AG2532" s="2">
        <v>4</v>
      </c>
      <c r="AH2532" s="1">
        <v>1</v>
      </c>
      <c r="AI2532" s="1">
        <v>1</v>
      </c>
      <c r="AJ2532" s="1">
        <v>1</v>
      </c>
      <c r="AK2532" s="1">
        <v>51</v>
      </c>
    </row>
    <row r="2533" spans="1:37" x14ac:dyDescent="0.2">
      <c r="A2533" t="s">
        <v>2532</v>
      </c>
      <c r="B2533" t="s">
        <v>5168</v>
      </c>
      <c r="C2533" t="s">
        <v>5481</v>
      </c>
      <c r="D2533" t="s">
        <v>10331</v>
      </c>
      <c r="E2533" t="s">
        <v>10335</v>
      </c>
      <c r="F2533" s="35" t="s">
        <v>10336</v>
      </c>
      <c r="G2533" s="1" t="s">
        <v>5104</v>
      </c>
      <c r="H2533" s="1" t="s">
        <v>5104</v>
      </c>
      <c r="I2533" s="3">
        <v>1</v>
      </c>
      <c r="J2533" s="1">
        <v>0</v>
      </c>
      <c r="K2533" s="1">
        <v>0</v>
      </c>
      <c r="L2533" s="3">
        <v>1</v>
      </c>
      <c r="M2533" s="6">
        <v>12</v>
      </c>
      <c r="N2533" s="13">
        <v>12</v>
      </c>
      <c r="O2533" s="3">
        <v>44</v>
      </c>
      <c r="P2533" s="1">
        <v>0.99</v>
      </c>
      <c r="Q2533" s="1">
        <v>0.99</v>
      </c>
      <c r="R2533" s="3">
        <v>47</v>
      </c>
      <c r="S2533" s="1">
        <v>80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20</v>
      </c>
      <c r="Z2533" s="1">
        <v>0</v>
      </c>
      <c r="AA2533" s="1">
        <v>0</v>
      </c>
      <c r="AB2533" s="1">
        <v>0</v>
      </c>
      <c r="AC2533" s="3">
        <v>11</v>
      </c>
      <c r="AD2533" s="1">
        <v>7.8540758000000002E-2</v>
      </c>
      <c r="AE2533" s="1">
        <v>-2.4736138973647601E-2</v>
      </c>
      <c r="AF2533" s="1">
        <v>4</v>
      </c>
      <c r="AG2533" s="2">
        <v>4</v>
      </c>
      <c r="AH2533" s="1">
        <v>11</v>
      </c>
      <c r="AI2533" s="1">
        <v>3</v>
      </c>
      <c r="AJ2533" s="1">
        <v>3</v>
      </c>
      <c r="AK2533" s="1">
        <v>51</v>
      </c>
    </row>
    <row r="2534" spans="1:37" x14ac:dyDescent="0.2">
      <c r="A2534" t="s">
        <v>2533</v>
      </c>
      <c r="B2534" t="s">
        <v>5168</v>
      </c>
      <c r="C2534" t="s">
        <v>5481</v>
      </c>
      <c r="D2534" t="s">
        <v>10331</v>
      </c>
      <c r="E2534" t="s">
        <v>10337</v>
      </c>
      <c r="F2534" s="35" t="s">
        <v>14939</v>
      </c>
      <c r="G2534" s="1" t="s">
        <v>5104</v>
      </c>
      <c r="H2534" s="1" t="s">
        <v>5104</v>
      </c>
      <c r="I2534" s="3">
        <v>1</v>
      </c>
      <c r="J2534" s="1">
        <v>0</v>
      </c>
      <c r="K2534" s="1">
        <v>0</v>
      </c>
      <c r="L2534" s="3">
        <v>1</v>
      </c>
      <c r="M2534" s="6">
        <v>10.7</v>
      </c>
      <c r="N2534" s="13">
        <v>10.7</v>
      </c>
      <c r="O2534" s="3">
        <v>44</v>
      </c>
      <c r="P2534" s="1" t="s">
        <v>2</v>
      </c>
      <c r="Q2534" s="1">
        <v>1.5073000000000001</v>
      </c>
      <c r="R2534" s="3" t="s">
        <v>14989</v>
      </c>
      <c r="S2534" s="1">
        <v>80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20</v>
      </c>
      <c r="Z2534" s="1">
        <v>0</v>
      </c>
      <c r="AA2534" s="1">
        <v>0</v>
      </c>
      <c r="AB2534" s="1">
        <v>0</v>
      </c>
      <c r="AC2534" s="3">
        <v>11</v>
      </c>
      <c r="AD2534" s="1">
        <v>7.8540758000000002E-2</v>
      </c>
      <c r="AE2534" s="1">
        <v>-2.4736138973647601E-2</v>
      </c>
      <c r="AF2534" s="1">
        <v>4</v>
      </c>
      <c r="AG2534" s="2">
        <v>4</v>
      </c>
      <c r="AH2534" s="1">
        <v>11</v>
      </c>
      <c r="AI2534" s="1">
        <v>1</v>
      </c>
      <c r="AJ2534" s="1">
        <v>1</v>
      </c>
      <c r="AK2534" s="1">
        <v>51</v>
      </c>
    </row>
    <row r="2535" spans="1:37" x14ac:dyDescent="0.2">
      <c r="A2535" t="s">
        <v>2534</v>
      </c>
      <c r="B2535" t="s">
        <v>5168</v>
      </c>
      <c r="C2535" t="s">
        <v>5481</v>
      </c>
      <c r="D2535" t="s">
        <v>10331</v>
      </c>
      <c r="E2535" t="s">
        <v>7798</v>
      </c>
      <c r="F2535" s="35" t="s">
        <v>10338</v>
      </c>
      <c r="G2535" s="1" t="s">
        <v>5104</v>
      </c>
      <c r="H2535" s="1" t="s">
        <v>5104</v>
      </c>
      <c r="I2535" s="3">
        <v>1</v>
      </c>
      <c r="J2535" s="1">
        <v>0</v>
      </c>
      <c r="K2535" s="1">
        <v>0</v>
      </c>
      <c r="L2535" s="3">
        <v>1</v>
      </c>
      <c r="M2535" s="6">
        <v>6.1</v>
      </c>
      <c r="N2535" s="13">
        <v>6.1</v>
      </c>
      <c r="O2535" s="3">
        <v>44</v>
      </c>
      <c r="P2535" s="1">
        <v>0.98</v>
      </c>
      <c r="Q2535" s="1">
        <v>0.98</v>
      </c>
      <c r="R2535" s="3">
        <v>47</v>
      </c>
      <c r="S2535" s="1">
        <v>80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20</v>
      </c>
      <c r="Z2535" s="1">
        <v>0</v>
      </c>
      <c r="AA2535" s="1">
        <v>0</v>
      </c>
      <c r="AB2535" s="1">
        <v>0</v>
      </c>
      <c r="AC2535" s="3">
        <v>11</v>
      </c>
      <c r="AD2535" s="1">
        <v>7.8540758000000002E-2</v>
      </c>
      <c r="AE2535" s="1">
        <v>-2.4736138973647601E-2</v>
      </c>
      <c r="AF2535" s="1">
        <v>4</v>
      </c>
      <c r="AG2535" s="2">
        <v>4</v>
      </c>
      <c r="AH2535" s="1">
        <v>11</v>
      </c>
      <c r="AI2535" s="1">
        <v>4</v>
      </c>
      <c r="AJ2535" s="1">
        <v>4</v>
      </c>
      <c r="AK2535" s="1">
        <v>51</v>
      </c>
    </row>
    <row r="2536" spans="1:37" x14ac:dyDescent="0.2">
      <c r="A2536" t="s">
        <v>2535</v>
      </c>
      <c r="B2536" t="s">
        <v>5168</v>
      </c>
      <c r="C2536" t="s">
        <v>5481</v>
      </c>
      <c r="D2536" t="s">
        <v>10331</v>
      </c>
      <c r="E2536" t="s">
        <v>5826</v>
      </c>
      <c r="F2536" s="35" t="s">
        <v>10339</v>
      </c>
      <c r="G2536" s="1" t="s">
        <v>5104</v>
      </c>
      <c r="H2536" s="1" t="s">
        <v>5104</v>
      </c>
      <c r="I2536" s="3">
        <v>1</v>
      </c>
      <c r="J2536" s="1">
        <v>0</v>
      </c>
      <c r="K2536" s="1">
        <v>0</v>
      </c>
      <c r="L2536" s="3">
        <v>1</v>
      </c>
      <c r="M2536" s="6">
        <v>5.6</v>
      </c>
      <c r="N2536" s="13">
        <v>5.6</v>
      </c>
      <c r="O2536" s="3">
        <v>44</v>
      </c>
      <c r="P2536" s="1">
        <v>0.99</v>
      </c>
      <c r="Q2536" s="1">
        <v>0.99</v>
      </c>
      <c r="R2536" s="3">
        <v>47</v>
      </c>
      <c r="S2536" s="1">
        <v>80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20</v>
      </c>
      <c r="Z2536" s="1">
        <v>0</v>
      </c>
      <c r="AA2536" s="1">
        <v>0</v>
      </c>
      <c r="AB2536" s="1">
        <v>0</v>
      </c>
      <c r="AC2536" s="3">
        <v>11</v>
      </c>
      <c r="AD2536" s="1">
        <v>7.8540758000000002E-2</v>
      </c>
      <c r="AE2536" s="1">
        <v>-2.4736138973647601E-2</v>
      </c>
      <c r="AF2536" s="1">
        <v>4</v>
      </c>
      <c r="AG2536" s="2">
        <v>4</v>
      </c>
      <c r="AH2536" s="1">
        <v>11</v>
      </c>
      <c r="AI2536" s="1">
        <v>6</v>
      </c>
      <c r="AJ2536" s="1">
        <v>6</v>
      </c>
      <c r="AK2536" s="1">
        <v>51</v>
      </c>
    </row>
    <row r="2537" spans="1:37" x14ac:dyDescent="0.2">
      <c r="A2537" t="s">
        <v>2536</v>
      </c>
      <c r="B2537" t="s">
        <v>5168</v>
      </c>
      <c r="C2537" t="s">
        <v>5481</v>
      </c>
      <c r="D2537" t="s">
        <v>10331</v>
      </c>
      <c r="E2537" t="s">
        <v>9241</v>
      </c>
      <c r="F2537" s="35" t="s">
        <v>10340</v>
      </c>
      <c r="G2537" s="1" t="s">
        <v>5104</v>
      </c>
      <c r="H2537" s="1" t="s">
        <v>5104</v>
      </c>
      <c r="I2537" s="3">
        <v>1</v>
      </c>
      <c r="J2537" s="1">
        <v>0</v>
      </c>
      <c r="K2537" s="1">
        <v>0</v>
      </c>
      <c r="L2537" s="3">
        <v>1</v>
      </c>
      <c r="M2537" s="6">
        <v>6.5</v>
      </c>
      <c r="N2537" s="13">
        <v>6.5</v>
      </c>
      <c r="O2537" s="3">
        <v>44</v>
      </c>
      <c r="P2537" s="1">
        <v>0.99</v>
      </c>
      <c r="Q2537" s="1">
        <v>0.99</v>
      </c>
      <c r="R2537" s="3">
        <v>47</v>
      </c>
      <c r="S2537" s="1">
        <v>80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20</v>
      </c>
      <c r="Z2537" s="1">
        <v>0</v>
      </c>
      <c r="AA2537" s="1">
        <v>0</v>
      </c>
      <c r="AB2537" s="1">
        <v>0</v>
      </c>
      <c r="AC2537" s="3">
        <v>11</v>
      </c>
      <c r="AD2537" s="1">
        <v>7.8540758000000002E-2</v>
      </c>
      <c r="AE2537" s="1">
        <v>-2.4736138973647601E-2</v>
      </c>
      <c r="AF2537" s="1">
        <v>4</v>
      </c>
      <c r="AG2537" s="2">
        <v>4</v>
      </c>
      <c r="AH2537" s="1">
        <v>11</v>
      </c>
      <c r="AI2537" s="1">
        <v>4</v>
      </c>
      <c r="AJ2537" s="1">
        <v>4</v>
      </c>
      <c r="AK2537" s="1">
        <v>51</v>
      </c>
    </row>
    <row r="2538" spans="1:37" x14ac:dyDescent="0.2">
      <c r="A2538" t="s">
        <v>2537</v>
      </c>
      <c r="B2538" t="s">
        <v>5168</v>
      </c>
      <c r="C2538" t="s">
        <v>5481</v>
      </c>
      <c r="D2538" t="s">
        <v>10331</v>
      </c>
      <c r="E2538" t="s">
        <v>5166</v>
      </c>
      <c r="F2538" s="35" t="s">
        <v>14939</v>
      </c>
      <c r="G2538" s="1" t="s">
        <v>5104</v>
      </c>
      <c r="H2538" s="1" t="s">
        <v>5104</v>
      </c>
      <c r="I2538" s="3">
        <v>1</v>
      </c>
      <c r="J2538" s="1">
        <v>0</v>
      </c>
      <c r="K2538" s="1">
        <v>0</v>
      </c>
      <c r="L2538" s="3">
        <v>1</v>
      </c>
      <c r="M2538" s="6">
        <v>6.3</v>
      </c>
      <c r="N2538" s="13">
        <v>6.3</v>
      </c>
      <c r="O2538" s="3">
        <v>44</v>
      </c>
      <c r="P2538" s="1">
        <v>1</v>
      </c>
      <c r="Q2538" s="1">
        <v>1</v>
      </c>
      <c r="R2538" s="3">
        <v>1</v>
      </c>
      <c r="S2538" s="1">
        <v>80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20</v>
      </c>
      <c r="Z2538" s="1">
        <v>0</v>
      </c>
      <c r="AA2538" s="1">
        <v>0</v>
      </c>
      <c r="AB2538" s="1">
        <v>0</v>
      </c>
      <c r="AC2538" s="3">
        <v>11</v>
      </c>
      <c r="AD2538" s="1">
        <v>7.8540758000000002E-2</v>
      </c>
      <c r="AE2538" s="1">
        <v>-2.4736138973647601E-2</v>
      </c>
      <c r="AF2538" s="1">
        <v>4</v>
      </c>
      <c r="AG2538" s="2">
        <v>4</v>
      </c>
      <c r="AH2538" s="1">
        <v>11</v>
      </c>
      <c r="AI2538" s="1">
        <v>2</v>
      </c>
      <c r="AJ2538" s="1">
        <v>2</v>
      </c>
      <c r="AK2538" s="1">
        <v>51</v>
      </c>
    </row>
    <row r="2539" spans="1:37" x14ac:dyDescent="0.2">
      <c r="A2539" t="s">
        <v>2538</v>
      </c>
      <c r="B2539" t="s">
        <v>5168</v>
      </c>
      <c r="C2539" t="s">
        <v>5481</v>
      </c>
      <c r="D2539" t="s">
        <v>10331</v>
      </c>
      <c r="E2539" t="s">
        <v>10341</v>
      </c>
      <c r="F2539" s="35" t="s">
        <v>10342</v>
      </c>
      <c r="G2539" s="1" t="s">
        <v>5104</v>
      </c>
      <c r="H2539" s="1" t="s">
        <v>5104</v>
      </c>
      <c r="I2539" s="3">
        <v>1</v>
      </c>
      <c r="J2539" s="1">
        <v>0</v>
      </c>
      <c r="K2539" s="1">
        <v>0</v>
      </c>
      <c r="L2539" s="3">
        <v>1</v>
      </c>
      <c r="M2539" s="6">
        <v>7.5</v>
      </c>
      <c r="N2539" s="13">
        <v>7.5</v>
      </c>
      <c r="O2539" s="3">
        <v>44</v>
      </c>
      <c r="P2539" s="1" t="s">
        <v>2</v>
      </c>
      <c r="Q2539" s="1">
        <v>1.4394</v>
      </c>
      <c r="R2539" s="3" t="s">
        <v>14989</v>
      </c>
      <c r="S2539" s="1">
        <v>80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20</v>
      </c>
      <c r="Z2539" s="1">
        <v>0</v>
      </c>
      <c r="AA2539" s="1">
        <v>0</v>
      </c>
      <c r="AB2539" s="1">
        <v>0</v>
      </c>
      <c r="AC2539" s="3">
        <v>11</v>
      </c>
      <c r="AD2539" s="1">
        <v>7.8540758000000002E-2</v>
      </c>
      <c r="AE2539" s="1">
        <v>-2.4736138973647601E-2</v>
      </c>
      <c r="AF2539" s="1">
        <v>4</v>
      </c>
      <c r="AG2539" s="2">
        <v>4</v>
      </c>
      <c r="AH2539" s="1">
        <v>11</v>
      </c>
      <c r="AI2539" s="1">
        <v>2</v>
      </c>
      <c r="AJ2539" s="1">
        <v>2</v>
      </c>
      <c r="AK2539" s="1">
        <v>51</v>
      </c>
    </row>
    <row r="2540" spans="1:37" x14ac:dyDescent="0.2">
      <c r="A2540" t="s">
        <v>2539</v>
      </c>
      <c r="B2540" t="s">
        <v>7864</v>
      </c>
      <c r="C2540" t="s">
        <v>7865</v>
      </c>
      <c r="D2540" t="s">
        <v>10343</v>
      </c>
      <c r="E2540" t="s">
        <v>10344</v>
      </c>
      <c r="F2540" s="35" t="s">
        <v>10345</v>
      </c>
      <c r="G2540" s="1" t="s">
        <v>5104</v>
      </c>
      <c r="H2540" s="1" t="s">
        <v>5104</v>
      </c>
      <c r="I2540" s="3">
        <v>14</v>
      </c>
      <c r="J2540" s="1">
        <v>0</v>
      </c>
      <c r="K2540" s="1">
        <v>0</v>
      </c>
      <c r="L2540" s="3">
        <v>1</v>
      </c>
      <c r="M2540" s="6">
        <v>79.3</v>
      </c>
      <c r="N2540" s="13">
        <v>79.3</v>
      </c>
      <c r="O2540" s="3">
        <v>44</v>
      </c>
      <c r="P2540" s="1" t="s">
        <v>2</v>
      </c>
      <c r="Q2540" s="1">
        <v>3.8365999999999998</v>
      </c>
      <c r="R2540" s="3" t="s">
        <v>14989</v>
      </c>
      <c r="S2540" s="1">
        <v>89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11</v>
      </c>
      <c r="AC2540" s="3">
        <v>44</v>
      </c>
      <c r="AD2540" s="1">
        <v>7.7395624999999996E-2</v>
      </c>
      <c r="AE2540" s="1">
        <v>3.2750094625035503E-2</v>
      </c>
      <c r="AF2540" s="1">
        <v>1</v>
      </c>
      <c r="AG2540" s="1">
        <v>1</v>
      </c>
      <c r="AH2540" s="15">
        <v>1</v>
      </c>
      <c r="AI2540" s="1">
        <v>1</v>
      </c>
      <c r="AJ2540" s="1">
        <v>1</v>
      </c>
      <c r="AK2540" s="1">
        <v>51</v>
      </c>
    </row>
    <row r="2541" spans="1:37" x14ac:dyDescent="0.2">
      <c r="A2541" t="s">
        <v>2540</v>
      </c>
      <c r="B2541" t="s">
        <v>7864</v>
      </c>
      <c r="C2541" t="s">
        <v>7865</v>
      </c>
      <c r="D2541" t="s">
        <v>10343</v>
      </c>
      <c r="E2541" t="s">
        <v>10346</v>
      </c>
      <c r="F2541" s="35" t="s">
        <v>10347</v>
      </c>
      <c r="G2541" s="1" t="s">
        <v>5104</v>
      </c>
      <c r="H2541" s="1" t="s">
        <v>5104</v>
      </c>
      <c r="I2541" s="3">
        <v>1</v>
      </c>
      <c r="J2541" s="1">
        <v>0</v>
      </c>
      <c r="K2541" s="1">
        <v>0</v>
      </c>
      <c r="L2541" s="3">
        <v>1</v>
      </c>
      <c r="M2541" s="6">
        <v>538</v>
      </c>
      <c r="N2541" s="13">
        <v>538</v>
      </c>
      <c r="O2541" s="3">
        <v>44</v>
      </c>
      <c r="P2541" s="1">
        <v>2.0150000000000001</v>
      </c>
      <c r="Q2541" s="1">
        <v>2.0150000000000001</v>
      </c>
      <c r="R2541" s="3">
        <v>47</v>
      </c>
      <c r="S2541" s="1">
        <v>60</v>
      </c>
      <c r="T2541" s="1">
        <v>0</v>
      </c>
      <c r="U2541" s="1">
        <v>0</v>
      </c>
      <c r="V2541" s="1">
        <v>0</v>
      </c>
      <c r="W2541" s="1">
        <v>10</v>
      </c>
      <c r="X2541" s="1">
        <v>0</v>
      </c>
      <c r="Y2541" s="1">
        <v>0</v>
      </c>
      <c r="Z2541" s="1">
        <v>0</v>
      </c>
      <c r="AA2541" s="1">
        <v>0</v>
      </c>
      <c r="AB2541" s="1">
        <v>30</v>
      </c>
      <c r="AC2541" s="3">
        <v>11</v>
      </c>
      <c r="AD2541" s="1">
        <v>3.5154372000000003E-2</v>
      </c>
      <c r="AE2541" s="1">
        <v>4.5822723595037501E-2</v>
      </c>
      <c r="AF2541" s="1">
        <v>1</v>
      </c>
      <c r="AG2541" s="1">
        <v>1</v>
      </c>
      <c r="AH2541" s="1">
        <v>11</v>
      </c>
      <c r="AI2541" s="1">
        <v>2</v>
      </c>
      <c r="AJ2541" s="1">
        <v>2</v>
      </c>
      <c r="AK2541" s="1">
        <v>51</v>
      </c>
    </row>
    <row r="2542" spans="1:37" x14ac:dyDescent="0.2">
      <c r="A2542" t="s">
        <v>2541</v>
      </c>
      <c r="B2542" t="s">
        <v>7864</v>
      </c>
      <c r="C2542" t="s">
        <v>7865</v>
      </c>
      <c r="D2542" t="s">
        <v>10343</v>
      </c>
      <c r="E2542" t="s">
        <v>7565</v>
      </c>
      <c r="F2542" s="35" t="s">
        <v>10348</v>
      </c>
      <c r="G2542" s="1" t="s">
        <v>5104</v>
      </c>
      <c r="H2542" s="1" t="s">
        <v>5104</v>
      </c>
      <c r="I2542" s="3">
        <v>14</v>
      </c>
      <c r="J2542" s="1">
        <v>0</v>
      </c>
      <c r="K2542" s="1">
        <v>0</v>
      </c>
      <c r="L2542" s="3">
        <v>1</v>
      </c>
      <c r="M2542" s="6">
        <v>99.8</v>
      </c>
      <c r="N2542" s="13">
        <v>99.8</v>
      </c>
      <c r="O2542" s="3">
        <v>44</v>
      </c>
      <c r="P2542" s="1" t="s">
        <v>2</v>
      </c>
      <c r="Q2542" s="1">
        <v>4.4789000000000003</v>
      </c>
      <c r="R2542" s="3" t="s">
        <v>14989</v>
      </c>
      <c r="S2542" s="1">
        <v>60</v>
      </c>
      <c r="T2542" s="1">
        <v>0</v>
      </c>
      <c r="U2542" s="1">
        <v>0</v>
      </c>
      <c r="V2542" s="1">
        <v>0</v>
      </c>
      <c r="W2542" s="1">
        <v>10</v>
      </c>
      <c r="X2542" s="1">
        <v>0</v>
      </c>
      <c r="Y2542" s="1">
        <v>0</v>
      </c>
      <c r="Z2542" s="1">
        <v>0</v>
      </c>
      <c r="AA2542" s="1">
        <v>0</v>
      </c>
      <c r="AB2542" s="1">
        <v>30</v>
      </c>
      <c r="AC2542" s="3">
        <v>11</v>
      </c>
      <c r="AD2542" s="1">
        <v>3.5154372000000003E-2</v>
      </c>
      <c r="AE2542" s="1">
        <v>4.5822723595037501E-2</v>
      </c>
      <c r="AF2542" s="1">
        <v>1</v>
      </c>
      <c r="AG2542" s="1">
        <v>1</v>
      </c>
      <c r="AH2542" s="1">
        <v>11</v>
      </c>
      <c r="AI2542" s="1">
        <v>1</v>
      </c>
      <c r="AJ2542" s="1">
        <v>1</v>
      </c>
      <c r="AK2542" s="1">
        <v>51</v>
      </c>
    </row>
    <row r="2543" spans="1:37" x14ac:dyDescent="0.2">
      <c r="A2543" t="s">
        <v>2542</v>
      </c>
      <c r="B2543" t="s">
        <v>7864</v>
      </c>
      <c r="C2543" t="s">
        <v>7865</v>
      </c>
      <c r="D2543" t="s">
        <v>10343</v>
      </c>
      <c r="E2543" t="s">
        <v>10349</v>
      </c>
      <c r="F2543" s="35" t="s">
        <v>10350</v>
      </c>
      <c r="G2543" s="1" t="s">
        <v>5104</v>
      </c>
      <c r="H2543" s="1" t="s">
        <v>5104</v>
      </c>
      <c r="I2543" s="3">
        <v>13</v>
      </c>
      <c r="J2543" s="1">
        <v>0</v>
      </c>
      <c r="K2543" s="1">
        <v>0</v>
      </c>
      <c r="L2543" s="3">
        <v>1</v>
      </c>
      <c r="M2543" s="6">
        <v>158</v>
      </c>
      <c r="N2543" s="13">
        <v>158</v>
      </c>
      <c r="O2543" s="3">
        <v>44</v>
      </c>
      <c r="P2543" s="1">
        <v>1.01</v>
      </c>
      <c r="Q2543" s="1">
        <v>1.01</v>
      </c>
      <c r="R2543" s="3">
        <v>47</v>
      </c>
      <c r="S2543" s="1">
        <v>60</v>
      </c>
      <c r="T2543" s="1">
        <v>0</v>
      </c>
      <c r="U2543" s="1">
        <v>0</v>
      </c>
      <c r="V2543" s="1">
        <v>0</v>
      </c>
      <c r="W2543" s="1">
        <v>10</v>
      </c>
      <c r="X2543" s="1">
        <v>0</v>
      </c>
      <c r="Y2543" s="1">
        <v>0</v>
      </c>
      <c r="Z2543" s="1">
        <v>0</v>
      </c>
      <c r="AA2543" s="1">
        <v>0</v>
      </c>
      <c r="AB2543" s="1">
        <v>30</v>
      </c>
      <c r="AC2543" s="3">
        <v>11</v>
      </c>
      <c r="AD2543" s="1">
        <v>3.5154372000000003E-2</v>
      </c>
      <c r="AE2543" s="1">
        <v>4.5822723595037501E-2</v>
      </c>
      <c r="AF2543" s="1">
        <v>1</v>
      </c>
      <c r="AG2543" s="1">
        <v>1</v>
      </c>
      <c r="AH2543" s="1">
        <v>11</v>
      </c>
      <c r="AI2543" s="1">
        <v>1</v>
      </c>
      <c r="AJ2543" s="1">
        <v>1</v>
      </c>
      <c r="AK2543" s="1">
        <v>51</v>
      </c>
    </row>
    <row r="2544" spans="1:37" x14ac:dyDescent="0.2">
      <c r="A2544" t="s">
        <v>2543</v>
      </c>
      <c r="B2544" t="s">
        <v>7851</v>
      </c>
      <c r="C2544" t="s">
        <v>7852</v>
      </c>
      <c r="D2544" t="s">
        <v>10351</v>
      </c>
      <c r="E2544" t="s">
        <v>7098</v>
      </c>
      <c r="F2544" s="35" t="s">
        <v>10352</v>
      </c>
      <c r="G2544" s="1" t="s">
        <v>5104</v>
      </c>
      <c r="H2544" s="1" t="s">
        <v>5104</v>
      </c>
      <c r="I2544" s="3">
        <v>1</v>
      </c>
      <c r="J2544" s="1">
        <v>0</v>
      </c>
      <c r="K2544" s="1">
        <v>0</v>
      </c>
      <c r="L2544" s="3">
        <v>1</v>
      </c>
      <c r="M2544" s="6">
        <v>69.599999999999994</v>
      </c>
      <c r="N2544" s="13">
        <v>69.599999999999994</v>
      </c>
      <c r="O2544" s="3">
        <v>44</v>
      </c>
      <c r="P2544" s="1">
        <v>3.895</v>
      </c>
      <c r="Q2544" s="1">
        <v>3.895</v>
      </c>
      <c r="R2544" s="3">
        <v>47</v>
      </c>
      <c r="S2544" s="1">
        <v>60</v>
      </c>
      <c r="T2544" s="1">
        <v>0</v>
      </c>
      <c r="U2544" s="1">
        <v>20</v>
      </c>
      <c r="V2544" s="1">
        <v>20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3">
        <v>11</v>
      </c>
      <c r="AD2544" s="1">
        <v>0.107010882</v>
      </c>
      <c r="AE2544" s="1">
        <v>1.7948898188608901E-2</v>
      </c>
      <c r="AF2544" s="1">
        <v>1</v>
      </c>
      <c r="AG2544" s="1">
        <v>1</v>
      </c>
      <c r="AH2544" s="1">
        <v>11</v>
      </c>
      <c r="AI2544" s="1">
        <v>2</v>
      </c>
      <c r="AJ2544" s="1">
        <v>2</v>
      </c>
      <c r="AK2544" s="1">
        <v>51</v>
      </c>
    </row>
    <row r="2545" spans="1:37" x14ac:dyDescent="0.2">
      <c r="A2545" t="s">
        <v>2544</v>
      </c>
      <c r="B2545" t="s">
        <v>7851</v>
      </c>
      <c r="C2545" t="s">
        <v>7852</v>
      </c>
      <c r="D2545" t="s">
        <v>10351</v>
      </c>
      <c r="E2545" t="s">
        <v>8729</v>
      </c>
      <c r="F2545" s="35" t="s">
        <v>10353</v>
      </c>
      <c r="G2545" s="1" t="s">
        <v>5104</v>
      </c>
      <c r="H2545" s="1" t="s">
        <v>5104</v>
      </c>
      <c r="I2545" s="3">
        <v>1</v>
      </c>
      <c r="J2545" s="1">
        <v>0</v>
      </c>
      <c r="K2545" s="1">
        <v>0</v>
      </c>
      <c r="L2545" s="3">
        <v>1</v>
      </c>
      <c r="M2545" s="6">
        <v>98.5</v>
      </c>
      <c r="N2545" s="13">
        <v>98.5</v>
      </c>
      <c r="O2545" s="3">
        <v>44</v>
      </c>
      <c r="P2545" s="1">
        <v>1.86</v>
      </c>
      <c r="Q2545" s="1">
        <v>1.86</v>
      </c>
      <c r="R2545" s="3">
        <v>47</v>
      </c>
      <c r="S2545" s="1">
        <v>60</v>
      </c>
      <c r="T2545" s="1">
        <v>0</v>
      </c>
      <c r="U2545" s="1">
        <v>20</v>
      </c>
      <c r="V2545" s="1">
        <v>20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3">
        <v>11</v>
      </c>
      <c r="AD2545" s="1">
        <v>0.107010882</v>
      </c>
      <c r="AE2545" s="1">
        <v>1.7948898188608901E-2</v>
      </c>
      <c r="AF2545" s="1">
        <v>1</v>
      </c>
      <c r="AG2545" s="1">
        <v>1</v>
      </c>
      <c r="AH2545" s="1">
        <v>11</v>
      </c>
      <c r="AI2545" s="1">
        <v>3</v>
      </c>
      <c r="AJ2545" s="1">
        <v>3</v>
      </c>
      <c r="AK2545" s="1">
        <v>51</v>
      </c>
    </row>
    <row r="2546" spans="1:37" x14ac:dyDescent="0.2">
      <c r="A2546" t="s">
        <v>2545</v>
      </c>
      <c r="B2546" t="s">
        <v>5168</v>
      </c>
      <c r="C2546" t="s">
        <v>5169</v>
      </c>
      <c r="D2546" t="s">
        <v>10354</v>
      </c>
      <c r="E2546" t="s">
        <v>6623</v>
      </c>
      <c r="F2546" s="35" t="s">
        <v>10355</v>
      </c>
      <c r="G2546" s="1" t="s">
        <v>5104</v>
      </c>
      <c r="H2546" s="1" t="s">
        <v>5104</v>
      </c>
      <c r="I2546" s="3">
        <v>1</v>
      </c>
      <c r="J2546" s="1">
        <v>0</v>
      </c>
      <c r="K2546" s="1">
        <v>0</v>
      </c>
      <c r="L2546" s="3">
        <v>1</v>
      </c>
      <c r="M2546" s="6">
        <v>44</v>
      </c>
      <c r="N2546" s="13">
        <v>44</v>
      </c>
      <c r="O2546" s="3">
        <v>44</v>
      </c>
      <c r="P2546" s="1" t="s">
        <v>2</v>
      </c>
      <c r="Q2546" s="1">
        <v>1.2047000000000001</v>
      </c>
      <c r="R2546" s="3" t="s">
        <v>14989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100</v>
      </c>
      <c r="Z2546" s="1">
        <v>0</v>
      </c>
      <c r="AA2546" s="1">
        <v>0</v>
      </c>
      <c r="AB2546" s="1">
        <v>0</v>
      </c>
      <c r="AC2546" s="3">
        <v>11</v>
      </c>
      <c r="AD2546" s="1">
        <v>-3.0872732999999999E-2</v>
      </c>
      <c r="AE2546" s="1">
        <v>-0.113818620885238</v>
      </c>
      <c r="AF2546" s="1">
        <v>3</v>
      </c>
      <c r="AG2546" s="1">
        <v>3</v>
      </c>
      <c r="AH2546" s="1">
        <v>11</v>
      </c>
      <c r="AI2546" s="1">
        <v>2</v>
      </c>
      <c r="AJ2546" s="1">
        <v>2</v>
      </c>
      <c r="AK2546" s="1">
        <v>51</v>
      </c>
    </row>
    <row r="2547" spans="1:37" x14ac:dyDescent="0.2">
      <c r="A2547" t="s">
        <v>2546</v>
      </c>
      <c r="B2547" t="s">
        <v>5168</v>
      </c>
      <c r="C2547" t="s">
        <v>5169</v>
      </c>
      <c r="D2547" t="s">
        <v>10354</v>
      </c>
      <c r="E2547" t="s">
        <v>5534</v>
      </c>
      <c r="F2547" s="35" t="s">
        <v>10356</v>
      </c>
      <c r="G2547" s="1" t="s">
        <v>5104</v>
      </c>
      <c r="H2547" s="1" t="s">
        <v>5104</v>
      </c>
      <c r="I2547" s="3">
        <v>1</v>
      </c>
      <c r="J2547" s="1">
        <v>0</v>
      </c>
      <c r="K2547" s="1">
        <v>0</v>
      </c>
      <c r="L2547" s="3">
        <v>1</v>
      </c>
      <c r="M2547" s="6">
        <v>26.6</v>
      </c>
      <c r="N2547" s="13">
        <v>26.6</v>
      </c>
      <c r="O2547" s="3">
        <v>44</v>
      </c>
      <c r="P2547" s="1">
        <v>0.99</v>
      </c>
      <c r="Q2547" s="1">
        <v>0.99</v>
      </c>
      <c r="R2547" s="3">
        <v>47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90</v>
      </c>
      <c r="Z2547" s="1">
        <v>10</v>
      </c>
      <c r="AA2547" s="1">
        <v>0</v>
      </c>
      <c r="AB2547" s="1">
        <v>0</v>
      </c>
      <c r="AC2547" s="3">
        <v>11</v>
      </c>
      <c r="AD2547" s="1">
        <v>-3.0860069E-2</v>
      </c>
      <c r="AE2547" s="1">
        <v>-0.116072912038091</v>
      </c>
      <c r="AF2547" s="1">
        <v>3</v>
      </c>
      <c r="AG2547" s="1">
        <v>3</v>
      </c>
      <c r="AH2547" s="1">
        <v>11</v>
      </c>
      <c r="AI2547" s="1">
        <v>5</v>
      </c>
      <c r="AJ2547" s="1">
        <v>5</v>
      </c>
      <c r="AK2547" s="1">
        <v>51</v>
      </c>
    </row>
    <row r="2548" spans="1:37" x14ac:dyDescent="0.2">
      <c r="A2548" t="s">
        <v>2547</v>
      </c>
      <c r="B2548" t="s">
        <v>5123</v>
      </c>
      <c r="C2548" t="s">
        <v>5131</v>
      </c>
      <c r="D2548" t="s">
        <v>10357</v>
      </c>
      <c r="E2548" t="s">
        <v>10358</v>
      </c>
      <c r="F2548" s="35" t="s">
        <v>10359</v>
      </c>
      <c r="G2548" s="1" t="s">
        <v>2</v>
      </c>
      <c r="H2548" s="1" t="s">
        <v>5104</v>
      </c>
      <c r="I2548" s="14" t="s">
        <v>14989</v>
      </c>
      <c r="J2548" s="1" t="s">
        <v>2</v>
      </c>
      <c r="K2548" s="1">
        <v>0</v>
      </c>
      <c r="L2548" s="14" t="s">
        <v>14989</v>
      </c>
      <c r="M2548" s="6">
        <v>13.5</v>
      </c>
      <c r="N2548" s="13">
        <v>13.5</v>
      </c>
      <c r="O2548" s="3">
        <v>44</v>
      </c>
      <c r="P2548" s="1" t="s">
        <v>2</v>
      </c>
      <c r="Q2548" s="1">
        <v>4.2469000000000001</v>
      </c>
      <c r="R2548" s="3" t="s">
        <v>14989</v>
      </c>
      <c r="S2548" s="1">
        <v>20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10</v>
      </c>
      <c r="Z2548" s="1">
        <v>0</v>
      </c>
      <c r="AA2548" s="1">
        <v>40</v>
      </c>
      <c r="AB2548" s="1">
        <v>30</v>
      </c>
      <c r="AC2548" s="3">
        <v>11</v>
      </c>
      <c r="AD2548" s="1">
        <v>-3.6722113000000001E-2</v>
      </c>
      <c r="AE2548" s="1">
        <v>-5.4924045430873297E-3</v>
      </c>
      <c r="AF2548" s="1">
        <v>1</v>
      </c>
      <c r="AG2548" s="1">
        <v>1</v>
      </c>
      <c r="AH2548" s="1">
        <v>11</v>
      </c>
      <c r="AI2548" s="1">
        <v>1</v>
      </c>
      <c r="AJ2548" s="1">
        <v>1</v>
      </c>
      <c r="AK2548" s="1">
        <v>51</v>
      </c>
    </row>
    <row r="2549" spans="1:37" x14ac:dyDescent="0.2">
      <c r="A2549" t="s">
        <v>2548</v>
      </c>
      <c r="B2549" t="s">
        <v>5123</v>
      </c>
      <c r="C2549" t="s">
        <v>5131</v>
      </c>
      <c r="D2549" t="s">
        <v>10357</v>
      </c>
      <c r="E2549" t="s">
        <v>7437</v>
      </c>
      <c r="F2549" s="35" t="s">
        <v>10360</v>
      </c>
      <c r="G2549" s="1" t="s">
        <v>5104</v>
      </c>
      <c r="H2549" s="1" t="s">
        <v>5104</v>
      </c>
      <c r="I2549" s="3">
        <v>1</v>
      </c>
      <c r="J2549" s="1">
        <v>0</v>
      </c>
      <c r="K2549" s="1">
        <v>0</v>
      </c>
      <c r="L2549" s="3">
        <v>1</v>
      </c>
      <c r="M2549" s="6">
        <v>13.5</v>
      </c>
      <c r="N2549" s="13">
        <v>13.5</v>
      </c>
      <c r="O2549" s="3">
        <v>44</v>
      </c>
      <c r="P2549" s="1">
        <v>5.5</v>
      </c>
      <c r="Q2549" s="1">
        <v>5.5</v>
      </c>
      <c r="R2549" s="3">
        <v>1</v>
      </c>
      <c r="S2549" s="1">
        <v>20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10</v>
      </c>
      <c r="Z2549" s="1">
        <v>0</v>
      </c>
      <c r="AA2549" s="1">
        <v>40</v>
      </c>
      <c r="AB2549" s="1">
        <v>30</v>
      </c>
      <c r="AC2549" s="3">
        <v>11</v>
      </c>
      <c r="AD2549" s="1">
        <v>-3.6722113000000001E-2</v>
      </c>
      <c r="AE2549" s="1">
        <v>-5.4924045430873401E-3</v>
      </c>
      <c r="AF2549" s="1">
        <v>1</v>
      </c>
      <c r="AG2549" s="1">
        <v>1</v>
      </c>
      <c r="AH2549" s="1">
        <v>11</v>
      </c>
      <c r="AI2549" s="1">
        <v>3</v>
      </c>
      <c r="AJ2549" s="1">
        <v>3</v>
      </c>
      <c r="AK2549" s="1">
        <v>51</v>
      </c>
    </row>
    <row r="2550" spans="1:37" x14ac:dyDescent="0.2">
      <c r="A2550" t="s">
        <v>2549</v>
      </c>
      <c r="B2550" t="s">
        <v>5123</v>
      </c>
      <c r="C2550" t="s">
        <v>5254</v>
      </c>
      <c r="D2550" t="s">
        <v>10361</v>
      </c>
      <c r="E2550" t="s">
        <v>10362</v>
      </c>
      <c r="F2550" s="35" t="s">
        <v>10363</v>
      </c>
      <c r="G2550" s="1" t="s">
        <v>5105</v>
      </c>
      <c r="H2550" s="1" t="s">
        <v>5105</v>
      </c>
      <c r="I2550" s="3">
        <v>1</v>
      </c>
      <c r="J2550" s="1">
        <v>0</v>
      </c>
      <c r="K2550" s="1">
        <v>0</v>
      </c>
      <c r="L2550" s="3">
        <v>1</v>
      </c>
      <c r="M2550" s="6">
        <v>87.5</v>
      </c>
      <c r="N2550" s="13">
        <v>87.5</v>
      </c>
      <c r="O2550" s="3">
        <v>44</v>
      </c>
      <c r="P2550" s="1">
        <v>2</v>
      </c>
      <c r="Q2550" s="1">
        <v>2</v>
      </c>
      <c r="R2550" s="3">
        <v>47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50</v>
      </c>
      <c r="Z2550" s="1">
        <v>0</v>
      </c>
      <c r="AA2550" s="1">
        <v>50</v>
      </c>
      <c r="AB2550" s="1">
        <v>0</v>
      </c>
      <c r="AC2550" s="3">
        <v>11</v>
      </c>
      <c r="AD2550" s="1">
        <v>-4.8037924000000003E-2</v>
      </c>
      <c r="AE2550" s="1">
        <v>-0.107415343584462</v>
      </c>
      <c r="AF2550" s="1">
        <v>3</v>
      </c>
      <c r="AG2550" s="1">
        <v>3</v>
      </c>
      <c r="AH2550" s="1">
        <v>11</v>
      </c>
      <c r="AI2550" s="1">
        <v>2</v>
      </c>
      <c r="AJ2550" s="1">
        <v>2</v>
      </c>
      <c r="AK2550" s="1">
        <v>51</v>
      </c>
    </row>
    <row r="2551" spans="1:37" x14ac:dyDescent="0.2">
      <c r="A2551" t="s">
        <v>2550</v>
      </c>
      <c r="B2551" t="s">
        <v>5123</v>
      </c>
      <c r="C2551" t="s">
        <v>5254</v>
      </c>
      <c r="D2551" t="s">
        <v>10361</v>
      </c>
      <c r="E2551" t="s">
        <v>10364</v>
      </c>
      <c r="F2551" s="35" t="s">
        <v>10365</v>
      </c>
      <c r="G2551" s="1" t="s">
        <v>5105</v>
      </c>
      <c r="H2551" s="1" t="s">
        <v>5105</v>
      </c>
      <c r="I2551" s="3">
        <v>1</v>
      </c>
      <c r="J2551" s="1">
        <v>0</v>
      </c>
      <c r="K2551" s="1">
        <v>0</v>
      </c>
      <c r="L2551" s="3">
        <v>1</v>
      </c>
      <c r="M2551" s="6">
        <v>92</v>
      </c>
      <c r="N2551" s="13">
        <v>92</v>
      </c>
      <c r="O2551" s="3">
        <v>44</v>
      </c>
      <c r="P2551" s="1">
        <v>2</v>
      </c>
      <c r="Q2551" s="1">
        <v>2</v>
      </c>
      <c r="R2551" s="3">
        <v>47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50</v>
      </c>
      <c r="Z2551" s="1">
        <v>0</v>
      </c>
      <c r="AA2551" s="1">
        <v>50</v>
      </c>
      <c r="AB2551" s="1">
        <v>0</v>
      </c>
      <c r="AC2551" s="3">
        <v>11</v>
      </c>
      <c r="AD2551" s="1">
        <v>-4.8037924000000003E-2</v>
      </c>
      <c r="AE2551" s="1">
        <v>-0.107415343584462</v>
      </c>
      <c r="AF2551" s="1">
        <v>3</v>
      </c>
      <c r="AG2551" s="1">
        <v>3</v>
      </c>
      <c r="AH2551" s="1">
        <v>11</v>
      </c>
      <c r="AI2551" s="1">
        <v>2</v>
      </c>
      <c r="AJ2551" s="1">
        <v>2</v>
      </c>
      <c r="AK2551" s="1">
        <v>51</v>
      </c>
    </row>
    <row r="2552" spans="1:37" x14ac:dyDescent="0.2">
      <c r="A2552" t="s">
        <v>2551</v>
      </c>
      <c r="B2552" t="s">
        <v>5123</v>
      </c>
      <c r="C2552" t="s">
        <v>5254</v>
      </c>
      <c r="D2552" t="s">
        <v>10361</v>
      </c>
      <c r="E2552" t="s">
        <v>10366</v>
      </c>
      <c r="F2552" s="35" t="s">
        <v>10367</v>
      </c>
      <c r="G2552" s="1" t="s">
        <v>5105</v>
      </c>
      <c r="H2552" s="1" t="s">
        <v>5105</v>
      </c>
      <c r="I2552" s="3">
        <v>1</v>
      </c>
      <c r="J2552" s="1">
        <v>0</v>
      </c>
      <c r="K2552" s="1">
        <v>0</v>
      </c>
      <c r="L2552" s="3">
        <v>1</v>
      </c>
      <c r="M2552" s="6">
        <v>120</v>
      </c>
      <c r="N2552" s="13">
        <v>120</v>
      </c>
      <c r="O2552" s="3">
        <v>44</v>
      </c>
      <c r="P2552" s="1" t="s">
        <v>2</v>
      </c>
      <c r="Q2552" s="1">
        <v>2.6213000000000002</v>
      </c>
      <c r="R2552" s="3" t="s">
        <v>14989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50</v>
      </c>
      <c r="Z2552" s="1">
        <v>0</v>
      </c>
      <c r="AA2552" s="1">
        <v>50</v>
      </c>
      <c r="AB2552" s="1">
        <v>0</v>
      </c>
      <c r="AC2552" s="3">
        <v>11</v>
      </c>
      <c r="AD2552" s="1">
        <v>-4.8037924000000003E-2</v>
      </c>
      <c r="AE2552" s="1">
        <v>-0.107415343584462</v>
      </c>
      <c r="AF2552" s="1">
        <v>3</v>
      </c>
      <c r="AG2552" s="1">
        <v>3</v>
      </c>
      <c r="AH2552" s="1">
        <v>11</v>
      </c>
      <c r="AI2552" s="1">
        <v>2</v>
      </c>
      <c r="AJ2552" s="1">
        <v>2</v>
      </c>
      <c r="AK2552" s="1">
        <v>51</v>
      </c>
    </row>
    <row r="2553" spans="1:37" x14ac:dyDescent="0.2">
      <c r="A2553" t="s">
        <v>2552</v>
      </c>
      <c r="B2553" t="s">
        <v>5123</v>
      </c>
      <c r="C2553" t="s">
        <v>5254</v>
      </c>
      <c r="D2553" t="s">
        <v>10361</v>
      </c>
      <c r="E2553" t="s">
        <v>10368</v>
      </c>
      <c r="F2553" s="35" t="s">
        <v>10369</v>
      </c>
      <c r="G2553" s="1" t="s">
        <v>5105</v>
      </c>
      <c r="H2553" s="1" t="s">
        <v>5105</v>
      </c>
      <c r="I2553" s="3">
        <v>1</v>
      </c>
      <c r="J2553" s="1">
        <v>0</v>
      </c>
      <c r="K2553" s="1">
        <v>0</v>
      </c>
      <c r="L2553" s="3">
        <v>1</v>
      </c>
      <c r="M2553" s="6">
        <v>99.8</v>
      </c>
      <c r="N2553" s="13">
        <v>99.8</v>
      </c>
      <c r="O2553" s="3">
        <v>44</v>
      </c>
      <c r="P2553" s="1" t="s">
        <v>2</v>
      </c>
      <c r="Q2553" s="1">
        <v>4.0076000000000001</v>
      </c>
      <c r="R2553" s="3" t="s">
        <v>14989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50</v>
      </c>
      <c r="Z2553" s="1">
        <v>0</v>
      </c>
      <c r="AA2553" s="1">
        <v>50</v>
      </c>
      <c r="AB2553" s="1">
        <v>0</v>
      </c>
      <c r="AC2553" s="3">
        <v>11</v>
      </c>
      <c r="AD2553" s="1">
        <v>-4.8037924000000003E-2</v>
      </c>
      <c r="AE2553" s="1">
        <v>-0.107415343584462</v>
      </c>
      <c r="AF2553" s="1">
        <v>3</v>
      </c>
      <c r="AG2553" s="1">
        <v>3</v>
      </c>
      <c r="AH2553" s="1">
        <v>11</v>
      </c>
      <c r="AI2553" s="1">
        <v>2</v>
      </c>
      <c r="AJ2553" s="1">
        <v>2</v>
      </c>
      <c r="AK2553" s="1">
        <v>51</v>
      </c>
    </row>
    <row r="2554" spans="1:37" x14ac:dyDescent="0.2">
      <c r="A2554" t="s">
        <v>2553</v>
      </c>
      <c r="B2554" t="s">
        <v>5123</v>
      </c>
      <c r="C2554" t="s">
        <v>5131</v>
      </c>
      <c r="D2554" t="s">
        <v>10370</v>
      </c>
      <c r="E2554" t="s">
        <v>10371</v>
      </c>
      <c r="F2554" s="35" t="s">
        <v>10372</v>
      </c>
      <c r="G2554" s="1" t="s">
        <v>5105</v>
      </c>
      <c r="H2554" s="1" t="s">
        <v>5105</v>
      </c>
      <c r="I2554" s="3">
        <v>1</v>
      </c>
      <c r="J2554" s="1">
        <v>0</v>
      </c>
      <c r="K2554" s="1">
        <v>0</v>
      </c>
      <c r="L2554" s="3">
        <v>1</v>
      </c>
      <c r="M2554" s="6">
        <v>62</v>
      </c>
      <c r="N2554" s="13">
        <v>62</v>
      </c>
      <c r="O2554" s="3">
        <v>44</v>
      </c>
      <c r="P2554" s="1">
        <v>2.8925000000000001</v>
      </c>
      <c r="Q2554" s="1">
        <v>2.8925000000000001</v>
      </c>
      <c r="R2554" s="3">
        <v>47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20</v>
      </c>
      <c r="AB2554" s="1">
        <v>80</v>
      </c>
      <c r="AC2554" s="3">
        <v>11</v>
      </c>
      <c r="AD2554" s="1">
        <v>-9.6604672000000003E-2</v>
      </c>
      <c r="AE2554" s="1">
        <v>5.6137505220850502E-2</v>
      </c>
      <c r="AF2554" s="1">
        <v>1</v>
      </c>
      <c r="AG2554" s="1">
        <v>1</v>
      </c>
      <c r="AH2554" s="1">
        <v>11</v>
      </c>
      <c r="AI2554" s="1">
        <v>1</v>
      </c>
      <c r="AJ2554" s="1">
        <v>1</v>
      </c>
      <c r="AK2554" s="1">
        <v>51</v>
      </c>
    </row>
    <row r="2555" spans="1:37" x14ac:dyDescent="0.2">
      <c r="A2555" t="s">
        <v>2554</v>
      </c>
      <c r="B2555" t="s">
        <v>5123</v>
      </c>
      <c r="C2555" t="s">
        <v>5131</v>
      </c>
      <c r="D2555" t="s">
        <v>10370</v>
      </c>
      <c r="E2555" t="s">
        <v>10373</v>
      </c>
      <c r="F2555" s="35" t="s">
        <v>10374</v>
      </c>
      <c r="G2555" s="1" t="s">
        <v>5106</v>
      </c>
      <c r="H2555" s="1" t="s">
        <v>5106</v>
      </c>
      <c r="I2555" s="3">
        <v>1</v>
      </c>
      <c r="J2555" s="1">
        <v>1</v>
      </c>
      <c r="K2555" s="1">
        <v>1</v>
      </c>
      <c r="L2555" s="3">
        <v>43</v>
      </c>
      <c r="M2555" s="6">
        <v>42.5</v>
      </c>
      <c r="N2555" s="13">
        <v>42.5</v>
      </c>
      <c r="O2555" s="3">
        <v>44</v>
      </c>
      <c r="P2555" s="1">
        <v>4.5350000000000001</v>
      </c>
      <c r="Q2555" s="1">
        <v>4.5350000000000001</v>
      </c>
      <c r="R2555" s="3">
        <v>47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20</v>
      </c>
      <c r="AB2555" s="1">
        <v>80</v>
      </c>
      <c r="AC2555" s="3">
        <v>11</v>
      </c>
      <c r="AD2555" s="1">
        <v>-9.6604672000000003E-2</v>
      </c>
      <c r="AE2555" s="1">
        <v>5.6137505220850502E-2</v>
      </c>
      <c r="AF2555" s="1">
        <v>1</v>
      </c>
      <c r="AG2555" s="1">
        <v>1</v>
      </c>
      <c r="AH2555" s="1">
        <v>11</v>
      </c>
      <c r="AI2555" s="1">
        <v>13</v>
      </c>
      <c r="AJ2555" s="1">
        <v>13</v>
      </c>
      <c r="AK2555" s="1">
        <v>51</v>
      </c>
    </row>
    <row r="2556" spans="1:37" x14ac:dyDescent="0.2">
      <c r="A2556" t="s">
        <v>2555</v>
      </c>
      <c r="B2556" t="s">
        <v>5123</v>
      </c>
      <c r="C2556" t="s">
        <v>5131</v>
      </c>
      <c r="D2556" t="s">
        <v>10370</v>
      </c>
      <c r="E2556" t="s">
        <v>10375</v>
      </c>
      <c r="F2556" s="35" t="s">
        <v>10376</v>
      </c>
      <c r="G2556" s="1" t="s">
        <v>5106</v>
      </c>
      <c r="H2556" s="1" t="s">
        <v>5106</v>
      </c>
      <c r="I2556" s="3">
        <v>1</v>
      </c>
      <c r="J2556" s="1">
        <v>0</v>
      </c>
      <c r="K2556" s="1">
        <v>0</v>
      </c>
      <c r="L2556" s="3">
        <v>1</v>
      </c>
      <c r="M2556" s="6">
        <v>52.5</v>
      </c>
      <c r="N2556" s="13">
        <v>52.5</v>
      </c>
      <c r="O2556" s="3">
        <v>44</v>
      </c>
      <c r="P2556" s="1">
        <v>3.5</v>
      </c>
      <c r="Q2556" s="1">
        <v>3.5</v>
      </c>
      <c r="R2556" s="3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20</v>
      </c>
      <c r="AB2556" s="1">
        <v>80</v>
      </c>
      <c r="AC2556" s="3">
        <v>11</v>
      </c>
      <c r="AD2556" s="1">
        <v>-9.6604672000000003E-2</v>
      </c>
      <c r="AE2556" s="1">
        <v>5.6137505220850502E-2</v>
      </c>
      <c r="AF2556" s="1">
        <v>1</v>
      </c>
      <c r="AG2556" s="1">
        <v>1</v>
      </c>
      <c r="AH2556" s="1">
        <v>11</v>
      </c>
      <c r="AI2556" s="1">
        <v>2</v>
      </c>
      <c r="AJ2556" s="1">
        <v>2</v>
      </c>
      <c r="AK2556" s="1">
        <v>51</v>
      </c>
    </row>
    <row r="2557" spans="1:37" x14ac:dyDescent="0.2">
      <c r="A2557" t="s">
        <v>2556</v>
      </c>
      <c r="B2557" t="s">
        <v>5123</v>
      </c>
      <c r="C2557" t="s">
        <v>5131</v>
      </c>
      <c r="D2557" t="s">
        <v>10370</v>
      </c>
      <c r="E2557" t="s">
        <v>10377</v>
      </c>
      <c r="F2557" s="35" t="s">
        <v>10378</v>
      </c>
      <c r="G2557" s="1" t="s">
        <v>5105</v>
      </c>
      <c r="H2557" s="1" t="s">
        <v>5105</v>
      </c>
      <c r="I2557" s="3">
        <v>1</v>
      </c>
      <c r="J2557" s="1">
        <v>1</v>
      </c>
      <c r="K2557" s="1">
        <v>1</v>
      </c>
      <c r="L2557" s="3">
        <v>41</v>
      </c>
      <c r="M2557" s="6">
        <v>28</v>
      </c>
      <c r="N2557" s="13">
        <v>28</v>
      </c>
      <c r="O2557" s="3">
        <v>44</v>
      </c>
      <c r="P2557" s="1">
        <v>5.0449999999999999</v>
      </c>
      <c r="Q2557" s="1">
        <v>5.0449999999999999</v>
      </c>
      <c r="R2557" s="3">
        <v>47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20</v>
      </c>
      <c r="AB2557" s="1">
        <v>80</v>
      </c>
      <c r="AC2557" s="3">
        <v>11</v>
      </c>
      <c r="AD2557" s="1">
        <v>-9.6604672000000003E-2</v>
      </c>
      <c r="AE2557" s="1">
        <v>5.6137505220850599E-2</v>
      </c>
      <c r="AF2557" s="1">
        <v>1</v>
      </c>
      <c r="AG2557" s="1">
        <v>1</v>
      </c>
      <c r="AH2557" s="1">
        <v>11</v>
      </c>
      <c r="AI2557" s="1">
        <v>5</v>
      </c>
      <c r="AJ2557" s="1">
        <v>5</v>
      </c>
      <c r="AK2557" s="1">
        <v>51</v>
      </c>
    </row>
    <row r="2558" spans="1:37" x14ac:dyDescent="0.2">
      <c r="A2558" t="s">
        <v>2557</v>
      </c>
      <c r="B2558" t="s">
        <v>5123</v>
      </c>
      <c r="C2558" t="s">
        <v>5131</v>
      </c>
      <c r="D2558" t="s">
        <v>10370</v>
      </c>
      <c r="E2558" t="s">
        <v>10379</v>
      </c>
      <c r="F2558" s="35" t="s">
        <v>10380</v>
      </c>
      <c r="G2558" s="1" t="s">
        <v>5104</v>
      </c>
      <c r="H2558" s="1" t="s">
        <v>5104</v>
      </c>
      <c r="I2558" s="3">
        <v>12</v>
      </c>
      <c r="J2558" s="1">
        <v>1</v>
      </c>
      <c r="K2558" s="1">
        <v>1</v>
      </c>
      <c r="L2558" s="3">
        <v>1</v>
      </c>
      <c r="M2558" s="6">
        <v>24</v>
      </c>
      <c r="N2558" s="13">
        <v>24</v>
      </c>
      <c r="O2558" s="3">
        <v>44</v>
      </c>
      <c r="P2558" s="1">
        <v>2.6</v>
      </c>
      <c r="Q2558" s="1">
        <v>2.6</v>
      </c>
      <c r="R2558" s="3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20</v>
      </c>
      <c r="AB2558" s="1">
        <v>80</v>
      </c>
      <c r="AC2558" s="3">
        <v>11</v>
      </c>
      <c r="AD2558" s="1">
        <v>-9.6604672000000003E-2</v>
      </c>
      <c r="AE2558" s="1">
        <v>5.6137505220850502E-2</v>
      </c>
      <c r="AF2558" s="1">
        <v>1</v>
      </c>
      <c r="AG2558" s="1">
        <v>1</v>
      </c>
      <c r="AH2558" s="1">
        <v>11</v>
      </c>
      <c r="AI2558" s="1">
        <v>2</v>
      </c>
      <c r="AJ2558" s="1">
        <v>2</v>
      </c>
      <c r="AK2558" s="1">
        <v>51</v>
      </c>
    </row>
    <row r="2559" spans="1:37" x14ac:dyDescent="0.2">
      <c r="A2559" t="s">
        <v>2558</v>
      </c>
      <c r="B2559" t="s">
        <v>5123</v>
      </c>
      <c r="C2559" t="s">
        <v>5131</v>
      </c>
      <c r="D2559" t="s">
        <v>10370</v>
      </c>
      <c r="E2559" t="s">
        <v>10381</v>
      </c>
      <c r="F2559" s="35" t="s">
        <v>10382</v>
      </c>
      <c r="G2559" s="1" t="s">
        <v>5104</v>
      </c>
      <c r="H2559" s="1" t="s">
        <v>5104</v>
      </c>
      <c r="I2559" s="3">
        <v>16</v>
      </c>
      <c r="J2559" s="1">
        <v>0</v>
      </c>
      <c r="K2559" s="1">
        <v>0</v>
      </c>
      <c r="L2559" s="3">
        <v>1</v>
      </c>
      <c r="M2559" s="6">
        <v>19</v>
      </c>
      <c r="N2559" s="13">
        <v>19</v>
      </c>
      <c r="O2559" s="3">
        <v>1</v>
      </c>
      <c r="P2559" s="1">
        <v>3.4</v>
      </c>
      <c r="Q2559" s="1">
        <v>3.4</v>
      </c>
      <c r="R2559" s="3">
        <v>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20</v>
      </c>
      <c r="AB2559" s="1">
        <v>80</v>
      </c>
      <c r="AC2559" s="3">
        <v>11</v>
      </c>
      <c r="AD2559" s="1">
        <v>-9.6604672000000003E-2</v>
      </c>
      <c r="AE2559" s="1">
        <v>5.6137505220850502E-2</v>
      </c>
      <c r="AF2559" s="1">
        <v>1</v>
      </c>
      <c r="AG2559" s="1">
        <v>1</v>
      </c>
      <c r="AH2559" s="1">
        <v>11</v>
      </c>
      <c r="AI2559" s="1">
        <v>7</v>
      </c>
      <c r="AJ2559" s="1">
        <v>7</v>
      </c>
      <c r="AK2559" s="1">
        <v>51</v>
      </c>
    </row>
    <row r="2560" spans="1:37" x14ac:dyDescent="0.2">
      <c r="A2560" t="s">
        <v>2559</v>
      </c>
      <c r="B2560" t="s">
        <v>5123</v>
      </c>
      <c r="C2560" t="s">
        <v>5131</v>
      </c>
      <c r="D2560" t="s">
        <v>10370</v>
      </c>
      <c r="E2560" t="s">
        <v>10383</v>
      </c>
      <c r="F2560" s="35" t="s">
        <v>10384</v>
      </c>
      <c r="G2560" s="1" t="s">
        <v>5106</v>
      </c>
      <c r="H2560" s="1" t="s">
        <v>5106</v>
      </c>
      <c r="I2560" s="3">
        <v>2</v>
      </c>
      <c r="J2560" s="1">
        <v>1</v>
      </c>
      <c r="K2560" s="1">
        <v>1</v>
      </c>
      <c r="L2560" s="3">
        <v>1</v>
      </c>
      <c r="M2560" s="6">
        <v>54</v>
      </c>
      <c r="N2560" s="13">
        <v>54</v>
      </c>
      <c r="O2560" s="3">
        <v>44</v>
      </c>
      <c r="P2560" s="1">
        <v>4.375</v>
      </c>
      <c r="Q2560" s="1">
        <v>4.375</v>
      </c>
      <c r="R2560" s="3">
        <v>47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20</v>
      </c>
      <c r="AB2560" s="1">
        <v>80</v>
      </c>
      <c r="AC2560" s="3">
        <v>11</v>
      </c>
      <c r="AD2560" s="1">
        <v>-9.6604672000000003E-2</v>
      </c>
      <c r="AE2560" s="1">
        <v>5.6137505220850599E-2</v>
      </c>
      <c r="AF2560" s="1">
        <v>1</v>
      </c>
      <c r="AG2560" s="1">
        <v>1</v>
      </c>
      <c r="AH2560" s="1">
        <v>11</v>
      </c>
      <c r="AI2560" s="1">
        <v>2</v>
      </c>
      <c r="AJ2560" s="1">
        <v>2</v>
      </c>
      <c r="AK2560" s="1">
        <v>51</v>
      </c>
    </row>
    <row r="2561" spans="1:39" x14ac:dyDescent="0.2">
      <c r="A2561" t="s">
        <v>2560</v>
      </c>
      <c r="B2561" t="s">
        <v>5123</v>
      </c>
      <c r="C2561" t="s">
        <v>5131</v>
      </c>
      <c r="D2561" t="s">
        <v>10370</v>
      </c>
      <c r="E2561" t="s">
        <v>10385</v>
      </c>
      <c r="F2561" s="35" t="s">
        <v>10386</v>
      </c>
      <c r="G2561" s="1" t="s">
        <v>5105</v>
      </c>
      <c r="H2561" s="1" t="s">
        <v>5105</v>
      </c>
      <c r="I2561" s="3">
        <v>1</v>
      </c>
      <c r="J2561" s="1">
        <v>1</v>
      </c>
      <c r="K2561" s="1">
        <v>1</v>
      </c>
      <c r="L2561" s="3">
        <v>1</v>
      </c>
      <c r="M2561" s="6">
        <v>52.5</v>
      </c>
      <c r="N2561" s="13">
        <v>52.5</v>
      </c>
      <c r="O2561" s="3">
        <v>44</v>
      </c>
      <c r="P2561" s="1">
        <v>4</v>
      </c>
      <c r="Q2561" s="1">
        <v>4</v>
      </c>
      <c r="R2561" s="3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20</v>
      </c>
      <c r="AB2561" s="1">
        <v>80</v>
      </c>
      <c r="AC2561" s="3">
        <v>11</v>
      </c>
      <c r="AD2561" s="1">
        <v>-9.6604672000000003E-2</v>
      </c>
      <c r="AE2561" s="1">
        <v>5.6137505220850599E-2</v>
      </c>
      <c r="AF2561" s="1">
        <v>1</v>
      </c>
      <c r="AG2561" s="1">
        <v>1</v>
      </c>
      <c r="AH2561" s="1">
        <v>11</v>
      </c>
      <c r="AI2561" s="1">
        <v>4</v>
      </c>
      <c r="AJ2561" s="1">
        <v>4</v>
      </c>
      <c r="AK2561" s="1">
        <v>51</v>
      </c>
    </row>
    <row r="2562" spans="1:39" x14ac:dyDescent="0.2">
      <c r="A2562" t="s">
        <v>2561</v>
      </c>
      <c r="B2562" t="s">
        <v>5123</v>
      </c>
      <c r="C2562" t="s">
        <v>5131</v>
      </c>
      <c r="D2562" t="s">
        <v>10370</v>
      </c>
      <c r="E2562" t="s">
        <v>10387</v>
      </c>
      <c r="F2562" s="35" t="s">
        <v>10388</v>
      </c>
      <c r="G2562" s="1" t="s">
        <v>5106</v>
      </c>
      <c r="H2562" s="1" t="s">
        <v>5106</v>
      </c>
      <c r="I2562" s="3">
        <v>7</v>
      </c>
      <c r="J2562" s="1">
        <v>0</v>
      </c>
      <c r="K2562" s="1">
        <v>0</v>
      </c>
      <c r="L2562" s="3">
        <v>1</v>
      </c>
      <c r="M2562" s="6">
        <v>28.5</v>
      </c>
      <c r="N2562" s="13">
        <v>28.5</v>
      </c>
      <c r="O2562" s="3">
        <v>44</v>
      </c>
      <c r="P2562" s="1">
        <v>4.67</v>
      </c>
      <c r="Q2562" s="1">
        <v>4.67</v>
      </c>
      <c r="R2562" s="3">
        <v>47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20</v>
      </c>
      <c r="AB2562" s="1">
        <v>80</v>
      </c>
      <c r="AC2562" s="3">
        <v>11</v>
      </c>
      <c r="AD2562" s="1">
        <v>-9.6604672000000003E-2</v>
      </c>
      <c r="AE2562" s="1">
        <v>5.6137505220850599E-2</v>
      </c>
      <c r="AF2562" s="1">
        <v>1</v>
      </c>
      <c r="AG2562" s="1">
        <v>1</v>
      </c>
      <c r="AH2562" s="1">
        <v>11</v>
      </c>
      <c r="AI2562" s="1">
        <v>3</v>
      </c>
      <c r="AJ2562" s="1">
        <v>3</v>
      </c>
      <c r="AK2562" s="1">
        <v>51</v>
      </c>
    </row>
    <row r="2563" spans="1:39" x14ac:dyDescent="0.2">
      <c r="A2563" t="s">
        <v>2562</v>
      </c>
      <c r="B2563" t="s">
        <v>5123</v>
      </c>
      <c r="C2563" t="s">
        <v>5131</v>
      </c>
      <c r="D2563" t="s">
        <v>10370</v>
      </c>
      <c r="E2563" t="s">
        <v>10389</v>
      </c>
      <c r="F2563" s="35" t="s">
        <v>10390</v>
      </c>
      <c r="G2563" s="1" t="s">
        <v>5105</v>
      </c>
      <c r="H2563" s="1" t="s">
        <v>5105</v>
      </c>
      <c r="I2563" s="3">
        <v>1</v>
      </c>
      <c r="J2563" s="1">
        <v>0</v>
      </c>
      <c r="K2563" s="1">
        <v>0</v>
      </c>
      <c r="L2563" s="3">
        <v>1</v>
      </c>
      <c r="M2563" s="6">
        <v>39</v>
      </c>
      <c r="N2563" s="13">
        <v>39</v>
      </c>
      <c r="O2563" s="3">
        <v>44</v>
      </c>
      <c r="P2563" s="1">
        <v>3.5750000000000002</v>
      </c>
      <c r="Q2563" s="1">
        <v>3.5750000000000002</v>
      </c>
      <c r="R2563" s="3">
        <v>47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20</v>
      </c>
      <c r="AB2563" s="1">
        <v>80</v>
      </c>
      <c r="AC2563" s="3">
        <v>11</v>
      </c>
      <c r="AD2563" s="1">
        <v>-9.6604672000000003E-2</v>
      </c>
      <c r="AE2563" s="1">
        <v>5.6137505220850703E-2</v>
      </c>
      <c r="AF2563" s="1">
        <v>1</v>
      </c>
      <c r="AG2563" s="1">
        <v>1</v>
      </c>
      <c r="AH2563" s="1">
        <v>11</v>
      </c>
      <c r="AI2563" s="1">
        <v>3</v>
      </c>
      <c r="AJ2563" s="1">
        <v>3</v>
      </c>
      <c r="AK2563" s="1">
        <v>51</v>
      </c>
    </row>
    <row r="2564" spans="1:39" x14ac:dyDescent="0.2">
      <c r="A2564" t="s">
        <v>2563</v>
      </c>
      <c r="B2564" t="s">
        <v>5123</v>
      </c>
      <c r="C2564" t="s">
        <v>5131</v>
      </c>
      <c r="D2564" t="s">
        <v>10370</v>
      </c>
      <c r="E2564" t="s">
        <v>5489</v>
      </c>
      <c r="F2564" s="35" t="s">
        <v>10391</v>
      </c>
      <c r="G2564" s="1" t="s">
        <v>5106</v>
      </c>
      <c r="H2564" s="1" t="s">
        <v>5106</v>
      </c>
      <c r="I2564" s="3">
        <v>37</v>
      </c>
      <c r="J2564" s="1">
        <v>0</v>
      </c>
      <c r="K2564" s="1">
        <v>0</v>
      </c>
      <c r="L2564" s="3">
        <v>1</v>
      </c>
      <c r="M2564" s="6">
        <v>55.3</v>
      </c>
      <c r="N2564" s="13">
        <v>55.3</v>
      </c>
      <c r="O2564" s="3">
        <v>44</v>
      </c>
      <c r="P2564" s="1" t="s">
        <v>2</v>
      </c>
      <c r="Q2564" s="1">
        <v>3.9603000000000002</v>
      </c>
      <c r="R2564" s="3" t="s">
        <v>14989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20</v>
      </c>
      <c r="AB2564" s="1">
        <v>80</v>
      </c>
      <c r="AC2564" s="3">
        <v>11</v>
      </c>
      <c r="AD2564" s="1">
        <v>-9.6604672000000003E-2</v>
      </c>
      <c r="AE2564" s="1">
        <v>5.6137505220850703E-2</v>
      </c>
      <c r="AF2564" s="1">
        <v>1</v>
      </c>
      <c r="AG2564" s="1">
        <v>1</v>
      </c>
      <c r="AH2564" s="1">
        <v>11</v>
      </c>
      <c r="AI2564" s="1">
        <v>2</v>
      </c>
      <c r="AJ2564" s="1">
        <v>2</v>
      </c>
      <c r="AK2564" s="1">
        <v>51</v>
      </c>
    </row>
    <row r="2565" spans="1:39" x14ac:dyDescent="0.2">
      <c r="A2565" t="s">
        <v>2564</v>
      </c>
      <c r="B2565" t="s">
        <v>5123</v>
      </c>
      <c r="C2565" t="s">
        <v>5131</v>
      </c>
      <c r="D2565" t="s">
        <v>10370</v>
      </c>
      <c r="E2565" t="s">
        <v>10392</v>
      </c>
      <c r="F2565" s="35" t="s">
        <v>14939</v>
      </c>
      <c r="G2565" s="1" t="s">
        <v>2</v>
      </c>
      <c r="H2565" s="1" t="s">
        <v>5104</v>
      </c>
      <c r="I2565" s="14" t="s">
        <v>14989</v>
      </c>
      <c r="J2565" s="1" t="s">
        <v>2</v>
      </c>
      <c r="K2565" s="1">
        <v>0</v>
      </c>
      <c r="L2565" s="14" t="s">
        <v>14989</v>
      </c>
      <c r="M2565" s="6">
        <v>28</v>
      </c>
      <c r="N2565" s="13">
        <v>28</v>
      </c>
      <c r="O2565" s="3">
        <v>44</v>
      </c>
      <c r="P2565" s="1">
        <v>3</v>
      </c>
      <c r="Q2565" s="1">
        <v>3</v>
      </c>
      <c r="R2565" s="3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20</v>
      </c>
      <c r="AB2565" s="1">
        <v>80</v>
      </c>
      <c r="AC2565" s="3">
        <v>11</v>
      </c>
      <c r="AD2565" s="1">
        <v>-9.6604672000000003E-2</v>
      </c>
      <c r="AE2565" s="1">
        <v>5.6137505220850703E-2</v>
      </c>
      <c r="AF2565" s="1">
        <v>1</v>
      </c>
      <c r="AG2565" s="1">
        <v>1</v>
      </c>
      <c r="AH2565" s="1">
        <v>11</v>
      </c>
      <c r="AI2565" s="1">
        <v>3</v>
      </c>
      <c r="AJ2565" s="1">
        <v>3</v>
      </c>
      <c r="AK2565" s="1">
        <v>51</v>
      </c>
    </row>
    <row r="2566" spans="1:39" x14ac:dyDescent="0.2">
      <c r="A2566" t="s">
        <v>2565</v>
      </c>
      <c r="B2566" t="s">
        <v>5123</v>
      </c>
      <c r="C2566" t="s">
        <v>5131</v>
      </c>
      <c r="D2566" t="s">
        <v>10370</v>
      </c>
      <c r="E2566" t="s">
        <v>10393</v>
      </c>
      <c r="F2566" s="35" t="s">
        <v>10394</v>
      </c>
      <c r="G2566" s="1" t="s">
        <v>5106</v>
      </c>
      <c r="H2566" s="1" t="s">
        <v>5106</v>
      </c>
      <c r="I2566" s="3">
        <v>16</v>
      </c>
      <c r="J2566" s="1">
        <v>0</v>
      </c>
      <c r="K2566" s="1">
        <v>0</v>
      </c>
      <c r="L2566" s="3">
        <v>1</v>
      </c>
      <c r="M2566" s="6">
        <v>64.900000000000006</v>
      </c>
      <c r="N2566" s="13">
        <v>64.900000000000006</v>
      </c>
      <c r="O2566" s="3">
        <v>44</v>
      </c>
      <c r="P2566" s="1">
        <v>5.7</v>
      </c>
      <c r="Q2566" s="1">
        <v>5.7</v>
      </c>
      <c r="R2566" s="3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20</v>
      </c>
      <c r="AB2566" s="1">
        <v>80</v>
      </c>
      <c r="AC2566" s="3">
        <v>11</v>
      </c>
      <c r="AD2566" s="1">
        <v>-9.6604672000000003E-2</v>
      </c>
      <c r="AE2566" s="1">
        <v>5.6137505220850703E-2</v>
      </c>
      <c r="AF2566" s="1">
        <v>1</v>
      </c>
      <c r="AG2566" s="1">
        <v>1</v>
      </c>
      <c r="AH2566" s="1">
        <v>11</v>
      </c>
      <c r="AI2566" s="1">
        <v>1</v>
      </c>
      <c r="AJ2566" s="1">
        <v>1</v>
      </c>
      <c r="AK2566" s="1">
        <v>51</v>
      </c>
    </row>
    <row r="2567" spans="1:39" x14ac:dyDescent="0.2">
      <c r="A2567" t="s">
        <v>2566</v>
      </c>
      <c r="B2567" t="s">
        <v>5123</v>
      </c>
      <c r="C2567" t="s">
        <v>5131</v>
      </c>
      <c r="D2567" t="s">
        <v>10370</v>
      </c>
      <c r="E2567" t="s">
        <v>10395</v>
      </c>
      <c r="F2567" s="35" t="s">
        <v>10396</v>
      </c>
      <c r="G2567" s="1" t="s">
        <v>5104</v>
      </c>
      <c r="H2567" s="1" t="s">
        <v>5104</v>
      </c>
      <c r="I2567" s="3">
        <v>1</v>
      </c>
      <c r="J2567" s="1">
        <v>0</v>
      </c>
      <c r="K2567" s="1">
        <v>0</v>
      </c>
      <c r="L2567" s="3">
        <v>1</v>
      </c>
      <c r="M2567" s="6">
        <v>21</v>
      </c>
      <c r="N2567" s="13">
        <v>21</v>
      </c>
      <c r="O2567" s="3">
        <v>44</v>
      </c>
      <c r="P2567" s="1">
        <v>2</v>
      </c>
      <c r="Q2567" s="1">
        <v>2</v>
      </c>
      <c r="R2567" s="3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20</v>
      </c>
      <c r="AB2567" s="1">
        <v>80</v>
      </c>
      <c r="AC2567" s="3">
        <v>11</v>
      </c>
      <c r="AD2567" s="1">
        <v>-9.6604672000000003E-2</v>
      </c>
      <c r="AE2567" s="1">
        <v>5.6137505220850703E-2</v>
      </c>
      <c r="AF2567" s="1">
        <v>1</v>
      </c>
      <c r="AG2567" s="1">
        <v>1</v>
      </c>
      <c r="AH2567" s="1">
        <v>11</v>
      </c>
      <c r="AI2567" s="1">
        <v>2</v>
      </c>
      <c r="AJ2567" s="1">
        <v>2</v>
      </c>
      <c r="AK2567" s="1">
        <v>51</v>
      </c>
    </row>
    <row r="2568" spans="1:39" x14ac:dyDescent="0.2">
      <c r="A2568" t="s">
        <v>2567</v>
      </c>
      <c r="B2568" t="s">
        <v>5123</v>
      </c>
      <c r="C2568" t="s">
        <v>5131</v>
      </c>
      <c r="D2568" t="s">
        <v>10370</v>
      </c>
      <c r="E2568" t="s">
        <v>10397</v>
      </c>
      <c r="F2568" s="35" t="s">
        <v>10398</v>
      </c>
      <c r="G2568" s="1" t="s">
        <v>5106</v>
      </c>
      <c r="H2568" s="1" t="s">
        <v>5106</v>
      </c>
      <c r="I2568" s="3">
        <v>1</v>
      </c>
      <c r="J2568" s="1">
        <v>1</v>
      </c>
      <c r="K2568" s="1">
        <v>1</v>
      </c>
      <c r="L2568" s="3">
        <v>1</v>
      </c>
      <c r="M2568" s="6">
        <v>63</v>
      </c>
      <c r="N2568" s="13">
        <v>63</v>
      </c>
      <c r="O2568" s="3">
        <v>44</v>
      </c>
      <c r="P2568" s="1">
        <v>5.2549999999999999</v>
      </c>
      <c r="Q2568" s="1">
        <v>5.2549999999999999</v>
      </c>
      <c r="R2568" s="3">
        <v>47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20</v>
      </c>
      <c r="AB2568" s="1">
        <v>80</v>
      </c>
      <c r="AC2568" s="3">
        <v>11</v>
      </c>
      <c r="AD2568" s="1">
        <v>-9.6604672000000003E-2</v>
      </c>
      <c r="AE2568" s="1">
        <v>5.6137505220850703E-2</v>
      </c>
      <c r="AF2568" s="1">
        <v>1</v>
      </c>
      <c r="AG2568" s="1">
        <v>1</v>
      </c>
      <c r="AH2568" s="1">
        <v>11</v>
      </c>
      <c r="AI2568" s="1">
        <v>1</v>
      </c>
      <c r="AJ2568" s="1">
        <v>1</v>
      </c>
      <c r="AK2568" s="1">
        <v>51</v>
      </c>
    </row>
    <row r="2569" spans="1:39" x14ac:dyDescent="0.2">
      <c r="A2569" t="s">
        <v>2568</v>
      </c>
      <c r="B2569" t="s">
        <v>5123</v>
      </c>
      <c r="C2569" t="s">
        <v>5131</v>
      </c>
      <c r="D2569" t="s">
        <v>10370</v>
      </c>
      <c r="E2569" t="s">
        <v>10399</v>
      </c>
      <c r="F2569" s="35" t="s">
        <v>10400</v>
      </c>
      <c r="G2569" s="1" t="s">
        <v>5106</v>
      </c>
      <c r="H2569" s="1" t="s">
        <v>5106</v>
      </c>
      <c r="I2569" s="3">
        <v>1</v>
      </c>
      <c r="J2569" s="1">
        <v>1</v>
      </c>
      <c r="K2569" s="1">
        <v>1</v>
      </c>
      <c r="L2569" s="3">
        <v>1</v>
      </c>
      <c r="M2569" s="6">
        <v>47.5</v>
      </c>
      <c r="N2569" s="13">
        <v>47.5</v>
      </c>
      <c r="O2569" s="3">
        <v>44</v>
      </c>
      <c r="P2569" s="1">
        <v>8.48</v>
      </c>
      <c r="Q2569" s="1">
        <v>8.48</v>
      </c>
      <c r="R2569" s="3">
        <v>47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20</v>
      </c>
      <c r="AB2569" s="1">
        <v>80</v>
      </c>
      <c r="AC2569" s="3">
        <v>11</v>
      </c>
      <c r="AD2569" s="1">
        <v>-9.6604672000000003E-2</v>
      </c>
      <c r="AE2569" s="1">
        <v>5.6137505220850703E-2</v>
      </c>
      <c r="AF2569" s="1">
        <v>1</v>
      </c>
      <c r="AG2569" s="1">
        <v>1</v>
      </c>
      <c r="AH2569" s="1">
        <v>11</v>
      </c>
      <c r="AI2569" s="1">
        <v>7</v>
      </c>
      <c r="AJ2569" s="1">
        <v>7</v>
      </c>
      <c r="AK2569" s="1">
        <v>51</v>
      </c>
    </row>
    <row r="2570" spans="1:39" x14ac:dyDescent="0.2">
      <c r="A2570" t="s">
        <v>2569</v>
      </c>
      <c r="B2570" t="s">
        <v>5123</v>
      </c>
      <c r="C2570" t="s">
        <v>5131</v>
      </c>
      <c r="D2570" t="s">
        <v>10370</v>
      </c>
      <c r="E2570" t="s">
        <v>10401</v>
      </c>
      <c r="F2570" s="35" t="s">
        <v>10402</v>
      </c>
      <c r="G2570" s="1" t="s">
        <v>5105</v>
      </c>
      <c r="H2570" s="1" t="s">
        <v>5105</v>
      </c>
      <c r="I2570" s="3">
        <v>31</v>
      </c>
      <c r="J2570" s="1">
        <v>0</v>
      </c>
      <c r="K2570" s="1">
        <v>0</v>
      </c>
      <c r="L2570" s="3">
        <v>1</v>
      </c>
      <c r="M2570" s="6">
        <v>42</v>
      </c>
      <c r="N2570" s="13">
        <v>42</v>
      </c>
      <c r="O2570" s="3">
        <v>44</v>
      </c>
      <c r="P2570" s="1" t="s">
        <v>2</v>
      </c>
      <c r="Q2570" s="1">
        <v>3.8873000000000002</v>
      </c>
      <c r="R2570" s="3" t="s">
        <v>14989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20</v>
      </c>
      <c r="AB2570" s="1">
        <v>80</v>
      </c>
      <c r="AC2570" s="3">
        <v>11</v>
      </c>
      <c r="AD2570" s="1">
        <v>-9.6604672000000003E-2</v>
      </c>
      <c r="AE2570" s="1">
        <v>5.6137505220850703E-2</v>
      </c>
      <c r="AF2570" s="1">
        <v>1</v>
      </c>
      <c r="AG2570" s="1">
        <v>1</v>
      </c>
      <c r="AH2570" s="1">
        <v>11</v>
      </c>
      <c r="AI2570" s="1">
        <v>1</v>
      </c>
      <c r="AJ2570" s="1">
        <v>1</v>
      </c>
      <c r="AK2570" s="1">
        <v>51</v>
      </c>
    </row>
    <row r="2571" spans="1:39" x14ac:dyDescent="0.2">
      <c r="A2571" t="s">
        <v>2570</v>
      </c>
      <c r="B2571" t="s">
        <v>5123</v>
      </c>
      <c r="C2571" t="s">
        <v>5131</v>
      </c>
      <c r="D2571" t="s">
        <v>10370</v>
      </c>
      <c r="E2571" t="s">
        <v>10403</v>
      </c>
      <c r="F2571" s="35" t="s">
        <v>10404</v>
      </c>
      <c r="G2571" s="1" t="s">
        <v>5106</v>
      </c>
      <c r="H2571" s="1" t="s">
        <v>5106</v>
      </c>
      <c r="I2571" s="3">
        <v>1</v>
      </c>
      <c r="J2571" s="1">
        <v>1</v>
      </c>
      <c r="K2571" s="1">
        <v>1</v>
      </c>
      <c r="L2571" s="3">
        <v>1</v>
      </c>
      <c r="M2571" s="6">
        <v>51</v>
      </c>
      <c r="N2571" s="13">
        <v>51</v>
      </c>
      <c r="O2571" s="3">
        <v>44</v>
      </c>
      <c r="P2571" s="1" t="s">
        <v>2</v>
      </c>
      <c r="Q2571" s="1">
        <v>4.5648999999999997</v>
      </c>
      <c r="R2571" s="3" t="s">
        <v>14989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20</v>
      </c>
      <c r="AB2571" s="1">
        <v>80</v>
      </c>
      <c r="AC2571" s="3">
        <v>44</v>
      </c>
      <c r="AD2571" s="1">
        <v>-9.6604672000000003E-2</v>
      </c>
      <c r="AE2571" s="1">
        <v>5.6137505220850703E-2</v>
      </c>
      <c r="AF2571" s="1" t="s">
        <v>2</v>
      </c>
      <c r="AG2571" s="2">
        <v>4</v>
      </c>
      <c r="AH2571" s="1" t="s">
        <v>14989</v>
      </c>
      <c r="AI2571" s="1">
        <v>1</v>
      </c>
      <c r="AJ2571" s="1">
        <v>1</v>
      </c>
      <c r="AK2571" s="1">
        <v>51</v>
      </c>
    </row>
    <row r="2572" spans="1:39" x14ac:dyDescent="0.2">
      <c r="A2572" t="s">
        <v>2571</v>
      </c>
      <c r="B2572" t="s">
        <v>5123</v>
      </c>
      <c r="C2572" t="s">
        <v>5131</v>
      </c>
      <c r="D2572" t="s">
        <v>10370</v>
      </c>
      <c r="E2572" t="s">
        <v>10405</v>
      </c>
      <c r="F2572" s="35" t="s">
        <v>10406</v>
      </c>
      <c r="G2572" s="1" t="s">
        <v>5107</v>
      </c>
      <c r="H2572" s="1" t="s">
        <v>5107</v>
      </c>
      <c r="I2572" s="3">
        <v>1</v>
      </c>
      <c r="J2572" s="1">
        <v>0</v>
      </c>
      <c r="K2572" s="1">
        <v>0</v>
      </c>
      <c r="L2572" s="3">
        <v>1</v>
      </c>
      <c r="M2572" s="6">
        <v>25.6</v>
      </c>
      <c r="N2572" s="13">
        <v>25.6</v>
      </c>
      <c r="O2572" s="3">
        <v>44</v>
      </c>
      <c r="P2572" s="1">
        <v>4.99</v>
      </c>
      <c r="Q2572" s="1">
        <v>4.99</v>
      </c>
      <c r="R2572" s="3">
        <v>47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20</v>
      </c>
      <c r="AB2572" s="1">
        <v>80</v>
      </c>
      <c r="AC2572" s="3">
        <v>11</v>
      </c>
      <c r="AD2572" s="1">
        <v>-9.6604672000000003E-2</v>
      </c>
      <c r="AE2572" s="1">
        <v>5.6137505220850703E-2</v>
      </c>
      <c r="AF2572" s="1">
        <v>1</v>
      </c>
      <c r="AG2572" s="1">
        <v>1</v>
      </c>
      <c r="AH2572" s="1">
        <v>11</v>
      </c>
      <c r="AI2572" s="1">
        <v>3</v>
      </c>
      <c r="AJ2572" s="1">
        <v>3</v>
      </c>
      <c r="AK2572" s="1">
        <v>51</v>
      </c>
    </row>
    <row r="2573" spans="1:39" x14ac:dyDescent="0.2">
      <c r="A2573" t="s">
        <v>2572</v>
      </c>
      <c r="B2573" t="s">
        <v>5123</v>
      </c>
      <c r="C2573" t="s">
        <v>5131</v>
      </c>
      <c r="D2573" t="s">
        <v>10370</v>
      </c>
      <c r="E2573" t="s">
        <v>10407</v>
      </c>
      <c r="F2573" s="35" t="s">
        <v>10408</v>
      </c>
      <c r="G2573" s="1" t="s">
        <v>5106</v>
      </c>
      <c r="H2573" s="1" t="s">
        <v>5106</v>
      </c>
      <c r="I2573" s="3">
        <v>1</v>
      </c>
      <c r="J2573" s="1">
        <v>0</v>
      </c>
      <c r="K2573" s="1">
        <v>0</v>
      </c>
      <c r="L2573" s="3">
        <v>1</v>
      </c>
      <c r="M2573" s="6">
        <v>37.1</v>
      </c>
      <c r="N2573" s="13">
        <v>37.1</v>
      </c>
      <c r="O2573" s="3">
        <v>44</v>
      </c>
      <c r="P2573" s="1">
        <v>5.2350000000000003</v>
      </c>
      <c r="Q2573" s="1">
        <v>5.2350000000000003</v>
      </c>
      <c r="R2573" s="3">
        <v>47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20</v>
      </c>
      <c r="AB2573" s="1">
        <v>80</v>
      </c>
      <c r="AC2573" s="3">
        <v>11</v>
      </c>
      <c r="AD2573" s="1">
        <v>-9.6604672000000003E-2</v>
      </c>
      <c r="AE2573" s="1">
        <v>5.6137505220850703E-2</v>
      </c>
      <c r="AF2573" s="1">
        <v>1</v>
      </c>
      <c r="AG2573" s="1">
        <v>1</v>
      </c>
      <c r="AH2573" s="1">
        <v>11</v>
      </c>
      <c r="AI2573" s="1">
        <v>3</v>
      </c>
      <c r="AJ2573" s="1">
        <v>3</v>
      </c>
      <c r="AK2573" s="1">
        <v>51</v>
      </c>
    </row>
    <row r="2574" spans="1:39" x14ac:dyDescent="0.2">
      <c r="A2574" t="s">
        <v>2573</v>
      </c>
      <c r="B2574" t="s">
        <v>5123</v>
      </c>
      <c r="C2574" t="s">
        <v>5131</v>
      </c>
      <c r="D2574" t="s">
        <v>10370</v>
      </c>
      <c r="E2574" t="s">
        <v>10409</v>
      </c>
      <c r="F2574" s="35" t="s">
        <v>10410</v>
      </c>
      <c r="G2574" s="1" t="s">
        <v>2</v>
      </c>
      <c r="H2574" s="1" t="s">
        <v>5104</v>
      </c>
      <c r="I2574" s="14" t="s">
        <v>14989</v>
      </c>
      <c r="J2574" s="1" t="s">
        <v>2</v>
      </c>
      <c r="K2574" s="1">
        <v>0</v>
      </c>
      <c r="L2574" s="14" t="s">
        <v>14989</v>
      </c>
      <c r="M2574" s="6">
        <f>(41+57)/2</f>
        <v>49</v>
      </c>
      <c r="N2574" s="1">
        <f>(41+57)/2</f>
        <v>49</v>
      </c>
      <c r="O2574" s="3">
        <v>1</v>
      </c>
      <c r="P2574" s="1" t="s">
        <v>2</v>
      </c>
      <c r="Q2574" s="1">
        <v>3.6480999999999999</v>
      </c>
      <c r="R2574" s="3" t="s">
        <v>14989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20</v>
      </c>
      <c r="AB2574" s="1">
        <v>80</v>
      </c>
      <c r="AC2574" s="3">
        <v>44</v>
      </c>
      <c r="AD2574" s="1">
        <v>-9.6604672000000003E-2</v>
      </c>
      <c r="AE2574" s="1">
        <v>5.6137505220850703E-2</v>
      </c>
      <c r="AF2574" s="1">
        <v>1</v>
      </c>
      <c r="AG2574" s="1">
        <v>1</v>
      </c>
      <c r="AH2574" s="15">
        <v>1</v>
      </c>
      <c r="AI2574" s="1">
        <v>1</v>
      </c>
      <c r="AJ2574" s="1">
        <v>1</v>
      </c>
      <c r="AK2574" s="1">
        <v>51</v>
      </c>
      <c r="AM2574">
        <f>4782+322</f>
        <v>5104</v>
      </c>
    </row>
    <row r="2575" spans="1:39" x14ac:dyDescent="0.2">
      <c r="A2575" t="s">
        <v>2574</v>
      </c>
      <c r="B2575" t="s">
        <v>5123</v>
      </c>
      <c r="C2575" t="s">
        <v>5131</v>
      </c>
      <c r="D2575" t="s">
        <v>10370</v>
      </c>
      <c r="E2575" t="s">
        <v>10411</v>
      </c>
      <c r="F2575" s="35" t="s">
        <v>10412</v>
      </c>
      <c r="G2575" s="1" t="s">
        <v>5107</v>
      </c>
      <c r="H2575" s="1" t="s">
        <v>5107</v>
      </c>
      <c r="I2575" s="3">
        <v>1</v>
      </c>
      <c r="J2575" s="1">
        <v>0</v>
      </c>
      <c r="K2575" s="1">
        <v>0</v>
      </c>
      <c r="L2575" s="3">
        <v>1</v>
      </c>
      <c r="M2575" s="6">
        <v>21.7</v>
      </c>
      <c r="N2575" s="13">
        <v>21.7</v>
      </c>
      <c r="O2575" s="3">
        <v>44</v>
      </c>
      <c r="P2575" s="1">
        <v>1.97</v>
      </c>
      <c r="Q2575" s="1">
        <v>1.97</v>
      </c>
      <c r="R2575" s="3">
        <v>47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20</v>
      </c>
      <c r="AB2575" s="1">
        <v>80</v>
      </c>
      <c r="AC2575" s="3">
        <v>11</v>
      </c>
      <c r="AD2575" s="1">
        <v>-9.6604672000000003E-2</v>
      </c>
      <c r="AE2575" s="1">
        <v>5.6137505220850703E-2</v>
      </c>
      <c r="AF2575" s="1">
        <v>1</v>
      </c>
      <c r="AG2575" s="1">
        <v>1</v>
      </c>
      <c r="AH2575" s="1">
        <v>11</v>
      </c>
      <c r="AI2575" s="1">
        <v>2</v>
      </c>
      <c r="AJ2575" s="1">
        <v>2</v>
      </c>
      <c r="AK2575" s="1">
        <v>51</v>
      </c>
    </row>
    <row r="2576" spans="1:39" x14ac:dyDescent="0.2">
      <c r="A2576" t="s">
        <v>2575</v>
      </c>
      <c r="B2576" t="s">
        <v>5123</v>
      </c>
      <c r="C2576" t="s">
        <v>5131</v>
      </c>
      <c r="D2576" t="s">
        <v>10370</v>
      </c>
      <c r="E2576" t="s">
        <v>10413</v>
      </c>
      <c r="F2576" s="35" t="s">
        <v>10414</v>
      </c>
      <c r="G2576" s="1" t="s">
        <v>5106</v>
      </c>
      <c r="H2576" s="1" t="s">
        <v>5106</v>
      </c>
      <c r="I2576" s="3">
        <v>1</v>
      </c>
      <c r="J2576" s="1">
        <v>0</v>
      </c>
      <c r="K2576" s="1">
        <v>0</v>
      </c>
      <c r="L2576" s="3">
        <v>1</v>
      </c>
      <c r="M2576" s="6">
        <v>37.1</v>
      </c>
      <c r="N2576" s="13">
        <v>37.1</v>
      </c>
      <c r="O2576" s="3">
        <v>44</v>
      </c>
      <c r="P2576" s="1">
        <v>5.0999999999999996</v>
      </c>
      <c r="Q2576" s="1">
        <v>5.0999999999999996</v>
      </c>
      <c r="R2576" s="3">
        <v>47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20</v>
      </c>
      <c r="AB2576" s="1">
        <v>80</v>
      </c>
      <c r="AC2576" s="3">
        <v>11</v>
      </c>
      <c r="AD2576" s="1">
        <v>-9.6604672000000003E-2</v>
      </c>
      <c r="AE2576" s="1">
        <v>5.6137505220850599E-2</v>
      </c>
      <c r="AF2576" s="1">
        <v>1</v>
      </c>
      <c r="AG2576" s="1">
        <v>1</v>
      </c>
      <c r="AH2576" s="1">
        <v>11</v>
      </c>
      <c r="AI2576" s="1">
        <v>3</v>
      </c>
      <c r="AJ2576" s="1">
        <v>3</v>
      </c>
      <c r="AK2576" s="1">
        <v>51</v>
      </c>
    </row>
    <row r="2577" spans="1:37" x14ac:dyDescent="0.2">
      <c r="A2577" t="s">
        <v>2576</v>
      </c>
      <c r="B2577" t="s">
        <v>5123</v>
      </c>
      <c r="C2577" t="s">
        <v>5131</v>
      </c>
      <c r="D2577" t="s">
        <v>10370</v>
      </c>
      <c r="E2577" t="s">
        <v>10415</v>
      </c>
      <c r="F2577" s="35" t="s">
        <v>10416</v>
      </c>
      <c r="G2577" s="1" t="s">
        <v>5106</v>
      </c>
      <c r="H2577" s="1" t="s">
        <v>5106</v>
      </c>
      <c r="I2577" s="3">
        <v>2</v>
      </c>
      <c r="J2577" s="1">
        <v>0</v>
      </c>
      <c r="K2577" s="1">
        <v>0</v>
      </c>
      <c r="L2577" s="3">
        <v>1</v>
      </c>
      <c r="M2577" s="6">
        <v>19.100000000000001</v>
      </c>
      <c r="N2577" s="13">
        <v>19.100000000000001</v>
      </c>
      <c r="O2577" s="3">
        <v>44</v>
      </c>
      <c r="P2577" s="1">
        <v>5.76</v>
      </c>
      <c r="Q2577" s="1">
        <v>5.76</v>
      </c>
      <c r="R2577" s="3">
        <v>47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20</v>
      </c>
      <c r="AB2577" s="1">
        <v>80</v>
      </c>
      <c r="AC2577" s="3">
        <v>11</v>
      </c>
      <c r="AD2577" s="1">
        <v>-9.6604672000000003E-2</v>
      </c>
      <c r="AE2577" s="1">
        <v>5.6137505220850599E-2</v>
      </c>
      <c r="AF2577" s="1">
        <v>1</v>
      </c>
      <c r="AG2577" s="1">
        <v>1</v>
      </c>
      <c r="AH2577" s="1">
        <v>11</v>
      </c>
      <c r="AI2577" s="1">
        <v>4</v>
      </c>
      <c r="AJ2577" s="1">
        <v>4</v>
      </c>
      <c r="AK2577" s="1">
        <v>51</v>
      </c>
    </row>
    <row r="2578" spans="1:37" x14ac:dyDescent="0.2">
      <c r="A2578" t="s">
        <v>2577</v>
      </c>
      <c r="B2578" t="s">
        <v>5123</v>
      </c>
      <c r="C2578" t="s">
        <v>5131</v>
      </c>
      <c r="D2578" t="s">
        <v>10370</v>
      </c>
      <c r="E2578" t="s">
        <v>5704</v>
      </c>
      <c r="F2578" s="35" t="s">
        <v>10417</v>
      </c>
      <c r="G2578" s="1" t="s">
        <v>5106</v>
      </c>
      <c r="H2578" s="1" t="s">
        <v>5106</v>
      </c>
      <c r="I2578" s="3">
        <v>1</v>
      </c>
      <c r="J2578" s="1">
        <v>1</v>
      </c>
      <c r="K2578" s="1">
        <v>1</v>
      </c>
      <c r="L2578" s="3">
        <v>1</v>
      </c>
      <c r="M2578" s="6">
        <v>46.7</v>
      </c>
      <c r="N2578" s="13">
        <v>46.7</v>
      </c>
      <c r="O2578" s="3">
        <v>44</v>
      </c>
      <c r="P2578" s="1">
        <v>4.8525</v>
      </c>
      <c r="Q2578" s="1">
        <v>4.8525</v>
      </c>
      <c r="R2578" s="3">
        <v>47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20</v>
      </c>
      <c r="AB2578" s="1">
        <v>80</v>
      </c>
      <c r="AC2578" s="3">
        <v>11</v>
      </c>
      <c r="AD2578" s="1">
        <v>-9.6604672000000003E-2</v>
      </c>
      <c r="AE2578" s="1">
        <v>5.6137505220850599E-2</v>
      </c>
      <c r="AF2578" s="1">
        <v>1</v>
      </c>
      <c r="AG2578" s="1">
        <v>1</v>
      </c>
      <c r="AH2578" s="1">
        <v>11</v>
      </c>
      <c r="AI2578" s="1">
        <v>9</v>
      </c>
      <c r="AJ2578" s="1">
        <v>9</v>
      </c>
      <c r="AK2578" s="1">
        <v>51</v>
      </c>
    </row>
    <row r="2579" spans="1:37" x14ac:dyDescent="0.2">
      <c r="A2579" t="s">
        <v>2578</v>
      </c>
      <c r="B2579" t="s">
        <v>5123</v>
      </c>
      <c r="C2579" t="s">
        <v>5131</v>
      </c>
      <c r="D2579" t="s">
        <v>10370</v>
      </c>
      <c r="E2579" t="s">
        <v>7946</v>
      </c>
      <c r="F2579" s="35" t="s">
        <v>10418</v>
      </c>
      <c r="G2579" s="1" t="s">
        <v>5104</v>
      </c>
      <c r="H2579" s="1" t="s">
        <v>5104</v>
      </c>
      <c r="I2579" s="3">
        <v>1</v>
      </c>
      <c r="J2579" s="1">
        <v>0</v>
      </c>
      <c r="K2579" s="1">
        <v>0</v>
      </c>
      <c r="L2579" s="3">
        <v>1</v>
      </c>
      <c r="M2579" s="6">
        <v>24.5</v>
      </c>
      <c r="N2579" s="13">
        <v>24.5</v>
      </c>
      <c r="O2579" s="3">
        <v>44</v>
      </c>
      <c r="P2579" s="1">
        <v>3.6</v>
      </c>
      <c r="Q2579" s="1">
        <v>3.6</v>
      </c>
      <c r="R2579" s="3">
        <v>47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20</v>
      </c>
      <c r="AB2579" s="1">
        <v>80</v>
      </c>
      <c r="AC2579" s="3">
        <v>11</v>
      </c>
      <c r="AD2579" s="1">
        <v>-9.6604672000000003E-2</v>
      </c>
      <c r="AE2579" s="1">
        <v>5.6137505220850599E-2</v>
      </c>
      <c r="AF2579" s="1">
        <v>1</v>
      </c>
      <c r="AG2579" s="1">
        <v>1</v>
      </c>
      <c r="AH2579" s="1">
        <v>11</v>
      </c>
      <c r="AI2579" s="1">
        <v>5</v>
      </c>
      <c r="AJ2579" s="1">
        <v>5</v>
      </c>
      <c r="AK2579" s="1">
        <v>51</v>
      </c>
    </row>
    <row r="2580" spans="1:37" x14ac:dyDescent="0.2">
      <c r="A2580" t="s">
        <v>2579</v>
      </c>
      <c r="B2580" t="s">
        <v>5123</v>
      </c>
      <c r="C2580" t="s">
        <v>5131</v>
      </c>
      <c r="D2580" t="s">
        <v>10370</v>
      </c>
      <c r="E2580" t="s">
        <v>10419</v>
      </c>
      <c r="F2580" s="35" t="s">
        <v>10420</v>
      </c>
      <c r="G2580" s="1" t="s">
        <v>5106</v>
      </c>
      <c r="H2580" s="1" t="s">
        <v>5106</v>
      </c>
      <c r="I2580" s="3">
        <v>1</v>
      </c>
      <c r="J2580" s="1">
        <v>0</v>
      </c>
      <c r="K2580" s="1">
        <v>0</v>
      </c>
      <c r="L2580" s="3">
        <v>1</v>
      </c>
      <c r="M2580" s="6">
        <v>41.7</v>
      </c>
      <c r="N2580" s="13">
        <v>41.7</v>
      </c>
      <c r="O2580" s="3">
        <v>44</v>
      </c>
      <c r="P2580" s="1">
        <v>6.8</v>
      </c>
      <c r="Q2580" s="1">
        <v>6.8</v>
      </c>
      <c r="R2580" s="3">
        <v>47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20</v>
      </c>
      <c r="AB2580" s="1">
        <v>80</v>
      </c>
      <c r="AC2580" s="3">
        <v>11</v>
      </c>
      <c r="AD2580" s="1">
        <v>-9.6604672000000003E-2</v>
      </c>
      <c r="AE2580" s="1">
        <v>5.6137505220850599E-2</v>
      </c>
      <c r="AF2580" s="1">
        <v>1</v>
      </c>
      <c r="AG2580" s="1">
        <v>1</v>
      </c>
      <c r="AH2580" s="1">
        <v>11</v>
      </c>
      <c r="AI2580" s="1">
        <v>2</v>
      </c>
      <c r="AJ2580" s="1">
        <v>2</v>
      </c>
      <c r="AK2580" s="1">
        <v>51</v>
      </c>
    </row>
    <row r="2581" spans="1:37" x14ac:dyDescent="0.2">
      <c r="A2581" t="s">
        <v>2580</v>
      </c>
      <c r="B2581" t="s">
        <v>5123</v>
      </c>
      <c r="C2581" t="s">
        <v>5131</v>
      </c>
      <c r="D2581" t="s">
        <v>10370</v>
      </c>
      <c r="E2581" t="s">
        <v>6862</v>
      </c>
      <c r="F2581" s="35" t="s">
        <v>10421</v>
      </c>
      <c r="G2581" s="1" t="s">
        <v>5105</v>
      </c>
      <c r="H2581" s="1" t="s">
        <v>5105</v>
      </c>
      <c r="I2581" s="3">
        <v>1</v>
      </c>
      <c r="J2581" s="1">
        <v>0</v>
      </c>
      <c r="K2581" s="1">
        <v>0</v>
      </c>
      <c r="L2581" s="3">
        <v>1</v>
      </c>
      <c r="M2581" s="6">
        <v>35</v>
      </c>
      <c r="N2581" s="13">
        <v>35</v>
      </c>
      <c r="O2581" s="3">
        <v>44</v>
      </c>
      <c r="P2581" s="1">
        <v>2.4275000000000002</v>
      </c>
      <c r="Q2581" s="1">
        <v>2.4275000000000002</v>
      </c>
      <c r="R2581" s="3">
        <v>47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20</v>
      </c>
      <c r="AB2581" s="1">
        <v>80</v>
      </c>
      <c r="AC2581" s="3">
        <v>11</v>
      </c>
      <c r="AD2581" s="1">
        <v>-9.6604672000000003E-2</v>
      </c>
      <c r="AE2581" s="1">
        <v>5.6137505220850599E-2</v>
      </c>
      <c r="AF2581" s="1">
        <v>1</v>
      </c>
      <c r="AG2581" s="1">
        <v>1</v>
      </c>
      <c r="AH2581" s="1">
        <v>11</v>
      </c>
      <c r="AI2581" s="1">
        <v>2</v>
      </c>
      <c r="AJ2581" s="1">
        <v>2</v>
      </c>
      <c r="AK2581" s="1">
        <v>51</v>
      </c>
    </row>
    <row r="2582" spans="1:37" x14ac:dyDescent="0.2">
      <c r="A2582" t="s">
        <v>2581</v>
      </c>
      <c r="B2582" t="s">
        <v>5123</v>
      </c>
      <c r="C2582" t="s">
        <v>5131</v>
      </c>
      <c r="D2582" t="s">
        <v>10370</v>
      </c>
      <c r="E2582" t="s">
        <v>10422</v>
      </c>
      <c r="F2582" s="35" t="s">
        <v>10423</v>
      </c>
      <c r="G2582" s="1" t="s">
        <v>5106</v>
      </c>
      <c r="H2582" s="1" t="s">
        <v>5106</v>
      </c>
      <c r="I2582" s="3">
        <v>1</v>
      </c>
      <c r="J2582" s="1">
        <v>1</v>
      </c>
      <c r="K2582" s="1">
        <v>1</v>
      </c>
      <c r="L2582" s="3">
        <v>1</v>
      </c>
      <c r="M2582" s="6">
        <v>56.6</v>
      </c>
      <c r="N2582" s="13">
        <v>56.6</v>
      </c>
      <c r="O2582" s="3">
        <v>44</v>
      </c>
      <c r="P2582" s="1">
        <v>5.6074999999999999</v>
      </c>
      <c r="Q2582" s="1">
        <v>5.6074999999999999</v>
      </c>
      <c r="R2582" s="3">
        <v>47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20</v>
      </c>
      <c r="AB2582" s="1">
        <v>80</v>
      </c>
      <c r="AC2582" s="3">
        <v>11</v>
      </c>
      <c r="AD2582" s="1">
        <v>-9.6604672000000003E-2</v>
      </c>
      <c r="AE2582" s="1">
        <v>5.6137505220850599E-2</v>
      </c>
      <c r="AF2582" s="1">
        <v>1</v>
      </c>
      <c r="AG2582" s="1">
        <v>1</v>
      </c>
      <c r="AH2582" s="1">
        <v>11</v>
      </c>
      <c r="AI2582" s="1">
        <v>1</v>
      </c>
      <c r="AJ2582" s="1">
        <v>1</v>
      </c>
      <c r="AK2582" s="1">
        <v>51</v>
      </c>
    </row>
    <row r="2583" spans="1:37" x14ac:dyDescent="0.2">
      <c r="A2583" t="s">
        <v>2582</v>
      </c>
      <c r="B2583" t="s">
        <v>5123</v>
      </c>
      <c r="C2583" t="s">
        <v>5131</v>
      </c>
      <c r="D2583" t="s">
        <v>10370</v>
      </c>
      <c r="E2583" t="s">
        <v>10424</v>
      </c>
      <c r="F2583" s="35" t="s">
        <v>10425</v>
      </c>
      <c r="G2583" s="1" t="s">
        <v>5106</v>
      </c>
      <c r="H2583" s="1" t="s">
        <v>5106</v>
      </c>
      <c r="I2583" s="3">
        <v>1</v>
      </c>
      <c r="J2583" s="1">
        <v>0</v>
      </c>
      <c r="K2583" s="1">
        <v>0</v>
      </c>
      <c r="L2583" s="3">
        <v>1</v>
      </c>
      <c r="M2583" s="6">
        <v>41</v>
      </c>
      <c r="N2583" s="13">
        <v>41</v>
      </c>
      <c r="O2583" s="3">
        <v>44</v>
      </c>
      <c r="P2583" s="1">
        <v>4.9249999999999998</v>
      </c>
      <c r="Q2583" s="1">
        <v>4.9249999999999998</v>
      </c>
      <c r="R2583" s="3">
        <v>47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20</v>
      </c>
      <c r="AB2583" s="1">
        <v>80</v>
      </c>
      <c r="AC2583" s="3">
        <v>11</v>
      </c>
      <c r="AD2583" s="1">
        <v>-9.6604672000000003E-2</v>
      </c>
      <c r="AE2583" s="1">
        <v>5.6137505220850599E-2</v>
      </c>
      <c r="AF2583" s="1">
        <v>1</v>
      </c>
      <c r="AG2583" s="1">
        <v>1</v>
      </c>
      <c r="AH2583" s="1">
        <v>11</v>
      </c>
      <c r="AI2583" s="1">
        <v>2</v>
      </c>
      <c r="AJ2583" s="1">
        <v>2</v>
      </c>
      <c r="AK2583" s="1">
        <v>51</v>
      </c>
    </row>
    <row r="2584" spans="1:37" x14ac:dyDescent="0.2">
      <c r="A2584" t="s">
        <v>2583</v>
      </c>
      <c r="B2584" t="s">
        <v>5123</v>
      </c>
      <c r="C2584" t="s">
        <v>5131</v>
      </c>
      <c r="D2584" t="s">
        <v>10370</v>
      </c>
      <c r="E2584" t="s">
        <v>10426</v>
      </c>
      <c r="F2584" s="35" t="s">
        <v>10427</v>
      </c>
      <c r="G2584" s="1" t="s">
        <v>5106</v>
      </c>
      <c r="H2584" s="1" t="s">
        <v>5106</v>
      </c>
      <c r="I2584" s="3">
        <v>1</v>
      </c>
      <c r="J2584" s="1">
        <v>1</v>
      </c>
      <c r="K2584" s="1">
        <v>1</v>
      </c>
      <c r="L2584" s="3">
        <v>1</v>
      </c>
      <c r="M2584" s="6">
        <v>27.5</v>
      </c>
      <c r="N2584" s="13">
        <v>27.5</v>
      </c>
      <c r="O2584" s="3">
        <v>44</v>
      </c>
      <c r="P2584" s="1">
        <v>5.0999999999999996</v>
      </c>
      <c r="Q2584" s="1">
        <v>5.0999999999999996</v>
      </c>
      <c r="R2584" s="3">
        <v>47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20</v>
      </c>
      <c r="AB2584" s="1">
        <v>80</v>
      </c>
      <c r="AC2584" s="3">
        <v>11</v>
      </c>
      <c r="AD2584" s="1">
        <v>-9.6604672000000003E-2</v>
      </c>
      <c r="AE2584" s="1">
        <v>5.6137505220850599E-2</v>
      </c>
      <c r="AF2584" s="1">
        <v>1</v>
      </c>
      <c r="AG2584" s="1">
        <v>1</v>
      </c>
      <c r="AH2584" s="1">
        <v>11</v>
      </c>
      <c r="AI2584" s="1">
        <v>2</v>
      </c>
      <c r="AJ2584" s="1">
        <v>2</v>
      </c>
      <c r="AK2584" s="1">
        <v>51</v>
      </c>
    </row>
    <row r="2585" spans="1:37" x14ac:dyDescent="0.2">
      <c r="A2585" t="s">
        <v>2584</v>
      </c>
      <c r="B2585" t="s">
        <v>5123</v>
      </c>
      <c r="C2585" t="s">
        <v>5131</v>
      </c>
      <c r="D2585" t="s">
        <v>10370</v>
      </c>
      <c r="E2585" t="s">
        <v>7486</v>
      </c>
      <c r="F2585" s="35" t="s">
        <v>10428</v>
      </c>
      <c r="G2585" s="1" t="s">
        <v>5106</v>
      </c>
      <c r="H2585" s="1" t="s">
        <v>5106</v>
      </c>
      <c r="I2585" s="3">
        <v>34</v>
      </c>
      <c r="J2585" s="1">
        <v>1</v>
      </c>
      <c r="K2585" s="1">
        <v>0</v>
      </c>
      <c r="L2585" s="3">
        <v>41</v>
      </c>
      <c r="M2585" s="6">
        <v>36.299999999999997</v>
      </c>
      <c r="N2585" s="13">
        <v>36.299999999999997</v>
      </c>
      <c r="O2585" s="3">
        <v>44</v>
      </c>
      <c r="P2585" s="1">
        <v>5.36</v>
      </c>
      <c r="Q2585" s="1">
        <v>5.36</v>
      </c>
      <c r="R2585" s="3">
        <v>47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20</v>
      </c>
      <c r="AB2585" s="1">
        <v>80</v>
      </c>
      <c r="AC2585" s="3">
        <v>11</v>
      </c>
      <c r="AD2585" s="1">
        <v>-9.6604672000000003E-2</v>
      </c>
      <c r="AE2585" s="1">
        <v>5.6137505220850599E-2</v>
      </c>
      <c r="AF2585" s="1">
        <v>1</v>
      </c>
      <c r="AG2585" s="1">
        <v>1</v>
      </c>
      <c r="AH2585" s="1">
        <v>11</v>
      </c>
      <c r="AI2585" s="1">
        <v>6</v>
      </c>
      <c r="AJ2585" s="1">
        <v>6</v>
      </c>
      <c r="AK2585" s="1">
        <v>51</v>
      </c>
    </row>
    <row r="2586" spans="1:37" x14ac:dyDescent="0.2">
      <c r="A2586" t="s">
        <v>2585</v>
      </c>
      <c r="B2586" t="s">
        <v>5123</v>
      </c>
      <c r="C2586" t="s">
        <v>5131</v>
      </c>
      <c r="D2586" t="s">
        <v>10370</v>
      </c>
      <c r="E2586" t="s">
        <v>10429</v>
      </c>
      <c r="F2586" s="35" t="s">
        <v>10430</v>
      </c>
      <c r="G2586" s="1" t="s">
        <v>5104</v>
      </c>
      <c r="H2586" s="1" t="s">
        <v>5104</v>
      </c>
      <c r="I2586" s="3">
        <v>1</v>
      </c>
      <c r="J2586" s="1">
        <v>1</v>
      </c>
      <c r="K2586" s="1">
        <v>1</v>
      </c>
      <c r="L2586" s="3">
        <v>1</v>
      </c>
      <c r="M2586" s="6">
        <v>39.9</v>
      </c>
      <c r="N2586" s="13">
        <v>39.9</v>
      </c>
      <c r="O2586" s="3">
        <v>44</v>
      </c>
      <c r="P2586" s="1">
        <v>4.96</v>
      </c>
      <c r="Q2586" s="1">
        <v>4.96</v>
      </c>
      <c r="R2586" s="3">
        <v>47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20</v>
      </c>
      <c r="AB2586" s="1">
        <v>80</v>
      </c>
      <c r="AC2586" s="3">
        <v>11</v>
      </c>
      <c r="AD2586" s="1">
        <v>-9.6604672000000003E-2</v>
      </c>
      <c r="AE2586" s="1">
        <v>5.6137505220850599E-2</v>
      </c>
      <c r="AF2586" s="1">
        <v>1</v>
      </c>
      <c r="AG2586" s="1">
        <v>1</v>
      </c>
      <c r="AH2586" s="1">
        <v>11</v>
      </c>
      <c r="AI2586" s="1">
        <v>5</v>
      </c>
      <c r="AJ2586" s="1">
        <v>5</v>
      </c>
      <c r="AK2586" s="1">
        <v>51</v>
      </c>
    </row>
    <row r="2587" spans="1:37" x14ac:dyDescent="0.2">
      <c r="A2587" t="s">
        <v>2586</v>
      </c>
      <c r="B2587" t="s">
        <v>5123</v>
      </c>
      <c r="C2587" t="s">
        <v>5131</v>
      </c>
      <c r="D2587" t="s">
        <v>10370</v>
      </c>
      <c r="E2587" t="s">
        <v>10431</v>
      </c>
      <c r="F2587" s="35" t="s">
        <v>10432</v>
      </c>
      <c r="G2587" s="1" t="s">
        <v>5106</v>
      </c>
      <c r="H2587" s="1" t="s">
        <v>5106</v>
      </c>
      <c r="I2587" s="3">
        <v>16</v>
      </c>
      <c r="J2587" s="1">
        <v>0</v>
      </c>
      <c r="K2587" s="1">
        <v>0</v>
      </c>
      <c r="L2587" s="3">
        <v>1</v>
      </c>
      <c r="M2587" s="6">
        <v>64.900000000000006</v>
      </c>
      <c r="N2587" s="13">
        <v>64.900000000000006</v>
      </c>
      <c r="O2587" s="3">
        <v>44</v>
      </c>
      <c r="P2587" s="1">
        <v>7.8</v>
      </c>
      <c r="Q2587" s="1">
        <v>7.8</v>
      </c>
      <c r="R2587" s="3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20</v>
      </c>
      <c r="AB2587" s="1">
        <v>80</v>
      </c>
      <c r="AC2587" s="3">
        <v>11</v>
      </c>
      <c r="AD2587" s="1">
        <v>-9.6604672000000003E-2</v>
      </c>
      <c r="AE2587" s="1">
        <v>5.6137505220850599E-2</v>
      </c>
      <c r="AF2587" s="1">
        <v>1</v>
      </c>
      <c r="AG2587" s="1">
        <v>1</v>
      </c>
      <c r="AH2587" s="1">
        <v>11</v>
      </c>
      <c r="AI2587" s="1">
        <v>1</v>
      </c>
      <c r="AJ2587" s="1">
        <v>1</v>
      </c>
      <c r="AK2587" s="1">
        <v>51</v>
      </c>
    </row>
    <row r="2588" spans="1:37" x14ac:dyDescent="0.2">
      <c r="A2588" t="s">
        <v>2587</v>
      </c>
      <c r="B2588" t="s">
        <v>5123</v>
      </c>
      <c r="C2588" t="s">
        <v>5131</v>
      </c>
      <c r="D2588" t="s">
        <v>10370</v>
      </c>
      <c r="E2588" t="s">
        <v>10433</v>
      </c>
      <c r="F2588" s="35" t="s">
        <v>10434</v>
      </c>
      <c r="G2588" s="1" t="s">
        <v>5106</v>
      </c>
      <c r="H2588" s="1" t="s">
        <v>5106</v>
      </c>
      <c r="I2588" s="3">
        <v>2</v>
      </c>
      <c r="J2588" s="1">
        <v>0</v>
      </c>
      <c r="K2588" s="1">
        <v>0</v>
      </c>
      <c r="L2588" s="3">
        <v>1</v>
      </c>
      <c r="M2588" s="6">
        <v>39.200000000000003</v>
      </c>
      <c r="N2588" s="13">
        <v>39.200000000000003</v>
      </c>
      <c r="O2588" s="3">
        <v>44</v>
      </c>
      <c r="P2588" s="1">
        <v>1.2</v>
      </c>
      <c r="Q2588" s="1">
        <v>1.2</v>
      </c>
      <c r="R2588" s="3">
        <v>47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20</v>
      </c>
      <c r="AB2588" s="1">
        <v>80</v>
      </c>
      <c r="AC2588" s="3">
        <v>11</v>
      </c>
      <c r="AD2588" s="1">
        <v>-9.6604672000000003E-2</v>
      </c>
      <c r="AE2588" s="1">
        <v>5.6137505220850599E-2</v>
      </c>
      <c r="AF2588" s="1">
        <v>1</v>
      </c>
      <c r="AG2588" s="1">
        <v>1</v>
      </c>
      <c r="AH2588" s="1">
        <v>11</v>
      </c>
      <c r="AI2588" s="1">
        <v>1</v>
      </c>
      <c r="AJ2588" s="1">
        <v>1</v>
      </c>
      <c r="AK2588" s="1">
        <v>51</v>
      </c>
    </row>
    <row r="2589" spans="1:37" x14ac:dyDescent="0.2">
      <c r="A2589" t="s">
        <v>2588</v>
      </c>
      <c r="B2589" t="s">
        <v>5123</v>
      </c>
      <c r="C2589" t="s">
        <v>5131</v>
      </c>
      <c r="D2589" t="s">
        <v>10370</v>
      </c>
      <c r="E2589" t="s">
        <v>10435</v>
      </c>
      <c r="F2589" s="35" t="s">
        <v>10436</v>
      </c>
      <c r="G2589" s="1" t="s">
        <v>5106</v>
      </c>
      <c r="H2589" s="1" t="s">
        <v>5106</v>
      </c>
      <c r="I2589" s="3">
        <v>1</v>
      </c>
      <c r="J2589" s="1">
        <v>1</v>
      </c>
      <c r="K2589" s="1">
        <v>1</v>
      </c>
      <c r="L2589" s="3">
        <v>1</v>
      </c>
      <c r="M2589" s="6">
        <v>38</v>
      </c>
      <c r="N2589" s="13">
        <v>38</v>
      </c>
      <c r="O2589" s="3">
        <v>44</v>
      </c>
      <c r="P2589" s="1">
        <v>3.835</v>
      </c>
      <c r="Q2589" s="1">
        <v>3.835</v>
      </c>
      <c r="R2589" s="3">
        <v>47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20</v>
      </c>
      <c r="AB2589" s="1">
        <v>80</v>
      </c>
      <c r="AC2589" s="3">
        <v>11</v>
      </c>
      <c r="AD2589" s="1">
        <v>-9.6604672000000003E-2</v>
      </c>
      <c r="AE2589" s="1">
        <v>5.6137505220850599E-2</v>
      </c>
      <c r="AF2589" s="1">
        <v>1</v>
      </c>
      <c r="AG2589" s="1">
        <v>1</v>
      </c>
      <c r="AH2589" s="1">
        <v>11</v>
      </c>
      <c r="AI2589" s="1">
        <v>5</v>
      </c>
      <c r="AJ2589" s="1">
        <v>5</v>
      </c>
      <c r="AK2589" s="1">
        <v>51</v>
      </c>
    </row>
    <row r="2590" spans="1:37" x14ac:dyDescent="0.2">
      <c r="A2590" t="s">
        <v>2589</v>
      </c>
      <c r="B2590" t="s">
        <v>5123</v>
      </c>
      <c r="C2590" t="s">
        <v>5131</v>
      </c>
      <c r="D2590" t="s">
        <v>10370</v>
      </c>
      <c r="E2590" t="s">
        <v>10437</v>
      </c>
      <c r="F2590" s="35" t="s">
        <v>10438</v>
      </c>
      <c r="G2590" s="1" t="s">
        <v>5105</v>
      </c>
      <c r="H2590" s="1" t="s">
        <v>5105</v>
      </c>
      <c r="I2590" s="3">
        <v>1</v>
      </c>
      <c r="J2590" s="1">
        <v>1</v>
      </c>
      <c r="K2590" s="1">
        <v>1</v>
      </c>
      <c r="L2590" s="3">
        <v>41</v>
      </c>
      <c r="M2590" s="6">
        <v>34.4</v>
      </c>
      <c r="N2590" s="13">
        <v>34.4</v>
      </c>
      <c r="O2590" s="3">
        <v>44</v>
      </c>
      <c r="P2590" s="1">
        <v>5.69</v>
      </c>
      <c r="Q2590" s="1">
        <v>5.69</v>
      </c>
      <c r="R2590" s="3">
        <v>47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20</v>
      </c>
      <c r="AB2590" s="1">
        <v>80</v>
      </c>
      <c r="AC2590" s="3">
        <v>11</v>
      </c>
      <c r="AD2590" s="1">
        <v>-9.6604672000000003E-2</v>
      </c>
      <c r="AE2590" s="1">
        <v>5.6137505220850599E-2</v>
      </c>
      <c r="AF2590" s="1">
        <v>1</v>
      </c>
      <c r="AG2590" s="1">
        <v>1</v>
      </c>
      <c r="AH2590" s="1">
        <v>11</v>
      </c>
      <c r="AI2590" s="1">
        <v>6</v>
      </c>
      <c r="AJ2590" s="1">
        <v>6</v>
      </c>
      <c r="AK2590" s="1">
        <v>51</v>
      </c>
    </row>
    <row r="2591" spans="1:37" x14ac:dyDescent="0.2">
      <c r="A2591" t="s">
        <v>2590</v>
      </c>
      <c r="B2591" t="s">
        <v>5123</v>
      </c>
      <c r="C2591" t="s">
        <v>5131</v>
      </c>
      <c r="D2591" t="s">
        <v>10370</v>
      </c>
      <c r="E2591" t="s">
        <v>10439</v>
      </c>
      <c r="F2591" s="35" t="s">
        <v>10440</v>
      </c>
      <c r="G2591" s="1" t="s">
        <v>5104</v>
      </c>
      <c r="H2591" s="1" t="s">
        <v>5104</v>
      </c>
      <c r="I2591" s="3">
        <v>12</v>
      </c>
      <c r="J2591" s="1">
        <v>0</v>
      </c>
      <c r="K2591" s="1">
        <v>0</v>
      </c>
      <c r="L2591" s="3">
        <v>1</v>
      </c>
      <c r="M2591" s="6">
        <v>20.399999999999999</v>
      </c>
      <c r="N2591" s="13">
        <v>20.399999999999999</v>
      </c>
      <c r="O2591" s="3">
        <v>44</v>
      </c>
      <c r="P2591" s="1">
        <v>3.31</v>
      </c>
      <c r="Q2591" s="1">
        <v>3.31</v>
      </c>
      <c r="R2591" s="3">
        <v>47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20</v>
      </c>
      <c r="AB2591" s="1">
        <v>80</v>
      </c>
      <c r="AC2591" s="3">
        <v>11</v>
      </c>
      <c r="AD2591" s="1">
        <v>-9.6604672000000003E-2</v>
      </c>
      <c r="AE2591" s="1">
        <v>5.6137505220850599E-2</v>
      </c>
      <c r="AF2591" s="1">
        <v>1</v>
      </c>
      <c r="AG2591" s="1">
        <v>1</v>
      </c>
      <c r="AH2591" s="1">
        <v>11</v>
      </c>
      <c r="AI2591" s="1">
        <v>4</v>
      </c>
      <c r="AJ2591" s="1">
        <v>4</v>
      </c>
      <c r="AK2591" s="1">
        <v>51</v>
      </c>
    </row>
    <row r="2592" spans="1:37" x14ac:dyDescent="0.2">
      <c r="A2592" t="s">
        <v>2591</v>
      </c>
      <c r="B2592" t="s">
        <v>5123</v>
      </c>
      <c r="C2592" t="s">
        <v>5131</v>
      </c>
      <c r="D2592" t="s">
        <v>10370</v>
      </c>
      <c r="E2592" t="s">
        <v>10441</v>
      </c>
      <c r="F2592" s="35" t="s">
        <v>10442</v>
      </c>
      <c r="G2592" s="1" t="s">
        <v>5106</v>
      </c>
      <c r="H2592" s="1" t="s">
        <v>5106</v>
      </c>
      <c r="I2592" s="3">
        <v>1</v>
      </c>
      <c r="J2592" s="1">
        <v>0</v>
      </c>
      <c r="K2592" s="1">
        <v>0</v>
      </c>
      <c r="L2592" s="3">
        <v>1</v>
      </c>
      <c r="M2592" s="6">
        <v>36.799999999999997</v>
      </c>
      <c r="N2592" s="13">
        <v>36.799999999999997</v>
      </c>
      <c r="O2592" s="3">
        <v>44</v>
      </c>
      <c r="P2592" s="1">
        <v>5.1100000000000003</v>
      </c>
      <c r="Q2592" s="1">
        <v>5.1100000000000003</v>
      </c>
      <c r="R2592" s="3">
        <v>47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20</v>
      </c>
      <c r="AB2592" s="1">
        <v>80</v>
      </c>
      <c r="AC2592" s="3">
        <v>11</v>
      </c>
      <c r="AD2592" s="1">
        <v>-9.6604672000000003E-2</v>
      </c>
      <c r="AE2592" s="1">
        <v>5.6137505220850599E-2</v>
      </c>
      <c r="AF2592" s="1">
        <v>1</v>
      </c>
      <c r="AG2592" s="1">
        <v>1</v>
      </c>
      <c r="AH2592" s="1">
        <v>11</v>
      </c>
      <c r="AI2592" s="1">
        <v>9</v>
      </c>
      <c r="AJ2592" s="1">
        <v>9</v>
      </c>
      <c r="AK2592" s="1">
        <v>51</v>
      </c>
    </row>
    <row r="2593" spans="1:37" x14ac:dyDescent="0.2">
      <c r="A2593" t="s">
        <v>2592</v>
      </c>
      <c r="B2593" t="s">
        <v>5123</v>
      </c>
      <c r="C2593" t="s">
        <v>5131</v>
      </c>
      <c r="D2593" t="s">
        <v>10370</v>
      </c>
      <c r="E2593" t="s">
        <v>10443</v>
      </c>
      <c r="F2593" s="35" t="s">
        <v>14939</v>
      </c>
      <c r="G2593" s="1" t="s">
        <v>2</v>
      </c>
      <c r="H2593" s="1" t="s">
        <v>5104</v>
      </c>
      <c r="I2593" s="14" t="s">
        <v>14989</v>
      </c>
      <c r="J2593" s="1" t="s">
        <v>2</v>
      </c>
      <c r="K2593" s="1">
        <v>0</v>
      </c>
      <c r="L2593" s="14" t="s">
        <v>14989</v>
      </c>
      <c r="M2593" s="6">
        <v>43.8</v>
      </c>
      <c r="N2593" s="13">
        <v>43.8</v>
      </c>
      <c r="O2593" s="3">
        <v>44</v>
      </c>
      <c r="P2593" s="1">
        <v>4</v>
      </c>
      <c r="Q2593" s="1">
        <v>4</v>
      </c>
      <c r="R2593" s="3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20</v>
      </c>
      <c r="AB2593" s="1">
        <v>80</v>
      </c>
      <c r="AC2593" s="3">
        <v>11</v>
      </c>
      <c r="AD2593" s="1">
        <v>-9.6604672000000003E-2</v>
      </c>
      <c r="AE2593" s="1">
        <v>5.6137505220850599E-2</v>
      </c>
      <c r="AF2593" s="1">
        <v>1</v>
      </c>
      <c r="AG2593" s="1">
        <v>1</v>
      </c>
      <c r="AH2593" s="1">
        <v>11</v>
      </c>
      <c r="AI2593" s="1">
        <v>4</v>
      </c>
      <c r="AJ2593" s="1">
        <v>4</v>
      </c>
      <c r="AK2593" s="1">
        <v>51</v>
      </c>
    </row>
    <row r="2594" spans="1:37" x14ac:dyDescent="0.2">
      <c r="A2594" t="s">
        <v>2593</v>
      </c>
      <c r="B2594" t="s">
        <v>5123</v>
      </c>
      <c r="C2594" t="s">
        <v>5131</v>
      </c>
      <c r="D2594" t="s">
        <v>10370</v>
      </c>
      <c r="E2594" t="s">
        <v>10444</v>
      </c>
      <c r="F2594" s="35" t="s">
        <v>10445</v>
      </c>
      <c r="G2594" s="1" t="s">
        <v>5106</v>
      </c>
      <c r="H2594" s="1" t="s">
        <v>5106</v>
      </c>
      <c r="I2594" s="3">
        <v>2</v>
      </c>
      <c r="J2594" s="1">
        <v>0</v>
      </c>
      <c r="K2594" s="1">
        <v>0</v>
      </c>
      <c r="L2594" s="3">
        <v>1</v>
      </c>
      <c r="M2594" s="6">
        <v>40</v>
      </c>
      <c r="N2594" s="13">
        <v>40</v>
      </c>
      <c r="O2594" s="3">
        <v>44</v>
      </c>
      <c r="P2594" s="1">
        <v>1.4</v>
      </c>
      <c r="Q2594" s="1">
        <v>1.4</v>
      </c>
      <c r="R2594" s="3">
        <v>47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</v>
      </c>
      <c r="AB2594" s="1">
        <v>80</v>
      </c>
      <c r="AC2594" s="3">
        <v>11</v>
      </c>
      <c r="AD2594" s="1">
        <v>-9.6604672000000003E-2</v>
      </c>
      <c r="AE2594" s="1">
        <v>5.6137505220850599E-2</v>
      </c>
      <c r="AF2594" s="1">
        <v>1</v>
      </c>
      <c r="AG2594" s="1">
        <v>1</v>
      </c>
      <c r="AH2594" s="1">
        <v>11</v>
      </c>
      <c r="AI2594" s="1">
        <v>3</v>
      </c>
      <c r="AJ2594" s="1">
        <v>3</v>
      </c>
      <c r="AK2594" s="1">
        <v>51</v>
      </c>
    </row>
    <row r="2595" spans="1:37" x14ac:dyDescent="0.2">
      <c r="A2595" t="s">
        <v>2594</v>
      </c>
      <c r="B2595" t="s">
        <v>5123</v>
      </c>
      <c r="C2595" t="s">
        <v>5131</v>
      </c>
      <c r="D2595" t="s">
        <v>10370</v>
      </c>
      <c r="E2595" t="s">
        <v>10327</v>
      </c>
      <c r="F2595" s="35" t="s">
        <v>10446</v>
      </c>
      <c r="G2595" s="1" t="s">
        <v>5104</v>
      </c>
      <c r="H2595" s="1" t="s">
        <v>5104</v>
      </c>
      <c r="I2595" s="3">
        <v>1</v>
      </c>
      <c r="J2595" s="1">
        <v>0</v>
      </c>
      <c r="K2595" s="1">
        <v>0</v>
      </c>
      <c r="L2595" s="3">
        <v>1</v>
      </c>
      <c r="M2595" s="6">
        <v>85</v>
      </c>
      <c r="N2595" s="13">
        <v>85</v>
      </c>
      <c r="O2595" s="3">
        <v>44</v>
      </c>
      <c r="P2595" s="1">
        <v>5.8975</v>
      </c>
      <c r="Q2595" s="1">
        <v>5.8975</v>
      </c>
      <c r="R2595" s="3">
        <v>47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20</v>
      </c>
      <c r="AB2595" s="1">
        <v>80</v>
      </c>
      <c r="AC2595" s="3">
        <v>11</v>
      </c>
      <c r="AD2595" s="1">
        <v>-9.6604672000000003E-2</v>
      </c>
      <c r="AE2595" s="1">
        <v>5.6137505220850599E-2</v>
      </c>
      <c r="AF2595" s="1">
        <v>1</v>
      </c>
      <c r="AG2595" s="1">
        <v>1</v>
      </c>
      <c r="AH2595" s="1">
        <v>11</v>
      </c>
      <c r="AI2595" s="1">
        <v>4</v>
      </c>
      <c r="AJ2595" s="1">
        <v>4</v>
      </c>
      <c r="AK2595" s="1">
        <v>51</v>
      </c>
    </row>
    <row r="2596" spans="1:37" x14ac:dyDescent="0.2">
      <c r="A2596" t="s">
        <v>2595</v>
      </c>
      <c r="B2596" t="s">
        <v>5123</v>
      </c>
      <c r="C2596" t="s">
        <v>5131</v>
      </c>
      <c r="D2596" t="s">
        <v>10370</v>
      </c>
      <c r="E2596" t="s">
        <v>10447</v>
      </c>
      <c r="F2596" s="35" t="s">
        <v>10448</v>
      </c>
      <c r="G2596" s="1" t="s">
        <v>5106</v>
      </c>
      <c r="H2596" s="1" t="s">
        <v>5106</v>
      </c>
      <c r="I2596" s="3">
        <v>2</v>
      </c>
      <c r="J2596" s="1">
        <v>0</v>
      </c>
      <c r="K2596" s="1">
        <v>0</v>
      </c>
      <c r="L2596" s="3">
        <v>1</v>
      </c>
      <c r="M2596" s="6">
        <v>54.1</v>
      </c>
      <c r="N2596" s="13">
        <v>54.1</v>
      </c>
      <c r="O2596" s="3">
        <v>44</v>
      </c>
      <c r="P2596" s="1">
        <v>7.89</v>
      </c>
      <c r="Q2596" s="1">
        <v>7.89</v>
      </c>
      <c r="R2596" s="3">
        <v>47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20</v>
      </c>
      <c r="AB2596" s="1">
        <v>80</v>
      </c>
      <c r="AC2596" s="3">
        <v>11</v>
      </c>
      <c r="AD2596" s="1">
        <v>-9.6604672000000003E-2</v>
      </c>
      <c r="AE2596" s="1">
        <v>5.6137505220850599E-2</v>
      </c>
      <c r="AF2596" s="1">
        <v>1</v>
      </c>
      <c r="AG2596" s="1">
        <v>1</v>
      </c>
      <c r="AH2596" s="1">
        <v>11</v>
      </c>
      <c r="AI2596" s="1">
        <v>2</v>
      </c>
      <c r="AJ2596" s="1">
        <v>2</v>
      </c>
      <c r="AK2596" s="1">
        <v>51</v>
      </c>
    </row>
    <row r="2597" spans="1:37" x14ac:dyDescent="0.2">
      <c r="A2597" t="s">
        <v>2596</v>
      </c>
      <c r="B2597" t="s">
        <v>5123</v>
      </c>
      <c r="C2597" t="s">
        <v>5131</v>
      </c>
      <c r="D2597" t="s">
        <v>10370</v>
      </c>
      <c r="E2597" t="s">
        <v>10449</v>
      </c>
      <c r="F2597" s="35" t="s">
        <v>10450</v>
      </c>
      <c r="G2597" s="1" t="s">
        <v>5106</v>
      </c>
      <c r="H2597" s="1" t="s">
        <v>5106</v>
      </c>
      <c r="I2597" s="3">
        <v>1</v>
      </c>
      <c r="J2597" s="1">
        <v>0</v>
      </c>
      <c r="K2597" s="1">
        <v>0</v>
      </c>
      <c r="L2597" s="3">
        <v>1</v>
      </c>
      <c r="M2597" s="6">
        <v>26</v>
      </c>
      <c r="N2597" s="13">
        <v>26</v>
      </c>
      <c r="O2597" s="3">
        <v>44</v>
      </c>
      <c r="P2597" s="1">
        <v>2.8</v>
      </c>
      <c r="Q2597" s="1">
        <v>2.8</v>
      </c>
      <c r="R2597" s="3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20</v>
      </c>
      <c r="AB2597" s="1">
        <v>80</v>
      </c>
      <c r="AC2597" s="3">
        <v>11</v>
      </c>
      <c r="AD2597" s="1">
        <v>-9.6604672000000003E-2</v>
      </c>
      <c r="AE2597" s="1">
        <v>5.6137505220850599E-2</v>
      </c>
      <c r="AF2597" s="1">
        <v>1</v>
      </c>
      <c r="AG2597" s="1">
        <v>1</v>
      </c>
      <c r="AH2597" s="1">
        <v>11</v>
      </c>
      <c r="AI2597" s="1">
        <v>1</v>
      </c>
      <c r="AJ2597" s="1">
        <v>1</v>
      </c>
      <c r="AK2597" s="1">
        <v>51</v>
      </c>
    </row>
    <row r="2598" spans="1:37" x14ac:dyDescent="0.2">
      <c r="A2598" t="s">
        <v>2597</v>
      </c>
      <c r="B2598" t="s">
        <v>5123</v>
      </c>
      <c r="C2598" t="s">
        <v>5131</v>
      </c>
      <c r="D2598" t="s">
        <v>10370</v>
      </c>
      <c r="E2598" t="s">
        <v>6931</v>
      </c>
      <c r="F2598" s="35" t="s">
        <v>10451</v>
      </c>
      <c r="G2598" s="1" t="s">
        <v>5106</v>
      </c>
      <c r="H2598" s="1" t="s">
        <v>5106</v>
      </c>
      <c r="I2598" s="3">
        <v>1</v>
      </c>
      <c r="J2598" s="1">
        <v>0</v>
      </c>
      <c r="K2598" s="1">
        <v>0</v>
      </c>
      <c r="L2598" s="3">
        <v>1</v>
      </c>
      <c r="M2598" s="6">
        <v>64.8</v>
      </c>
      <c r="N2598" s="13">
        <v>64.8</v>
      </c>
      <c r="O2598" s="3">
        <v>44</v>
      </c>
      <c r="P2598" s="1">
        <v>5.1150000000000002</v>
      </c>
      <c r="Q2598" s="1">
        <v>5.1150000000000002</v>
      </c>
      <c r="R2598" s="3">
        <v>47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20</v>
      </c>
      <c r="AB2598" s="1">
        <v>80</v>
      </c>
      <c r="AC2598" s="3">
        <v>11</v>
      </c>
      <c r="AD2598" s="1">
        <v>-9.6604672000000003E-2</v>
      </c>
      <c r="AE2598" s="1">
        <v>5.6137505220850599E-2</v>
      </c>
      <c r="AF2598" s="1">
        <v>1</v>
      </c>
      <c r="AG2598" s="1">
        <v>1</v>
      </c>
      <c r="AH2598" s="1">
        <v>11</v>
      </c>
      <c r="AI2598" s="1">
        <v>7</v>
      </c>
      <c r="AJ2598" s="1">
        <v>7</v>
      </c>
      <c r="AK2598" s="1">
        <v>51</v>
      </c>
    </row>
    <row r="2599" spans="1:37" x14ac:dyDescent="0.2">
      <c r="A2599" t="s">
        <v>2598</v>
      </c>
      <c r="B2599" t="s">
        <v>5123</v>
      </c>
      <c r="C2599" t="s">
        <v>5131</v>
      </c>
      <c r="D2599" t="s">
        <v>10370</v>
      </c>
      <c r="E2599" t="s">
        <v>10452</v>
      </c>
      <c r="F2599" s="35" t="s">
        <v>10410</v>
      </c>
      <c r="G2599" s="1" t="s">
        <v>5106</v>
      </c>
      <c r="H2599" s="1" t="s">
        <v>5106</v>
      </c>
      <c r="I2599" s="3">
        <v>1</v>
      </c>
      <c r="J2599" s="1">
        <v>0</v>
      </c>
      <c r="K2599" s="1">
        <v>0</v>
      </c>
      <c r="L2599" s="3">
        <v>1</v>
      </c>
      <c r="M2599" s="6">
        <v>38.799999999999997</v>
      </c>
      <c r="N2599" s="13">
        <v>38.799999999999997</v>
      </c>
      <c r="O2599" s="3">
        <v>44</v>
      </c>
      <c r="P2599" s="1">
        <v>2.1</v>
      </c>
      <c r="Q2599" s="1">
        <v>2.1</v>
      </c>
      <c r="R2599" s="3">
        <v>47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20</v>
      </c>
      <c r="AB2599" s="1">
        <v>80</v>
      </c>
      <c r="AC2599" s="3">
        <v>11</v>
      </c>
      <c r="AD2599" s="1">
        <v>-9.6604672000000003E-2</v>
      </c>
      <c r="AE2599" s="1">
        <v>5.6137505220850599E-2</v>
      </c>
      <c r="AF2599" s="1">
        <v>1</v>
      </c>
      <c r="AG2599" s="1">
        <v>1</v>
      </c>
      <c r="AH2599" s="1">
        <v>11</v>
      </c>
      <c r="AI2599" s="1">
        <v>1</v>
      </c>
      <c r="AJ2599" s="1">
        <v>1</v>
      </c>
      <c r="AK2599" s="1">
        <v>51</v>
      </c>
    </row>
    <row r="2600" spans="1:37" x14ac:dyDescent="0.2">
      <c r="A2600" t="s">
        <v>2599</v>
      </c>
      <c r="B2600" t="s">
        <v>5123</v>
      </c>
      <c r="C2600" t="s">
        <v>5131</v>
      </c>
      <c r="D2600" t="s">
        <v>10370</v>
      </c>
      <c r="E2600" t="s">
        <v>10453</v>
      </c>
      <c r="F2600" s="35" t="s">
        <v>10454</v>
      </c>
      <c r="G2600" s="1" t="s">
        <v>5106</v>
      </c>
      <c r="H2600" s="1" t="s">
        <v>5106</v>
      </c>
      <c r="I2600" s="3">
        <v>2</v>
      </c>
      <c r="J2600" s="1">
        <v>1</v>
      </c>
      <c r="K2600" s="1">
        <v>1</v>
      </c>
      <c r="L2600" s="3">
        <v>1</v>
      </c>
      <c r="M2600" s="6">
        <v>125.8</v>
      </c>
      <c r="N2600" s="13">
        <v>125.8</v>
      </c>
      <c r="O2600" s="3">
        <v>44</v>
      </c>
      <c r="P2600" s="1">
        <v>8.1374999999999993</v>
      </c>
      <c r="Q2600" s="1">
        <v>8.1374999999999993</v>
      </c>
      <c r="R2600" s="3">
        <v>47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20</v>
      </c>
      <c r="AB2600" s="1">
        <v>80</v>
      </c>
      <c r="AC2600" s="3">
        <v>11</v>
      </c>
      <c r="AD2600" s="1">
        <v>-9.6604672000000003E-2</v>
      </c>
      <c r="AE2600" s="1">
        <v>5.6137505220850599E-2</v>
      </c>
      <c r="AF2600" s="1">
        <v>1</v>
      </c>
      <c r="AG2600" s="1">
        <v>1</v>
      </c>
      <c r="AH2600" s="1">
        <v>11</v>
      </c>
      <c r="AI2600" s="1">
        <v>2</v>
      </c>
      <c r="AJ2600" s="1">
        <v>2</v>
      </c>
      <c r="AK2600" s="1">
        <v>51</v>
      </c>
    </row>
    <row r="2601" spans="1:37" x14ac:dyDescent="0.2">
      <c r="A2601" t="s">
        <v>2600</v>
      </c>
      <c r="B2601" t="s">
        <v>5168</v>
      </c>
      <c r="C2601" t="s">
        <v>5605</v>
      </c>
      <c r="D2601" t="s">
        <v>10455</v>
      </c>
      <c r="E2601" t="s">
        <v>10456</v>
      </c>
      <c r="F2601" s="35" t="s">
        <v>10457</v>
      </c>
      <c r="G2601" s="1" t="s">
        <v>5104</v>
      </c>
      <c r="H2601" s="1" t="s">
        <v>5104</v>
      </c>
      <c r="I2601" s="3">
        <v>1</v>
      </c>
      <c r="J2601" s="1">
        <v>0</v>
      </c>
      <c r="K2601" s="1">
        <v>0</v>
      </c>
      <c r="L2601" s="3">
        <v>1</v>
      </c>
      <c r="M2601" s="6">
        <v>8.8000000000000007</v>
      </c>
      <c r="N2601" s="13">
        <v>8.8000000000000007</v>
      </c>
      <c r="O2601" s="3">
        <v>44</v>
      </c>
      <c r="P2601" s="1">
        <v>0.98</v>
      </c>
      <c r="Q2601" s="1">
        <v>0.98</v>
      </c>
      <c r="R2601" s="3">
        <v>47</v>
      </c>
      <c r="S2601" s="1">
        <v>100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3">
        <v>11</v>
      </c>
      <c r="AD2601" s="1">
        <v>9.9855619000000007E-2</v>
      </c>
      <c r="AE2601" s="1">
        <v>2.2143426940416901E-2</v>
      </c>
      <c r="AF2601" s="1">
        <v>4</v>
      </c>
      <c r="AG2601" s="2">
        <v>4</v>
      </c>
      <c r="AH2601" s="1">
        <v>11</v>
      </c>
      <c r="AI2601" s="1">
        <v>6</v>
      </c>
      <c r="AJ2601" s="1">
        <v>6</v>
      </c>
      <c r="AK2601" s="1">
        <v>51</v>
      </c>
    </row>
    <row r="2602" spans="1:37" x14ac:dyDescent="0.2">
      <c r="A2602" t="s">
        <v>2601</v>
      </c>
      <c r="B2602" t="s">
        <v>5168</v>
      </c>
      <c r="C2602" t="s">
        <v>5481</v>
      </c>
      <c r="D2602" t="s">
        <v>10458</v>
      </c>
      <c r="E2602" t="s">
        <v>5137</v>
      </c>
      <c r="F2602" s="35" t="s">
        <v>10459</v>
      </c>
      <c r="G2602" s="1" t="s">
        <v>5104</v>
      </c>
      <c r="H2602" s="1" t="s">
        <v>5104</v>
      </c>
      <c r="I2602" s="3">
        <v>1</v>
      </c>
      <c r="J2602" s="1">
        <v>0</v>
      </c>
      <c r="K2602" s="1">
        <v>0</v>
      </c>
      <c r="L2602" s="3">
        <v>1</v>
      </c>
      <c r="M2602" s="6">
        <v>25.2</v>
      </c>
      <c r="N2602" s="13">
        <v>25.2</v>
      </c>
      <c r="O2602" s="3">
        <v>44</v>
      </c>
      <c r="P2602" s="1">
        <v>1</v>
      </c>
      <c r="Q2602" s="1">
        <v>1</v>
      </c>
      <c r="R2602" s="3">
        <v>47</v>
      </c>
      <c r="S2602" s="1">
        <v>30</v>
      </c>
      <c r="T2602" s="1">
        <v>0</v>
      </c>
      <c r="U2602" s="1">
        <v>20</v>
      </c>
      <c r="V2602" s="1">
        <v>20</v>
      </c>
      <c r="W2602" s="1">
        <v>0</v>
      </c>
      <c r="X2602" s="1">
        <v>0</v>
      </c>
      <c r="Y2602" s="1">
        <v>30</v>
      </c>
      <c r="Z2602" s="1">
        <v>0</v>
      </c>
      <c r="AA2602" s="1">
        <v>0</v>
      </c>
      <c r="AB2602" s="1">
        <v>0</v>
      </c>
      <c r="AC2602" s="3">
        <v>11</v>
      </c>
      <c r="AD2602" s="1">
        <v>4.0315876E-2</v>
      </c>
      <c r="AE2602" s="1">
        <v>-7.0778618950227801E-2</v>
      </c>
      <c r="AF2602" s="1">
        <v>2</v>
      </c>
      <c r="AG2602" s="1">
        <v>2</v>
      </c>
      <c r="AH2602" s="1">
        <v>11</v>
      </c>
      <c r="AI2602" s="1">
        <v>4</v>
      </c>
      <c r="AJ2602" s="1">
        <v>4</v>
      </c>
      <c r="AK2602" s="1">
        <v>51</v>
      </c>
    </row>
    <row r="2603" spans="1:37" x14ac:dyDescent="0.2">
      <c r="A2603" t="s">
        <v>2602</v>
      </c>
      <c r="B2603" t="s">
        <v>5168</v>
      </c>
      <c r="C2603" t="s">
        <v>5481</v>
      </c>
      <c r="D2603" t="s">
        <v>10458</v>
      </c>
      <c r="E2603" t="s">
        <v>10460</v>
      </c>
      <c r="F2603" s="35" t="s">
        <v>10461</v>
      </c>
      <c r="G2603" s="1" t="s">
        <v>5104</v>
      </c>
      <c r="H2603" s="1" t="s">
        <v>5104</v>
      </c>
      <c r="I2603" s="3">
        <v>1</v>
      </c>
      <c r="J2603" s="1">
        <v>0</v>
      </c>
      <c r="K2603" s="1">
        <v>0</v>
      </c>
      <c r="L2603" s="3">
        <v>1</v>
      </c>
      <c r="M2603" s="6">
        <v>12.4</v>
      </c>
      <c r="N2603" s="13">
        <v>12.4</v>
      </c>
      <c r="O2603" s="3">
        <v>44</v>
      </c>
      <c r="P2603" s="1">
        <v>0.98499999999999999</v>
      </c>
      <c r="Q2603" s="1">
        <v>0.98499999999999999</v>
      </c>
      <c r="R2603" s="3">
        <v>47</v>
      </c>
      <c r="S2603" s="1">
        <v>60</v>
      </c>
      <c r="T2603" s="1">
        <v>10</v>
      </c>
      <c r="U2603" s="1">
        <v>0</v>
      </c>
      <c r="V2603" s="1">
        <v>0</v>
      </c>
      <c r="W2603" s="1">
        <v>0</v>
      </c>
      <c r="X2603" s="1">
        <v>0</v>
      </c>
      <c r="Y2603" s="1">
        <v>30</v>
      </c>
      <c r="Z2603" s="1">
        <v>0</v>
      </c>
      <c r="AA2603" s="1">
        <v>0</v>
      </c>
      <c r="AB2603" s="1">
        <v>0</v>
      </c>
      <c r="AC2603" s="3">
        <v>11</v>
      </c>
      <c r="AD2603" s="1">
        <v>6.3733017000000003E-2</v>
      </c>
      <c r="AE2603" s="1">
        <v>-4.8215648335160101E-2</v>
      </c>
      <c r="AF2603" s="1">
        <v>2</v>
      </c>
      <c r="AG2603" s="1">
        <v>2</v>
      </c>
      <c r="AH2603" s="1">
        <v>11</v>
      </c>
      <c r="AI2603" s="1">
        <v>3</v>
      </c>
      <c r="AJ2603" s="1">
        <v>3</v>
      </c>
      <c r="AK2603" s="1">
        <v>51</v>
      </c>
    </row>
    <row r="2604" spans="1:37" x14ac:dyDescent="0.2">
      <c r="A2604" t="s">
        <v>2603</v>
      </c>
      <c r="B2604" t="s">
        <v>5168</v>
      </c>
      <c r="C2604" t="s">
        <v>5481</v>
      </c>
      <c r="D2604" t="s">
        <v>10458</v>
      </c>
      <c r="E2604" t="s">
        <v>10462</v>
      </c>
      <c r="F2604" s="35" t="s">
        <v>10463</v>
      </c>
      <c r="G2604" s="1" t="s">
        <v>5104</v>
      </c>
      <c r="H2604" s="1" t="s">
        <v>5104</v>
      </c>
      <c r="I2604" s="3">
        <v>1</v>
      </c>
      <c r="J2604" s="1">
        <v>0</v>
      </c>
      <c r="K2604" s="1">
        <v>0</v>
      </c>
      <c r="L2604" s="3">
        <v>1</v>
      </c>
      <c r="M2604" s="6">
        <v>13.8</v>
      </c>
      <c r="N2604" s="13">
        <v>13.8</v>
      </c>
      <c r="O2604" s="3">
        <v>44</v>
      </c>
      <c r="P2604" s="1">
        <v>0.99250000000000005</v>
      </c>
      <c r="Q2604" s="1">
        <v>0.99250000000000005</v>
      </c>
      <c r="R2604" s="3">
        <v>47</v>
      </c>
      <c r="S2604" s="1">
        <v>50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50</v>
      </c>
      <c r="Z2604" s="1">
        <v>0</v>
      </c>
      <c r="AA2604" s="1">
        <v>0</v>
      </c>
      <c r="AB2604" s="1">
        <v>0</v>
      </c>
      <c r="AC2604" s="3">
        <v>11</v>
      </c>
      <c r="AD2604" s="1">
        <v>5.0253275E-2</v>
      </c>
      <c r="AE2604" s="1">
        <v>-7.0976602537474495E-2</v>
      </c>
      <c r="AF2604" s="1">
        <v>2</v>
      </c>
      <c r="AG2604" s="1">
        <v>2</v>
      </c>
      <c r="AH2604" s="1">
        <v>11</v>
      </c>
      <c r="AI2604" s="1">
        <v>4</v>
      </c>
      <c r="AJ2604" s="1">
        <v>4</v>
      </c>
      <c r="AK2604" s="11">
        <v>1</v>
      </c>
    </row>
    <row r="2605" spans="1:37" x14ac:dyDescent="0.2">
      <c r="A2605" t="s">
        <v>2604</v>
      </c>
      <c r="B2605" t="s">
        <v>5168</v>
      </c>
      <c r="C2605" t="s">
        <v>5481</v>
      </c>
      <c r="D2605" t="s">
        <v>10458</v>
      </c>
      <c r="E2605" t="s">
        <v>10464</v>
      </c>
      <c r="F2605" s="35" t="s">
        <v>14939</v>
      </c>
      <c r="G2605" s="1" t="s">
        <v>5104</v>
      </c>
      <c r="H2605" s="1" t="s">
        <v>5104</v>
      </c>
      <c r="I2605" s="3">
        <v>23</v>
      </c>
      <c r="J2605" s="1">
        <v>0</v>
      </c>
      <c r="K2605" s="1">
        <v>0</v>
      </c>
      <c r="L2605" s="3">
        <v>1</v>
      </c>
      <c r="M2605" s="6">
        <v>12.1</v>
      </c>
      <c r="N2605" s="13">
        <v>12.1</v>
      </c>
      <c r="O2605" s="3">
        <v>44</v>
      </c>
      <c r="P2605" s="1">
        <v>0.995</v>
      </c>
      <c r="Q2605" s="1">
        <v>0.995</v>
      </c>
      <c r="R2605" s="3">
        <v>47</v>
      </c>
      <c r="S2605" s="1">
        <v>60</v>
      </c>
      <c r="T2605" s="1">
        <v>10</v>
      </c>
      <c r="U2605" s="1">
        <v>0</v>
      </c>
      <c r="V2605" s="1">
        <v>0</v>
      </c>
      <c r="W2605" s="1">
        <v>0</v>
      </c>
      <c r="X2605" s="1">
        <v>0</v>
      </c>
      <c r="Y2605" s="1">
        <v>30</v>
      </c>
      <c r="Z2605" s="1">
        <v>0</v>
      </c>
      <c r="AA2605" s="1">
        <v>0</v>
      </c>
      <c r="AB2605" s="1">
        <v>0</v>
      </c>
      <c r="AC2605" s="3">
        <v>11</v>
      </c>
      <c r="AD2605" s="1">
        <v>6.3733017000000003E-2</v>
      </c>
      <c r="AE2605" s="1">
        <v>-4.8215648335160101E-2</v>
      </c>
      <c r="AF2605" s="1">
        <v>2</v>
      </c>
      <c r="AG2605" s="1">
        <v>2</v>
      </c>
      <c r="AH2605" s="1">
        <v>11</v>
      </c>
      <c r="AI2605" s="1">
        <v>1</v>
      </c>
      <c r="AJ2605" s="1">
        <v>1</v>
      </c>
      <c r="AK2605" s="11">
        <v>23</v>
      </c>
    </row>
    <row r="2606" spans="1:37" x14ac:dyDescent="0.2">
      <c r="A2606" t="s">
        <v>2605</v>
      </c>
      <c r="B2606" t="s">
        <v>5123</v>
      </c>
      <c r="C2606" t="s">
        <v>5131</v>
      </c>
      <c r="D2606" t="s">
        <v>10465</v>
      </c>
      <c r="E2606" t="s">
        <v>10466</v>
      </c>
      <c r="F2606" s="35" t="s">
        <v>10467</v>
      </c>
      <c r="G2606" s="1" t="s">
        <v>5104</v>
      </c>
      <c r="H2606" s="1" t="s">
        <v>5104</v>
      </c>
      <c r="I2606" s="3">
        <v>1</v>
      </c>
      <c r="J2606" s="1">
        <v>0</v>
      </c>
      <c r="K2606" s="1">
        <v>0</v>
      </c>
      <c r="L2606" s="3">
        <v>1</v>
      </c>
      <c r="M2606" s="6">
        <v>60.5</v>
      </c>
      <c r="N2606" s="13">
        <v>60.5</v>
      </c>
      <c r="O2606" s="3">
        <v>44</v>
      </c>
      <c r="P2606" s="1" t="s">
        <v>2</v>
      </c>
      <c r="Q2606" s="1">
        <v>3.4719000000000002</v>
      </c>
      <c r="R2606" s="3" t="s">
        <v>14989</v>
      </c>
      <c r="S2606" s="1">
        <v>20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</v>
      </c>
      <c r="Z2606" s="1">
        <v>0</v>
      </c>
      <c r="AA2606" s="1">
        <v>20</v>
      </c>
      <c r="AB2606" s="1">
        <v>40</v>
      </c>
      <c r="AC2606" s="3">
        <v>11</v>
      </c>
      <c r="AD2606" s="1">
        <v>-4.6720485999999999E-2</v>
      </c>
      <c r="AE2606" s="1">
        <v>-7.7927399428688003E-3</v>
      </c>
      <c r="AF2606" s="1">
        <v>1</v>
      </c>
      <c r="AG2606" s="1">
        <v>1</v>
      </c>
      <c r="AH2606" s="1">
        <v>11</v>
      </c>
      <c r="AI2606" s="1">
        <v>2</v>
      </c>
      <c r="AJ2606" s="1">
        <v>2</v>
      </c>
      <c r="AK2606" s="1">
        <v>51</v>
      </c>
    </row>
    <row r="2607" spans="1:37" x14ac:dyDescent="0.2">
      <c r="A2607" t="s">
        <v>2606</v>
      </c>
      <c r="B2607" t="s">
        <v>5168</v>
      </c>
      <c r="C2607" t="s">
        <v>10468</v>
      </c>
      <c r="D2607" t="s">
        <v>10469</v>
      </c>
      <c r="E2607" t="s">
        <v>5830</v>
      </c>
      <c r="F2607" s="35" t="s">
        <v>10470</v>
      </c>
      <c r="G2607" s="1" t="s">
        <v>5104</v>
      </c>
      <c r="H2607" s="1" t="s">
        <v>5104</v>
      </c>
      <c r="I2607" s="3">
        <v>1</v>
      </c>
      <c r="J2607" s="1">
        <v>0</v>
      </c>
      <c r="K2607" s="1">
        <v>1</v>
      </c>
      <c r="L2607" s="3">
        <v>1</v>
      </c>
      <c r="M2607" s="6" t="s">
        <v>2</v>
      </c>
      <c r="N2607" s="13">
        <v>7.3</v>
      </c>
      <c r="O2607" s="3" t="s">
        <v>14989</v>
      </c>
      <c r="P2607" s="1">
        <v>1</v>
      </c>
      <c r="Q2607" s="1">
        <v>1</v>
      </c>
      <c r="R2607" s="3">
        <v>1</v>
      </c>
      <c r="S2607" s="1">
        <v>100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3">
        <v>11</v>
      </c>
      <c r="AD2607" s="1">
        <v>9.9855619000000007E-2</v>
      </c>
      <c r="AE2607" s="1">
        <v>2.2143426940416901E-2</v>
      </c>
      <c r="AF2607" s="1">
        <v>4</v>
      </c>
      <c r="AG2607" s="2">
        <v>4</v>
      </c>
      <c r="AH2607" s="1">
        <v>11</v>
      </c>
      <c r="AI2607" s="1">
        <v>1</v>
      </c>
      <c r="AJ2607" s="1">
        <v>1</v>
      </c>
      <c r="AK2607" s="1">
        <v>51</v>
      </c>
    </row>
    <row r="2608" spans="1:37" x14ac:dyDescent="0.2">
      <c r="A2608" t="s">
        <v>2607</v>
      </c>
      <c r="B2608" t="s">
        <v>5168</v>
      </c>
      <c r="C2608" t="s">
        <v>10468</v>
      </c>
      <c r="D2608" t="s">
        <v>10469</v>
      </c>
      <c r="E2608" t="s">
        <v>5849</v>
      </c>
      <c r="F2608" s="35" t="s">
        <v>10471</v>
      </c>
      <c r="G2608" s="1" t="s">
        <v>5104</v>
      </c>
      <c r="H2608" s="1" t="s">
        <v>5104</v>
      </c>
      <c r="I2608" s="3">
        <v>1</v>
      </c>
      <c r="J2608" s="1">
        <v>0</v>
      </c>
      <c r="K2608" s="1">
        <v>0</v>
      </c>
      <c r="L2608" s="3">
        <v>1</v>
      </c>
      <c r="M2608" s="6">
        <v>6.2</v>
      </c>
      <c r="N2608" s="13">
        <v>6.2</v>
      </c>
      <c r="O2608" s="3">
        <v>44</v>
      </c>
      <c r="P2608" s="1">
        <v>1</v>
      </c>
      <c r="Q2608" s="1">
        <v>1</v>
      </c>
      <c r="R2608" s="3">
        <v>1</v>
      </c>
      <c r="S2608" s="1">
        <v>100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3">
        <v>11</v>
      </c>
      <c r="AD2608" s="1">
        <v>9.9855619000000007E-2</v>
      </c>
      <c r="AE2608" s="1">
        <v>2.2143426940416901E-2</v>
      </c>
      <c r="AF2608" s="1">
        <v>4</v>
      </c>
      <c r="AG2608" s="2">
        <v>4</v>
      </c>
      <c r="AH2608" s="1">
        <v>11</v>
      </c>
      <c r="AI2608" s="1">
        <v>10</v>
      </c>
      <c r="AJ2608" s="1">
        <v>10</v>
      </c>
      <c r="AK2608" s="1">
        <v>51</v>
      </c>
    </row>
    <row r="2609" spans="1:37" x14ac:dyDescent="0.2">
      <c r="A2609" t="s">
        <v>2608</v>
      </c>
      <c r="B2609" t="s">
        <v>5168</v>
      </c>
      <c r="C2609" t="s">
        <v>10468</v>
      </c>
      <c r="D2609" t="s">
        <v>10469</v>
      </c>
      <c r="E2609" t="s">
        <v>5755</v>
      </c>
      <c r="F2609" s="35" t="s">
        <v>10472</v>
      </c>
      <c r="G2609" s="1" t="s">
        <v>5104</v>
      </c>
      <c r="H2609" s="1" t="s">
        <v>5104</v>
      </c>
      <c r="I2609" s="3">
        <v>1</v>
      </c>
      <c r="J2609" s="1">
        <v>0</v>
      </c>
      <c r="K2609" s="1">
        <v>1</v>
      </c>
      <c r="L2609" s="3">
        <v>1</v>
      </c>
      <c r="M2609" s="6">
        <v>7.3</v>
      </c>
      <c r="N2609" s="13">
        <v>7.3</v>
      </c>
      <c r="O2609" s="3">
        <v>44</v>
      </c>
      <c r="P2609" s="1">
        <v>1</v>
      </c>
      <c r="Q2609" s="1">
        <v>1</v>
      </c>
      <c r="R2609" s="3">
        <v>1</v>
      </c>
      <c r="S2609" s="1">
        <v>100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3">
        <v>11</v>
      </c>
      <c r="AD2609" s="1">
        <v>9.9855619000000007E-2</v>
      </c>
      <c r="AE2609" s="1">
        <v>2.2143426940416901E-2</v>
      </c>
      <c r="AF2609" s="1">
        <v>4</v>
      </c>
      <c r="AG2609" s="2">
        <v>4</v>
      </c>
      <c r="AH2609" s="1">
        <v>11</v>
      </c>
      <c r="AI2609" s="1">
        <v>10</v>
      </c>
      <c r="AJ2609" s="1">
        <v>10</v>
      </c>
      <c r="AK2609" s="1">
        <v>51</v>
      </c>
    </row>
    <row r="2610" spans="1:37" x14ac:dyDescent="0.2">
      <c r="A2610" t="s">
        <v>2609</v>
      </c>
      <c r="B2610" t="s">
        <v>5168</v>
      </c>
      <c r="C2610" t="s">
        <v>10468</v>
      </c>
      <c r="D2610" t="s">
        <v>10469</v>
      </c>
      <c r="E2610" t="s">
        <v>5224</v>
      </c>
      <c r="F2610" s="35" t="s">
        <v>10473</v>
      </c>
      <c r="G2610" s="1" t="s">
        <v>5104</v>
      </c>
      <c r="H2610" s="1" t="s">
        <v>5104</v>
      </c>
      <c r="I2610" s="3">
        <v>1</v>
      </c>
      <c r="J2610" s="1">
        <v>0</v>
      </c>
      <c r="K2610" s="1">
        <v>0</v>
      </c>
      <c r="L2610" s="3">
        <v>1</v>
      </c>
      <c r="M2610" s="6">
        <v>10.7</v>
      </c>
      <c r="N2610" s="13">
        <v>10.7</v>
      </c>
      <c r="O2610" s="3">
        <v>44</v>
      </c>
      <c r="P2610" s="1">
        <v>1</v>
      </c>
      <c r="Q2610" s="1">
        <v>1</v>
      </c>
      <c r="R2610" s="3">
        <v>1</v>
      </c>
      <c r="S2610" s="1">
        <v>100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3">
        <v>11</v>
      </c>
      <c r="AD2610" s="1">
        <v>9.9855619000000007E-2</v>
      </c>
      <c r="AE2610" s="1">
        <v>2.2143426940416901E-2</v>
      </c>
      <c r="AF2610" s="1">
        <v>4</v>
      </c>
      <c r="AG2610" s="2">
        <v>4</v>
      </c>
      <c r="AH2610" s="1">
        <v>11</v>
      </c>
      <c r="AI2610" s="1">
        <v>3</v>
      </c>
      <c r="AJ2610" s="1">
        <v>3</v>
      </c>
      <c r="AK2610" s="1">
        <v>51</v>
      </c>
    </row>
    <row r="2611" spans="1:37" x14ac:dyDescent="0.2">
      <c r="A2611" t="s">
        <v>2610</v>
      </c>
      <c r="B2611" t="s">
        <v>5168</v>
      </c>
      <c r="C2611" t="s">
        <v>10468</v>
      </c>
      <c r="D2611" t="s">
        <v>10469</v>
      </c>
      <c r="E2611" t="s">
        <v>8523</v>
      </c>
      <c r="F2611" s="35" t="s">
        <v>10474</v>
      </c>
      <c r="G2611" s="1" t="s">
        <v>5104</v>
      </c>
      <c r="H2611" s="1" t="s">
        <v>5104</v>
      </c>
      <c r="I2611" s="3">
        <v>1</v>
      </c>
      <c r="J2611" s="1">
        <v>0</v>
      </c>
      <c r="K2611" s="1">
        <v>0</v>
      </c>
      <c r="L2611" s="3">
        <v>1</v>
      </c>
      <c r="M2611" s="6">
        <v>14</v>
      </c>
      <c r="N2611" s="13">
        <v>14</v>
      </c>
      <c r="O2611" s="3">
        <v>44</v>
      </c>
      <c r="P2611" s="1">
        <v>1</v>
      </c>
      <c r="Q2611" s="1">
        <v>1</v>
      </c>
      <c r="R2611" s="3">
        <v>1</v>
      </c>
      <c r="S2611" s="1">
        <v>100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3">
        <v>11</v>
      </c>
      <c r="AD2611" s="1">
        <v>9.9855619000000007E-2</v>
      </c>
      <c r="AE2611" s="1">
        <v>2.2143426940416901E-2</v>
      </c>
      <c r="AF2611" s="1">
        <v>4</v>
      </c>
      <c r="AG2611" s="2">
        <v>4</v>
      </c>
      <c r="AH2611" s="1">
        <v>11</v>
      </c>
      <c r="AI2611" s="1">
        <v>4</v>
      </c>
      <c r="AJ2611" s="1">
        <v>4</v>
      </c>
      <c r="AK2611" s="1">
        <v>51</v>
      </c>
    </row>
    <row r="2612" spans="1:37" x14ac:dyDescent="0.2">
      <c r="A2612" t="s">
        <v>2611</v>
      </c>
      <c r="B2612" t="s">
        <v>5168</v>
      </c>
      <c r="C2612" t="s">
        <v>10468</v>
      </c>
      <c r="D2612" t="s">
        <v>10469</v>
      </c>
      <c r="E2612" t="s">
        <v>10475</v>
      </c>
      <c r="F2612" s="35" t="s">
        <v>14939</v>
      </c>
      <c r="G2612" s="1" t="s">
        <v>5104</v>
      </c>
      <c r="H2612" s="1" t="s">
        <v>5104</v>
      </c>
      <c r="I2612" s="3">
        <v>1</v>
      </c>
      <c r="J2612" s="1">
        <v>0</v>
      </c>
      <c r="K2612" s="1">
        <v>0</v>
      </c>
      <c r="L2612" s="3">
        <v>1</v>
      </c>
      <c r="M2612" s="6">
        <v>4.5999999999999996</v>
      </c>
      <c r="N2612" s="13">
        <v>4.5999999999999996</v>
      </c>
      <c r="O2612" s="3">
        <v>44</v>
      </c>
      <c r="P2612" s="1">
        <v>1</v>
      </c>
      <c r="Q2612" s="1">
        <v>1</v>
      </c>
      <c r="R2612" s="3">
        <v>1</v>
      </c>
      <c r="S2612" s="1">
        <v>100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3">
        <v>1</v>
      </c>
      <c r="AD2612" s="1">
        <v>9.9855619000000007E-2</v>
      </c>
      <c r="AE2612" s="1">
        <v>2.2143426940416901E-2</v>
      </c>
      <c r="AF2612" s="1">
        <v>4</v>
      </c>
      <c r="AG2612" s="2">
        <v>4</v>
      </c>
      <c r="AH2612" s="1">
        <v>1</v>
      </c>
      <c r="AI2612" s="1">
        <v>1</v>
      </c>
      <c r="AJ2612" s="1">
        <v>1</v>
      </c>
      <c r="AK2612" s="1">
        <v>51</v>
      </c>
    </row>
    <row r="2613" spans="1:37" x14ac:dyDescent="0.2">
      <c r="A2613" t="s">
        <v>2612</v>
      </c>
      <c r="B2613" t="s">
        <v>5168</v>
      </c>
      <c r="C2613" t="s">
        <v>10468</v>
      </c>
      <c r="D2613" t="s">
        <v>10469</v>
      </c>
      <c r="E2613" t="s">
        <v>10017</v>
      </c>
      <c r="F2613" s="35" t="s">
        <v>10476</v>
      </c>
      <c r="G2613" s="1" t="s">
        <v>5104</v>
      </c>
      <c r="H2613" s="1" t="s">
        <v>5104</v>
      </c>
      <c r="I2613" s="3">
        <v>1</v>
      </c>
      <c r="J2613" s="1">
        <v>0</v>
      </c>
      <c r="K2613" s="1">
        <v>0</v>
      </c>
      <c r="L2613" s="3">
        <v>1</v>
      </c>
      <c r="M2613" s="6">
        <v>14.2</v>
      </c>
      <c r="N2613" s="13">
        <v>14.2</v>
      </c>
      <c r="O2613" s="3">
        <v>44</v>
      </c>
      <c r="P2613" s="1">
        <v>1</v>
      </c>
      <c r="Q2613" s="1">
        <v>1</v>
      </c>
      <c r="R2613" s="3">
        <v>1</v>
      </c>
      <c r="S2613" s="1">
        <v>100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3">
        <v>11</v>
      </c>
      <c r="AD2613" s="1">
        <v>9.9855619000000007E-2</v>
      </c>
      <c r="AE2613" s="1">
        <v>2.2143426940416901E-2</v>
      </c>
      <c r="AF2613" s="1">
        <v>4</v>
      </c>
      <c r="AG2613" s="2">
        <v>4</v>
      </c>
      <c r="AH2613" s="1">
        <v>11</v>
      </c>
      <c r="AI2613" s="1">
        <v>3</v>
      </c>
      <c r="AJ2613" s="1">
        <v>3</v>
      </c>
      <c r="AK2613" s="1">
        <v>51</v>
      </c>
    </row>
    <row r="2614" spans="1:37" x14ac:dyDescent="0.2">
      <c r="A2614" t="s">
        <v>2613</v>
      </c>
      <c r="B2614" t="s">
        <v>5168</v>
      </c>
      <c r="C2614" t="s">
        <v>10468</v>
      </c>
      <c r="D2614" t="s">
        <v>10469</v>
      </c>
      <c r="E2614" t="s">
        <v>10477</v>
      </c>
      <c r="F2614" s="35" t="s">
        <v>10478</v>
      </c>
      <c r="G2614" s="1" t="s">
        <v>5104</v>
      </c>
      <c r="H2614" s="1" t="s">
        <v>5104</v>
      </c>
      <c r="I2614" s="3">
        <v>1</v>
      </c>
      <c r="J2614" s="1">
        <v>0</v>
      </c>
      <c r="K2614" s="1">
        <v>1</v>
      </c>
      <c r="L2614" s="3">
        <v>1</v>
      </c>
      <c r="M2614" s="6">
        <v>9.1999999999999993</v>
      </c>
      <c r="N2614" s="13">
        <v>9.1999999999999993</v>
      </c>
      <c r="O2614" s="3">
        <v>44</v>
      </c>
      <c r="P2614" s="1">
        <v>1</v>
      </c>
      <c r="Q2614" s="1">
        <v>1</v>
      </c>
      <c r="R2614" s="3">
        <v>1</v>
      </c>
      <c r="S2614" s="1">
        <v>100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36">
        <v>51</v>
      </c>
      <c r="AD2614" s="1">
        <v>9.9855619000000007E-2</v>
      </c>
      <c r="AE2614" s="1">
        <v>2.2143426940416901E-2</v>
      </c>
      <c r="AF2614" s="1">
        <v>4</v>
      </c>
      <c r="AG2614" s="2">
        <v>4</v>
      </c>
      <c r="AH2614" s="1">
        <v>1</v>
      </c>
      <c r="AI2614" s="1">
        <v>5</v>
      </c>
      <c r="AJ2614" s="1">
        <v>5</v>
      </c>
      <c r="AK2614" s="1">
        <v>51</v>
      </c>
    </row>
    <row r="2615" spans="1:37" x14ac:dyDescent="0.2">
      <c r="A2615" t="s">
        <v>2614</v>
      </c>
      <c r="B2615" t="s">
        <v>5168</v>
      </c>
      <c r="C2615" t="s">
        <v>10468</v>
      </c>
      <c r="D2615" t="s">
        <v>10469</v>
      </c>
      <c r="E2615" t="s">
        <v>10479</v>
      </c>
      <c r="F2615" s="35" t="s">
        <v>10480</v>
      </c>
      <c r="G2615" s="1" t="s">
        <v>5104</v>
      </c>
      <c r="H2615" s="1" t="s">
        <v>5104</v>
      </c>
      <c r="I2615" s="3">
        <v>1</v>
      </c>
      <c r="J2615" s="1">
        <v>0</v>
      </c>
      <c r="K2615" s="1">
        <v>1</v>
      </c>
      <c r="L2615" s="3">
        <v>1</v>
      </c>
      <c r="M2615" s="6">
        <v>14.1</v>
      </c>
      <c r="N2615" s="13">
        <v>14.1</v>
      </c>
      <c r="O2615" s="3">
        <v>44</v>
      </c>
      <c r="P2615" s="1">
        <v>1</v>
      </c>
      <c r="Q2615" s="1">
        <v>1</v>
      </c>
      <c r="R2615" s="3">
        <v>1</v>
      </c>
      <c r="S2615" s="1">
        <v>100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3">
        <v>11</v>
      </c>
      <c r="AD2615" s="1">
        <v>9.9855619000000007E-2</v>
      </c>
      <c r="AE2615" s="1">
        <v>2.2143426940416901E-2</v>
      </c>
      <c r="AF2615" s="1">
        <v>4</v>
      </c>
      <c r="AG2615" s="2">
        <v>4</v>
      </c>
      <c r="AH2615" s="1">
        <v>11</v>
      </c>
      <c r="AI2615" s="1">
        <v>7</v>
      </c>
      <c r="AJ2615" s="1">
        <v>7</v>
      </c>
      <c r="AK2615" s="1">
        <v>51</v>
      </c>
    </row>
    <row r="2616" spans="1:37" x14ac:dyDescent="0.2">
      <c r="A2616" t="s">
        <v>2615</v>
      </c>
      <c r="B2616" t="s">
        <v>5168</v>
      </c>
      <c r="C2616" t="s">
        <v>10468</v>
      </c>
      <c r="D2616" t="s">
        <v>10469</v>
      </c>
      <c r="E2616" t="s">
        <v>7946</v>
      </c>
      <c r="F2616" s="35" t="s">
        <v>10481</v>
      </c>
      <c r="G2616" s="1" t="s">
        <v>5104</v>
      </c>
      <c r="H2616" s="1" t="s">
        <v>5104</v>
      </c>
      <c r="I2616" s="3">
        <v>1</v>
      </c>
      <c r="J2616" s="1">
        <v>0</v>
      </c>
      <c r="K2616" s="1">
        <v>0</v>
      </c>
      <c r="L2616" s="3">
        <v>1</v>
      </c>
      <c r="M2616" s="6">
        <v>8</v>
      </c>
      <c r="N2616" s="13">
        <v>8</v>
      </c>
      <c r="O2616" s="3">
        <v>44</v>
      </c>
      <c r="P2616" s="1">
        <v>1</v>
      </c>
      <c r="Q2616" s="1">
        <v>1</v>
      </c>
      <c r="R2616" s="3">
        <v>1</v>
      </c>
      <c r="S2616" s="1">
        <v>100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3">
        <v>11</v>
      </c>
      <c r="AD2616" s="1">
        <v>9.9855619000000007E-2</v>
      </c>
      <c r="AE2616" s="1">
        <v>2.2143426940416901E-2</v>
      </c>
      <c r="AF2616" s="1">
        <v>4</v>
      </c>
      <c r="AG2616" s="2">
        <v>4</v>
      </c>
      <c r="AH2616" s="1">
        <v>11</v>
      </c>
      <c r="AI2616" s="1">
        <v>5</v>
      </c>
      <c r="AJ2616" s="1">
        <v>5</v>
      </c>
      <c r="AK2616" s="1">
        <v>51</v>
      </c>
    </row>
    <row r="2617" spans="1:37" x14ac:dyDescent="0.2">
      <c r="A2617" t="s">
        <v>2616</v>
      </c>
      <c r="B2617" t="s">
        <v>5168</v>
      </c>
      <c r="C2617" t="s">
        <v>10468</v>
      </c>
      <c r="D2617" t="s">
        <v>10469</v>
      </c>
      <c r="E2617" t="s">
        <v>10482</v>
      </c>
      <c r="F2617" s="35" t="s">
        <v>10483</v>
      </c>
      <c r="G2617" s="1" t="s">
        <v>5104</v>
      </c>
      <c r="H2617" s="1" t="s">
        <v>5104</v>
      </c>
      <c r="I2617" s="3">
        <v>1</v>
      </c>
      <c r="J2617" s="1">
        <v>0</v>
      </c>
      <c r="K2617" s="1">
        <v>0</v>
      </c>
      <c r="L2617" s="3">
        <v>1</v>
      </c>
      <c r="M2617" s="6">
        <v>5</v>
      </c>
      <c r="N2617" s="13">
        <v>5</v>
      </c>
      <c r="O2617" s="3">
        <v>44</v>
      </c>
      <c r="P2617" s="1">
        <v>1</v>
      </c>
      <c r="Q2617" s="1">
        <v>1</v>
      </c>
      <c r="R2617" s="3">
        <v>1</v>
      </c>
      <c r="S2617" s="1">
        <v>100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3">
        <v>11</v>
      </c>
      <c r="AD2617" s="1">
        <v>9.9855619000000007E-2</v>
      </c>
      <c r="AE2617" s="1">
        <v>2.2143426940416901E-2</v>
      </c>
      <c r="AF2617" s="1">
        <v>4</v>
      </c>
      <c r="AG2617" s="2">
        <v>4</v>
      </c>
      <c r="AH2617" s="1">
        <v>11</v>
      </c>
      <c r="AI2617" s="1">
        <v>7</v>
      </c>
      <c r="AJ2617" s="1">
        <v>7</v>
      </c>
      <c r="AK2617" s="1">
        <v>51</v>
      </c>
    </row>
    <row r="2618" spans="1:37" x14ac:dyDescent="0.2">
      <c r="A2618" t="s">
        <v>2617</v>
      </c>
      <c r="B2618" t="s">
        <v>5168</v>
      </c>
      <c r="C2618" t="s">
        <v>10468</v>
      </c>
      <c r="D2618" t="s">
        <v>10469</v>
      </c>
      <c r="E2618" t="s">
        <v>5921</v>
      </c>
      <c r="F2618" s="35" t="s">
        <v>10484</v>
      </c>
      <c r="G2618" s="1" t="s">
        <v>5104</v>
      </c>
      <c r="H2618" s="1" t="s">
        <v>5104</v>
      </c>
      <c r="I2618" s="3">
        <v>1</v>
      </c>
      <c r="J2618" s="1">
        <v>0</v>
      </c>
      <c r="K2618" s="1">
        <v>0</v>
      </c>
      <c r="L2618" s="3">
        <v>1</v>
      </c>
      <c r="M2618" s="6">
        <v>9</v>
      </c>
      <c r="N2618" s="13">
        <v>9</v>
      </c>
      <c r="O2618" s="3">
        <v>44</v>
      </c>
      <c r="P2618" s="1">
        <v>1</v>
      </c>
      <c r="Q2618" s="1">
        <v>1</v>
      </c>
      <c r="R2618" s="3">
        <v>1</v>
      </c>
      <c r="S2618" s="1">
        <v>100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3">
        <v>11</v>
      </c>
      <c r="AD2618" s="1">
        <v>9.9855619000000007E-2</v>
      </c>
      <c r="AE2618" s="1">
        <v>2.2143426940416901E-2</v>
      </c>
      <c r="AF2618" s="1">
        <v>4</v>
      </c>
      <c r="AG2618" s="2">
        <v>4</v>
      </c>
      <c r="AH2618" s="1">
        <v>11</v>
      </c>
      <c r="AI2618" s="1">
        <v>3</v>
      </c>
      <c r="AJ2618" s="1">
        <v>3</v>
      </c>
      <c r="AK2618" s="1">
        <v>51</v>
      </c>
    </row>
    <row r="2619" spans="1:37" x14ac:dyDescent="0.2">
      <c r="A2619" t="s">
        <v>2618</v>
      </c>
      <c r="B2619" t="s">
        <v>5168</v>
      </c>
      <c r="C2619" t="s">
        <v>10468</v>
      </c>
      <c r="D2619" t="s">
        <v>10469</v>
      </c>
      <c r="E2619" t="s">
        <v>6793</v>
      </c>
      <c r="F2619" s="35" t="s">
        <v>10485</v>
      </c>
      <c r="G2619" s="1" t="s">
        <v>5104</v>
      </c>
      <c r="H2619" s="1" t="s">
        <v>5104</v>
      </c>
      <c r="I2619" s="3">
        <v>1</v>
      </c>
      <c r="J2619" s="1">
        <v>0</v>
      </c>
      <c r="K2619" s="1">
        <v>0</v>
      </c>
      <c r="L2619" s="3">
        <v>1</v>
      </c>
      <c r="M2619" s="6">
        <v>7</v>
      </c>
      <c r="N2619" s="13">
        <v>7</v>
      </c>
      <c r="O2619" s="3">
        <v>44</v>
      </c>
      <c r="P2619" s="1">
        <v>1</v>
      </c>
      <c r="Q2619" s="1">
        <v>1</v>
      </c>
      <c r="R2619" s="3">
        <v>1</v>
      </c>
      <c r="S2619" s="1">
        <v>100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3">
        <v>11</v>
      </c>
      <c r="AD2619" s="1">
        <v>9.9855619000000007E-2</v>
      </c>
      <c r="AE2619" s="1">
        <v>2.2143426940416901E-2</v>
      </c>
      <c r="AF2619" s="1">
        <v>4</v>
      </c>
      <c r="AG2619" s="2">
        <v>4</v>
      </c>
      <c r="AH2619" s="1">
        <v>11</v>
      </c>
      <c r="AI2619" s="1">
        <v>1</v>
      </c>
      <c r="AJ2619" s="1">
        <v>1</v>
      </c>
      <c r="AK2619" s="1">
        <v>51</v>
      </c>
    </row>
    <row r="2620" spans="1:37" x14ac:dyDescent="0.2">
      <c r="A2620" t="s">
        <v>2619</v>
      </c>
      <c r="B2620" t="s">
        <v>5168</v>
      </c>
      <c r="C2620" t="s">
        <v>10468</v>
      </c>
      <c r="D2620" t="s">
        <v>10469</v>
      </c>
      <c r="E2620" t="s">
        <v>6472</v>
      </c>
      <c r="F2620" s="35" t="s">
        <v>10486</v>
      </c>
      <c r="G2620" s="1" t="s">
        <v>5104</v>
      </c>
      <c r="H2620" s="1" t="s">
        <v>5104</v>
      </c>
      <c r="I2620" s="3">
        <v>1</v>
      </c>
      <c r="J2620" s="1">
        <v>0</v>
      </c>
      <c r="K2620" s="1">
        <v>0</v>
      </c>
      <c r="L2620" s="3">
        <v>1</v>
      </c>
      <c r="M2620" s="6">
        <v>12.5</v>
      </c>
      <c r="N2620" s="13">
        <v>12.5</v>
      </c>
      <c r="O2620" s="3">
        <v>44</v>
      </c>
      <c r="P2620" s="1">
        <v>1</v>
      </c>
      <c r="Q2620" s="1">
        <v>1</v>
      </c>
      <c r="R2620" s="3">
        <v>1</v>
      </c>
      <c r="S2620" s="1">
        <v>100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3">
        <v>11</v>
      </c>
      <c r="AD2620" s="1">
        <v>9.9855619000000007E-2</v>
      </c>
      <c r="AE2620" s="1">
        <v>2.2143426940416901E-2</v>
      </c>
      <c r="AF2620" s="1">
        <v>4</v>
      </c>
      <c r="AG2620" s="2">
        <v>4</v>
      </c>
      <c r="AH2620" s="1">
        <v>11</v>
      </c>
      <c r="AI2620" s="1">
        <v>6</v>
      </c>
      <c r="AJ2620" s="1">
        <v>6</v>
      </c>
      <c r="AK2620" s="1">
        <v>51</v>
      </c>
    </row>
    <row r="2621" spans="1:37" x14ac:dyDescent="0.2">
      <c r="A2621" t="s">
        <v>2620</v>
      </c>
      <c r="B2621" t="s">
        <v>5168</v>
      </c>
      <c r="C2621" t="s">
        <v>10468</v>
      </c>
      <c r="D2621" t="s">
        <v>10469</v>
      </c>
      <c r="E2621" t="s">
        <v>10205</v>
      </c>
      <c r="F2621" s="35" t="s">
        <v>14939</v>
      </c>
      <c r="G2621" s="1" t="s">
        <v>5104</v>
      </c>
      <c r="H2621" s="1" t="s">
        <v>5104</v>
      </c>
      <c r="I2621" s="3">
        <v>1</v>
      </c>
      <c r="J2621" s="1">
        <v>0</v>
      </c>
      <c r="K2621" s="1">
        <v>0</v>
      </c>
      <c r="L2621" s="3">
        <v>1</v>
      </c>
      <c r="M2621" s="6">
        <v>6.6</v>
      </c>
      <c r="N2621" s="13">
        <v>6.6</v>
      </c>
      <c r="O2621" s="3">
        <v>44</v>
      </c>
      <c r="P2621" s="1">
        <v>1</v>
      </c>
      <c r="Q2621" s="1">
        <v>1</v>
      </c>
      <c r="R2621" s="3">
        <v>1</v>
      </c>
      <c r="S2621" s="1">
        <v>100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3">
        <v>1</v>
      </c>
      <c r="AD2621" s="1">
        <v>9.9855619000000007E-2</v>
      </c>
      <c r="AE2621" s="1">
        <v>2.2143426940416901E-2</v>
      </c>
      <c r="AF2621" s="1">
        <v>4</v>
      </c>
      <c r="AG2621" s="2">
        <v>4</v>
      </c>
      <c r="AH2621" s="1">
        <v>1</v>
      </c>
      <c r="AI2621" s="1">
        <v>2</v>
      </c>
      <c r="AJ2621" s="1">
        <v>2</v>
      </c>
      <c r="AK2621" s="1">
        <v>51</v>
      </c>
    </row>
    <row r="2622" spans="1:37" x14ac:dyDescent="0.2">
      <c r="A2622" t="s">
        <v>2621</v>
      </c>
      <c r="B2622" t="s">
        <v>5168</v>
      </c>
      <c r="C2622" t="s">
        <v>10468</v>
      </c>
      <c r="D2622" t="s">
        <v>10469</v>
      </c>
      <c r="E2622" t="s">
        <v>10487</v>
      </c>
      <c r="F2622" s="35" t="s">
        <v>10488</v>
      </c>
      <c r="G2622" s="1" t="s">
        <v>5104</v>
      </c>
      <c r="H2622" s="1" t="s">
        <v>5104</v>
      </c>
      <c r="I2622" s="3">
        <v>1</v>
      </c>
      <c r="J2622" s="1">
        <v>0</v>
      </c>
      <c r="K2622" s="1">
        <v>1</v>
      </c>
      <c r="L2622" s="3">
        <v>1</v>
      </c>
      <c r="M2622" s="6">
        <v>6</v>
      </c>
      <c r="N2622" s="13">
        <v>6</v>
      </c>
      <c r="O2622" s="3">
        <v>44</v>
      </c>
      <c r="P2622" s="1">
        <v>1</v>
      </c>
      <c r="Q2622" s="1">
        <v>1</v>
      </c>
      <c r="R2622" s="3">
        <v>1</v>
      </c>
      <c r="S2622" s="1">
        <v>100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3">
        <v>11</v>
      </c>
      <c r="AD2622" s="1">
        <v>9.9855619000000007E-2</v>
      </c>
      <c r="AE2622" s="1">
        <v>2.2143426940416901E-2</v>
      </c>
      <c r="AF2622" s="1">
        <v>4</v>
      </c>
      <c r="AG2622" s="2">
        <v>4</v>
      </c>
      <c r="AH2622" s="1">
        <v>11</v>
      </c>
      <c r="AI2622" s="1">
        <v>1</v>
      </c>
      <c r="AJ2622" s="1">
        <v>1</v>
      </c>
      <c r="AK2622" s="1">
        <v>51</v>
      </c>
    </row>
    <row r="2623" spans="1:37" x14ac:dyDescent="0.2">
      <c r="A2623" t="s">
        <v>2622</v>
      </c>
      <c r="B2623" t="s">
        <v>5168</v>
      </c>
      <c r="C2623" t="s">
        <v>10468</v>
      </c>
      <c r="D2623" t="s">
        <v>10469</v>
      </c>
      <c r="E2623" t="s">
        <v>8185</v>
      </c>
      <c r="F2623" s="35" t="s">
        <v>10489</v>
      </c>
      <c r="G2623" s="1" t="s">
        <v>5104</v>
      </c>
      <c r="H2623" s="1" t="s">
        <v>5104</v>
      </c>
      <c r="I2623" s="3">
        <v>1</v>
      </c>
      <c r="J2623" s="1">
        <v>0</v>
      </c>
      <c r="K2623" s="1">
        <v>0</v>
      </c>
      <c r="L2623" s="3">
        <v>1</v>
      </c>
      <c r="M2623" s="6">
        <v>6</v>
      </c>
      <c r="N2623" s="13">
        <v>6</v>
      </c>
      <c r="O2623" s="3">
        <v>44</v>
      </c>
      <c r="P2623" s="1">
        <v>1</v>
      </c>
      <c r="Q2623" s="1">
        <v>1</v>
      </c>
      <c r="R2623" s="3">
        <v>1</v>
      </c>
      <c r="S2623" s="1">
        <v>100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3">
        <v>1</v>
      </c>
      <c r="AD2623" s="1">
        <v>9.9855619000000007E-2</v>
      </c>
      <c r="AE2623" s="1">
        <v>2.2143426940416901E-2</v>
      </c>
      <c r="AF2623" s="1">
        <v>4</v>
      </c>
      <c r="AG2623" s="2">
        <v>4</v>
      </c>
      <c r="AH2623" s="1">
        <v>1</v>
      </c>
      <c r="AI2623" s="1">
        <v>1</v>
      </c>
      <c r="AJ2623" s="1">
        <v>1</v>
      </c>
      <c r="AK2623" s="1">
        <v>51</v>
      </c>
    </row>
    <row r="2624" spans="1:37" x14ac:dyDescent="0.2">
      <c r="A2624" t="s">
        <v>2623</v>
      </c>
      <c r="B2624" t="s">
        <v>5168</v>
      </c>
      <c r="C2624" t="s">
        <v>10468</v>
      </c>
      <c r="D2624" t="s">
        <v>10469</v>
      </c>
      <c r="E2624" t="s">
        <v>5534</v>
      </c>
      <c r="F2624" s="35" t="s">
        <v>10490</v>
      </c>
      <c r="G2624" s="1" t="s">
        <v>5104</v>
      </c>
      <c r="H2624" s="1" t="s">
        <v>5104</v>
      </c>
      <c r="I2624" s="3">
        <v>1</v>
      </c>
      <c r="J2624" s="1">
        <v>0</v>
      </c>
      <c r="K2624" s="1">
        <v>1</v>
      </c>
      <c r="L2624" s="3">
        <v>1</v>
      </c>
      <c r="M2624" s="6">
        <v>8.6</v>
      </c>
      <c r="N2624" s="13">
        <v>8.6</v>
      </c>
      <c r="O2624" s="3">
        <v>44</v>
      </c>
      <c r="P2624" s="1">
        <v>1</v>
      </c>
      <c r="Q2624" s="1">
        <v>1</v>
      </c>
      <c r="R2624" s="3">
        <v>1</v>
      </c>
      <c r="S2624" s="1">
        <v>100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3">
        <v>11</v>
      </c>
      <c r="AD2624" s="1">
        <v>9.9855619000000007E-2</v>
      </c>
      <c r="AE2624" s="1">
        <v>2.2143426940416901E-2</v>
      </c>
      <c r="AF2624" s="1">
        <v>4</v>
      </c>
      <c r="AG2624" s="2">
        <v>4</v>
      </c>
      <c r="AH2624" s="1">
        <v>11</v>
      </c>
      <c r="AI2624" s="1">
        <v>7</v>
      </c>
      <c r="AJ2624" s="1">
        <v>7</v>
      </c>
      <c r="AK2624" s="1">
        <v>51</v>
      </c>
    </row>
    <row r="2625" spans="1:37" x14ac:dyDescent="0.2">
      <c r="A2625" t="s">
        <v>2624</v>
      </c>
      <c r="B2625" t="s">
        <v>5168</v>
      </c>
      <c r="C2625" t="s">
        <v>10468</v>
      </c>
      <c r="D2625" t="s">
        <v>10469</v>
      </c>
      <c r="E2625" t="s">
        <v>10491</v>
      </c>
      <c r="F2625" s="35" t="s">
        <v>10492</v>
      </c>
      <c r="G2625" s="1" t="s">
        <v>5104</v>
      </c>
      <c r="H2625" s="1" t="s">
        <v>5104</v>
      </c>
      <c r="I2625" s="3">
        <v>1</v>
      </c>
      <c r="J2625" s="1">
        <v>0</v>
      </c>
      <c r="K2625" s="1">
        <v>0</v>
      </c>
      <c r="L2625" s="3">
        <v>1</v>
      </c>
      <c r="M2625" s="6">
        <v>8.1</v>
      </c>
      <c r="N2625" s="13">
        <v>8.1</v>
      </c>
      <c r="O2625" s="3">
        <v>44</v>
      </c>
      <c r="P2625" s="1">
        <v>1</v>
      </c>
      <c r="Q2625" s="1">
        <v>1</v>
      </c>
      <c r="R2625" s="3">
        <v>1</v>
      </c>
      <c r="S2625" s="1">
        <v>100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3">
        <v>11</v>
      </c>
      <c r="AD2625" s="1">
        <v>9.9855619000000007E-2</v>
      </c>
      <c r="AE2625" s="1">
        <v>2.2143426940416901E-2</v>
      </c>
      <c r="AF2625" s="1">
        <v>4</v>
      </c>
      <c r="AG2625" s="2">
        <v>4</v>
      </c>
      <c r="AH2625" s="1">
        <v>11</v>
      </c>
      <c r="AI2625" s="1">
        <v>1</v>
      </c>
      <c r="AJ2625" s="1">
        <v>1</v>
      </c>
      <c r="AK2625" s="1">
        <v>51</v>
      </c>
    </row>
    <row r="2626" spans="1:37" x14ac:dyDescent="0.2">
      <c r="A2626" t="s">
        <v>2625</v>
      </c>
      <c r="B2626" t="s">
        <v>5168</v>
      </c>
      <c r="C2626" t="s">
        <v>10468</v>
      </c>
      <c r="D2626" t="s">
        <v>10469</v>
      </c>
      <c r="E2626" t="s">
        <v>10493</v>
      </c>
      <c r="F2626" s="35" t="s">
        <v>10494</v>
      </c>
      <c r="G2626" s="1" t="s">
        <v>5104</v>
      </c>
      <c r="H2626" s="1" t="s">
        <v>5104</v>
      </c>
      <c r="I2626" s="3">
        <v>1</v>
      </c>
      <c r="J2626" s="1">
        <v>0</v>
      </c>
      <c r="K2626" s="1">
        <v>0</v>
      </c>
      <c r="L2626" s="3">
        <v>1</v>
      </c>
      <c r="M2626" s="6">
        <v>11.1</v>
      </c>
      <c r="N2626" s="13">
        <v>11.1</v>
      </c>
      <c r="O2626" s="3">
        <v>44</v>
      </c>
      <c r="P2626" s="1">
        <v>1</v>
      </c>
      <c r="Q2626" s="1">
        <v>1</v>
      </c>
      <c r="R2626" s="3">
        <v>1</v>
      </c>
      <c r="S2626" s="1">
        <v>100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3">
        <v>11</v>
      </c>
      <c r="AD2626" s="1">
        <v>9.9855619000000007E-2</v>
      </c>
      <c r="AE2626" s="1">
        <v>2.2143426940416901E-2</v>
      </c>
      <c r="AF2626" s="1">
        <v>4</v>
      </c>
      <c r="AG2626" s="2">
        <v>4</v>
      </c>
      <c r="AH2626" s="1">
        <v>11</v>
      </c>
      <c r="AI2626" s="1">
        <v>12</v>
      </c>
      <c r="AJ2626" s="1">
        <v>12</v>
      </c>
      <c r="AK2626" s="1">
        <v>51</v>
      </c>
    </row>
    <row r="2627" spans="1:37" x14ac:dyDescent="0.2">
      <c r="A2627" t="s">
        <v>2626</v>
      </c>
      <c r="B2627" t="s">
        <v>5168</v>
      </c>
      <c r="C2627" t="s">
        <v>10468</v>
      </c>
      <c r="D2627" t="s">
        <v>10469</v>
      </c>
      <c r="E2627" t="s">
        <v>10003</v>
      </c>
      <c r="F2627" s="35" t="s">
        <v>10495</v>
      </c>
      <c r="G2627" s="1" t="s">
        <v>5104</v>
      </c>
      <c r="H2627" s="1" t="s">
        <v>5104</v>
      </c>
      <c r="I2627" s="3">
        <v>1</v>
      </c>
      <c r="J2627" s="1">
        <v>0</v>
      </c>
      <c r="K2627" s="1">
        <v>0</v>
      </c>
      <c r="L2627" s="3">
        <v>1</v>
      </c>
      <c r="M2627" s="6">
        <v>5.9</v>
      </c>
      <c r="N2627" s="13">
        <v>5.9</v>
      </c>
      <c r="O2627" s="3">
        <v>44</v>
      </c>
      <c r="P2627" s="1">
        <v>1</v>
      </c>
      <c r="Q2627" s="1">
        <v>1</v>
      </c>
      <c r="R2627" s="3">
        <v>1</v>
      </c>
      <c r="S2627" s="1">
        <v>100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3">
        <v>11</v>
      </c>
      <c r="AD2627" s="1">
        <v>9.9855619000000007E-2</v>
      </c>
      <c r="AE2627" s="1">
        <v>2.2143426940416901E-2</v>
      </c>
      <c r="AF2627" s="1">
        <v>4</v>
      </c>
      <c r="AG2627" s="2">
        <v>4</v>
      </c>
      <c r="AH2627" s="1">
        <v>11</v>
      </c>
      <c r="AI2627" s="1">
        <v>1</v>
      </c>
      <c r="AJ2627" s="1">
        <v>1</v>
      </c>
      <c r="AK2627" s="1">
        <v>51</v>
      </c>
    </row>
    <row r="2628" spans="1:37" x14ac:dyDescent="0.2">
      <c r="A2628" t="s">
        <v>2627</v>
      </c>
      <c r="B2628" t="s">
        <v>5168</v>
      </c>
      <c r="C2628" t="s">
        <v>10468</v>
      </c>
      <c r="D2628" t="s">
        <v>10469</v>
      </c>
      <c r="E2628" t="s">
        <v>10496</v>
      </c>
      <c r="F2628" s="35" t="s">
        <v>10497</v>
      </c>
      <c r="G2628" s="1" t="s">
        <v>5104</v>
      </c>
      <c r="H2628" s="1" t="s">
        <v>5104</v>
      </c>
      <c r="I2628" s="3">
        <v>1</v>
      </c>
      <c r="J2628" s="1">
        <v>0</v>
      </c>
      <c r="K2628" s="1">
        <v>0</v>
      </c>
      <c r="L2628" s="3">
        <v>1</v>
      </c>
      <c r="M2628" s="6">
        <v>8</v>
      </c>
      <c r="N2628" s="13">
        <v>8</v>
      </c>
      <c r="O2628" s="3">
        <v>44</v>
      </c>
      <c r="P2628" s="1">
        <v>1</v>
      </c>
      <c r="Q2628" s="1">
        <v>1</v>
      </c>
      <c r="R2628" s="3">
        <v>1</v>
      </c>
      <c r="S2628" s="1">
        <v>100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3">
        <v>1</v>
      </c>
      <c r="AD2628" s="1">
        <v>9.9855619000000007E-2</v>
      </c>
      <c r="AE2628" s="1">
        <v>2.2143426940416901E-2</v>
      </c>
      <c r="AF2628" s="1">
        <v>4</v>
      </c>
      <c r="AG2628" s="2">
        <v>4</v>
      </c>
      <c r="AH2628" s="1">
        <v>1</v>
      </c>
      <c r="AI2628" s="1">
        <v>3</v>
      </c>
      <c r="AJ2628" s="1">
        <v>3</v>
      </c>
      <c r="AK2628" s="1">
        <v>51</v>
      </c>
    </row>
    <row r="2629" spans="1:37" x14ac:dyDescent="0.2">
      <c r="A2629" t="s">
        <v>2628</v>
      </c>
      <c r="B2629" t="s">
        <v>5168</v>
      </c>
      <c r="C2629" t="s">
        <v>10468</v>
      </c>
      <c r="D2629" t="s">
        <v>10469</v>
      </c>
      <c r="E2629" t="s">
        <v>10498</v>
      </c>
      <c r="F2629" s="35" t="s">
        <v>10499</v>
      </c>
      <c r="G2629" s="1" t="s">
        <v>5104</v>
      </c>
      <c r="H2629" s="1" t="s">
        <v>5104</v>
      </c>
      <c r="I2629" s="3">
        <v>1</v>
      </c>
      <c r="J2629" s="1">
        <v>0</v>
      </c>
      <c r="K2629" s="1">
        <v>1</v>
      </c>
      <c r="L2629" s="3">
        <v>1</v>
      </c>
      <c r="M2629" s="6">
        <v>15.8</v>
      </c>
      <c r="N2629" s="13">
        <v>15.8</v>
      </c>
      <c r="O2629" s="3">
        <v>44</v>
      </c>
      <c r="P2629" s="1">
        <v>1</v>
      </c>
      <c r="Q2629" s="1">
        <v>1</v>
      </c>
      <c r="R2629" s="3">
        <v>1</v>
      </c>
      <c r="S2629" s="1">
        <v>100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3">
        <v>11</v>
      </c>
      <c r="AD2629" s="1">
        <v>9.9855619000000007E-2</v>
      </c>
      <c r="AE2629" s="1">
        <v>2.2143426940416901E-2</v>
      </c>
      <c r="AF2629" s="1">
        <v>4</v>
      </c>
      <c r="AG2629" s="2">
        <v>4</v>
      </c>
      <c r="AH2629" s="1">
        <v>11</v>
      </c>
      <c r="AI2629" s="1">
        <v>5</v>
      </c>
      <c r="AJ2629" s="1">
        <v>5</v>
      </c>
      <c r="AK2629" s="1">
        <v>51</v>
      </c>
    </row>
    <row r="2630" spans="1:37" x14ac:dyDescent="0.2">
      <c r="A2630" t="s">
        <v>2629</v>
      </c>
      <c r="B2630" t="s">
        <v>5412</v>
      </c>
      <c r="C2630" t="s">
        <v>5413</v>
      </c>
      <c r="D2630" t="s">
        <v>10500</v>
      </c>
      <c r="E2630" t="s">
        <v>10501</v>
      </c>
      <c r="F2630" s="35" t="s">
        <v>10502</v>
      </c>
      <c r="G2630" s="1" t="s">
        <v>5105</v>
      </c>
      <c r="H2630" s="1" t="s">
        <v>5105</v>
      </c>
      <c r="I2630" s="3">
        <v>1</v>
      </c>
      <c r="J2630" s="1">
        <v>0</v>
      </c>
      <c r="K2630" s="1">
        <v>0</v>
      </c>
      <c r="L2630" s="3">
        <v>1</v>
      </c>
      <c r="M2630" s="6">
        <v>1278.3</v>
      </c>
      <c r="N2630" s="13">
        <v>1278.3</v>
      </c>
      <c r="O2630" s="3">
        <v>44</v>
      </c>
      <c r="P2630" s="1">
        <v>1.1000000000000001</v>
      </c>
      <c r="Q2630" s="1">
        <v>1.1000000000000001</v>
      </c>
      <c r="R2630" s="3">
        <v>1</v>
      </c>
      <c r="S2630" s="1">
        <v>10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80</v>
      </c>
      <c r="Z2630" s="1">
        <v>0</v>
      </c>
      <c r="AA2630" s="1">
        <v>10</v>
      </c>
      <c r="AB2630" s="1">
        <v>0</v>
      </c>
      <c r="AC2630" s="3">
        <v>1</v>
      </c>
      <c r="AD2630" s="1">
        <v>-2.0802925999999999E-2</v>
      </c>
      <c r="AE2630" s="1">
        <v>-0.10800052135549899</v>
      </c>
      <c r="AF2630" s="1">
        <v>3</v>
      </c>
      <c r="AG2630" s="1">
        <v>3</v>
      </c>
      <c r="AH2630" s="1">
        <v>11</v>
      </c>
      <c r="AI2630" s="1">
        <v>4</v>
      </c>
      <c r="AJ2630" s="1">
        <v>4</v>
      </c>
      <c r="AK2630" s="1">
        <v>51</v>
      </c>
    </row>
    <row r="2631" spans="1:37" x14ac:dyDescent="0.2">
      <c r="A2631" t="s">
        <v>2630</v>
      </c>
      <c r="B2631" t="s">
        <v>5412</v>
      </c>
      <c r="C2631" t="s">
        <v>5413</v>
      </c>
      <c r="D2631" t="s">
        <v>10500</v>
      </c>
      <c r="E2631" t="s">
        <v>10503</v>
      </c>
      <c r="F2631" s="35" t="s">
        <v>10504</v>
      </c>
      <c r="G2631" s="1" t="s">
        <v>5105</v>
      </c>
      <c r="H2631" s="1" t="s">
        <v>5105</v>
      </c>
      <c r="I2631" s="3">
        <v>1</v>
      </c>
      <c r="J2631" s="1">
        <v>0</v>
      </c>
      <c r="K2631" s="1">
        <v>0</v>
      </c>
      <c r="L2631" s="3">
        <v>1</v>
      </c>
      <c r="M2631" s="6">
        <v>1499.2</v>
      </c>
      <c r="N2631" s="13">
        <v>1499.2</v>
      </c>
      <c r="O2631" s="3">
        <v>44</v>
      </c>
      <c r="P2631" s="1">
        <v>1.0049999999999999</v>
      </c>
      <c r="Q2631" s="1">
        <v>1.0049999999999999</v>
      </c>
      <c r="R2631" s="3">
        <v>47</v>
      </c>
      <c r="S2631" s="1">
        <v>40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30</v>
      </c>
      <c r="Z2631" s="1">
        <v>0</v>
      </c>
      <c r="AA2631" s="1">
        <v>20</v>
      </c>
      <c r="AB2631" s="1">
        <v>10</v>
      </c>
      <c r="AC2631" s="3">
        <v>1</v>
      </c>
      <c r="AD2631" s="1">
        <v>1.4295627999999999E-2</v>
      </c>
      <c r="AE2631" s="1">
        <v>-4.5794856983516902E-2</v>
      </c>
      <c r="AF2631" s="1">
        <v>3</v>
      </c>
      <c r="AG2631" s="1">
        <v>3</v>
      </c>
      <c r="AH2631" s="1">
        <v>11</v>
      </c>
      <c r="AI2631" s="1">
        <v>2</v>
      </c>
      <c r="AJ2631" s="1">
        <v>2</v>
      </c>
      <c r="AK2631" s="1">
        <v>51</v>
      </c>
    </row>
    <row r="2632" spans="1:37" x14ac:dyDescent="0.2">
      <c r="A2632" t="s">
        <v>2631</v>
      </c>
      <c r="B2632" t="s">
        <v>5168</v>
      </c>
      <c r="C2632" t="s">
        <v>5169</v>
      </c>
      <c r="D2632" t="s">
        <v>10505</v>
      </c>
      <c r="E2632" t="s">
        <v>10506</v>
      </c>
      <c r="F2632" s="35" t="s">
        <v>10507</v>
      </c>
      <c r="G2632" s="1" t="s">
        <v>5104</v>
      </c>
      <c r="H2632" s="1" t="s">
        <v>5104</v>
      </c>
      <c r="I2632" s="3">
        <v>1</v>
      </c>
      <c r="J2632" s="1">
        <v>0</v>
      </c>
      <c r="K2632" s="1">
        <v>0</v>
      </c>
      <c r="L2632" s="3">
        <v>1</v>
      </c>
      <c r="M2632" s="6">
        <v>250.5</v>
      </c>
      <c r="N2632" s="13">
        <v>250.5</v>
      </c>
      <c r="O2632" s="3">
        <v>44</v>
      </c>
      <c r="P2632" s="1" t="s">
        <v>2</v>
      </c>
      <c r="Q2632" s="1">
        <v>1.1858</v>
      </c>
      <c r="R2632" s="3" t="s">
        <v>14989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40</v>
      </c>
      <c r="Z2632" s="1">
        <v>40</v>
      </c>
      <c r="AA2632" s="1">
        <v>20</v>
      </c>
      <c r="AB2632" s="1">
        <v>0</v>
      </c>
      <c r="AC2632" s="3">
        <v>11</v>
      </c>
      <c r="AD2632" s="1">
        <v>-4.1443600999999997E-2</v>
      </c>
      <c r="AE2632" s="1">
        <v>-0.102567694523354</v>
      </c>
      <c r="AF2632" s="1">
        <v>3</v>
      </c>
      <c r="AG2632" s="1">
        <v>3</v>
      </c>
      <c r="AH2632" s="1">
        <v>11</v>
      </c>
      <c r="AI2632" s="1">
        <v>1</v>
      </c>
      <c r="AJ2632" s="1">
        <v>1</v>
      </c>
      <c r="AK2632" s="1">
        <v>51</v>
      </c>
    </row>
    <row r="2633" spans="1:37" x14ac:dyDescent="0.2">
      <c r="A2633" t="s">
        <v>2632</v>
      </c>
      <c r="B2633" t="s">
        <v>5412</v>
      </c>
      <c r="C2633" t="s">
        <v>5417</v>
      </c>
      <c r="D2633" t="s">
        <v>10508</v>
      </c>
      <c r="E2633" t="s">
        <v>10509</v>
      </c>
      <c r="F2633" s="35" t="s">
        <v>10510</v>
      </c>
      <c r="G2633" s="1" t="s">
        <v>5104</v>
      </c>
      <c r="H2633" s="1" t="s">
        <v>5104</v>
      </c>
      <c r="I2633" s="3">
        <v>1</v>
      </c>
      <c r="J2633" s="1">
        <v>0</v>
      </c>
      <c r="K2633" s="1">
        <v>0</v>
      </c>
      <c r="L2633" s="3">
        <v>1</v>
      </c>
      <c r="M2633" s="6">
        <v>308</v>
      </c>
      <c r="N2633" s="13">
        <v>308</v>
      </c>
      <c r="O2633" s="3">
        <v>44</v>
      </c>
      <c r="P2633" s="1">
        <v>1.71</v>
      </c>
      <c r="Q2633" s="1">
        <v>1.71</v>
      </c>
      <c r="R2633" s="3">
        <v>47</v>
      </c>
      <c r="S2633" s="1">
        <v>60</v>
      </c>
      <c r="T2633" s="1">
        <v>0</v>
      </c>
      <c r="U2633" s="1">
        <v>0</v>
      </c>
      <c r="V2633" s="1">
        <v>0</v>
      </c>
      <c r="W2633" s="1">
        <v>10</v>
      </c>
      <c r="X2633" s="1">
        <v>0</v>
      </c>
      <c r="Y2633" s="1">
        <v>10</v>
      </c>
      <c r="Z2633" s="1">
        <v>0</v>
      </c>
      <c r="AA2633" s="1">
        <v>10</v>
      </c>
      <c r="AB2633" s="1">
        <v>10</v>
      </c>
      <c r="AC2633" s="3">
        <v>11</v>
      </c>
      <c r="AD2633" s="1">
        <v>5.0297815000000003E-2</v>
      </c>
      <c r="AE2633" s="1">
        <v>-2.8102357558535298E-3</v>
      </c>
      <c r="AF2633" s="1">
        <v>3</v>
      </c>
      <c r="AG2633" s="1">
        <v>3</v>
      </c>
      <c r="AH2633" s="1">
        <v>11</v>
      </c>
      <c r="AI2633" s="1">
        <v>1</v>
      </c>
      <c r="AJ2633" s="1">
        <v>1</v>
      </c>
      <c r="AK2633" s="1">
        <v>51</v>
      </c>
    </row>
    <row r="2634" spans="1:37" x14ac:dyDescent="0.2">
      <c r="A2634" t="s">
        <v>2633</v>
      </c>
      <c r="B2634" t="s">
        <v>5412</v>
      </c>
      <c r="C2634" t="s">
        <v>5417</v>
      </c>
      <c r="D2634" t="s">
        <v>10508</v>
      </c>
      <c r="E2634" t="s">
        <v>10511</v>
      </c>
      <c r="F2634" s="35" t="s">
        <v>10512</v>
      </c>
      <c r="G2634" s="1" t="s">
        <v>5104</v>
      </c>
      <c r="H2634" s="1" t="s">
        <v>5104</v>
      </c>
      <c r="I2634" s="3">
        <v>1</v>
      </c>
      <c r="J2634" s="1">
        <v>0</v>
      </c>
      <c r="K2634" s="1">
        <v>0</v>
      </c>
      <c r="L2634" s="3">
        <v>1</v>
      </c>
      <c r="M2634" s="6">
        <v>290</v>
      </c>
      <c r="N2634" s="13">
        <v>290</v>
      </c>
      <c r="O2634" s="3">
        <v>44</v>
      </c>
      <c r="P2634" s="1">
        <v>2.2999999999999998</v>
      </c>
      <c r="Q2634" s="1">
        <v>2.2999999999999998</v>
      </c>
      <c r="R2634" s="3">
        <v>1</v>
      </c>
      <c r="S2634" s="1">
        <v>20</v>
      </c>
      <c r="T2634" s="1">
        <v>20</v>
      </c>
      <c r="U2634" s="1">
        <v>20</v>
      </c>
      <c r="V2634" s="1">
        <v>0</v>
      </c>
      <c r="W2634" s="1">
        <v>0</v>
      </c>
      <c r="X2634" s="1">
        <v>0</v>
      </c>
      <c r="Y2634" s="1">
        <v>20</v>
      </c>
      <c r="Z2634" s="1">
        <v>20</v>
      </c>
      <c r="AA2634" s="1">
        <v>0</v>
      </c>
      <c r="AB2634" s="1">
        <v>0</v>
      </c>
      <c r="AC2634" s="36">
        <v>1</v>
      </c>
      <c r="AD2634" s="1">
        <v>2.7157075999999999E-2</v>
      </c>
      <c r="AE2634" s="1">
        <v>-6.5823449359299901E-2</v>
      </c>
      <c r="AF2634" s="1">
        <v>3</v>
      </c>
      <c r="AG2634" s="1">
        <v>3</v>
      </c>
      <c r="AH2634" s="1">
        <v>1</v>
      </c>
      <c r="AI2634" s="1">
        <v>2</v>
      </c>
      <c r="AJ2634" s="1">
        <v>2</v>
      </c>
      <c r="AK2634" s="1">
        <v>51</v>
      </c>
    </row>
    <row r="2635" spans="1:37" x14ac:dyDescent="0.2">
      <c r="A2635" t="s">
        <v>2634</v>
      </c>
      <c r="B2635" t="s">
        <v>5168</v>
      </c>
      <c r="C2635" t="s">
        <v>5847</v>
      </c>
      <c r="D2635" t="s">
        <v>10513</v>
      </c>
      <c r="E2635" t="s">
        <v>10514</v>
      </c>
      <c r="F2635" s="35" t="s">
        <v>10515</v>
      </c>
      <c r="G2635" s="1" t="s">
        <v>5104</v>
      </c>
      <c r="H2635" s="1" t="s">
        <v>5104</v>
      </c>
      <c r="I2635" s="3">
        <v>1</v>
      </c>
      <c r="J2635" s="1">
        <v>0</v>
      </c>
      <c r="K2635" s="1">
        <v>0</v>
      </c>
      <c r="L2635" s="3">
        <v>1</v>
      </c>
      <c r="M2635" s="6">
        <v>5</v>
      </c>
      <c r="N2635" s="13">
        <v>5</v>
      </c>
      <c r="O2635" s="3">
        <v>1</v>
      </c>
      <c r="P2635" s="1">
        <v>1.05</v>
      </c>
      <c r="Q2635" s="1">
        <v>1.05</v>
      </c>
      <c r="R2635" s="3">
        <v>1</v>
      </c>
      <c r="S2635" s="1">
        <v>100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3">
        <v>11</v>
      </c>
      <c r="AD2635" s="1">
        <v>9.9855619000000007E-2</v>
      </c>
      <c r="AE2635" s="1">
        <v>2.2143426940416901E-2</v>
      </c>
      <c r="AF2635" s="1">
        <v>4</v>
      </c>
      <c r="AG2635" s="2">
        <v>4</v>
      </c>
      <c r="AH2635" s="1">
        <v>11</v>
      </c>
      <c r="AI2635" s="1">
        <v>1</v>
      </c>
      <c r="AJ2635" s="1">
        <v>1</v>
      </c>
      <c r="AK2635" s="1">
        <v>51</v>
      </c>
    </row>
    <row r="2636" spans="1:37" x14ac:dyDescent="0.2">
      <c r="A2636" t="s">
        <v>2635</v>
      </c>
      <c r="B2636" t="s">
        <v>5168</v>
      </c>
      <c r="C2636" t="s">
        <v>5847</v>
      </c>
      <c r="D2636" t="s">
        <v>10513</v>
      </c>
      <c r="E2636" t="s">
        <v>10516</v>
      </c>
      <c r="F2636" s="35" t="s">
        <v>10517</v>
      </c>
      <c r="G2636" s="1" t="s">
        <v>5104</v>
      </c>
      <c r="H2636" s="1" t="s">
        <v>5104</v>
      </c>
      <c r="I2636" s="3">
        <v>1</v>
      </c>
      <c r="J2636" s="1">
        <v>0</v>
      </c>
      <c r="K2636" s="1">
        <v>0</v>
      </c>
      <c r="L2636" s="3">
        <v>1</v>
      </c>
      <c r="M2636" s="6">
        <v>6.8</v>
      </c>
      <c r="N2636" s="13">
        <v>6.8</v>
      </c>
      <c r="O2636" s="3">
        <v>44</v>
      </c>
      <c r="P2636" s="1">
        <v>1.05</v>
      </c>
      <c r="Q2636" s="1">
        <v>1.05</v>
      </c>
      <c r="R2636" s="3">
        <v>1</v>
      </c>
      <c r="S2636" s="1">
        <v>100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3">
        <v>11</v>
      </c>
      <c r="AD2636" s="1">
        <v>9.9855619000000007E-2</v>
      </c>
      <c r="AE2636" s="1">
        <v>2.2143426940416901E-2</v>
      </c>
      <c r="AF2636" s="1">
        <v>4</v>
      </c>
      <c r="AG2636" s="2">
        <v>4</v>
      </c>
      <c r="AH2636" s="1">
        <v>11</v>
      </c>
      <c r="AI2636" s="1">
        <v>3</v>
      </c>
      <c r="AJ2636" s="1">
        <v>3</v>
      </c>
      <c r="AK2636" s="1">
        <v>51</v>
      </c>
    </row>
    <row r="2637" spans="1:37" x14ac:dyDescent="0.2">
      <c r="A2637" t="s">
        <v>2636</v>
      </c>
      <c r="B2637" t="s">
        <v>5168</v>
      </c>
      <c r="C2637" t="s">
        <v>5847</v>
      </c>
      <c r="D2637" t="s">
        <v>10513</v>
      </c>
      <c r="E2637" t="s">
        <v>6537</v>
      </c>
      <c r="F2637" s="35" t="s">
        <v>10518</v>
      </c>
      <c r="G2637" s="1" t="s">
        <v>5104</v>
      </c>
      <c r="H2637" s="1" t="s">
        <v>5104</v>
      </c>
      <c r="I2637" s="3">
        <v>1</v>
      </c>
      <c r="J2637" s="1">
        <v>0</v>
      </c>
      <c r="K2637" s="1">
        <v>0</v>
      </c>
      <c r="L2637" s="3">
        <v>1</v>
      </c>
      <c r="M2637" s="6">
        <v>11</v>
      </c>
      <c r="N2637" s="13">
        <v>11</v>
      </c>
      <c r="O2637" s="3">
        <v>44</v>
      </c>
      <c r="P2637" s="1">
        <v>1.05</v>
      </c>
      <c r="Q2637" s="1">
        <v>1.05</v>
      </c>
      <c r="R2637" s="3">
        <v>1</v>
      </c>
      <c r="S2637" s="1">
        <v>100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3">
        <v>11</v>
      </c>
      <c r="AD2637" s="1">
        <v>9.9855619000000007E-2</v>
      </c>
      <c r="AE2637" s="1">
        <v>2.2143426940416901E-2</v>
      </c>
      <c r="AF2637" s="1">
        <v>4</v>
      </c>
      <c r="AG2637" s="2">
        <v>4</v>
      </c>
      <c r="AH2637" s="1">
        <v>11</v>
      </c>
      <c r="AI2637" s="1">
        <v>1</v>
      </c>
      <c r="AJ2637" s="1">
        <v>1</v>
      </c>
      <c r="AK2637" s="1">
        <v>51</v>
      </c>
    </row>
    <row r="2638" spans="1:37" x14ac:dyDescent="0.2">
      <c r="A2638" t="s">
        <v>2637</v>
      </c>
      <c r="B2638" t="s">
        <v>5168</v>
      </c>
      <c r="C2638" t="s">
        <v>5847</v>
      </c>
      <c r="D2638" t="s">
        <v>10513</v>
      </c>
      <c r="E2638" t="s">
        <v>6416</v>
      </c>
      <c r="F2638" s="35" t="s">
        <v>10519</v>
      </c>
      <c r="G2638" s="1" t="s">
        <v>5104</v>
      </c>
      <c r="H2638" s="1" t="s">
        <v>5104</v>
      </c>
      <c r="I2638" s="3">
        <v>1</v>
      </c>
      <c r="J2638" s="1">
        <v>0</v>
      </c>
      <c r="K2638" s="1">
        <v>0</v>
      </c>
      <c r="L2638" s="3">
        <v>1</v>
      </c>
      <c r="M2638" s="6">
        <v>5.9</v>
      </c>
      <c r="N2638" s="13">
        <v>5.9</v>
      </c>
      <c r="O2638" s="3">
        <v>44</v>
      </c>
      <c r="P2638" s="1">
        <v>0.98499999999999999</v>
      </c>
      <c r="Q2638" s="1">
        <v>0.98499999999999999</v>
      </c>
      <c r="R2638" s="3">
        <v>47</v>
      </c>
      <c r="S2638" s="1">
        <v>100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3">
        <v>11</v>
      </c>
      <c r="AD2638" s="1">
        <v>9.9855619000000007E-2</v>
      </c>
      <c r="AE2638" s="1">
        <v>2.2143426940416901E-2</v>
      </c>
      <c r="AF2638" s="1">
        <v>4</v>
      </c>
      <c r="AG2638" s="2">
        <v>4</v>
      </c>
      <c r="AH2638" s="1">
        <v>11</v>
      </c>
      <c r="AI2638" s="1">
        <v>2</v>
      </c>
      <c r="AJ2638" s="1">
        <v>2</v>
      </c>
      <c r="AK2638" s="1">
        <v>51</v>
      </c>
    </row>
    <row r="2639" spans="1:37" x14ac:dyDescent="0.2">
      <c r="A2639" t="s">
        <v>2638</v>
      </c>
      <c r="B2639" t="s">
        <v>5168</v>
      </c>
      <c r="C2639" t="s">
        <v>5847</v>
      </c>
      <c r="D2639" t="s">
        <v>10520</v>
      </c>
      <c r="E2639" t="s">
        <v>10521</v>
      </c>
      <c r="F2639" s="35" t="s">
        <v>14939</v>
      </c>
      <c r="G2639" s="1" t="s">
        <v>5107</v>
      </c>
      <c r="H2639" s="1" t="s">
        <v>5104</v>
      </c>
      <c r="I2639" s="3">
        <v>1</v>
      </c>
      <c r="J2639" s="1">
        <v>1</v>
      </c>
      <c r="K2639" s="1">
        <v>0</v>
      </c>
      <c r="L2639" s="3">
        <v>1</v>
      </c>
      <c r="M2639" s="6">
        <v>25</v>
      </c>
      <c r="N2639" s="13">
        <v>25</v>
      </c>
      <c r="O2639" s="3">
        <v>1</v>
      </c>
      <c r="P2639" s="1">
        <v>1.05</v>
      </c>
      <c r="Q2639" s="1">
        <v>1.05</v>
      </c>
      <c r="R2639" s="3">
        <v>1</v>
      </c>
      <c r="S2639" s="1">
        <v>100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3">
        <v>44</v>
      </c>
      <c r="AD2639" s="1">
        <v>9.9855619000000007E-2</v>
      </c>
      <c r="AE2639" s="1">
        <v>2.2143426940416901E-2</v>
      </c>
      <c r="AF2639" s="1">
        <v>4</v>
      </c>
      <c r="AG2639" s="2">
        <v>4</v>
      </c>
      <c r="AH2639" s="1">
        <v>1</v>
      </c>
      <c r="AI2639" s="1">
        <v>1</v>
      </c>
      <c r="AJ2639" s="1">
        <v>1</v>
      </c>
      <c r="AK2639" s="1">
        <v>51</v>
      </c>
    </row>
    <row r="2640" spans="1:37" x14ac:dyDescent="0.2">
      <c r="A2640" t="s">
        <v>2639</v>
      </c>
      <c r="B2640" t="s">
        <v>5168</v>
      </c>
      <c r="C2640" t="s">
        <v>5847</v>
      </c>
      <c r="D2640" t="s">
        <v>10520</v>
      </c>
      <c r="E2640" t="s">
        <v>10522</v>
      </c>
      <c r="F2640" s="35" t="s">
        <v>10523</v>
      </c>
      <c r="G2640" s="1" t="s">
        <v>5104</v>
      </c>
      <c r="H2640" s="1" t="s">
        <v>5104</v>
      </c>
      <c r="I2640" s="3">
        <v>1</v>
      </c>
      <c r="J2640" s="1">
        <v>0</v>
      </c>
      <c r="K2640" s="1">
        <v>0</v>
      </c>
      <c r="L2640" s="3">
        <v>1</v>
      </c>
      <c r="M2640" s="6">
        <v>14.3</v>
      </c>
      <c r="N2640" s="13">
        <v>14.3</v>
      </c>
      <c r="O2640" s="3">
        <v>44</v>
      </c>
      <c r="P2640" s="1">
        <v>0.99</v>
      </c>
      <c r="Q2640" s="1">
        <v>0.99</v>
      </c>
      <c r="R2640" s="3">
        <v>47</v>
      </c>
      <c r="S2640" s="1">
        <v>100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3">
        <v>11</v>
      </c>
      <c r="AD2640" s="1">
        <v>9.9855619000000007E-2</v>
      </c>
      <c r="AE2640" s="1">
        <v>2.2143426940416901E-2</v>
      </c>
      <c r="AF2640" s="1">
        <v>4</v>
      </c>
      <c r="AG2640" s="2">
        <v>4</v>
      </c>
      <c r="AH2640" s="1">
        <v>11</v>
      </c>
      <c r="AI2640" s="1">
        <v>4</v>
      </c>
      <c r="AJ2640" s="1">
        <v>4</v>
      </c>
      <c r="AK2640" s="1">
        <v>51</v>
      </c>
    </row>
    <row r="2641" spans="1:37" x14ac:dyDescent="0.2">
      <c r="A2641" t="s">
        <v>2640</v>
      </c>
      <c r="B2641" t="s">
        <v>5168</v>
      </c>
      <c r="C2641" t="s">
        <v>5847</v>
      </c>
      <c r="D2641" t="s">
        <v>10520</v>
      </c>
      <c r="E2641" t="s">
        <v>10524</v>
      </c>
      <c r="F2641" s="35" t="s">
        <v>10525</v>
      </c>
      <c r="G2641" s="1" t="s">
        <v>5104</v>
      </c>
      <c r="H2641" s="1" t="s">
        <v>5104</v>
      </c>
      <c r="I2641" s="3">
        <v>1</v>
      </c>
      <c r="J2641" s="1">
        <v>0</v>
      </c>
      <c r="K2641" s="1">
        <v>0</v>
      </c>
      <c r="L2641" s="3">
        <v>1</v>
      </c>
      <c r="M2641" s="6">
        <v>13</v>
      </c>
      <c r="N2641" s="13">
        <v>13</v>
      </c>
      <c r="O2641" s="3">
        <v>44</v>
      </c>
      <c r="P2641" s="1">
        <v>0.995</v>
      </c>
      <c r="Q2641" s="1">
        <v>0.995</v>
      </c>
      <c r="R2641" s="3">
        <v>47</v>
      </c>
      <c r="S2641" s="1">
        <v>100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3">
        <v>11</v>
      </c>
      <c r="AD2641" s="1">
        <v>9.9855619000000007E-2</v>
      </c>
      <c r="AE2641" s="1">
        <v>2.2143426940416901E-2</v>
      </c>
      <c r="AF2641" s="1">
        <v>4</v>
      </c>
      <c r="AG2641" s="2">
        <v>4</v>
      </c>
      <c r="AH2641" s="1">
        <v>11</v>
      </c>
      <c r="AI2641" s="1">
        <v>4</v>
      </c>
      <c r="AJ2641" s="1">
        <v>4</v>
      </c>
      <c r="AK2641" s="1">
        <v>51</v>
      </c>
    </row>
    <row r="2642" spans="1:37" x14ac:dyDescent="0.2">
      <c r="A2642" t="s">
        <v>2641</v>
      </c>
      <c r="B2642" t="s">
        <v>5168</v>
      </c>
      <c r="C2642" t="s">
        <v>5847</v>
      </c>
      <c r="D2642" t="s">
        <v>10520</v>
      </c>
      <c r="E2642" t="s">
        <v>10526</v>
      </c>
      <c r="F2642" s="35" t="s">
        <v>10527</v>
      </c>
      <c r="G2642" s="1" t="s">
        <v>5104</v>
      </c>
      <c r="H2642" s="1" t="s">
        <v>5104</v>
      </c>
      <c r="I2642" s="3">
        <v>1</v>
      </c>
      <c r="J2642" s="1">
        <v>0</v>
      </c>
      <c r="K2642" s="1">
        <v>0</v>
      </c>
      <c r="L2642" s="3">
        <v>1</v>
      </c>
      <c r="M2642" s="6">
        <v>17.8</v>
      </c>
      <c r="N2642" s="13">
        <v>17.8</v>
      </c>
      <c r="O2642" s="3">
        <v>44</v>
      </c>
      <c r="P2642" s="1">
        <v>0.99</v>
      </c>
      <c r="Q2642" s="1">
        <v>0.99</v>
      </c>
      <c r="R2642" s="3">
        <v>47</v>
      </c>
      <c r="S2642" s="1">
        <v>100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3">
        <v>11</v>
      </c>
      <c r="AD2642" s="1">
        <v>9.9855619000000007E-2</v>
      </c>
      <c r="AE2642" s="1">
        <v>2.2143426940416999E-2</v>
      </c>
      <c r="AF2642" s="1">
        <v>4</v>
      </c>
      <c r="AG2642" s="2">
        <v>4</v>
      </c>
      <c r="AH2642" s="1">
        <v>11</v>
      </c>
      <c r="AI2642" s="1">
        <v>3</v>
      </c>
      <c r="AJ2642" s="1">
        <v>3</v>
      </c>
      <c r="AK2642" s="1">
        <v>51</v>
      </c>
    </row>
    <row r="2643" spans="1:37" x14ac:dyDescent="0.2">
      <c r="A2643" t="s">
        <v>2642</v>
      </c>
      <c r="B2643" t="s">
        <v>5168</v>
      </c>
      <c r="C2643" t="s">
        <v>5847</v>
      </c>
      <c r="D2643" t="s">
        <v>10520</v>
      </c>
      <c r="E2643" t="s">
        <v>10528</v>
      </c>
      <c r="F2643" s="35" t="s">
        <v>10529</v>
      </c>
      <c r="G2643" s="1" t="s">
        <v>5104</v>
      </c>
      <c r="H2643" s="1" t="s">
        <v>5107</v>
      </c>
      <c r="I2643" s="3">
        <v>1</v>
      </c>
      <c r="J2643" s="1">
        <v>0</v>
      </c>
      <c r="K2643" s="1">
        <v>0</v>
      </c>
      <c r="L2643" s="3">
        <v>1</v>
      </c>
      <c r="M2643" s="6">
        <v>13.6</v>
      </c>
      <c r="N2643" s="13">
        <v>13.6</v>
      </c>
      <c r="O2643" s="3">
        <v>44</v>
      </c>
      <c r="P2643" s="1">
        <v>0.99</v>
      </c>
      <c r="Q2643" s="1">
        <v>0.99</v>
      </c>
      <c r="R2643" s="3">
        <v>47</v>
      </c>
      <c r="S2643" s="1">
        <v>100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3">
        <v>11</v>
      </c>
      <c r="AD2643" s="1">
        <v>9.9855619000000007E-2</v>
      </c>
      <c r="AE2643" s="1">
        <v>2.2143426940416999E-2</v>
      </c>
      <c r="AF2643" s="1">
        <v>4</v>
      </c>
      <c r="AG2643" s="2">
        <v>4</v>
      </c>
      <c r="AH2643" s="1">
        <v>11</v>
      </c>
      <c r="AI2643" s="1">
        <v>2</v>
      </c>
      <c r="AJ2643" s="1">
        <v>2</v>
      </c>
      <c r="AK2643" s="1">
        <v>51</v>
      </c>
    </row>
    <row r="2644" spans="1:37" x14ac:dyDescent="0.2">
      <c r="A2644" t="s">
        <v>2643</v>
      </c>
      <c r="B2644" t="s">
        <v>5168</v>
      </c>
      <c r="C2644" t="s">
        <v>5847</v>
      </c>
      <c r="D2644" t="s">
        <v>10520</v>
      </c>
      <c r="E2644" t="s">
        <v>10530</v>
      </c>
      <c r="F2644" s="35" t="s">
        <v>10531</v>
      </c>
      <c r="G2644" s="1" t="s">
        <v>5104</v>
      </c>
      <c r="H2644" s="1" t="s">
        <v>5104</v>
      </c>
      <c r="I2644" s="3">
        <v>1</v>
      </c>
      <c r="J2644" s="1">
        <v>0</v>
      </c>
      <c r="K2644" s="1">
        <v>0</v>
      </c>
      <c r="L2644" s="3">
        <v>1</v>
      </c>
      <c r="M2644" s="6">
        <v>27</v>
      </c>
      <c r="N2644" s="13">
        <v>27</v>
      </c>
      <c r="O2644" s="3">
        <v>44</v>
      </c>
      <c r="P2644" s="1">
        <v>0.98</v>
      </c>
      <c r="Q2644" s="1">
        <v>0.98</v>
      </c>
      <c r="R2644" s="3">
        <v>47</v>
      </c>
      <c r="S2644" s="1">
        <v>100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3">
        <v>11</v>
      </c>
      <c r="AD2644" s="1">
        <v>9.9855619000000007E-2</v>
      </c>
      <c r="AE2644" s="1">
        <v>2.2143426940416999E-2</v>
      </c>
      <c r="AF2644" s="1">
        <v>4</v>
      </c>
      <c r="AG2644" s="2">
        <v>4</v>
      </c>
      <c r="AH2644" s="1">
        <v>11</v>
      </c>
      <c r="AI2644" s="1">
        <v>4</v>
      </c>
      <c r="AJ2644" s="1">
        <v>4</v>
      </c>
      <c r="AK2644" s="1">
        <v>51</v>
      </c>
    </row>
    <row r="2645" spans="1:37" x14ac:dyDescent="0.2">
      <c r="A2645" t="s">
        <v>2644</v>
      </c>
      <c r="B2645" t="s">
        <v>5168</v>
      </c>
      <c r="C2645" t="s">
        <v>5847</v>
      </c>
      <c r="D2645" t="s">
        <v>10520</v>
      </c>
      <c r="E2645" t="s">
        <v>6314</v>
      </c>
      <c r="F2645" s="35" t="s">
        <v>10532</v>
      </c>
      <c r="G2645" s="1" t="s">
        <v>5104</v>
      </c>
      <c r="H2645" s="1" t="s">
        <v>5104</v>
      </c>
      <c r="I2645" s="3">
        <v>1</v>
      </c>
      <c r="J2645" s="1">
        <v>0</v>
      </c>
      <c r="K2645" s="1">
        <v>1</v>
      </c>
      <c r="L2645" s="3">
        <v>1</v>
      </c>
      <c r="M2645" s="6">
        <v>31.7</v>
      </c>
      <c r="N2645" s="13">
        <v>31.7</v>
      </c>
      <c r="O2645" s="3">
        <v>44</v>
      </c>
      <c r="P2645" s="1">
        <v>1.05</v>
      </c>
      <c r="Q2645" s="1">
        <v>1.05</v>
      </c>
      <c r="R2645" s="3">
        <v>1</v>
      </c>
      <c r="S2645" s="1">
        <v>100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3">
        <v>11</v>
      </c>
      <c r="AD2645" s="1">
        <v>9.9855619000000007E-2</v>
      </c>
      <c r="AE2645" s="1">
        <v>2.2143426940416999E-2</v>
      </c>
      <c r="AF2645" s="1">
        <v>4</v>
      </c>
      <c r="AG2645" s="2">
        <v>4</v>
      </c>
      <c r="AH2645" s="1">
        <v>11</v>
      </c>
      <c r="AI2645" s="1">
        <v>5</v>
      </c>
      <c r="AJ2645" s="1">
        <v>5</v>
      </c>
      <c r="AK2645" s="1">
        <v>51</v>
      </c>
    </row>
    <row r="2646" spans="1:37" x14ac:dyDescent="0.2">
      <c r="A2646" t="s">
        <v>2645</v>
      </c>
      <c r="B2646" t="s">
        <v>5168</v>
      </c>
      <c r="C2646" t="s">
        <v>5847</v>
      </c>
      <c r="D2646" t="s">
        <v>10520</v>
      </c>
      <c r="E2646" t="s">
        <v>10533</v>
      </c>
      <c r="F2646" s="35" t="s">
        <v>10534</v>
      </c>
      <c r="G2646" s="1" t="s">
        <v>5104</v>
      </c>
      <c r="H2646" s="1" t="s">
        <v>5104</v>
      </c>
      <c r="I2646" s="3">
        <v>1</v>
      </c>
      <c r="J2646" s="1">
        <v>0</v>
      </c>
      <c r="K2646" s="1">
        <v>0</v>
      </c>
      <c r="L2646" s="3">
        <v>1</v>
      </c>
      <c r="M2646" s="6">
        <v>22.6</v>
      </c>
      <c r="N2646" s="13">
        <v>22.6</v>
      </c>
      <c r="O2646" s="3">
        <v>44</v>
      </c>
      <c r="P2646" s="1">
        <v>1.0225</v>
      </c>
      <c r="Q2646" s="1">
        <v>1.0225</v>
      </c>
      <c r="R2646" s="3">
        <v>47</v>
      </c>
      <c r="S2646" s="1">
        <v>100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3">
        <v>11</v>
      </c>
      <c r="AD2646" s="1">
        <v>9.9855619000000007E-2</v>
      </c>
      <c r="AE2646" s="1">
        <v>2.2143426940416999E-2</v>
      </c>
      <c r="AF2646" s="1">
        <v>4</v>
      </c>
      <c r="AG2646" s="2">
        <v>4</v>
      </c>
      <c r="AH2646" s="1">
        <v>11</v>
      </c>
      <c r="AI2646" s="1">
        <v>6</v>
      </c>
      <c r="AJ2646" s="1">
        <v>6</v>
      </c>
      <c r="AK2646" s="1">
        <v>51</v>
      </c>
    </row>
    <row r="2647" spans="1:37" x14ac:dyDescent="0.2">
      <c r="A2647" t="s">
        <v>2646</v>
      </c>
      <c r="B2647" t="s">
        <v>6290</v>
      </c>
      <c r="C2647" t="s">
        <v>6291</v>
      </c>
      <c r="D2647" t="s">
        <v>10535</v>
      </c>
      <c r="E2647" t="s">
        <v>10536</v>
      </c>
      <c r="F2647" s="35" t="s">
        <v>10537</v>
      </c>
      <c r="G2647" s="1" t="s">
        <v>5104</v>
      </c>
      <c r="H2647" s="1" t="s">
        <v>5104</v>
      </c>
      <c r="I2647" s="3">
        <v>1</v>
      </c>
      <c r="J2647" s="1">
        <v>0</v>
      </c>
      <c r="K2647" s="1">
        <v>0</v>
      </c>
      <c r="L2647" s="3">
        <v>1</v>
      </c>
      <c r="M2647" s="6">
        <v>35</v>
      </c>
      <c r="N2647" s="13">
        <v>35</v>
      </c>
      <c r="O2647" s="3">
        <v>44</v>
      </c>
      <c r="P2647" s="1">
        <v>4</v>
      </c>
      <c r="Q2647" s="1">
        <v>4</v>
      </c>
      <c r="R2647" s="3">
        <v>1</v>
      </c>
      <c r="S2647" s="1">
        <v>20</v>
      </c>
      <c r="T2647" s="1">
        <v>20</v>
      </c>
      <c r="U2647" s="1">
        <v>0</v>
      </c>
      <c r="V2647" s="1">
        <v>0</v>
      </c>
      <c r="W2647" s="1">
        <v>0</v>
      </c>
      <c r="X2647" s="1">
        <v>20</v>
      </c>
      <c r="Y2647" s="1">
        <v>20</v>
      </c>
      <c r="Z2647" s="1">
        <v>0</v>
      </c>
      <c r="AA2647" s="1">
        <v>20</v>
      </c>
      <c r="AB2647" s="1">
        <v>0</v>
      </c>
      <c r="AC2647" s="3">
        <v>11</v>
      </c>
      <c r="AD2647" s="1">
        <v>9.0664879999999993E-3</v>
      </c>
      <c r="AE2647" s="1">
        <v>-5.6918210865883702E-2</v>
      </c>
      <c r="AF2647" s="1">
        <v>1</v>
      </c>
      <c r="AG2647" s="1">
        <v>1</v>
      </c>
      <c r="AH2647" s="1">
        <v>11</v>
      </c>
      <c r="AI2647" s="1">
        <v>2</v>
      </c>
      <c r="AJ2647" s="1">
        <v>2</v>
      </c>
      <c r="AK2647" s="1">
        <v>51</v>
      </c>
    </row>
    <row r="2648" spans="1:37" x14ac:dyDescent="0.2">
      <c r="A2648" t="s">
        <v>2647</v>
      </c>
      <c r="B2648" t="s">
        <v>6290</v>
      </c>
      <c r="C2648" t="s">
        <v>6291</v>
      </c>
      <c r="D2648" t="s">
        <v>10535</v>
      </c>
      <c r="E2648" t="s">
        <v>5600</v>
      </c>
      <c r="F2648" s="35" t="s">
        <v>10538</v>
      </c>
      <c r="G2648" s="1" t="s">
        <v>5105</v>
      </c>
      <c r="H2648" s="1" t="s">
        <v>5105</v>
      </c>
      <c r="I2648" s="3">
        <v>1</v>
      </c>
      <c r="J2648" s="1">
        <v>0</v>
      </c>
      <c r="K2648" s="1">
        <v>0</v>
      </c>
      <c r="L2648" s="3">
        <v>1</v>
      </c>
      <c r="M2648" s="6">
        <v>19.5</v>
      </c>
      <c r="N2648" s="13">
        <v>19.5</v>
      </c>
      <c r="O2648" s="3">
        <v>44</v>
      </c>
      <c r="P2648" s="1" t="s">
        <v>2</v>
      </c>
      <c r="Q2648" s="1">
        <v>4.4969999999999999</v>
      </c>
      <c r="R2648" s="3" t="s">
        <v>14989</v>
      </c>
      <c r="S2648" s="1">
        <v>20</v>
      </c>
      <c r="T2648" s="1">
        <v>20</v>
      </c>
      <c r="U2648" s="1">
        <v>0</v>
      </c>
      <c r="V2648" s="1">
        <v>0</v>
      </c>
      <c r="W2648" s="1">
        <v>0</v>
      </c>
      <c r="X2648" s="1">
        <v>20</v>
      </c>
      <c r="Y2648" s="1">
        <v>20</v>
      </c>
      <c r="Z2648" s="1">
        <v>0</v>
      </c>
      <c r="AA2648" s="1">
        <v>20</v>
      </c>
      <c r="AB2648" s="1">
        <v>0</v>
      </c>
      <c r="AC2648" s="3">
        <v>11</v>
      </c>
      <c r="AD2648" s="1">
        <v>9.0664879999999993E-3</v>
      </c>
      <c r="AE2648" s="1">
        <v>-5.6918210865883702E-2</v>
      </c>
      <c r="AF2648" s="1">
        <v>1</v>
      </c>
      <c r="AG2648" s="1">
        <v>1</v>
      </c>
      <c r="AH2648" s="1">
        <v>11</v>
      </c>
      <c r="AI2648" s="1">
        <v>3</v>
      </c>
      <c r="AJ2648" s="1">
        <v>3</v>
      </c>
      <c r="AK2648" s="1">
        <v>51</v>
      </c>
    </row>
    <row r="2649" spans="1:37" x14ac:dyDescent="0.2">
      <c r="A2649" t="s">
        <v>2648</v>
      </c>
      <c r="B2649" t="s">
        <v>6290</v>
      </c>
      <c r="C2649" t="s">
        <v>6291</v>
      </c>
      <c r="D2649" t="s">
        <v>10535</v>
      </c>
      <c r="E2649" t="s">
        <v>10539</v>
      </c>
      <c r="F2649" s="35" t="s">
        <v>10540</v>
      </c>
      <c r="G2649" s="1" t="s">
        <v>5104</v>
      </c>
      <c r="H2649" s="1" t="s">
        <v>5104</v>
      </c>
      <c r="I2649" s="3">
        <v>2</v>
      </c>
      <c r="J2649" s="1">
        <v>1</v>
      </c>
      <c r="K2649" s="1">
        <v>1</v>
      </c>
      <c r="L2649" s="3">
        <v>1</v>
      </c>
      <c r="M2649" s="6">
        <v>69.599999999999994</v>
      </c>
      <c r="N2649" s="13">
        <v>69.599999999999994</v>
      </c>
      <c r="O2649" s="3">
        <v>44</v>
      </c>
      <c r="P2649" s="1">
        <v>7.18</v>
      </c>
      <c r="Q2649" s="1">
        <v>7.18</v>
      </c>
      <c r="R2649" s="3">
        <v>47</v>
      </c>
      <c r="S2649" s="1">
        <v>20</v>
      </c>
      <c r="T2649" s="1">
        <v>20</v>
      </c>
      <c r="U2649" s="1">
        <v>0</v>
      </c>
      <c r="V2649" s="1">
        <v>0</v>
      </c>
      <c r="W2649" s="1">
        <v>0</v>
      </c>
      <c r="X2649" s="1">
        <v>20</v>
      </c>
      <c r="Y2649" s="1">
        <v>20</v>
      </c>
      <c r="Z2649" s="1">
        <v>0</v>
      </c>
      <c r="AA2649" s="1">
        <v>20</v>
      </c>
      <c r="AB2649" s="1">
        <v>0</v>
      </c>
      <c r="AC2649" s="3">
        <v>11</v>
      </c>
      <c r="AD2649" s="1">
        <v>9.0664879999999993E-3</v>
      </c>
      <c r="AE2649" s="1">
        <v>-5.6918210865883702E-2</v>
      </c>
      <c r="AF2649" s="1">
        <v>1</v>
      </c>
      <c r="AG2649" s="1">
        <v>1</v>
      </c>
      <c r="AH2649" s="1">
        <v>11</v>
      </c>
      <c r="AI2649" s="1">
        <v>4</v>
      </c>
      <c r="AJ2649" s="1">
        <v>4</v>
      </c>
      <c r="AK2649" s="1">
        <v>51</v>
      </c>
    </row>
    <row r="2650" spans="1:37" x14ac:dyDescent="0.2">
      <c r="A2650" t="s">
        <v>2649</v>
      </c>
      <c r="B2650" t="s">
        <v>6290</v>
      </c>
      <c r="C2650" t="s">
        <v>6291</v>
      </c>
      <c r="D2650" t="s">
        <v>10535</v>
      </c>
      <c r="E2650" t="s">
        <v>10541</v>
      </c>
      <c r="F2650" s="35" t="s">
        <v>10542</v>
      </c>
      <c r="G2650" s="1" t="s">
        <v>5105</v>
      </c>
      <c r="H2650" s="1" t="s">
        <v>5105</v>
      </c>
      <c r="I2650" s="3">
        <v>1</v>
      </c>
      <c r="J2650" s="1">
        <v>1</v>
      </c>
      <c r="K2650" s="1">
        <v>1</v>
      </c>
      <c r="L2650" s="3">
        <v>1</v>
      </c>
      <c r="M2650" s="6">
        <v>58</v>
      </c>
      <c r="N2650" s="13">
        <v>58</v>
      </c>
      <c r="O2650" s="3">
        <v>44</v>
      </c>
      <c r="P2650" s="1">
        <v>13</v>
      </c>
      <c r="Q2650" s="1">
        <v>13</v>
      </c>
      <c r="R2650" s="3">
        <v>47</v>
      </c>
      <c r="S2650" s="1">
        <v>20</v>
      </c>
      <c r="T2650" s="1">
        <v>20</v>
      </c>
      <c r="U2650" s="1">
        <v>0</v>
      </c>
      <c r="V2650" s="1">
        <v>0</v>
      </c>
      <c r="W2650" s="1">
        <v>0</v>
      </c>
      <c r="X2650" s="1">
        <v>20</v>
      </c>
      <c r="Y2650" s="1">
        <v>20</v>
      </c>
      <c r="Z2650" s="1">
        <v>0</v>
      </c>
      <c r="AA2650" s="1">
        <v>20</v>
      </c>
      <c r="AB2650" s="1">
        <v>0</v>
      </c>
      <c r="AC2650" s="3">
        <v>11</v>
      </c>
      <c r="AD2650" s="1">
        <v>9.0664879999999993E-3</v>
      </c>
      <c r="AE2650" s="1">
        <v>-5.6918210865883702E-2</v>
      </c>
      <c r="AF2650" s="1">
        <v>1</v>
      </c>
      <c r="AG2650" s="1">
        <v>1</v>
      </c>
      <c r="AH2650" s="1">
        <v>11</v>
      </c>
      <c r="AI2650" s="1">
        <v>5</v>
      </c>
      <c r="AJ2650" s="1">
        <v>5</v>
      </c>
      <c r="AK2650" s="1">
        <v>51</v>
      </c>
    </row>
    <row r="2651" spans="1:37" x14ac:dyDescent="0.2">
      <c r="A2651" t="s">
        <v>2650</v>
      </c>
      <c r="B2651" t="s">
        <v>6290</v>
      </c>
      <c r="C2651" t="s">
        <v>6291</v>
      </c>
      <c r="D2651" t="s">
        <v>10535</v>
      </c>
      <c r="E2651" t="s">
        <v>10543</v>
      </c>
      <c r="F2651" s="35" t="s">
        <v>10544</v>
      </c>
      <c r="G2651" s="1" t="s">
        <v>5104</v>
      </c>
      <c r="H2651" s="1" t="s">
        <v>5104</v>
      </c>
      <c r="I2651" s="3">
        <v>1</v>
      </c>
      <c r="J2651" s="1">
        <v>1</v>
      </c>
      <c r="K2651" s="1">
        <v>1</v>
      </c>
      <c r="L2651" s="3">
        <v>1</v>
      </c>
      <c r="M2651" s="6">
        <v>71.400000000000006</v>
      </c>
      <c r="N2651" s="13">
        <v>71.400000000000006</v>
      </c>
      <c r="O2651" s="3">
        <v>44</v>
      </c>
      <c r="P2651" s="1">
        <v>8.1449999999999996</v>
      </c>
      <c r="Q2651" s="1">
        <v>8.1449999999999996</v>
      </c>
      <c r="R2651" s="3">
        <v>47</v>
      </c>
      <c r="S2651" s="1">
        <v>20</v>
      </c>
      <c r="T2651" s="1">
        <v>20</v>
      </c>
      <c r="U2651" s="1">
        <v>0</v>
      </c>
      <c r="V2651" s="1">
        <v>0</v>
      </c>
      <c r="W2651" s="1">
        <v>0</v>
      </c>
      <c r="X2651" s="1">
        <v>20</v>
      </c>
      <c r="Y2651" s="1">
        <v>20</v>
      </c>
      <c r="Z2651" s="1">
        <v>0</v>
      </c>
      <c r="AA2651" s="1">
        <v>20</v>
      </c>
      <c r="AB2651" s="1">
        <v>0</v>
      </c>
      <c r="AC2651" s="3">
        <v>11</v>
      </c>
      <c r="AD2651" s="1">
        <v>9.0664879999999993E-3</v>
      </c>
      <c r="AE2651" s="1">
        <v>-5.6918210865883702E-2</v>
      </c>
      <c r="AF2651" s="1">
        <v>1</v>
      </c>
      <c r="AG2651" s="1">
        <v>1</v>
      </c>
      <c r="AH2651" s="1">
        <v>11</v>
      </c>
      <c r="AI2651" s="1">
        <v>5</v>
      </c>
      <c r="AJ2651" s="1">
        <v>5</v>
      </c>
      <c r="AK2651" s="1">
        <v>51</v>
      </c>
    </row>
    <row r="2652" spans="1:37" x14ac:dyDescent="0.2">
      <c r="A2652" t="s">
        <v>2651</v>
      </c>
      <c r="B2652" t="s">
        <v>6290</v>
      </c>
      <c r="C2652" t="s">
        <v>6291</v>
      </c>
      <c r="D2652" t="s">
        <v>10535</v>
      </c>
      <c r="E2652" t="s">
        <v>8583</v>
      </c>
      <c r="F2652" s="35" t="s">
        <v>10545</v>
      </c>
      <c r="G2652" s="1" t="s">
        <v>5104</v>
      </c>
      <c r="H2652" s="1" t="s">
        <v>5104</v>
      </c>
      <c r="I2652" s="3">
        <v>1</v>
      </c>
      <c r="J2652" s="1">
        <v>0</v>
      </c>
      <c r="K2652" s="1">
        <v>0</v>
      </c>
      <c r="L2652" s="3">
        <v>1</v>
      </c>
      <c r="M2652" s="6">
        <v>40</v>
      </c>
      <c r="N2652" s="13">
        <v>40</v>
      </c>
      <c r="O2652" s="3">
        <v>44</v>
      </c>
      <c r="P2652" s="1" t="s">
        <v>2</v>
      </c>
      <c r="Q2652" s="1">
        <v>3.5992999999999999</v>
      </c>
      <c r="R2652" s="3" t="s">
        <v>14989</v>
      </c>
      <c r="S2652" s="1">
        <v>20</v>
      </c>
      <c r="T2652" s="1">
        <v>20</v>
      </c>
      <c r="U2652" s="1">
        <v>0</v>
      </c>
      <c r="V2652" s="1">
        <v>0</v>
      </c>
      <c r="W2652" s="1">
        <v>0</v>
      </c>
      <c r="X2652" s="1">
        <v>20</v>
      </c>
      <c r="Y2652" s="1">
        <v>20</v>
      </c>
      <c r="Z2652" s="1">
        <v>0</v>
      </c>
      <c r="AA2652" s="1">
        <v>20</v>
      </c>
      <c r="AB2652" s="1">
        <v>0</v>
      </c>
      <c r="AC2652" s="3">
        <v>11</v>
      </c>
      <c r="AD2652" s="1">
        <v>9.0664879999999993E-3</v>
      </c>
      <c r="AE2652" s="1">
        <v>-5.6918210865883702E-2</v>
      </c>
      <c r="AF2652" s="1">
        <v>1</v>
      </c>
      <c r="AG2652" s="1">
        <v>1</v>
      </c>
      <c r="AH2652" s="1">
        <v>11</v>
      </c>
      <c r="AI2652" s="1">
        <v>1</v>
      </c>
      <c r="AJ2652" s="1">
        <v>1</v>
      </c>
      <c r="AK2652" s="1">
        <v>51</v>
      </c>
    </row>
    <row r="2653" spans="1:37" x14ac:dyDescent="0.2">
      <c r="A2653" t="s">
        <v>2652</v>
      </c>
      <c r="B2653" t="s">
        <v>6290</v>
      </c>
      <c r="C2653" t="s">
        <v>6291</v>
      </c>
      <c r="D2653" t="s">
        <v>10535</v>
      </c>
      <c r="E2653" t="s">
        <v>10546</v>
      </c>
      <c r="F2653" s="35" t="s">
        <v>10547</v>
      </c>
      <c r="G2653" s="1" t="s">
        <v>2</v>
      </c>
      <c r="H2653" s="1" t="s">
        <v>5104</v>
      </c>
      <c r="I2653" s="14" t="s">
        <v>14989</v>
      </c>
      <c r="J2653" s="1" t="s">
        <v>2</v>
      </c>
      <c r="K2653" s="1">
        <v>0</v>
      </c>
      <c r="L2653" s="14" t="s">
        <v>14989</v>
      </c>
      <c r="M2653" s="6">
        <v>65.8</v>
      </c>
      <c r="N2653" s="13">
        <v>65.8</v>
      </c>
      <c r="O2653" s="3">
        <v>44</v>
      </c>
      <c r="P2653" s="1">
        <v>7.12</v>
      </c>
      <c r="Q2653" s="1">
        <v>7.12</v>
      </c>
      <c r="R2653" s="3">
        <v>47</v>
      </c>
      <c r="S2653" s="1">
        <v>20</v>
      </c>
      <c r="T2653" s="1">
        <v>20</v>
      </c>
      <c r="U2653" s="1">
        <v>0</v>
      </c>
      <c r="V2653" s="1">
        <v>0</v>
      </c>
      <c r="W2653" s="1">
        <v>0</v>
      </c>
      <c r="X2653" s="1">
        <v>20</v>
      </c>
      <c r="Y2653" s="1">
        <v>20</v>
      </c>
      <c r="Z2653" s="1">
        <v>0</v>
      </c>
      <c r="AA2653" s="1">
        <v>20</v>
      </c>
      <c r="AB2653" s="1">
        <v>0</v>
      </c>
      <c r="AC2653" s="3">
        <v>11</v>
      </c>
      <c r="AD2653" s="1">
        <v>9.0664879999999993E-3</v>
      </c>
      <c r="AE2653" s="1">
        <v>-5.6918210865883799E-2</v>
      </c>
      <c r="AF2653" s="1">
        <v>1</v>
      </c>
      <c r="AG2653" s="1">
        <v>1</v>
      </c>
      <c r="AH2653" s="1">
        <v>11</v>
      </c>
      <c r="AI2653" s="1">
        <v>1</v>
      </c>
      <c r="AJ2653" s="1">
        <v>1</v>
      </c>
      <c r="AK2653" s="1">
        <v>51</v>
      </c>
    </row>
    <row r="2654" spans="1:37" x14ac:dyDescent="0.2">
      <c r="A2654" t="s">
        <v>2653</v>
      </c>
      <c r="B2654" t="s">
        <v>6290</v>
      </c>
      <c r="C2654" t="s">
        <v>6291</v>
      </c>
      <c r="D2654" t="s">
        <v>10535</v>
      </c>
      <c r="E2654" t="s">
        <v>9614</v>
      </c>
      <c r="F2654" s="35" t="s">
        <v>10548</v>
      </c>
      <c r="G2654" s="1" t="s">
        <v>2</v>
      </c>
      <c r="H2654" s="1" t="s">
        <v>5104</v>
      </c>
      <c r="I2654" s="14" t="s">
        <v>14989</v>
      </c>
      <c r="J2654" s="1" t="s">
        <v>2</v>
      </c>
      <c r="K2654" s="1">
        <v>0</v>
      </c>
      <c r="L2654" s="14" t="s">
        <v>14989</v>
      </c>
      <c r="M2654" s="6">
        <v>55.2</v>
      </c>
      <c r="N2654" s="13">
        <v>55.2</v>
      </c>
      <c r="O2654" s="3">
        <v>44</v>
      </c>
      <c r="P2654" s="1" t="s">
        <v>2</v>
      </c>
      <c r="Q2654" s="1">
        <v>4.2558999999999996</v>
      </c>
      <c r="R2654" s="3" t="s">
        <v>14989</v>
      </c>
      <c r="S2654" s="1">
        <v>22</v>
      </c>
      <c r="T2654" s="1">
        <v>0</v>
      </c>
      <c r="U2654" s="1">
        <v>0</v>
      </c>
      <c r="V2654" s="1">
        <v>0</v>
      </c>
      <c r="W2654" s="1">
        <v>37</v>
      </c>
      <c r="X2654" s="1">
        <v>0</v>
      </c>
      <c r="Y2654" s="1">
        <v>21</v>
      </c>
      <c r="Z2654" s="1">
        <v>0</v>
      </c>
      <c r="AA2654" s="1">
        <v>20</v>
      </c>
      <c r="AB2654" s="1">
        <v>0</v>
      </c>
      <c r="AC2654" s="3">
        <v>44</v>
      </c>
      <c r="AD2654" s="1">
        <v>5.2618509999999997E-3</v>
      </c>
      <c r="AE2654" s="1">
        <v>-5.7883915762238697E-2</v>
      </c>
      <c r="AF2654" s="1">
        <v>1</v>
      </c>
      <c r="AG2654" s="1">
        <v>1</v>
      </c>
      <c r="AH2654" s="1">
        <v>1</v>
      </c>
      <c r="AI2654" s="1">
        <v>2</v>
      </c>
      <c r="AJ2654" s="1">
        <v>2</v>
      </c>
      <c r="AK2654" s="1">
        <v>51</v>
      </c>
    </row>
    <row r="2655" spans="1:37" x14ac:dyDescent="0.2">
      <c r="A2655" t="s">
        <v>2654</v>
      </c>
      <c r="B2655" t="s">
        <v>6290</v>
      </c>
      <c r="C2655" t="s">
        <v>6291</v>
      </c>
      <c r="D2655" t="s">
        <v>10535</v>
      </c>
      <c r="E2655" t="s">
        <v>6067</v>
      </c>
      <c r="F2655" s="35" t="s">
        <v>10549</v>
      </c>
      <c r="G2655" s="1" t="s">
        <v>5104</v>
      </c>
      <c r="H2655" s="1" t="s">
        <v>5104</v>
      </c>
      <c r="I2655" s="3">
        <v>2</v>
      </c>
      <c r="J2655" s="1">
        <v>0</v>
      </c>
      <c r="K2655" s="1">
        <v>0</v>
      </c>
      <c r="L2655" s="3">
        <v>1</v>
      </c>
      <c r="M2655" s="6">
        <v>112</v>
      </c>
      <c r="N2655" s="13">
        <v>112</v>
      </c>
      <c r="O2655" s="3">
        <v>44</v>
      </c>
      <c r="P2655" s="1" t="s">
        <v>2</v>
      </c>
      <c r="Q2655" s="1">
        <v>3.9097</v>
      </c>
      <c r="R2655" s="3" t="s">
        <v>14989</v>
      </c>
      <c r="S2655" s="1">
        <v>20</v>
      </c>
      <c r="T2655" s="1">
        <v>20</v>
      </c>
      <c r="U2655" s="1">
        <v>0</v>
      </c>
      <c r="V2655" s="1">
        <v>0</v>
      </c>
      <c r="W2655" s="1">
        <v>0</v>
      </c>
      <c r="X2655" s="1">
        <v>20</v>
      </c>
      <c r="Y2655" s="1">
        <v>20</v>
      </c>
      <c r="Z2655" s="1">
        <v>0</v>
      </c>
      <c r="AA2655" s="1">
        <v>20</v>
      </c>
      <c r="AB2655" s="1">
        <v>0</v>
      </c>
      <c r="AC2655" s="3">
        <v>11</v>
      </c>
      <c r="AD2655" s="1">
        <v>9.0664879999999993E-3</v>
      </c>
      <c r="AE2655" s="1">
        <v>-5.6918210865883799E-2</v>
      </c>
      <c r="AF2655" s="1">
        <v>1</v>
      </c>
      <c r="AG2655" s="1">
        <v>1</v>
      </c>
      <c r="AH2655" s="1">
        <v>11</v>
      </c>
      <c r="AI2655" s="1">
        <v>2</v>
      </c>
      <c r="AJ2655" s="1">
        <v>2</v>
      </c>
      <c r="AK2655" s="1">
        <v>51</v>
      </c>
    </row>
    <row r="2656" spans="1:37" x14ac:dyDescent="0.2">
      <c r="A2656" t="s">
        <v>2655</v>
      </c>
      <c r="B2656" t="s">
        <v>6290</v>
      </c>
      <c r="C2656" t="s">
        <v>6291</v>
      </c>
      <c r="D2656" t="s">
        <v>10535</v>
      </c>
      <c r="E2656" t="s">
        <v>10550</v>
      </c>
      <c r="F2656" s="35" t="s">
        <v>10551</v>
      </c>
      <c r="G2656" s="1" t="s">
        <v>5105</v>
      </c>
      <c r="H2656" s="1" t="s">
        <v>5105</v>
      </c>
      <c r="I2656" s="3">
        <v>1</v>
      </c>
      <c r="J2656" s="1">
        <v>0</v>
      </c>
      <c r="K2656" s="1">
        <v>0</v>
      </c>
      <c r="L2656" s="3">
        <v>1</v>
      </c>
      <c r="M2656" s="6">
        <v>11.3</v>
      </c>
      <c r="N2656" s="13">
        <v>11.3</v>
      </c>
      <c r="O2656" s="3">
        <v>44</v>
      </c>
      <c r="P2656" s="1" t="s">
        <v>2</v>
      </c>
      <c r="Q2656" s="1">
        <v>4.8703000000000003</v>
      </c>
      <c r="R2656" s="3" t="s">
        <v>14989</v>
      </c>
      <c r="S2656" s="1">
        <v>20</v>
      </c>
      <c r="T2656" s="1">
        <v>20</v>
      </c>
      <c r="U2656" s="1">
        <v>0</v>
      </c>
      <c r="V2656" s="1">
        <v>0</v>
      </c>
      <c r="W2656" s="1">
        <v>0</v>
      </c>
      <c r="X2656" s="1">
        <v>20</v>
      </c>
      <c r="Y2656" s="1">
        <v>20</v>
      </c>
      <c r="Z2656" s="1">
        <v>0</v>
      </c>
      <c r="AA2656" s="1">
        <v>20</v>
      </c>
      <c r="AB2656" s="1">
        <v>0</v>
      </c>
      <c r="AC2656" s="3">
        <v>11</v>
      </c>
      <c r="AD2656" s="1">
        <v>9.0664879999999993E-3</v>
      </c>
      <c r="AE2656" s="1">
        <v>-5.6918210865883799E-2</v>
      </c>
      <c r="AF2656" s="1">
        <v>1</v>
      </c>
      <c r="AG2656" s="1">
        <v>1</v>
      </c>
      <c r="AH2656" s="1">
        <v>11</v>
      </c>
      <c r="AI2656" s="1">
        <v>3</v>
      </c>
      <c r="AJ2656" s="1">
        <v>3</v>
      </c>
      <c r="AK2656" s="1">
        <v>51</v>
      </c>
    </row>
    <row r="2657" spans="1:37" x14ac:dyDescent="0.2">
      <c r="A2657" t="s">
        <v>2656</v>
      </c>
      <c r="B2657" t="s">
        <v>6290</v>
      </c>
      <c r="C2657" t="s">
        <v>6291</v>
      </c>
      <c r="D2657" t="s">
        <v>10535</v>
      </c>
      <c r="E2657" t="s">
        <v>10552</v>
      </c>
      <c r="F2657" s="35" t="s">
        <v>10553</v>
      </c>
      <c r="G2657" s="1" t="s">
        <v>5104</v>
      </c>
      <c r="H2657" s="1" t="s">
        <v>5104</v>
      </c>
      <c r="I2657" s="3">
        <v>2</v>
      </c>
      <c r="J2657" s="1">
        <v>0</v>
      </c>
      <c r="K2657" s="1">
        <v>0</v>
      </c>
      <c r="L2657" s="3">
        <v>1</v>
      </c>
      <c r="M2657" s="6">
        <v>112</v>
      </c>
      <c r="N2657" s="13">
        <v>112</v>
      </c>
      <c r="O2657" s="3">
        <v>44</v>
      </c>
      <c r="P2657" s="1" t="s">
        <v>2</v>
      </c>
      <c r="Q2657" s="1">
        <v>3.8885000000000001</v>
      </c>
      <c r="R2657" s="3" t="s">
        <v>14989</v>
      </c>
      <c r="S2657" s="1">
        <v>20</v>
      </c>
      <c r="T2657" s="1">
        <v>20</v>
      </c>
      <c r="U2657" s="1">
        <v>0</v>
      </c>
      <c r="V2657" s="1">
        <v>0</v>
      </c>
      <c r="W2657" s="1">
        <v>0</v>
      </c>
      <c r="X2657" s="1">
        <v>20</v>
      </c>
      <c r="Y2657" s="1">
        <v>20</v>
      </c>
      <c r="Z2657" s="1">
        <v>0</v>
      </c>
      <c r="AA2657" s="1">
        <v>20</v>
      </c>
      <c r="AB2657" s="1">
        <v>0</v>
      </c>
      <c r="AC2657" s="3">
        <v>11</v>
      </c>
      <c r="AD2657" s="1">
        <v>9.0664879999999993E-3</v>
      </c>
      <c r="AE2657" s="1">
        <v>-5.6918210865883799E-2</v>
      </c>
      <c r="AF2657" s="1">
        <v>1</v>
      </c>
      <c r="AG2657" s="1">
        <v>1</v>
      </c>
      <c r="AH2657" s="1">
        <v>11</v>
      </c>
      <c r="AI2657" s="1">
        <v>1</v>
      </c>
      <c r="AJ2657" s="1">
        <v>1</v>
      </c>
      <c r="AK2657" s="1">
        <v>51</v>
      </c>
    </row>
    <row r="2658" spans="1:37" x14ac:dyDescent="0.2">
      <c r="A2658" t="s">
        <v>2657</v>
      </c>
      <c r="B2658" t="s">
        <v>6290</v>
      </c>
      <c r="C2658" t="s">
        <v>6291</v>
      </c>
      <c r="D2658" t="s">
        <v>10535</v>
      </c>
      <c r="E2658" t="s">
        <v>10554</v>
      </c>
      <c r="F2658" s="35" t="s">
        <v>10555</v>
      </c>
      <c r="G2658" s="1" t="s">
        <v>5107</v>
      </c>
      <c r="H2658" s="1" t="s">
        <v>5107</v>
      </c>
      <c r="I2658" s="3">
        <v>1</v>
      </c>
      <c r="J2658" s="1">
        <v>0</v>
      </c>
      <c r="K2658" s="1">
        <v>0</v>
      </c>
      <c r="L2658" s="3">
        <v>1</v>
      </c>
      <c r="M2658" s="6">
        <v>65.900000000000006</v>
      </c>
      <c r="N2658" s="13">
        <v>65.900000000000006</v>
      </c>
      <c r="O2658" s="3">
        <v>44</v>
      </c>
      <c r="P2658" s="1" t="s">
        <v>2</v>
      </c>
      <c r="Q2658" s="1">
        <v>4.1474000000000002</v>
      </c>
      <c r="R2658" s="3" t="s">
        <v>14989</v>
      </c>
      <c r="S2658" s="1">
        <v>20</v>
      </c>
      <c r="T2658" s="1">
        <v>20</v>
      </c>
      <c r="U2658" s="1">
        <v>0</v>
      </c>
      <c r="V2658" s="1">
        <v>0</v>
      </c>
      <c r="W2658" s="1">
        <v>0</v>
      </c>
      <c r="X2658" s="1">
        <v>20</v>
      </c>
      <c r="Y2658" s="1">
        <v>20</v>
      </c>
      <c r="Z2658" s="1">
        <v>0</v>
      </c>
      <c r="AA2658" s="1">
        <v>20</v>
      </c>
      <c r="AB2658" s="1">
        <v>0</v>
      </c>
      <c r="AC2658" s="3">
        <v>11</v>
      </c>
      <c r="AD2658" s="1">
        <v>9.0664879999999993E-3</v>
      </c>
      <c r="AE2658" s="1">
        <v>-5.6918210865883799E-2</v>
      </c>
      <c r="AF2658" s="1">
        <v>1</v>
      </c>
      <c r="AG2658" s="1">
        <v>1</v>
      </c>
      <c r="AH2658" s="1">
        <v>11</v>
      </c>
      <c r="AI2658" s="1">
        <v>3</v>
      </c>
      <c r="AJ2658" s="1">
        <v>3</v>
      </c>
      <c r="AK2658" s="1">
        <v>51</v>
      </c>
    </row>
    <row r="2659" spans="1:37" x14ac:dyDescent="0.2">
      <c r="A2659" t="s">
        <v>5108</v>
      </c>
      <c r="B2659" t="s">
        <v>6290</v>
      </c>
      <c r="C2659" t="s">
        <v>6291</v>
      </c>
      <c r="D2659" t="s">
        <v>10535</v>
      </c>
      <c r="E2659" t="s">
        <v>10556</v>
      </c>
      <c r="F2659" s="35" t="s">
        <v>14939</v>
      </c>
      <c r="G2659" s="1" t="s">
        <v>2</v>
      </c>
      <c r="H2659" s="1" t="s">
        <v>5104</v>
      </c>
      <c r="I2659" s="14" t="s">
        <v>14989</v>
      </c>
      <c r="J2659" s="1" t="s">
        <v>2</v>
      </c>
      <c r="K2659" s="1">
        <v>0</v>
      </c>
      <c r="L2659" s="14" t="s">
        <v>14989</v>
      </c>
      <c r="M2659" s="6">
        <v>65.900000000000006</v>
      </c>
      <c r="N2659" s="13">
        <v>27</v>
      </c>
      <c r="O2659" s="3">
        <v>44</v>
      </c>
      <c r="P2659" s="1" t="s">
        <v>2</v>
      </c>
      <c r="Q2659" s="1">
        <v>3.7372000000000001</v>
      </c>
      <c r="R2659" s="3" t="s">
        <v>14989</v>
      </c>
      <c r="S2659" s="1">
        <v>22</v>
      </c>
      <c r="T2659" s="1">
        <v>0</v>
      </c>
      <c r="U2659" s="1">
        <v>0</v>
      </c>
      <c r="V2659" s="1">
        <v>0</v>
      </c>
      <c r="W2659" s="1">
        <v>36</v>
      </c>
      <c r="X2659" s="1">
        <v>0</v>
      </c>
      <c r="Y2659" s="1">
        <v>22</v>
      </c>
      <c r="Z2659" s="1">
        <v>0</v>
      </c>
      <c r="AA2659" s="1">
        <v>20</v>
      </c>
      <c r="AB2659" s="1">
        <v>0</v>
      </c>
      <c r="AC2659" s="3">
        <v>44</v>
      </c>
      <c r="AD2659" s="1">
        <v>4.7983610000000001E-3</v>
      </c>
      <c r="AE2659" s="1">
        <v>-5.9515523497662301E-2</v>
      </c>
      <c r="AF2659" s="1" t="s">
        <v>2</v>
      </c>
      <c r="AG2659" s="1">
        <v>1</v>
      </c>
      <c r="AH2659" s="1" t="s">
        <v>14989</v>
      </c>
      <c r="AI2659" s="1">
        <v>2</v>
      </c>
      <c r="AJ2659" s="1">
        <v>2</v>
      </c>
      <c r="AK2659" s="1">
        <v>51</v>
      </c>
    </row>
    <row r="2660" spans="1:37" x14ac:dyDescent="0.2">
      <c r="A2660" t="s">
        <v>2658</v>
      </c>
      <c r="B2660" t="s">
        <v>6290</v>
      </c>
      <c r="C2660" t="s">
        <v>6291</v>
      </c>
      <c r="D2660" t="s">
        <v>10535</v>
      </c>
      <c r="E2660" t="s">
        <v>5245</v>
      </c>
      <c r="F2660" s="35" t="s">
        <v>10557</v>
      </c>
      <c r="G2660" s="1" t="s">
        <v>5104</v>
      </c>
      <c r="H2660" s="1" t="s">
        <v>5104</v>
      </c>
      <c r="I2660" s="3">
        <v>2</v>
      </c>
      <c r="J2660" s="1">
        <v>0</v>
      </c>
      <c r="K2660" s="1">
        <v>0</v>
      </c>
      <c r="L2660" s="3">
        <v>1</v>
      </c>
      <c r="M2660" s="6">
        <v>19</v>
      </c>
      <c r="N2660" s="13">
        <v>19</v>
      </c>
      <c r="O2660" s="3">
        <v>44</v>
      </c>
      <c r="P2660" s="1" t="s">
        <v>2</v>
      </c>
      <c r="Q2660" s="1">
        <v>3.9011</v>
      </c>
      <c r="R2660" s="3" t="s">
        <v>14989</v>
      </c>
      <c r="S2660" s="1">
        <v>29</v>
      </c>
      <c r="T2660" s="1">
        <v>0</v>
      </c>
      <c r="U2660" s="1">
        <v>0</v>
      </c>
      <c r="V2660" s="1">
        <v>0</v>
      </c>
      <c r="W2660" s="1">
        <v>14</v>
      </c>
      <c r="X2660" s="1">
        <v>0</v>
      </c>
      <c r="Y2660" s="1">
        <v>30</v>
      </c>
      <c r="Z2660" s="1">
        <v>0</v>
      </c>
      <c r="AA2660" s="1">
        <v>27</v>
      </c>
      <c r="AB2660" s="1">
        <v>0</v>
      </c>
      <c r="AC2660" s="3">
        <v>44</v>
      </c>
      <c r="AD2660" s="1">
        <v>1.1039662E-2</v>
      </c>
      <c r="AE2660" s="1">
        <v>-6.8462059638663905E-2</v>
      </c>
      <c r="AF2660" s="1">
        <v>1</v>
      </c>
      <c r="AG2660" s="1">
        <v>1</v>
      </c>
      <c r="AH2660" s="1">
        <v>1</v>
      </c>
      <c r="AI2660" s="1">
        <v>1</v>
      </c>
      <c r="AJ2660" s="1">
        <v>1</v>
      </c>
      <c r="AK2660" s="1">
        <v>51</v>
      </c>
    </row>
    <row r="2661" spans="1:37" x14ac:dyDescent="0.2">
      <c r="A2661" t="s">
        <v>2659</v>
      </c>
      <c r="B2661" t="s">
        <v>6290</v>
      </c>
      <c r="C2661" t="s">
        <v>6291</v>
      </c>
      <c r="D2661" t="s">
        <v>10535</v>
      </c>
      <c r="E2661" t="s">
        <v>10558</v>
      </c>
      <c r="F2661" s="35" t="s">
        <v>10559</v>
      </c>
      <c r="G2661" s="1" t="s">
        <v>5104</v>
      </c>
      <c r="H2661" s="1" t="s">
        <v>5104</v>
      </c>
      <c r="I2661" s="3">
        <v>2</v>
      </c>
      <c r="J2661" s="1">
        <v>0</v>
      </c>
      <c r="K2661" s="1">
        <v>0</v>
      </c>
      <c r="L2661" s="3">
        <v>1</v>
      </c>
      <c r="M2661" s="6">
        <v>52.9</v>
      </c>
      <c r="N2661" s="13">
        <v>52.9</v>
      </c>
      <c r="O2661" s="3">
        <v>44</v>
      </c>
      <c r="P2661" s="1" t="s">
        <v>2</v>
      </c>
      <c r="Q2661" s="1">
        <v>3.6143000000000001</v>
      </c>
      <c r="R2661" s="3" t="s">
        <v>14989</v>
      </c>
      <c r="S2661" s="1">
        <v>29</v>
      </c>
      <c r="T2661" s="1">
        <v>0</v>
      </c>
      <c r="U2661" s="1">
        <v>0</v>
      </c>
      <c r="V2661" s="1">
        <v>0</v>
      </c>
      <c r="W2661" s="1">
        <v>14</v>
      </c>
      <c r="X2661" s="1">
        <v>0</v>
      </c>
      <c r="Y2661" s="1">
        <v>30</v>
      </c>
      <c r="Z2661" s="1">
        <v>0</v>
      </c>
      <c r="AA2661" s="1">
        <v>27</v>
      </c>
      <c r="AB2661" s="1">
        <v>0</v>
      </c>
      <c r="AC2661" s="3">
        <v>44</v>
      </c>
      <c r="AD2661" s="1">
        <v>1.1039662E-2</v>
      </c>
      <c r="AE2661" s="1">
        <v>-6.8462059638663905E-2</v>
      </c>
      <c r="AF2661" s="1" t="s">
        <v>2</v>
      </c>
      <c r="AG2661" s="1">
        <v>1</v>
      </c>
      <c r="AH2661" s="1" t="s">
        <v>14989</v>
      </c>
      <c r="AI2661" s="1">
        <v>1</v>
      </c>
      <c r="AJ2661" s="1">
        <v>1</v>
      </c>
      <c r="AK2661" s="1">
        <v>51</v>
      </c>
    </row>
    <row r="2662" spans="1:37" x14ac:dyDescent="0.2">
      <c r="A2662" t="s">
        <v>2660</v>
      </c>
      <c r="B2662" t="s">
        <v>6290</v>
      </c>
      <c r="C2662" t="s">
        <v>6291</v>
      </c>
      <c r="D2662" t="s">
        <v>10535</v>
      </c>
      <c r="E2662" t="s">
        <v>10560</v>
      </c>
      <c r="F2662" s="35" t="s">
        <v>10561</v>
      </c>
      <c r="G2662" s="1" t="s">
        <v>5105</v>
      </c>
      <c r="H2662" s="1" t="s">
        <v>5105</v>
      </c>
      <c r="I2662" s="3">
        <v>1</v>
      </c>
      <c r="J2662" s="1">
        <v>0</v>
      </c>
      <c r="K2662" s="1">
        <v>0</v>
      </c>
      <c r="L2662" s="3">
        <v>1</v>
      </c>
      <c r="M2662" s="6">
        <v>741</v>
      </c>
      <c r="N2662" s="13">
        <v>741</v>
      </c>
      <c r="O2662" s="3">
        <v>44</v>
      </c>
      <c r="P2662" s="1" t="s">
        <v>2</v>
      </c>
      <c r="Q2662" s="1">
        <v>3.1412</v>
      </c>
      <c r="R2662" s="3" t="s">
        <v>14989</v>
      </c>
      <c r="S2662" s="1">
        <v>20</v>
      </c>
      <c r="T2662" s="1">
        <v>20</v>
      </c>
      <c r="U2662" s="1">
        <v>0</v>
      </c>
      <c r="V2662" s="1">
        <v>0</v>
      </c>
      <c r="W2662" s="1">
        <v>0</v>
      </c>
      <c r="X2662" s="1">
        <v>20</v>
      </c>
      <c r="Y2662" s="1">
        <v>20</v>
      </c>
      <c r="Z2662" s="1">
        <v>0</v>
      </c>
      <c r="AA2662" s="1">
        <v>20</v>
      </c>
      <c r="AB2662" s="1">
        <v>0</v>
      </c>
      <c r="AC2662" s="3">
        <v>11</v>
      </c>
      <c r="AD2662" s="1">
        <v>9.0664879999999993E-3</v>
      </c>
      <c r="AE2662" s="1">
        <v>-5.6918210865883799E-2</v>
      </c>
      <c r="AF2662" s="1">
        <v>1</v>
      </c>
      <c r="AG2662" s="1">
        <v>1</v>
      </c>
      <c r="AH2662" s="1">
        <v>11</v>
      </c>
      <c r="AI2662" s="1">
        <v>1</v>
      </c>
      <c r="AJ2662" s="1">
        <v>1</v>
      </c>
      <c r="AK2662" s="1">
        <v>51</v>
      </c>
    </row>
    <row r="2663" spans="1:37" x14ac:dyDescent="0.2">
      <c r="A2663" t="s">
        <v>2661</v>
      </c>
      <c r="B2663" t="s">
        <v>6290</v>
      </c>
      <c r="C2663" t="s">
        <v>6291</v>
      </c>
      <c r="D2663" t="s">
        <v>10535</v>
      </c>
      <c r="E2663" t="s">
        <v>10562</v>
      </c>
      <c r="F2663" s="35" t="s">
        <v>10563</v>
      </c>
      <c r="G2663" s="1" t="s">
        <v>5104</v>
      </c>
      <c r="H2663" s="1" t="s">
        <v>5104</v>
      </c>
      <c r="I2663" s="3">
        <v>2</v>
      </c>
      <c r="J2663" s="1">
        <v>0</v>
      </c>
      <c r="K2663" s="1">
        <v>0</v>
      </c>
      <c r="L2663" s="3">
        <v>1</v>
      </c>
      <c r="M2663" s="6">
        <v>55.3</v>
      </c>
      <c r="N2663" s="13">
        <v>55.3</v>
      </c>
      <c r="O2663" s="3">
        <v>44</v>
      </c>
      <c r="P2663" s="1" t="s">
        <v>2</v>
      </c>
      <c r="Q2663" s="1">
        <v>3.2766000000000002</v>
      </c>
      <c r="R2663" s="3">
        <v>47</v>
      </c>
      <c r="S2663" s="1">
        <v>20</v>
      </c>
      <c r="T2663" s="1">
        <v>20</v>
      </c>
      <c r="U2663" s="1">
        <v>0</v>
      </c>
      <c r="V2663" s="1">
        <v>0</v>
      </c>
      <c r="W2663" s="1">
        <v>0</v>
      </c>
      <c r="X2663" s="1">
        <v>20</v>
      </c>
      <c r="Y2663" s="1">
        <v>20</v>
      </c>
      <c r="Z2663" s="1">
        <v>0</v>
      </c>
      <c r="AA2663" s="1">
        <v>20</v>
      </c>
      <c r="AB2663" s="1">
        <v>0</v>
      </c>
      <c r="AC2663" s="3">
        <v>11</v>
      </c>
      <c r="AD2663" s="1">
        <v>9.0664879999999993E-3</v>
      </c>
      <c r="AE2663" s="1">
        <v>-5.6918210865883799E-2</v>
      </c>
      <c r="AF2663" s="1">
        <v>1</v>
      </c>
      <c r="AG2663" s="1">
        <v>1</v>
      </c>
      <c r="AH2663" s="1">
        <v>11</v>
      </c>
      <c r="AI2663" s="1">
        <v>1</v>
      </c>
      <c r="AJ2663" s="1">
        <v>1</v>
      </c>
      <c r="AK2663" s="1">
        <v>51</v>
      </c>
    </row>
    <row r="2664" spans="1:37" x14ac:dyDescent="0.2">
      <c r="A2664" t="s">
        <v>2662</v>
      </c>
      <c r="B2664" t="s">
        <v>5168</v>
      </c>
      <c r="C2664" t="s">
        <v>5481</v>
      </c>
      <c r="D2664" t="s">
        <v>10564</v>
      </c>
      <c r="E2664" t="s">
        <v>10565</v>
      </c>
      <c r="F2664" s="35" t="s">
        <v>10566</v>
      </c>
      <c r="G2664" s="1" t="s">
        <v>5104</v>
      </c>
      <c r="H2664" s="1" t="s">
        <v>5104</v>
      </c>
      <c r="I2664" s="3">
        <v>1</v>
      </c>
      <c r="J2664" s="1">
        <v>0</v>
      </c>
      <c r="K2664" s="1">
        <v>0</v>
      </c>
      <c r="L2664" s="3">
        <v>1</v>
      </c>
      <c r="M2664" s="6">
        <v>14.8</v>
      </c>
      <c r="N2664" s="13">
        <v>14.8</v>
      </c>
      <c r="O2664" s="3">
        <v>44</v>
      </c>
      <c r="P2664" s="1">
        <v>0.99250000000000005</v>
      </c>
      <c r="Q2664" s="1">
        <v>0.99250000000000005</v>
      </c>
      <c r="R2664" s="3">
        <v>47</v>
      </c>
      <c r="S2664" s="1">
        <v>20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40</v>
      </c>
      <c r="Z2664" s="1">
        <v>40</v>
      </c>
      <c r="AA2664" s="1">
        <v>0</v>
      </c>
      <c r="AB2664" s="1">
        <v>0</v>
      </c>
      <c r="AC2664" s="3">
        <v>11</v>
      </c>
      <c r="AD2664" s="1">
        <v>7.4479500000000001E-3</v>
      </c>
      <c r="AE2664" s="1">
        <v>-8.6501481168139105E-2</v>
      </c>
      <c r="AF2664" s="1">
        <v>3</v>
      </c>
      <c r="AG2664" s="1">
        <v>3</v>
      </c>
      <c r="AH2664" s="1">
        <v>11</v>
      </c>
      <c r="AI2664" s="1">
        <v>1</v>
      </c>
      <c r="AJ2664" s="1">
        <v>1</v>
      </c>
      <c r="AK2664" s="1">
        <v>51</v>
      </c>
    </row>
    <row r="2665" spans="1:37" x14ac:dyDescent="0.2">
      <c r="A2665" t="s">
        <v>2663</v>
      </c>
      <c r="B2665" t="s">
        <v>5168</v>
      </c>
      <c r="C2665" t="s">
        <v>5481</v>
      </c>
      <c r="D2665" t="s">
        <v>10564</v>
      </c>
      <c r="E2665" t="s">
        <v>10567</v>
      </c>
      <c r="F2665" s="35" t="s">
        <v>10568</v>
      </c>
      <c r="G2665" s="1" t="s">
        <v>5104</v>
      </c>
      <c r="H2665" s="1" t="s">
        <v>5104</v>
      </c>
      <c r="I2665" s="3">
        <v>1</v>
      </c>
      <c r="J2665" s="1">
        <v>0</v>
      </c>
      <c r="K2665" s="1">
        <v>0</v>
      </c>
      <c r="L2665" s="3">
        <v>1</v>
      </c>
      <c r="M2665" s="6">
        <v>8.6999999999999993</v>
      </c>
      <c r="N2665" s="13">
        <v>8.6999999999999993</v>
      </c>
      <c r="O2665" s="3">
        <v>44</v>
      </c>
      <c r="P2665" s="1">
        <v>0.99</v>
      </c>
      <c r="Q2665" s="1">
        <v>0.99</v>
      </c>
      <c r="R2665" s="3">
        <v>47</v>
      </c>
      <c r="S2665" s="1">
        <v>20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40</v>
      </c>
      <c r="Z2665" s="1">
        <v>40</v>
      </c>
      <c r="AA2665" s="1">
        <v>0</v>
      </c>
      <c r="AB2665" s="1">
        <v>0</v>
      </c>
      <c r="AC2665" s="3">
        <v>11</v>
      </c>
      <c r="AD2665" s="1">
        <v>7.4479500000000001E-3</v>
      </c>
      <c r="AE2665" s="1">
        <v>-8.6501481168138994E-2</v>
      </c>
      <c r="AF2665" s="1">
        <v>3</v>
      </c>
      <c r="AG2665" s="1">
        <v>3</v>
      </c>
      <c r="AH2665" s="1">
        <v>11</v>
      </c>
      <c r="AI2665" s="1">
        <v>1</v>
      </c>
      <c r="AJ2665" s="1">
        <v>1</v>
      </c>
      <c r="AK2665" s="1">
        <v>51</v>
      </c>
    </row>
    <row r="2666" spans="1:37" x14ac:dyDescent="0.2">
      <c r="A2666" t="s">
        <v>2664</v>
      </c>
      <c r="B2666" t="s">
        <v>5123</v>
      </c>
      <c r="C2666" t="s">
        <v>5949</v>
      </c>
      <c r="D2666" t="s">
        <v>10569</v>
      </c>
      <c r="E2666" t="s">
        <v>10570</v>
      </c>
      <c r="F2666" s="35" t="s">
        <v>10571</v>
      </c>
      <c r="G2666" s="1" t="s">
        <v>5104</v>
      </c>
      <c r="H2666" s="1" t="s">
        <v>5104</v>
      </c>
      <c r="I2666" s="3">
        <v>1</v>
      </c>
      <c r="J2666" s="1">
        <v>0</v>
      </c>
      <c r="K2666" s="1">
        <v>0</v>
      </c>
      <c r="L2666" s="3">
        <v>1</v>
      </c>
      <c r="M2666" s="6">
        <v>25</v>
      </c>
      <c r="N2666" s="13">
        <v>25</v>
      </c>
      <c r="O2666" s="3">
        <v>44</v>
      </c>
      <c r="P2666" s="1">
        <v>3</v>
      </c>
      <c r="Q2666" s="1">
        <v>3</v>
      </c>
      <c r="R2666" s="3">
        <v>1</v>
      </c>
      <c r="S2666" s="1">
        <v>10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20</v>
      </c>
      <c r="Z2666" s="1">
        <v>0</v>
      </c>
      <c r="AA2666" s="1">
        <v>50</v>
      </c>
      <c r="AB2666" s="1">
        <v>20</v>
      </c>
      <c r="AC2666" s="3">
        <v>11</v>
      </c>
      <c r="AD2666" s="1">
        <v>-4.9022193999999998E-2</v>
      </c>
      <c r="AE2666" s="1">
        <v>-4.0751083045269101E-2</v>
      </c>
      <c r="AF2666" s="1">
        <v>2</v>
      </c>
      <c r="AG2666" s="1">
        <v>2</v>
      </c>
      <c r="AH2666" s="1">
        <v>11</v>
      </c>
      <c r="AI2666" s="1">
        <v>1</v>
      </c>
      <c r="AJ2666" s="1">
        <v>1</v>
      </c>
      <c r="AK2666" s="1">
        <v>51</v>
      </c>
    </row>
    <row r="2667" spans="1:37" x14ac:dyDescent="0.2">
      <c r="A2667" t="s">
        <v>2665</v>
      </c>
      <c r="B2667" t="s">
        <v>5168</v>
      </c>
      <c r="C2667" t="s">
        <v>5847</v>
      </c>
      <c r="D2667" t="s">
        <v>10572</v>
      </c>
      <c r="E2667" t="s">
        <v>10573</v>
      </c>
      <c r="F2667" s="35" t="s">
        <v>10574</v>
      </c>
      <c r="G2667" s="1" t="s">
        <v>5104</v>
      </c>
      <c r="H2667" s="1" t="s">
        <v>5104</v>
      </c>
      <c r="I2667" s="3">
        <v>1</v>
      </c>
      <c r="J2667" s="1">
        <v>0</v>
      </c>
      <c r="K2667" s="1">
        <v>0</v>
      </c>
      <c r="L2667" s="3">
        <v>1</v>
      </c>
      <c r="M2667" s="6">
        <v>16</v>
      </c>
      <c r="N2667" s="13">
        <v>16</v>
      </c>
      <c r="O2667" s="3">
        <v>44</v>
      </c>
      <c r="P2667" s="1">
        <v>0.99</v>
      </c>
      <c r="Q2667" s="1">
        <v>0.99</v>
      </c>
      <c r="R2667" s="3">
        <v>47</v>
      </c>
      <c r="S2667" s="1">
        <v>100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3">
        <v>11</v>
      </c>
      <c r="AD2667" s="1">
        <v>9.9855619000000007E-2</v>
      </c>
      <c r="AE2667" s="1">
        <v>2.2143426940416999E-2</v>
      </c>
      <c r="AF2667" s="1">
        <v>4</v>
      </c>
      <c r="AG2667" s="2">
        <v>4</v>
      </c>
      <c r="AH2667" s="1">
        <v>11</v>
      </c>
      <c r="AI2667" s="1">
        <v>2</v>
      </c>
      <c r="AJ2667" s="1">
        <v>2</v>
      </c>
      <c r="AK2667" s="1">
        <v>51</v>
      </c>
    </row>
    <row r="2668" spans="1:37" x14ac:dyDescent="0.2">
      <c r="A2668" t="s">
        <v>2666</v>
      </c>
      <c r="B2668" t="s">
        <v>5168</v>
      </c>
      <c r="C2668" t="s">
        <v>5847</v>
      </c>
      <c r="D2668" t="s">
        <v>10572</v>
      </c>
      <c r="E2668" t="s">
        <v>10575</v>
      </c>
      <c r="F2668" s="35" t="s">
        <v>10576</v>
      </c>
      <c r="G2668" s="1" t="s">
        <v>5104</v>
      </c>
      <c r="H2668" s="1" t="s">
        <v>5104</v>
      </c>
      <c r="I2668" s="3">
        <v>1</v>
      </c>
      <c r="J2668" s="1">
        <v>0</v>
      </c>
      <c r="K2668" s="1">
        <v>0</v>
      </c>
      <c r="L2668" s="3">
        <v>1</v>
      </c>
      <c r="M2668" s="6">
        <v>28.4</v>
      </c>
      <c r="N2668" s="13">
        <v>28.4</v>
      </c>
      <c r="O2668" s="3">
        <v>44</v>
      </c>
      <c r="P2668" s="1">
        <v>1</v>
      </c>
      <c r="Q2668" s="1">
        <v>1</v>
      </c>
      <c r="R2668" s="3">
        <v>47</v>
      </c>
      <c r="S2668" s="1">
        <v>100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3">
        <v>11</v>
      </c>
      <c r="AD2668" s="1">
        <v>9.9855619000000007E-2</v>
      </c>
      <c r="AE2668" s="1">
        <v>2.2143426940416999E-2</v>
      </c>
      <c r="AF2668" s="1">
        <v>4</v>
      </c>
      <c r="AG2668" s="2">
        <v>4</v>
      </c>
      <c r="AH2668" s="1">
        <v>11</v>
      </c>
      <c r="AI2668" s="1">
        <v>4</v>
      </c>
      <c r="AJ2668" s="1">
        <v>4</v>
      </c>
      <c r="AK2668" s="1">
        <v>51</v>
      </c>
    </row>
    <row r="2669" spans="1:37" x14ac:dyDescent="0.2">
      <c r="A2669" t="s">
        <v>2667</v>
      </c>
      <c r="B2669" t="s">
        <v>5168</v>
      </c>
      <c r="C2669" t="s">
        <v>5847</v>
      </c>
      <c r="D2669" t="s">
        <v>10572</v>
      </c>
      <c r="E2669" t="s">
        <v>5615</v>
      </c>
      <c r="F2669" s="35" t="s">
        <v>10577</v>
      </c>
      <c r="G2669" s="1" t="s">
        <v>5104</v>
      </c>
      <c r="H2669" s="1" t="s">
        <v>5104</v>
      </c>
      <c r="I2669" s="3">
        <v>1</v>
      </c>
      <c r="J2669" s="1">
        <v>0</v>
      </c>
      <c r="K2669" s="1">
        <v>0</v>
      </c>
      <c r="L2669" s="3">
        <v>1</v>
      </c>
      <c r="M2669" s="6">
        <v>43</v>
      </c>
      <c r="N2669" s="13">
        <v>43</v>
      </c>
      <c r="O2669" s="3">
        <v>44</v>
      </c>
      <c r="P2669" s="1">
        <v>0.99</v>
      </c>
      <c r="Q2669" s="1">
        <v>0.99</v>
      </c>
      <c r="R2669" s="3">
        <v>47</v>
      </c>
      <c r="S2669" s="1">
        <v>100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3">
        <v>11</v>
      </c>
      <c r="AD2669" s="1">
        <v>9.9855619000000007E-2</v>
      </c>
      <c r="AE2669" s="1">
        <v>2.2143426940416999E-2</v>
      </c>
      <c r="AF2669" s="1">
        <v>4</v>
      </c>
      <c r="AG2669" s="2">
        <v>4</v>
      </c>
      <c r="AH2669" s="1">
        <v>11</v>
      </c>
      <c r="AI2669" s="1">
        <v>1</v>
      </c>
      <c r="AJ2669" s="1">
        <v>1</v>
      </c>
      <c r="AK2669" s="1">
        <v>51</v>
      </c>
    </row>
    <row r="2670" spans="1:37" x14ac:dyDescent="0.2">
      <c r="A2670" t="s">
        <v>2668</v>
      </c>
      <c r="B2670" t="s">
        <v>5168</v>
      </c>
      <c r="C2670" t="s">
        <v>5847</v>
      </c>
      <c r="D2670" t="s">
        <v>10572</v>
      </c>
      <c r="E2670" t="s">
        <v>10578</v>
      </c>
      <c r="F2670" s="35" t="s">
        <v>10579</v>
      </c>
      <c r="G2670" s="1" t="s">
        <v>5104</v>
      </c>
      <c r="H2670" s="1" t="s">
        <v>5104</v>
      </c>
      <c r="I2670" s="3">
        <v>1</v>
      </c>
      <c r="J2670" s="1">
        <v>0</v>
      </c>
      <c r="K2670" s="1">
        <v>0</v>
      </c>
      <c r="L2670" s="3">
        <v>1</v>
      </c>
      <c r="M2670" s="6">
        <v>23.5</v>
      </c>
      <c r="N2670" s="13">
        <v>23.5</v>
      </c>
      <c r="O2670" s="3">
        <v>44</v>
      </c>
      <c r="P2670" s="1">
        <v>1</v>
      </c>
      <c r="Q2670" s="1">
        <v>1</v>
      </c>
      <c r="R2670" s="3">
        <v>47</v>
      </c>
      <c r="S2670" s="1">
        <v>100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3">
        <v>11</v>
      </c>
      <c r="AD2670" s="1">
        <v>9.9855619000000007E-2</v>
      </c>
      <c r="AE2670" s="1">
        <v>2.2143426940416999E-2</v>
      </c>
      <c r="AF2670" s="1">
        <v>4</v>
      </c>
      <c r="AG2670" s="2">
        <v>4</v>
      </c>
      <c r="AH2670" s="1">
        <v>11</v>
      </c>
      <c r="AI2670" s="1">
        <v>2</v>
      </c>
      <c r="AJ2670" s="1">
        <v>2</v>
      </c>
      <c r="AK2670" s="1">
        <v>51</v>
      </c>
    </row>
    <row r="2671" spans="1:37" x14ac:dyDescent="0.2">
      <c r="A2671" t="s">
        <v>2669</v>
      </c>
      <c r="B2671" t="s">
        <v>5168</v>
      </c>
      <c r="C2671" t="s">
        <v>5847</v>
      </c>
      <c r="D2671" t="s">
        <v>10572</v>
      </c>
      <c r="E2671" t="s">
        <v>10580</v>
      </c>
      <c r="F2671" s="35" t="s">
        <v>10581</v>
      </c>
      <c r="G2671" s="1" t="s">
        <v>5104</v>
      </c>
      <c r="H2671" s="1" t="s">
        <v>5104</v>
      </c>
      <c r="I2671" s="3">
        <v>1</v>
      </c>
      <c r="J2671" s="1">
        <v>0</v>
      </c>
      <c r="K2671" s="1">
        <v>0</v>
      </c>
      <c r="L2671" s="3">
        <v>1</v>
      </c>
      <c r="M2671" s="6">
        <v>17.5</v>
      </c>
      <c r="N2671" s="13">
        <v>17.5</v>
      </c>
      <c r="O2671" s="3">
        <v>44</v>
      </c>
      <c r="P2671" s="1">
        <v>1</v>
      </c>
      <c r="Q2671" s="1">
        <v>1</v>
      </c>
      <c r="R2671" s="3">
        <v>47</v>
      </c>
      <c r="S2671" s="1">
        <v>100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3">
        <v>11</v>
      </c>
      <c r="AD2671" s="1">
        <v>9.9855619000000007E-2</v>
      </c>
      <c r="AE2671" s="1">
        <v>2.2143426940416999E-2</v>
      </c>
      <c r="AF2671" s="1">
        <v>4</v>
      </c>
      <c r="AG2671" s="2">
        <v>4</v>
      </c>
      <c r="AH2671" s="1">
        <v>11</v>
      </c>
      <c r="AI2671" s="1">
        <v>4</v>
      </c>
      <c r="AJ2671" s="1">
        <v>4</v>
      </c>
      <c r="AK2671" s="1">
        <v>51</v>
      </c>
    </row>
    <row r="2672" spans="1:37" x14ac:dyDescent="0.2">
      <c r="A2672" t="s">
        <v>2670</v>
      </c>
      <c r="B2672" t="s">
        <v>5168</v>
      </c>
      <c r="C2672" t="s">
        <v>5847</v>
      </c>
      <c r="D2672" t="s">
        <v>10572</v>
      </c>
      <c r="E2672" t="s">
        <v>10582</v>
      </c>
      <c r="F2672" s="35" t="s">
        <v>10583</v>
      </c>
      <c r="G2672" s="1" t="s">
        <v>5104</v>
      </c>
      <c r="H2672" s="1" t="s">
        <v>5104</v>
      </c>
      <c r="I2672" s="3">
        <v>1</v>
      </c>
      <c r="J2672" s="1">
        <v>0</v>
      </c>
      <c r="K2672" s="1">
        <v>0</v>
      </c>
      <c r="L2672" s="3">
        <v>1</v>
      </c>
      <c r="M2672" s="6">
        <v>45.2</v>
      </c>
      <c r="N2672" s="13">
        <v>45.2</v>
      </c>
      <c r="O2672" s="3">
        <v>44</v>
      </c>
      <c r="P2672" s="1">
        <v>1.1100000000000001</v>
      </c>
      <c r="Q2672" s="1">
        <v>1.1100000000000001</v>
      </c>
      <c r="R2672" s="3">
        <v>47</v>
      </c>
      <c r="S2672" s="1">
        <v>100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3">
        <v>11</v>
      </c>
      <c r="AD2672" s="1">
        <v>9.9855619000000007E-2</v>
      </c>
      <c r="AE2672" s="1">
        <v>2.2143426940416999E-2</v>
      </c>
      <c r="AF2672" s="1">
        <v>4</v>
      </c>
      <c r="AG2672" s="2">
        <v>4</v>
      </c>
      <c r="AH2672" s="1">
        <v>11</v>
      </c>
      <c r="AI2672" s="1">
        <v>5</v>
      </c>
      <c r="AJ2672" s="1">
        <v>5</v>
      </c>
      <c r="AK2672" s="1">
        <v>51</v>
      </c>
    </row>
    <row r="2673" spans="1:37" x14ac:dyDescent="0.2">
      <c r="A2673" t="s">
        <v>2671</v>
      </c>
      <c r="B2673" t="s">
        <v>5168</v>
      </c>
      <c r="C2673" t="s">
        <v>5847</v>
      </c>
      <c r="D2673" t="s">
        <v>10572</v>
      </c>
      <c r="E2673" t="s">
        <v>10584</v>
      </c>
      <c r="F2673" s="35" t="s">
        <v>10585</v>
      </c>
      <c r="G2673" s="1" t="s">
        <v>5104</v>
      </c>
      <c r="H2673" s="1" t="s">
        <v>5104</v>
      </c>
      <c r="I2673" s="3">
        <v>1</v>
      </c>
      <c r="J2673" s="1">
        <v>0</v>
      </c>
      <c r="K2673" s="1">
        <v>0</v>
      </c>
      <c r="L2673" s="3">
        <v>1</v>
      </c>
      <c r="M2673" s="6">
        <v>31</v>
      </c>
      <c r="N2673" s="13">
        <v>31</v>
      </c>
      <c r="O2673" s="3">
        <v>44</v>
      </c>
      <c r="P2673" s="1">
        <v>1.05</v>
      </c>
      <c r="Q2673" s="1">
        <v>1.05</v>
      </c>
      <c r="R2673" s="3">
        <v>1</v>
      </c>
      <c r="S2673" s="1">
        <v>100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3">
        <v>11</v>
      </c>
      <c r="AD2673" s="1">
        <v>9.9855619000000007E-2</v>
      </c>
      <c r="AE2673" s="1">
        <v>2.2143426940416999E-2</v>
      </c>
      <c r="AF2673" s="1">
        <v>4</v>
      </c>
      <c r="AG2673" s="2">
        <v>4</v>
      </c>
      <c r="AH2673" s="1">
        <v>11</v>
      </c>
      <c r="AI2673" s="1">
        <v>1</v>
      </c>
      <c r="AJ2673" s="1">
        <v>1</v>
      </c>
      <c r="AK2673" s="1">
        <v>51</v>
      </c>
    </row>
    <row r="2674" spans="1:37" x14ac:dyDescent="0.2">
      <c r="A2674" t="s">
        <v>2672</v>
      </c>
      <c r="B2674" t="s">
        <v>5168</v>
      </c>
      <c r="C2674" t="s">
        <v>5847</v>
      </c>
      <c r="D2674" t="s">
        <v>10572</v>
      </c>
      <c r="E2674" t="s">
        <v>10586</v>
      </c>
      <c r="F2674" s="35" t="s">
        <v>10587</v>
      </c>
      <c r="G2674" s="1" t="s">
        <v>5104</v>
      </c>
      <c r="H2674" s="1" t="s">
        <v>5104</v>
      </c>
      <c r="I2674" s="3">
        <v>1</v>
      </c>
      <c r="J2674" s="1">
        <v>0</v>
      </c>
      <c r="K2674" s="1">
        <v>0</v>
      </c>
      <c r="L2674" s="3">
        <v>1</v>
      </c>
      <c r="M2674" s="6">
        <v>9.1999999999999993</v>
      </c>
      <c r="N2674" s="13">
        <v>9.1999999999999993</v>
      </c>
      <c r="O2674" s="3">
        <v>44</v>
      </c>
      <c r="P2674" s="1">
        <v>1</v>
      </c>
      <c r="Q2674" s="1">
        <v>1</v>
      </c>
      <c r="R2674" s="3">
        <v>47</v>
      </c>
      <c r="S2674" s="1">
        <v>100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3">
        <v>11</v>
      </c>
      <c r="AD2674" s="1">
        <v>9.9855619000000007E-2</v>
      </c>
      <c r="AE2674" s="1">
        <v>2.2143426940416999E-2</v>
      </c>
      <c r="AF2674" s="1">
        <v>4</v>
      </c>
      <c r="AG2674" s="2">
        <v>4</v>
      </c>
      <c r="AH2674" s="1">
        <v>11</v>
      </c>
      <c r="AI2674" s="1">
        <v>3</v>
      </c>
      <c r="AJ2674" s="1">
        <v>3</v>
      </c>
      <c r="AK2674" s="1">
        <v>51</v>
      </c>
    </row>
    <row r="2675" spans="1:37" x14ac:dyDescent="0.2">
      <c r="A2675" t="s">
        <v>2673</v>
      </c>
      <c r="B2675" t="s">
        <v>5168</v>
      </c>
      <c r="C2675" t="s">
        <v>5847</v>
      </c>
      <c r="D2675" t="s">
        <v>10572</v>
      </c>
      <c r="E2675" t="s">
        <v>10588</v>
      </c>
      <c r="F2675" s="35" t="s">
        <v>10589</v>
      </c>
      <c r="G2675" s="1" t="s">
        <v>5104</v>
      </c>
      <c r="H2675" s="1" t="s">
        <v>5104</v>
      </c>
      <c r="I2675" s="3">
        <v>1</v>
      </c>
      <c r="J2675" s="1">
        <v>0</v>
      </c>
      <c r="K2675" s="1">
        <v>0</v>
      </c>
      <c r="L2675" s="3">
        <v>1</v>
      </c>
      <c r="M2675" s="6">
        <v>27.3</v>
      </c>
      <c r="N2675" s="13">
        <v>27.3</v>
      </c>
      <c r="O2675" s="3">
        <v>44</v>
      </c>
      <c r="P2675" s="1">
        <v>0.98</v>
      </c>
      <c r="Q2675" s="1">
        <v>0.98</v>
      </c>
      <c r="R2675" s="3">
        <v>47</v>
      </c>
      <c r="S2675" s="1">
        <v>100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3">
        <v>11</v>
      </c>
      <c r="AD2675" s="1">
        <v>9.9855619000000007E-2</v>
      </c>
      <c r="AE2675" s="1">
        <v>2.2143426940416999E-2</v>
      </c>
      <c r="AF2675" s="1">
        <v>4</v>
      </c>
      <c r="AG2675" s="2">
        <v>4</v>
      </c>
      <c r="AH2675" s="1">
        <v>11</v>
      </c>
      <c r="AI2675" s="1">
        <v>1</v>
      </c>
      <c r="AJ2675" s="1">
        <v>1</v>
      </c>
      <c r="AK2675" s="1">
        <v>51</v>
      </c>
    </row>
    <row r="2676" spans="1:37" x14ac:dyDescent="0.2">
      <c r="A2676" t="s">
        <v>2674</v>
      </c>
      <c r="B2676" t="s">
        <v>5168</v>
      </c>
      <c r="C2676" t="s">
        <v>5847</v>
      </c>
      <c r="D2676" t="s">
        <v>10572</v>
      </c>
      <c r="E2676" t="s">
        <v>10590</v>
      </c>
      <c r="F2676" s="35" t="s">
        <v>10591</v>
      </c>
      <c r="G2676" s="1" t="s">
        <v>5104</v>
      </c>
      <c r="H2676" s="1" t="s">
        <v>5104</v>
      </c>
      <c r="I2676" s="3">
        <v>1</v>
      </c>
      <c r="J2676" s="1">
        <v>0</v>
      </c>
      <c r="K2676" s="1">
        <v>0</v>
      </c>
      <c r="L2676" s="3">
        <v>1</v>
      </c>
      <c r="M2676" s="6">
        <v>21.7</v>
      </c>
      <c r="N2676" s="13">
        <v>21.7</v>
      </c>
      <c r="O2676" s="3">
        <v>44</v>
      </c>
      <c r="P2676" s="1">
        <v>1</v>
      </c>
      <c r="Q2676" s="1">
        <v>1</v>
      </c>
      <c r="R2676" s="3">
        <v>47</v>
      </c>
      <c r="S2676" s="1">
        <v>100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3">
        <v>11</v>
      </c>
      <c r="AD2676" s="1">
        <v>9.9855619000000007E-2</v>
      </c>
      <c r="AE2676" s="1">
        <v>2.2143426940416999E-2</v>
      </c>
      <c r="AF2676" s="1">
        <v>4</v>
      </c>
      <c r="AG2676" s="2">
        <v>4</v>
      </c>
      <c r="AH2676" s="1">
        <v>11</v>
      </c>
      <c r="AI2676" s="1">
        <v>2</v>
      </c>
      <c r="AJ2676" s="1">
        <v>2</v>
      </c>
      <c r="AK2676" s="1">
        <v>51</v>
      </c>
    </row>
    <row r="2677" spans="1:37" x14ac:dyDescent="0.2">
      <c r="A2677" t="s">
        <v>2675</v>
      </c>
      <c r="B2677" t="s">
        <v>5168</v>
      </c>
      <c r="C2677" t="s">
        <v>5847</v>
      </c>
      <c r="D2677" t="s">
        <v>10572</v>
      </c>
      <c r="E2677" t="s">
        <v>8185</v>
      </c>
      <c r="F2677" s="35" t="s">
        <v>10592</v>
      </c>
      <c r="G2677" s="1" t="s">
        <v>5104</v>
      </c>
      <c r="H2677" s="1" t="s">
        <v>5104</v>
      </c>
      <c r="I2677" s="3">
        <v>1</v>
      </c>
      <c r="J2677" s="1">
        <v>0</v>
      </c>
      <c r="K2677" s="1">
        <v>0</v>
      </c>
      <c r="L2677" s="3">
        <v>1</v>
      </c>
      <c r="M2677" s="6">
        <v>12.4</v>
      </c>
      <c r="N2677" s="13">
        <v>12.4</v>
      </c>
      <c r="O2677" s="3">
        <v>44</v>
      </c>
      <c r="P2677" s="1">
        <v>1.05</v>
      </c>
      <c r="Q2677" s="1">
        <v>1.05</v>
      </c>
      <c r="R2677" s="3">
        <v>1</v>
      </c>
      <c r="S2677" s="1">
        <v>100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3">
        <v>11</v>
      </c>
      <c r="AD2677" s="1">
        <v>9.9855619000000007E-2</v>
      </c>
      <c r="AE2677" s="1">
        <v>2.2143426940416999E-2</v>
      </c>
      <c r="AF2677" s="1">
        <v>4</v>
      </c>
      <c r="AG2677" s="2">
        <v>4</v>
      </c>
      <c r="AH2677" s="1">
        <v>11</v>
      </c>
      <c r="AI2677" s="1">
        <v>1</v>
      </c>
      <c r="AJ2677" s="1">
        <v>1</v>
      </c>
      <c r="AK2677" s="1">
        <v>51</v>
      </c>
    </row>
    <row r="2678" spans="1:37" x14ac:dyDescent="0.2">
      <c r="A2678" t="s">
        <v>2676</v>
      </c>
      <c r="B2678" t="s">
        <v>5168</v>
      </c>
      <c r="C2678" t="s">
        <v>5847</v>
      </c>
      <c r="D2678" t="s">
        <v>10572</v>
      </c>
      <c r="E2678" t="s">
        <v>10593</v>
      </c>
      <c r="F2678" s="35" t="s">
        <v>10594</v>
      </c>
      <c r="G2678" s="1" t="s">
        <v>5104</v>
      </c>
      <c r="H2678" s="1" t="s">
        <v>5104</v>
      </c>
      <c r="I2678" s="3">
        <v>1</v>
      </c>
      <c r="J2678" s="1">
        <v>0</v>
      </c>
      <c r="K2678" s="1">
        <v>0</v>
      </c>
      <c r="L2678" s="3">
        <v>1</v>
      </c>
      <c r="M2678" s="6">
        <v>24.3</v>
      </c>
      <c r="N2678" s="13">
        <v>24.3</v>
      </c>
      <c r="O2678" s="3">
        <v>44</v>
      </c>
      <c r="P2678" s="1">
        <v>1.05</v>
      </c>
      <c r="Q2678" s="1">
        <v>1.05</v>
      </c>
      <c r="R2678" s="3">
        <v>1</v>
      </c>
      <c r="S2678" s="1">
        <v>100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3">
        <v>11</v>
      </c>
      <c r="AD2678" s="1">
        <v>9.9855619000000007E-2</v>
      </c>
      <c r="AE2678" s="1">
        <v>2.2143426940416999E-2</v>
      </c>
      <c r="AF2678" s="1">
        <v>4</v>
      </c>
      <c r="AG2678" s="2">
        <v>4</v>
      </c>
      <c r="AH2678" s="1">
        <v>11</v>
      </c>
      <c r="AI2678" s="1">
        <v>3</v>
      </c>
      <c r="AJ2678" s="1">
        <v>3</v>
      </c>
      <c r="AK2678" s="1">
        <v>51</v>
      </c>
    </row>
    <row r="2679" spans="1:37" x14ac:dyDescent="0.2">
      <c r="A2679" t="s">
        <v>2677</v>
      </c>
      <c r="B2679" t="s">
        <v>5168</v>
      </c>
      <c r="C2679" t="s">
        <v>5847</v>
      </c>
      <c r="D2679" t="s">
        <v>10572</v>
      </c>
      <c r="E2679" t="s">
        <v>9600</v>
      </c>
      <c r="F2679" s="35" t="s">
        <v>10595</v>
      </c>
      <c r="G2679" s="1" t="s">
        <v>5104</v>
      </c>
      <c r="H2679" s="1" t="s">
        <v>5104</v>
      </c>
      <c r="I2679" s="3">
        <v>1</v>
      </c>
      <c r="J2679" s="1">
        <v>0</v>
      </c>
      <c r="K2679" s="1">
        <v>0</v>
      </c>
      <c r="L2679" s="3">
        <v>1</v>
      </c>
      <c r="M2679" s="6">
        <v>8.9</v>
      </c>
      <c r="N2679" s="13">
        <v>8.9</v>
      </c>
      <c r="O2679" s="3">
        <v>44</v>
      </c>
      <c r="P2679" s="1">
        <v>1.05</v>
      </c>
      <c r="Q2679" s="1">
        <v>1.05</v>
      </c>
      <c r="R2679" s="3">
        <v>1</v>
      </c>
      <c r="S2679" s="1">
        <v>100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3">
        <v>11</v>
      </c>
      <c r="AD2679" s="1">
        <v>9.9855619000000007E-2</v>
      </c>
      <c r="AE2679" s="1">
        <v>2.2143426940416999E-2</v>
      </c>
      <c r="AF2679" s="1">
        <v>4</v>
      </c>
      <c r="AG2679" s="2">
        <v>4</v>
      </c>
      <c r="AH2679" s="1">
        <v>11</v>
      </c>
      <c r="AI2679" s="1">
        <v>1</v>
      </c>
      <c r="AJ2679" s="1">
        <v>1</v>
      </c>
      <c r="AK2679" s="1">
        <v>51</v>
      </c>
    </row>
    <row r="2680" spans="1:37" x14ac:dyDescent="0.2">
      <c r="A2680" t="s">
        <v>2678</v>
      </c>
      <c r="B2680" t="s">
        <v>5168</v>
      </c>
      <c r="C2680" t="s">
        <v>5847</v>
      </c>
      <c r="D2680" t="s">
        <v>10572</v>
      </c>
      <c r="E2680" t="s">
        <v>10596</v>
      </c>
      <c r="F2680" s="35" t="s">
        <v>10597</v>
      </c>
      <c r="G2680" s="1" t="s">
        <v>5104</v>
      </c>
      <c r="H2680" s="1" t="s">
        <v>5104</v>
      </c>
      <c r="I2680" s="3">
        <v>1</v>
      </c>
      <c r="J2680" s="1">
        <v>0</v>
      </c>
      <c r="K2680" s="1">
        <v>0</v>
      </c>
      <c r="L2680" s="3">
        <v>1</v>
      </c>
      <c r="M2680" s="6">
        <v>22</v>
      </c>
      <c r="N2680" s="13">
        <v>22</v>
      </c>
      <c r="O2680" s="3">
        <v>44</v>
      </c>
      <c r="P2680" s="1">
        <v>1</v>
      </c>
      <c r="Q2680" s="1">
        <v>1</v>
      </c>
      <c r="R2680" s="3">
        <v>47</v>
      </c>
      <c r="S2680" s="1">
        <v>100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3">
        <v>11</v>
      </c>
      <c r="AD2680" s="1">
        <v>9.9855619000000007E-2</v>
      </c>
      <c r="AE2680" s="1">
        <v>2.2143426940416999E-2</v>
      </c>
      <c r="AF2680" s="1">
        <v>4</v>
      </c>
      <c r="AG2680" s="2">
        <v>4</v>
      </c>
      <c r="AH2680" s="1">
        <v>11</v>
      </c>
      <c r="AI2680" s="1">
        <v>3</v>
      </c>
      <c r="AJ2680" s="1">
        <v>3</v>
      </c>
      <c r="AK2680" s="1">
        <v>51</v>
      </c>
    </row>
    <row r="2681" spans="1:37" x14ac:dyDescent="0.2">
      <c r="A2681" t="s">
        <v>2679</v>
      </c>
      <c r="B2681" t="s">
        <v>5168</v>
      </c>
      <c r="C2681" t="s">
        <v>5847</v>
      </c>
      <c r="D2681" t="s">
        <v>10572</v>
      </c>
      <c r="E2681" t="s">
        <v>10598</v>
      </c>
      <c r="F2681" s="35" t="s">
        <v>10599</v>
      </c>
      <c r="G2681" s="1" t="s">
        <v>5104</v>
      </c>
      <c r="H2681" s="1" t="s">
        <v>5104</v>
      </c>
      <c r="I2681" s="3">
        <v>1</v>
      </c>
      <c r="J2681" s="1">
        <v>0</v>
      </c>
      <c r="K2681" s="1">
        <v>0</v>
      </c>
      <c r="L2681" s="3">
        <v>1</v>
      </c>
      <c r="M2681" s="6">
        <v>28.9</v>
      </c>
      <c r="N2681" s="13">
        <v>28.9</v>
      </c>
      <c r="O2681" s="3">
        <v>44</v>
      </c>
      <c r="P2681" s="1">
        <v>0.98</v>
      </c>
      <c r="Q2681" s="1">
        <v>0.98</v>
      </c>
      <c r="R2681" s="3">
        <v>47</v>
      </c>
      <c r="S2681" s="1">
        <v>100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3">
        <v>11</v>
      </c>
      <c r="AD2681" s="1">
        <v>9.9855619000000007E-2</v>
      </c>
      <c r="AE2681" s="1">
        <v>2.2143426940416999E-2</v>
      </c>
      <c r="AF2681" s="1">
        <v>4</v>
      </c>
      <c r="AG2681" s="2">
        <v>4</v>
      </c>
      <c r="AH2681" s="1">
        <v>11</v>
      </c>
      <c r="AI2681" s="1">
        <v>2</v>
      </c>
      <c r="AJ2681" s="1">
        <v>2</v>
      </c>
      <c r="AK2681" s="1">
        <v>51</v>
      </c>
    </row>
    <row r="2682" spans="1:37" x14ac:dyDescent="0.2">
      <c r="A2682" t="s">
        <v>2680</v>
      </c>
      <c r="B2682" t="s">
        <v>5168</v>
      </c>
      <c r="C2682" t="s">
        <v>10600</v>
      </c>
      <c r="D2682" t="s">
        <v>10601</v>
      </c>
      <c r="E2682" t="s">
        <v>10602</v>
      </c>
      <c r="F2682" s="35" t="s">
        <v>10603</v>
      </c>
      <c r="G2682" s="1" t="s">
        <v>5104</v>
      </c>
      <c r="H2682" s="1" t="s">
        <v>5104</v>
      </c>
      <c r="I2682" s="3">
        <v>1</v>
      </c>
      <c r="J2682" s="1">
        <v>0</v>
      </c>
      <c r="K2682" s="1">
        <v>0</v>
      </c>
      <c r="L2682" s="3">
        <v>1</v>
      </c>
      <c r="M2682" s="6">
        <v>8.6</v>
      </c>
      <c r="N2682" s="13">
        <v>8.6</v>
      </c>
      <c r="O2682" s="3">
        <v>44</v>
      </c>
      <c r="P2682" s="1">
        <v>1</v>
      </c>
      <c r="Q2682" s="1">
        <v>1</v>
      </c>
      <c r="R2682" s="3">
        <v>47</v>
      </c>
      <c r="S2682" s="1">
        <v>100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3">
        <v>11</v>
      </c>
      <c r="AD2682" s="1">
        <v>9.9855619000000007E-2</v>
      </c>
      <c r="AE2682" s="1">
        <v>2.2143426940416999E-2</v>
      </c>
      <c r="AF2682" s="1">
        <v>4</v>
      </c>
      <c r="AG2682" s="2">
        <v>4</v>
      </c>
      <c r="AH2682" s="1">
        <v>11</v>
      </c>
      <c r="AI2682" s="1">
        <v>1</v>
      </c>
      <c r="AJ2682" s="1">
        <v>1</v>
      </c>
      <c r="AK2682" s="1">
        <v>51</v>
      </c>
    </row>
    <row r="2683" spans="1:37" x14ac:dyDescent="0.2">
      <c r="A2683" t="s">
        <v>2681</v>
      </c>
      <c r="B2683" t="s">
        <v>5168</v>
      </c>
      <c r="C2683" t="s">
        <v>10600</v>
      </c>
      <c r="D2683" t="s">
        <v>10601</v>
      </c>
      <c r="E2683" t="s">
        <v>10604</v>
      </c>
      <c r="F2683" s="35" t="s">
        <v>10605</v>
      </c>
      <c r="G2683" s="1" t="s">
        <v>5104</v>
      </c>
      <c r="H2683" s="1" t="s">
        <v>5104</v>
      </c>
      <c r="I2683" s="3">
        <v>1</v>
      </c>
      <c r="J2683" s="1">
        <v>0</v>
      </c>
      <c r="K2683" s="1">
        <v>0</v>
      </c>
      <c r="L2683" s="3">
        <v>1</v>
      </c>
      <c r="M2683" s="6">
        <v>15.8</v>
      </c>
      <c r="N2683" s="13">
        <v>15.8</v>
      </c>
      <c r="O2683" s="3">
        <v>44</v>
      </c>
      <c r="P2683" s="1">
        <v>0.995</v>
      </c>
      <c r="Q2683" s="1">
        <v>0.995</v>
      </c>
      <c r="R2683" s="3">
        <v>47</v>
      </c>
      <c r="S2683" s="1">
        <v>100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3">
        <v>11</v>
      </c>
      <c r="AD2683" s="1">
        <v>9.9855619000000007E-2</v>
      </c>
      <c r="AE2683" s="1">
        <v>2.2143426940416999E-2</v>
      </c>
      <c r="AF2683" s="1">
        <v>4</v>
      </c>
      <c r="AG2683" s="2">
        <v>4</v>
      </c>
      <c r="AH2683" s="1">
        <v>11</v>
      </c>
      <c r="AI2683" s="1">
        <v>4</v>
      </c>
      <c r="AJ2683" s="1">
        <v>4</v>
      </c>
      <c r="AK2683" s="1">
        <v>51</v>
      </c>
    </row>
    <row r="2684" spans="1:37" x14ac:dyDescent="0.2">
      <c r="A2684" t="s">
        <v>2682</v>
      </c>
      <c r="B2684" t="s">
        <v>5168</v>
      </c>
      <c r="C2684" t="s">
        <v>5847</v>
      </c>
      <c r="D2684" t="s">
        <v>10606</v>
      </c>
      <c r="E2684" t="s">
        <v>10607</v>
      </c>
      <c r="F2684" s="35" t="s">
        <v>10608</v>
      </c>
      <c r="G2684" s="1" t="s">
        <v>5104</v>
      </c>
      <c r="H2684" s="1" t="s">
        <v>5104</v>
      </c>
      <c r="I2684" s="3">
        <v>1</v>
      </c>
      <c r="J2684" s="1">
        <v>0</v>
      </c>
      <c r="K2684" s="1">
        <v>0</v>
      </c>
      <c r="L2684" s="3">
        <v>1</v>
      </c>
      <c r="M2684" s="6">
        <v>14.1</v>
      </c>
      <c r="N2684" s="13">
        <v>14.1</v>
      </c>
      <c r="O2684" s="3">
        <v>44</v>
      </c>
      <c r="P2684" s="1">
        <v>1.05</v>
      </c>
      <c r="Q2684" s="1">
        <v>1.05</v>
      </c>
      <c r="R2684" s="3">
        <v>1</v>
      </c>
      <c r="S2684" s="1">
        <v>100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3">
        <v>11</v>
      </c>
      <c r="AD2684" s="1">
        <v>9.9855619000000007E-2</v>
      </c>
      <c r="AE2684" s="1">
        <v>2.2143426940416999E-2</v>
      </c>
      <c r="AF2684" s="1">
        <v>4</v>
      </c>
      <c r="AG2684" s="2">
        <v>4</v>
      </c>
      <c r="AH2684" s="1">
        <v>11</v>
      </c>
      <c r="AI2684" s="1">
        <v>5</v>
      </c>
      <c r="AJ2684" s="1">
        <v>5</v>
      </c>
      <c r="AK2684" s="1">
        <v>51</v>
      </c>
    </row>
    <row r="2685" spans="1:37" x14ac:dyDescent="0.2">
      <c r="A2685" t="s">
        <v>2683</v>
      </c>
      <c r="B2685" t="s">
        <v>5168</v>
      </c>
      <c r="C2685" t="s">
        <v>5847</v>
      </c>
      <c r="D2685" t="s">
        <v>10606</v>
      </c>
      <c r="E2685" t="s">
        <v>6998</v>
      </c>
      <c r="F2685" s="35" t="s">
        <v>10609</v>
      </c>
      <c r="G2685" s="1" t="s">
        <v>5104</v>
      </c>
      <c r="H2685" s="1" t="s">
        <v>5104</v>
      </c>
      <c r="I2685" s="3">
        <v>1</v>
      </c>
      <c r="J2685" s="1">
        <v>0</v>
      </c>
      <c r="K2685" s="1">
        <v>0</v>
      </c>
      <c r="L2685" s="3">
        <v>1</v>
      </c>
      <c r="M2685" s="6">
        <v>14.9</v>
      </c>
      <c r="N2685" s="13">
        <v>14.9</v>
      </c>
      <c r="O2685" s="3">
        <v>44</v>
      </c>
      <c r="P2685" s="1">
        <v>1.05</v>
      </c>
      <c r="Q2685" s="1">
        <v>1.05</v>
      </c>
      <c r="R2685" s="3">
        <v>1</v>
      </c>
      <c r="S2685" s="1">
        <v>100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3">
        <v>11</v>
      </c>
      <c r="AD2685" s="1">
        <v>9.9855619000000007E-2</v>
      </c>
      <c r="AE2685" s="1">
        <v>2.2143426940416999E-2</v>
      </c>
      <c r="AF2685" s="1">
        <v>4</v>
      </c>
      <c r="AG2685" s="2">
        <v>4</v>
      </c>
      <c r="AH2685" s="1">
        <v>11</v>
      </c>
      <c r="AI2685" s="1">
        <v>9</v>
      </c>
      <c r="AJ2685" s="1">
        <v>9</v>
      </c>
      <c r="AK2685" s="1">
        <v>51</v>
      </c>
    </row>
    <row r="2686" spans="1:37" x14ac:dyDescent="0.2">
      <c r="A2686" t="s">
        <v>2684</v>
      </c>
      <c r="B2686" t="s">
        <v>5168</v>
      </c>
      <c r="C2686" t="s">
        <v>5847</v>
      </c>
      <c r="D2686" t="s">
        <v>10606</v>
      </c>
      <c r="E2686" t="s">
        <v>6721</v>
      </c>
      <c r="F2686" s="35" t="s">
        <v>10610</v>
      </c>
      <c r="G2686" s="1" t="s">
        <v>5104</v>
      </c>
      <c r="H2686" s="1" t="s">
        <v>5104</v>
      </c>
      <c r="I2686" s="3">
        <v>1</v>
      </c>
      <c r="J2686" s="1">
        <v>0</v>
      </c>
      <c r="K2686" s="1">
        <v>0</v>
      </c>
      <c r="L2686" s="3">
        <v>1</v>
      </c>
      <c r="M2686" s="6">
        <v>8.5</v>
      </c>
      <c r="N2686" s="13">
        <v>8.5</v>
      </c>
      <c r="O2686" s="3">
        <v>44</v>
      </c>
      <c r="P2686" s="1">
        <v>1.05</v>
      </c>
      <c r="Q2686" s="1">
        <v>1.05</v>
      </c>
      <c r="R2686" s="3">
        <v>1</v>
      </c>
      <c r="S2686" s="1">
        <v>100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3">
        <v>11</v>
      </c>
      <c r="AD2686" s="1">
        <v>9.9855619000000007E-2</v>
      </c>
      <c r="AE2686" s="1">
        <v>2.2143426940416999E-2</v>
      </c>
      <c r="AF2686" s="1">
        <v>4</v>
      </c>
      <c r="AG2686" s="2">
        <v>4</v>
      </c>
      <c r="AH2686" s="1">
        <v>11</v>
      </c>
      <c r="AI2686" s="1">
        <v>1</v>
      </c>
      <c r="AJ2686" s="1">
        <v>1</v>
      </c>
      <c r="AK2686" s="1">
        <v>51</v>
      </c>
    </row>
    <row r="2687" spans="1:37" x14ac:dyDescent="0.2">
      <c r="A2687" t="s">
        <v>2685</v>
      </c>
      <c r="B2687" t="s">
        <v>5168</v>
      </c>
      <c r="C2687" t="s">
        <v>5847</v>
      </c>
      <c r="D2687" t="s">
        <v>10606</v>
      </c>
      <c r="E2687" t="s">
        <v>10611</v>
      </c>
      <c r="F2687" s="35" t="s">
        <v>10612</v>
      </c>
      <c r="G2687" s="1" t="s">
        <v>5104</v>
      </c>
      <c r="H2687" s="1" t="s">
        <v>5104</v>
      </c>
      <c r="I2687" s="3">
        <v>1</v>
      </c>
      <c r="J2687" s="1">
        <v>0</v>
      </c>
      <c r="K2687" s="1">
        <v>0</v>
      </c>
      <c r="L2687" s="3">
        <v>1</v>
      </c>
      <c r="M2687" s="6">
        <v>11.5</v>
      </c>
      <c r="N2687" s="13">
        <v>11.5</v>
      </c>
      <c r="O2687" s="3">
        <v>44</v>
      </c>
      <c r="P2687" s="1">
        <v>1.05</v>
      </c>
      <c r="Q2687" s="1">
        <v>1.05</v>
      </c>
      <c r="R2687" s="3">
        <v>1</v>
      </c>
      <c r="S2687" s="1">
        <v>100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3">
        <v>11</v>
      </c>
      <c r="AD2687" s="1">
        <v>9.9855619000000007E-2</v>
      </c>
      <c r="AE2687" s="1">
        <v>2.2143426940416999E-2</v>
      </c>
      <c r="AF2687" s="1">
        <v>4</v>
      </c>
      <c r="AG2687" s="2">
        <v>4</v>
      </c>
      <c r="AH2687" s="1">
        <v>11</v>
      </c>
      <c r="AI2687" s="1">
        <v>8</v>
      </c>
      <c r="AJ2687" s="1">
        <v>8</v>
      </c>
      <c r="AK2687" s="1">
        <v>51</v>
      </c>
    </row>
    <row r="2688" spans="1:37" x14ac:dyDescent="0.2">
      <c r="A2688" t="s">
        <v>2686</v>
      </c>
      <c r="B2688" t="s">
        <v>5168</v>
      </c>
      <c r="C2688" t="s">
        <v>5847</v>
      </c>
      <c r="D2688" t="s">
        <v>10606</v>
      </c>
      <c r="E2688" t="s">
        <v>7504</v>
      </c>
      <c r="F2688" s="35" t="s">
        <v>10613</v>
      </c>
      <c r="G2688" s="1" t="s">
        <v>5104</v>
      </c>
      <c r="H2688" s="1" t="s">
        <v>5104</v>
      </c>
      <c r="I2688" s="3">
        <v>1</v>
      </c>
      <c r="J2688" s="1">
        <v>0</v>
      </c>
      <c r="K2688" s="1">
        <v>0</v>
      </c>
      <c r="L2688" s="3">
        <v>1</v>
      </c>
      <c r="M2688" s="6">
        <v>17.600000000000001</v>
      </c>
      <c r="N2688" s="13">
        <v>17.600000000000001</v>
      </c>
      <c r="O2688" s="3">
        <v>44</v>
      </c>
      <c r="P2688" s="1">
        <v>1.05</v>
      </c>
      <c r="Q2688" s="1">
        <v>1.05</v>
      </c>
      <c r="R2688" s="3">
        <v>1</v>
      </c>
      <c r="S2688" s="1">
        <v>100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3">
        <v>11</v>
      </c>
      <c r="AD2688" s="1">
        <v>9.9855619000000007E-2</v>
      </c>
      <c r="AE2688" s="1">
        <v>2.2143426940416999E-2</v>
      </c>
      <c r="AF2688" s="1">
        <v>4</v>
      </c>
      <c r="AG2688" s="2">
        <v>4</v>
      </c>
      <c r="AH2688" s="1">
        <v>11</v>
      </c>
      <c r="AI2688" s="1">
        <v>3</v>
      </c>
      <c r="AJ2688" s="1">
        <v>3</v>
      </c>
      <c r="AK2688" s="1">
        <v>51</v>
      </c>
    </row>
    <row r="2689" spans="1:37" x14ac:dyDescent="0.2">
      <c r="A2689" t="s">
        <v>2687</v>
      </c>
      <c r="B2689" t="s">
        <v>5168</v>
      </c>
      <c r="C2689" t="s">
        <v>5847</v>
      </c>
      <c r="D2689" t="s">
        <v>10606</v>
      </c>
      <c r="E2689" t="s">
        <v>10614</v>
      </c>
      <c r="F2689" s="35" t="s">
        <v>15105</v>
      </c>
      <c r="G2689" s="1" t="s">
        <v>5104</v>
      </c>
      <c r="H2689" s="1" t="s">
        <v>5104</v>
      </c>
      <c r="I2689" s="3">
        <v>1</v>
      </c>
      <c r="J2689" s="1">
        <v>0</v>
      </c>
      <c r="K2689" s="1">
        <v>0</v>
      </c>
      <c r="L2689" s="3">
        <v>1</v>
      </c>
      <c r="M2689" s="6">
        <v>8.9</v>
      </c>
      <c r="N2689" s="13">
        <v>8.9</v>
      </c>
      <c r="O2689" s="3">
        <v>44</v>
      </c>
      <c r="P2689" s="1">
        <v>0.99</v>
      </c>
      <c r="Q2689" s="1">
        <v>0.99</v>
      </c>
      <c r="R2689" s="3">
        <v>47</v>
      </c>
      <c r="S2689" s="1">
        <v>100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3">
        <v>11</v>
      </c>
      <c r="AD2689" s="1">
        <v>9.9855619000000007E-2</v>
      </c>
      <c r="AE2689" s="1">
        <v>2.2143426940416999E-2</v>
      </c>
      <c r="AF2689" s="1">
        <v>4</v>
      </c>
      <c r="AG2689" s="2">
        <v>4</v>
      </c>
      <c r="AH2689" s="1">
        <v>11</v>
      </c>
      <c r="AI2689" s="1">
        <v>2</v>
      </c>
      <c r="AJ2689" s="1">
        <v>2</v>
      </c>
      <c r="AK2689" s="11">
        <v>1</v>
      </c>
    </row>
    <row r="2690" spans="1:37" x14ac:dyDescent="0.2">
      <c r="A2690" t="s">
        <v>2688</v>
      </c>
      <c r="B2690" t="s">
        <v>5168</v>
      </c>
      <c r="C2690" t="s">
        <v>5847</v>
      </c>
      <c r="D2690" t="s">
        <v>10606</v>
      </c>
      <c r="E2690" t="s">
        <v>7437</v>
      </c>
      <c r="F2690" s="35" t="s">
        <v>10615</v>
      </c>
      <c r="G2690" s="1" t="s">
        <v>5104</v>
      </c>
      <c r="H2690" s="1" t="s">
        <v>5104</v>
      </c>
      <c r="I2690" s="3">
        <v>1</v>
      </c>
      <c r="J2690" s="1">
        <v>0</v>
      </c>
      <c r="K2690" s="1">
        <v>0</v>
      </c>
      <c r="L2690" s="3">
        <v>1</v>
      </c>
      <c r="M2690" s="6">
        <v>6.7</v>
      </c>
      <c r="N2690" s="13">
        <v>6.7</v>
      </c>
      <c r="O2690" s="3">
        <v>44</v>
      </c>
      <c r="P2690" s="1">
        <v>1.05</v>
      </c>
      <c r="Q2690" s="1">
        <v>1.05</v>
      </c>
      <c r="R2690" s="3">
        <v>1</v>
      </c>
      <c r="S2690" s="1">
        <v>100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3">
        <v>11</v>
      </c>
      <c r="AD2690" s="1">
        <v>9.9855619000000007E-2</v>
      </c>
      <c r="AE2690" s="1">
        <v>2.2143426940416999E-2</v>
      </c>
      <c r="AF2690" s="1">
        <v>4</v>
      </c>
      <c r="AG2690" s="2">
        <v>4</v>
      </c>
      <c r="AH2690" s="1">
        <v>11</v>
      </c>
      <c r="AI2690" s="1">
        <v>2</v>
      </c>
      <c r="AJ2690" s="1">
        <v>2</v>
      </c>
      <c r="AK2690" s="1">
        <v>51</v>
      </c>
    </row>
    <row r="2691" spans="1:37" x14ac:dyDescent="0.2">
      <c r="A2691" t="s">
        <v>2689</v>
      </c>
      <c r="B2691" t="s">
        <v>5168</v>
      </c>
      <c r="C2691" t="s">
        <v>5847</v>
      </c>
      <c r="D2691" t="s">
        <v>10606</v>
      </c>
      <c r="E2691" t="s">
        <v>10616</v>
      </c>
      <c r="F2691" s="35" t="s">
        <v>10617</v>
      </c>
      <c r="G2691" s="1" t="s">
        <v>5104</v>
      </c>
      <c r="H2691" s="1" t="s">
        <v>5104</v>
      </c>
      <c r="I2691" s="3">
        <v>1</v>
      </c>
      <c r="J2691" s="1">
        <v>0</v>
      </c>
      <c r="K2691" s="1">
        <v>0</v>
      </c>
      <c r="L2691" s="3">
        <v>1</v>
      </c>
      <c r="M2691" s="6">
        <v>8</v>
      </c>
      <c r="N2691" s="13">
        <v>8</v>
      </c>
      <c r="O2691" s="3">
        <v>44</v>
      </c>
      <c r="P2691" s="1">
        <v>1.05</v>
      </c>
      <c r="Q2691" s="1">
        <v>1.05</v>
      </c>
      <c r="R2691" s="3">
        <v>47</v>
      </c>
      <c r="S2691" s="1">
        <v>100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3">
        <v>11</v>
      </c>
      <c r="AD2691" s="1">
        <v>9.9855619000000007E-2</v>
      </c>
      <c r="AE2691" s="1">
        <v>2.2143426940416999E-2</v>
      </c>
      <c r="AF2691" s="1">
        <v>4</v>
      </c>
      <c r="AG2691" s="2">
        <v>4</v>
      </c>
      <c r="AH2691" s="1">
        <v>11</v>
      </c>
      <c r="AI2691" s="1">
        <v>3</v>
      </c>
      <c r="AJ2691" s="1">
        <v>3</v>
      </c>
      <c r="AK2691" s="1">
        <v>51</v>
      </c>
    </row>
    <row r="2692" spans="1:37" x14ac:dyDescent="0.2">
      <c r="A2692" t="s">
        <v>2690</v>
      </c>
      <c r="B2692" t="s">
        <v>5168</v>
      </c>
      <c r="C2692" t="s">
        <v>5847</v>
      </c>
      <c r="D2692" t="s">
        <v>10606</v>
      </c>
      <c r="E2692" t="s">
        <v>10618</v>
      </c>
      <c r="F2692" s="35" t="s">
        <v>10619</v>
      </c>
      <c r="G2692" s="1" t="s">
        <v>5104</v>
      </c>
      <c r="H2692" s="1" t="s">
        <v>5104</v>
      </c>
      <c r="I2692" s="3">
        <v>1</v>
      </c>
      <c r="J2692" s="1">
        <v>0</v>
      </c>
      <c r="K2692" s="1">
        <v>0</v>
      </c>
      <c r="L2692" s="3">
        <v>1</v>
      </c>
      <c r="M2692" s="6">
        <v>9.3000000000000007</v>
      </c>
      <c r="N2692" s="13">
        <v>9.3000000000000007</v>
      </c>
      <c r="O2692" s="3">
        <v>44</v>
      </c>
      <c r="P2692" s="1">
        <v>1.05</v>
      </c>
      <c r="Q2692" s="1">
        <v>1.05</v>
      </c>
      <c r="R2692" s="3">
        <v>1</v>
      </c>
      <c r="S2692" s="1">
        <v>100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3">
        <v>11</v>
      </c>
      <c r="AD2692" s="1">
        <v>9.9855619000000007E-2</v>
      </c>
      <c r="AE2692" s="1">
        <v>2.2143426940416999E-2</v>
      </c>
      <c r="AF2692" s="1">
        <v>4</v>
      </c>
      <c r="AG2692" s="2">
        <v>4</v>
      </c>
      <c r="AH2692" s="1">
        <v>11</v>
      </c>
      <c r="AI2692" s="1">
        <v>2</v>
      </c>
      <c r="AJ2692" s="1">
        <v>2</v>
      </c>
      <c r="AK2692" s="1">
        <v>51</v>
      </c>
    </row>
    <row r="2693" spans="1:37" x14ac:dyDescent="0.2">
      <c r="A2693" t="s">
        <v>2691</v>
      </c>
      <c r="B2693" t="s">
        <v>5168</v>
      </c>
      <c r="C2693" t="s">
        <v>5847</v>
      </c>
      <c r="D2693" t="s">
        <v>10606</v>
      </c>
      <c r="E2693" t="s">
        <v>7205</v>
      </c>
      <c r="F2693" s="35" t="s">
        <v>10620</v>
      </c>
      <c r="G2693" s="1" t="s">
        <v>5104</v>
      </c>
      <c r="H2693" s="1" t="s">
        <v>5104</v>
      </c>
      <c r="I2693" s="3">
        <v>1</v>
      </c>
      <c r="J2693" s="1">
        <v>0</v>
      </c>
      <c r="K2693" s="1">
        <v>0</v>
      </c>
      <c r="L2693" s="3">
        <v>1</v>
      </c>
      <c r="M2693" s="6">
        <v>8.8000000000000007</v>
      </c>
      <c r="N2693" s="13">
        <v>8.8000000000000007</v>
      </c>
      <c r="O2693" s="3">
        <v>44</v>
      </c>
      <c r="P2693" s="1">
        <v>0.99</v>
      </c>
      <c r="Q2693" s="1">
        <v>0.99</v>
      </c>
      <c r="R2693" s="3">
        <v>47</v>
      </c>
      <c r="S2693" s="1">
        <v>100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3">
        <v>11</v>
      </c>
      <c r="AD2693" s="1">
        <v>9.9855619000000007E-2</v>
      </c>
      <c r="AE2693" s="1">
        <v>2.2143426940416999E-2</v>
      </c>
      <c r="AF2693" s="1">
        <v>4</v>
      </c>
      <c r="AG2693" s="2">
        <v>4</v>
      </c>
      <c r="AH2693" s="1">
        <v>11</v>
      </c>
      <c r="AI2693" s="1">
        <v>12</v>
      </c>
      <c r="AJ2693" s="1">
        <v>12</v>
      </c>
      <c r="AK2693" s="1">
        <v>51</v>
      </c>
    </row>
    <row r="2694" spans="1:37" x14ac:dyDescent="0.2">
      <c r="A2694" t="s">
        <v>2692</v>
      </c>
      <c r="B2694" t="s">
        <v>5233</v>
      </c>
      <c r="C2694" t="s">
        <v>9018</v>
      </c>
      <c r="D2694" t="s">
        <v>10621</v>
      </c>
      <c r="E2694" t="s">
        <v>9129</v>
      </c>
      <c r="F2694" s="35" t="s">
        <v>10622</v>
      </c>
      <c r="G2694" s="1" t="s">
        <v>5104</v>
      </c>
      <c r="H2694" s="1" t="s">
        <v>5104</v>
      </c>
      <c r="I2694" s="3">
        <v>1</v>
      </c>
      <c r="J2694" s="1">
        <v>1</v>
      </c>
      <c r="K2694" s="1">
        <v>1</v>
      </c>
      <c r="L2694" s="3">
        <v>1</v>
      </c>
      <c r="M2694" s="6">
        <v>3000</v>
      </c>
      <c r="N2694" s="13">
        <v>3000</v>
      </c>
      <c r="O2694" s="3">
        <v>44</v>
      </c>
      <c r="P2694" s="1">
        <v>1.5</v>
      </c>
      <c r="Q2694" s="1">
        <v>1.5</v>
      </c>
      <c r="R2694" s="3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100</v>
      </c>
      <c r="AC2694" s="36">
        <v>1</v>
      </c>
      <c r="AD2694" s="1">
        <v>-9.0224465000000004E-2</v>
      </c>
      <c r="AE2694" s="1">
        <v>7.4363546281953602E-2</v>
      </c>
      <c r="AF2694" s="1">
        <v>1</v>
      </c>
      <c r="AG2694" s="1">
        <v>1</v>
      </c>
      <c r="AH2694" s="15">
        <v>1</v>
      </c>
      <c r="AI2694" s="1">
        <v>9</v>
      </c>
      <c r="AJ2694" s="1">
        <v>9</v>
      </c>
      <c r="AK2694" s="1">
        <v>51</v>
      </c>
    </row>
    <row r="2695" spans="1:37" x14ac:dyDescent="0.2">
      <c r="A2695" t="s">
        <v>2693</v>
      </c>
      <c r="B2695" t="s">
        <v>5233</v>
      </c>
      <c r="C2695" t="s">
        <v>9018</v>
      </c>
      <c r="D2695" t="s">
        <v>10621</v>
      </c>
      <c r="E2695" t="s">
        <v>10623</v>
      </c>
      <c r="F2695" s="35" t="s">
        <v>10624</v>
      </c>
      <c r="G2695" s="1" t="s">
        <v>2</v>
      </c>
      <c r="H2695" s="1" t="s">
        <v>5104</v>
      </c>
      <c r="I2695" s="14" t="s">
        <v>14989</v>
      </c>
      <c r="J2695" s="1" t="s">
        <v>2</v>
      </c>
      <c r="K2695" s="1">
        <v>0</v>
      </c>
      <c r="L2695" s="14" t="s">
        <v>14989</v>
      </c>
      <c r="M2695" s="6">
        <v>1962.2</v>
      </c>
      <c r="N2695" s="13">
        <v>1962.2</v>
      </c>
      <c r="O2695" s="3">
        <v>44</v>
      </c>
      <c r="P2695" s="1" t="s">
        <v>2</v>
      </c>
      <c r="Q2695" s="1">
        <v>3.2940999999999998</v>
      </c>
      <c r="R2695" s="3" t="s">
        <v>14989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99</v>
      </c>
      <c r="AC2695" s="3">
        <v>44</v>
      </c>
      <c r="AD2695" s="1">
        <v>-8.8205247000000001E-2</v>
      </c>
      <c r="AE2695" s="1">
        <v>7.4073259180248804E-2</v>
      </c>
      <c r="AF2695" s="1">
        <v>1</v>
      </c>
      <c r="AG2695" s="1">
        <v>1</v>
      </c>
      <c r="AH2695" s="15">
        <v>1</v>
      </c>
      <c r="AI2695" s="1">
        <v>7</v>
      </c>
      <c r="AJ2695" s="1">
        <v>7</v>
      </c>
      <c r="AK2695" s="1">
        <v>51</v>
      </c>
    </row>
    <row r="2696" spans="1:37" x14ac:dyDescent="0.2">
      <c r="A2696" t="s">
        <v>2694</v>
      </c>
      <c r="B2696" t="s">
        <v>5233</v>
      </c>
      <c r="C2696" t="s">
        <v>9018</v>
      </c>
      <c r="D2696" t="s">
        <v>10621</v>
      </c>
      <c r="E2696" t="s">
        <v>10625</v>
      </c>
      <c r="F2696" s="35" t="s">
        <v>10626</v>
      </c>
      <c r="G2696" s="1" t="s">
        <v>5104</v>
      </c>
      <c r="H2696" s="1" t="s">
        <v>5104</v>
      </c>
      <c r="I2696" s="3">
        <v>1</v>
      </c>
      <c r="J2696" s="1">
        <v>1</v>
      </c>
      <c r="K2696" s="1">
        <v>1</v>
      </c>
      <c r="L2696" s="3">
        <v>1</v>
      </c>
      <c r="M2696" s="6">
        <v>2445</v>
      </c>
      <c r="N2696" s="13">
        <v>2445</v>
      </c>
      <c r="O2696" s="3">
        <v>44</v>
      </c>
      <c r="P2696" s="1">
        <v>1.5</v>
      </c>
      <c r="Q2696" s="1">
        <v>1.5</v>
      </c>
      <c r="R2696" s="3">
        <v>47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100</v>
      </c>
      <c r="AC2696" s="3">
        <v>11</v>
      </c>
      <c r="AD2696" s="1">
        <v>-9.0224465000000004E-2</v>
      </c>
      <c r="AE2696" s="1">
        <v>7.4363546281953602E-2</v>
      </c>
      <c r="AF2696" s="1">
        <v>1</v>
      </c>
      <c r="AG2696" s="1">
        <v>1</v>
      </c>
      <c r="AH2696" s="1">
        <v>11</v>
      </c>
      <c r="AI2696" s="1">
        <v>7</v>
      </c>
      <c r="AJ2696" s="1">
        <v>7</v>
      </c>
      <c r="AK2696" s="1">
        <v>51</v>
      </c>
    </row>
    <row r="2697" spans="1:37" x14ac:dyDescent="0.2">
      <c r="A2697" t="s">
        <v>2695</v>
      </c>
      <c r="B2697" t="s">
        <v>5233</v>
      </c>
      <c r="C2697" t="s">
        <v>10627</v>
      </c>
      <c r="D2697" t="s">
        <v>10628</v>
      </c>
      <c r="E2697" t="s">
        <v>10629</v>
      </c>
      <c r="F2697" s="35" t="s">
        <v>10630</v>
      </c>
      <c r="G2697" s="1" t="s">
        <v>5104</v>
      </c>
      <c r="H2697" s="1" t="s">
        <v>5104</v>
      </c>
      <c r="I2697" s="3">
        <v>1</v>
      </c>
      <c r="J2697" s="1">
        <v>0</v>
      </c>
      <c r="K2697" s="1">
        <v>0</v>
      </c>
      <c r="L2697" s="3">
        <v>1</v>
      </c>
      <c r="M2697" s="6">
        <v>8400</v>
      </c>
      <c r="N2697" s="13">
        <v>8400</v>
      </c>
      <c r="O2697" s="3">
        <v>44</v>
      </c>
      <c r="P2697" s="1">
        <v>1.6</v>
      </c>
      <c r="Q2697" s="1">
        <v>1.6</v>
      </c>
      <c r="R2697" s="3">
        <v>47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100</v>
      </c>
      <c r="AC2697" s="3">
        <v>11</v>
      </c>
      <c r="AD2697" s="1">
        <v>-9.0224465000000004E-2</v>
      </c>
      <c r="AE2697" s="1">
        <v>7.4363546281953602E-2</v>
      </c>
      <c r="AF2697" s="1">
        <v>1</v>
      </c>
      <c r="AG2697" s="1">
        <v>1</v>
      </c>
      <c r="AH2697" s="1">
        <v>11</v>
      </c>
      <c r="AI2697" s="1">
        <v>1</v>
      </c>
      <c r="AJ2697" s="1">
        <v>1</v>
      </c>
      <c r="AK2697" s="1">
        <v>51</v>
      </c>
    </row>
    <row r="2698" spans="1:37" x14ac:dyDescent="0.2">
      <c r="A2698" t="s">
        <v>2696</v>
      </c>
      <c r="B2698" t="s">
        <v>5233</v>
      </c>
      <c r="C2698" t="s">
        <v>10627</v>
      </c>
      <c r="D2698" t="s">
        <v>10628</v>
      </c>
      <c r="E2698" t="s">
        <v>10631</v>
      </c>
      <c r="F2698" s="35" t="s">
        <v>10632</v>
      </c>
      <c r="G2698" s="1" t="s">
        <v>5104</v>
      </c>
      <c r="H2698" s="1" t="s">
        <v>5104</v>
      </c>
      <c r="I2698" s="3">
        <v>1</v>
      </c>
      <c r="J2698" s="1">
        <v>0</v>
      </c>
      <c r="K2698" s="1">
        <v>0</v>
      </c>
      <c r="L2698" s="3">
        <v>1</v>
      </c>
      <c r="M2698" s="6">
        <v>9000</v>
      </c>
      <c r="N2698" s="13">
        <v>9000</v>
      </c>
      <c r="O2698" s="3">
        <v>44</v>
      </c>
      <c r="P2698" s="1">
        <v>1.3274999999999999</v>
      </c>
      <c r="Q2698" s="1">
        <v>1.3274999999999999</v>
      </c>
      <c r="R2698" s="3">
        <v>47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100</v>
      </c>
      <c r="AC2698" s="3">
        <v>11</v>
      </c>
      <c r="AD2698" s="1">
        <v>-9.0224465000000004E-2</v>
      </c>
      <c r="AE2698" s="1">
        <v>7.4363546281953602E-2</v>
      </c>
      <c r="AF2698" s="1">
        <v>1</v>
      </c>
      <c r="AG2698" s="1">
        <v>1</v>
      </c>
      <c r="AH2698" s="1">
        <v>11</v>
      </c>
      <c r="AI2698" s="1">
        <v>4</v>
      </c>
      <c r="AJ2698" s="1">
        <v>4</v>
      </c>
      <c r="AK2698" s="1">
        <v>51</v>
      </c>
    </row>
    <row r="2699" spans="1:37" x14ac:dyDescent="0.2">
      <c r="A2699" t="s">
        <v>2697</v>
      </c>
      <c r="B2699" t="s">
        <v>5233</v>
      </c>
      <c r="C2699" t="s">
        <v>10627</v>
      </c>
      <c r="D2699" t="s">
        <v>10628</v>
      </c>
      <c r="E2699" t="s">
        <v>6506</v>
      </c>
      <c r="F2699" s="35" t="s">
        <v>10633</v>
      </c>
      <c r="G2699" s="1" t="s">
        <v>5104</v>
      </c>
      <c r="H2699" s="1" t="s">
        <v>5104</v>
      </c>
      <c r="I2699" s="3">
        <v>1</v>
      </c>
      <c r="J2699" s="1">
        <v>0</v>
      </c>
      <c r="K2699" s="1">
        <v>0</v>
      </c>
      <c r="L2699" s="3">
        <v>1</v>
      </c>
      <c r="M2699" s="6">
        <v>14500</v>
      </c>
      <c r="N2699" s="13">
        <v>14500</v>
      </c>
      <c r="O2699" s="3">
        <v>44</v>
      </c>
      <c r="P2699" s="1">
        <v>1.1499999999999999</v>
      </c>
      <c r="Q2699" s="1">
        <v>1.1499999999999999</v>
      </c>
      <c r="R2699" s="3">
        <v>47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100</v>
      </c>
      <c r="AC2699" s="3">
        <v>11</v>
      </c>
      <c r="AD2699" s="1">
        <v>-9.0224465000000004E-2</v>
      </c>
      <c r="AE2699" s="1">
        <v>7.4363546281953602E-2</v>
      </c>
      <c r="AF2699" s="1">
        <v>1</v>
      </c>
      <c r="AG2699" s="1">
        <v>1</v>
      </c>
      <c r="AH2699" s="1">
        <v>11</v>
      </c>
      <c r="AI2699" s="1">
        <v>6</v>
      </c>
      <c r="AJ2699" s="1">
        <v>6</v>
      </c>
      <c r="AK2699" s="1">
        <v>51</v>
      </c>
    </row>
    <row r="2700" spans="1:37" x14ac:dyDescent="0.2">
      <c r="A2700" t="s">
        <v>2698</v>
      </c>
      <c r="B2700" t="s">
        <v>5233</v>
      </c>
      <c r="C2700" t="s">
        <v>10627</v>
      </c>
      <c r="D2700" t="s">
        <v>10628</v>
      </c>
      <c r="E2700" t="s">
        <v>6160</v>
      </c>
      <c r="F2700" s="35" t="s">
        <v>10634</v>
      </c>
      <c r="G2700" s="1" t="s">
        <v>5104</v>
      </c>
      <c r="H2700" s="1" t="s">
        <v>5104</v>
      </c>
      <c r="I2700" s="3">
        <v>1</v>
      </c>
      <c r="J2700" s="1">
        <v>0</v>
      </c>
      <c r="K2700" s="1">
        <v>0</v>
      </c>
      <c r="L2700" s="3">
        <v>1</v>
      </c>
      <c r="M2700" s="6">
        <v>14500</v>
      </c>
      <c r="N2700" s="13">
        <v>14500</v>
      </c>
      <c r="O2700" s="3">
        <v>44</v>
      </c>
      <c r="P2700" s="1">
        <v>1.345</v>
      </c>
      <c r="Q2700" s="1">
        <v>1.345</v>
      </c>
      <c r="R2700" s="3">
        <v>47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100</v>
      </c>
      <c r="AC2700" s="3">
        <v>11</v>
      </c>
      <c r="AD2700" s="1">
        <v>-9.0224465000000004E-2</v>
      </c>
      <c r="AE2700" s="1">
        <v>7.4363546281953602E-2</v>
      </c>
      <c r="AF2700" s="1">
        <v>1</v>
      </c>
      <c r="AG2700" s="1">
        <v>1</v>
      </c>
      <c r="AH2700" s="1">
        <v>11</v>
      </c>
      <c r="AI2700" s="1">
        <v>3</v>
      </c>
      <c r="AJ2700" s="1">
        <v>3</v>
      </c>
      <c r="AK2700" s="1">
        <v>51</v>
      </c>
    </row>
    <row r="2701" spans="1:37" x14ac:dyDescent="0.2">
      <c r="A2701" t="s">
        <v>2699</v>
      </c>
      <c r="B2701" t="s">
        <v>5233</v>
      </c>
      <c r="C2701" t="s">
        <v>10627</v>
      </c>
      <c r="D2701" t="s">
        <v>10628</v>
      </c>
      <c r="E2701" t="s">
        <v>5224</v>
      </c>
      <c r="F2701" s="35" t="s">
        <v>10635</v>
      </c>
      <c r="G2701" s="1" t="s">
        <v>5104</v>
      </c>
      <c r="H2701" s="1" t="s">
        <v>5104</v>
      </c>
      <c r="I2701" s="3">
        <v>1</v>
      </c>
      <c r="J2701" s="1">
        <v>0</v>
      </c>
      <c r="K2701" s="1">
        <v>0</v>
      </c>
      <c r="L2701" s="3">
        <v>1</v>
      </c>
      <c r="M2701" s="6">
        <v>12500</v>
      </c>
      <c r="N2701" s="13">
        <v>12500</v>
      </c>
      <c r="O2701" s="3">
        <v>44</v>
      </c>
      <c r="P2701" s="1" t="s">
        <v>2</v>
      </c>
      <c r="Q2701" s="1">
        <v>1.8904000000000001</v>
      </c>
      <c r="R2701" s="3" t="s">
        <v>14989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100</v>
      </c>
      <c r="AC2701" s="3">
        <v>11</v>
      </c>
      <c r="AD2701" s="1">
        <v>-9.0224465000000004E-2</v>
      </c>
      <c r="AE2701" s="1">
        <v>7.4363546281953602E-2</v>
      </c>
      <c r="AF2701" s="1">
        <v>1</v>
      </c>
      <c r="AG2701" s="1">
        <v>1</v>
      </c>
      <c r="AH2701" s="1">
        <v>11</v>
      </c>
      <c r="AI2701" s="1">
        <v>5</v>
      </c>
      <c r="AJ2701" s="1">
        <v>5</v>
      </c>
      <c r="AK2701" s="1">
        <v>51</v>
      </c>
    </row>
    <row r="2702" spans="1:37" x14ac:dyDescent="0.2">
      <c r="A2702" t="s">
        <v>2700</v>
      </c>
      <c r="B2702" t="s">
        <v>5233</v>
      </c>
      <c r="C2702" t="s">
        <v>10627</v>
      </c>
      <c r="D2702" t="s">
        <v>10628</v>
      </c>
      <c r="E2702" t="s">
        <v>6470</v>
      </c>
      <c r="F2702" s="35" t="s">
        <v>10636</v>
      </c>
      <c r="G2702" s="1" t="s">
        <v>5104</v>
      </c>
      <c r="H2702" s="1" t="s">
        <v>5104</v>
      </c>
      <c r="I2702" s="3">
        <v>1</v>
      </c>
      <c r="J2702" s="1">
        <v>0</v>
      </c>
      <c r="K2702" s="1">
        <v>0</v>
      </c>
      <c r="L2702" s="3">
        <v>1</v>
      </c>
      <c r="M2702" s="6">
        <v>15500</v>
      </c>
      <c r="N2702" s="13">
        <v>15500</v>
      </c>
      <c r="O2702" s="3">
        <v>44</v>
      </c>
      <c r="P2702" s="1">
        <v>1.345</v>
      </c>
      <c r="Q2702" s="1">
        <v>1.345</v>
      </c>
      <c r="R2702" s="3">
        <v>47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100</v>
      </c>
      <c r="AC2702" s="3">
        <v>11</v>
      </c>
      <c r="AD2702" s="1">
        <v>-9.0224465000000004E-2</v>
      </c>
      <c r="AE2702" s="1">
        <v>7.4363546281953602E-2</v>
      </c>
      <c r="AF2702" s="1">
        <v>1</v>
      </c>
      <c r="AG2702" s="1">
        <v>1</v>
      </c>
      <c r="AH2702" s="1">
        <v>11</v>
      </c>
      <c r="AI2702" s="1">
        <v>7</v>
      </c>
      <c r="AJ2702" s="1">
        <v>7</v>
      </c>
      <c r="AK2702" s="1">
        <v>51</v>
      </c>
    </row>
    <row r="2703" spans="1:37" x14ac:dyDescent="0.2">
      <c r="A2703" t="s">
        <v>2701</v>
      </c>
      <c r="B2703" t="s">
        <v>5233</v>
      </c>
      <c r="C2703" t="s">
        <v>10627</v>
      </c>
      <c r="D2703" t="s">
        <v>10628</v>
      </c>
      <c r="E2703" t="s">
        <v>10637</v>
      </c>
      <c r="F2703" s="35" t="s">
        <v>10638</v>
      </c>
      <c r="G2703" s="1" t="s">
        <v>5107</v>
      </c>
      <c r="H2703" s="1" t="s">
        <v>5107</v>
      </c>
      <c r="I2703" s="3">
        <v>1</v>
      </c>
      <c r="J2703" s="1">
        <v>0</v>
      </c>
      <c r="K2703" s="1">
        <v>0</v>
      </c>
      <c r="L2703" s="3">
        <v>1</v>
      </c>
      <c r="M2703" s="6">
        <v>13000</v>
      </c>
      <c r="N2703" s="13">
        <v>13000</v>
      </c>
      <c r="O2703" s="3">
        <v>44</v>
      </c>
      <c r="P2703" s="1">
        <v>1.6775</v>
      </c>
      <c r="Q2703" s="1">
        <v>1.6775</v>
      </c>
      <c r="R2703" s="3">
        <v>47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100</v>
      </c>
      <c r="AC2703" s="3">
        <v>11</v>
      </c>
      <c r="AD2703" s="1">
        <v>-9.0224465000000004E-2</v>
      </c>
      <c r="AE2703" s="1">
        <v>7.4363546281953602E-2</v>
      </c>
      <c r="AF2703" s="1">
        <v>1</v>
      </c>
      <c r="AG2703" s="1">
        <v>1</v>
      </c>
      <c r="AH2703" s="1">
        <v>11</v>
      </c>
      <c r="AI2703" s="1">
        <v>3</v>
      </c>
      <c r="AJ2703" s="1">
        <v>3</v>
      </c>
      <c r="AK2703" s="1">
        <v>51</v>
      </c>
    </row>
    <row r="2704" spans="1:37" x14ac:dyDescent="0.2">
      <c r="A2704" t="s">
        <v>2702</v>
      </c>
      <c r="B2704" t="s">
        <v>5168</v>
      </c>
      <c r="C2704" t="s">
        <v>5896</v>
      </c>
      <c r="D2704" t="s">
        <v>10639</v>
      </c>
      <c r="E2704" t="s">
        <v>9759</v>
      </c>
      <c r="F2704" s="35" t="s">
        <v>7968</v>
      </c>
      <c r="G2704" s="1" t="s">
        <v>5104</v>
      </c>
      <c r="H2704" s="1" t="s">
        <v>5104</v>
      </c>
      <c r="I2704" s="3">
        <v>1</v>
      </c>
      <c r="J2704" s="1">
        <v>0</v>
      </c>
      <c r="K2704" s="1">
        <v>0</v>
      </c>
      <c r="L2704" s="3">
        <v>1</v>
      </c>
      <c r="M2704" s="6">
        <v>3.3</v>
      </c>
      <c r="N2704" s="13">
        <v>3.3</v>
      </c>
      <c r="O2704" s="3">
        <v>44</v>
      </c>
      <c r="P2704" s="1">
        <v>0.98</v>
      </c>
      <c r="Q2704" s="1">
        <v>0.98</v>
      </c>
      <c r="R2704" s="3">
        <v>47</v>
      </c>
      <c r="S2704" s="1">
        <v>100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3">
        <v>11</v>
      </c>
      <c r="AD2704" s="1">
        <v>9.9855619000000007E-2</v>
      </c>
      <c r="AE2704" s="1">
        <v>2.2143426940417099E-2</v>
      </c>
      <c r="AF2704" s="1">
        <v>4</v>
      </c>
      <c r="AG2704" s="2">
        <v>4</v>
      </c>
      <c r="AH2704" s="1">
        <v>11</v>
      </c>
      <c r="AI2704" s="1">
        <v>6</v>
      </c>
      <c r="AJ2704" s="1">
        <v>6</v>
      </c>
      <c r="AK2704" s="1">
        <v>51</v>
      </c>
    </row>
    <row r="2705" spans="1:37" x14ac:dyDescent="0.2">
      <c r="A2705" t="s">
        <v>2703</v>
      </c>
      <c r="B2705" t="s">
        <v>5181</v>
      </c>
      <c r="C2705" t="s">
        <v>5834</v>
      </c>
      <c r="D2705" t="s">
        <v>10640</v>
      </c>
      <c r="E2705" t="s">
        <v>6953</v>
      </c>
      <c r="F2705" s="35" t="s">
        <v>10641</v>
      </c>
      <c r="G2705" s="1" t="s">
        <v>5105</v>
      </c>
      <c r="H2705" s="1" t="s">
        <v>5105</v>
      </c>
      <c r="I2705" s="3">
        <v>1</v>
      </c>
      <c r="J2705" s="1">
        <v>0</v>
      </c>
      <c r="K2705" s="1">
        <v>0</v>
      </c>
      <c r="L2705" s="3">
        <v>1</v>
      </c>
      <c r="M2705" s="6">
        <v>1500</v>
      </c>
      <c r="N2705" s="13">
        <v>1500</v>
      </c>
      <c r="O2705" s="3">
        <v>44</v>
      </c>
      <c r="P2705" s="1" t="s">
        <v>2</v>
      </c>
      <c r="Q2705" s="1">
        <v>3.0560999999999998</v>
      </c>
      <c r="R2705" s="3" t="s">
        <v>14989</v>
      </c>
      <c r="S2705" s="1">
        <v>80</v>
      </c>
      <c r="T2705" s="1">
        <v>0</v>
      </c>
      <c r="U2705" s="1">
        <v>0</v>
      </c>
      <c r="V2705" s="1">
        <v>0</v>
      </c>
      <c r="W2705" s="1">
        <v>20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3">
        <v>11</v>
      </c>
      <c r="AD2705" s="1">
        <v>9.6739702999999996E-2</v>
      </c>
      <c r="AE2705" s="1">
        <v>1.7688549988211899E-2</v>
      </c>
      <c r="AF2705" s="1">
        <v>1</v>
      </c>
      <c r="AG2705" s="1">
        <v>1</v>
      </c>
      <c r="AH2705" s="1">
        <v>11</v>
      </c>
      <c r="AI2705" s="1">
        <v>3</v>
      </c>
      <c r="AJ2705" s="1">
        <v>3</v>
      </c>
      <c r="AK2705" s="1">
        <v>51</v>
      </c>
    </row>
    <row r="2706" spans="1:37" x14ac:dyDescent="0.2">
      <c r="A2706" t="s">
        <v>2704</v>
      </c>
      <c r="B2706" t="s">
        <v>5181</v>
      </c>
      <c r="C2706" t="s">
        <v>5834</v>
      </c>
      <c r="D2706" t="s">
        <v>10640</v>
      </c>
      <c r="E2706" t="s">
        <v>10642</v>
      </c>
      <c r="F2706" s="35" t="s">
        <v>10643</v>
      </c>
      <c r="G2706" s="1" t="s">
        <v>5105</v>
      </c>
      <c r="H2706" s="1" t="s">
        <v>5105</v>
      </c>
      <c r="I2706" s="3">
        <v>1</v>
      </c>
      <c r="J2706" s="1">
        <v>0</v>
      </c>
      <c r="K2706" s="1">
        <v>0</v>
      </c>
      <c r="L2706" s="3">
        <v>1</v>
      </c>
      <c r="M2706" s="6">
        <v>1925</v>
      </c>
      <c r="N2706" s="13">
        <v>1925</v>
      </c>
      <c r="O2706" s="3">
        <v>44</v>
      </c>
      <c r="P2706" s="1">
        <v>2.68</v>
      </c>
      <c r="Q2706" s="1">
        <v>2.68</v>
      </c>
      <c r="R2706" s="3">
        <v>47</v>
      </c>
      <c r="S2706" s="1">
        <v>80</v>
      </c>
      <c r="T2706" s="1">
        <v>0</v>
      </c>
      <c r="U2706" s="1">
        <v>0</v>
      </c>
      <c r="V2706" s="1">
        <v>0</v>
      </c>
      <c r="W2706" s="1">
        <v>20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3">
        <v>11</v>
      </c>
      <c r="AD2706" s="1">
        <v>9.6739702999999996E-2</v>
      </c>
      <c r="AE2706" s="1">
        <v>1.7688549988211899E-2</v>
      </c>
      <c r="AF2706" s="1">
        <v>1</v>
      </c>
      <c r="AG2706" s="1">
        <v>1</v>
      </c>
      <c r="AH2706" s="1">
        <v>11</v>
      </c>
      <c r="AI2706" s="1">
        <v>5</v>
      </c>
      <c r="AJ2706" s="1">
        <v>5</v>
      </c>
      <c r="AK2706" s="1">
        <v>51</v>
      </c>
    </row>
    <row r="2707" spans="1:37" x14ac:dyDescent="0.2">
      <c r="A2707" t="s">
        <v>2705</v>
      </c>
      <c r="B2707" t="s">
        <v>5181</v>
      </c>
      <c r="C2707" t="s">
        <v>7332</v>
      </c>
      <c r="D2707" t="s">
        <v>10644</v>
      </c>
      <c r="E2707" t="s">
        <v>10645</v>
      </c>
      <c r="F2707" s="35" t="s">
        <v>10646</v>
      </c>
      <c r="G2707" s="1" t="s">
        <v>5105</v>
      </c>
      <c r="H2707" s="1" t="s">
        <v>5105</v>
      </c>
      <c r="I2707" s="3">
        <v>1</v>
      </c>
      <c r="J2707" s="1">
        <v>1</v>
      </c>
      <c r="K2707" s="1">
        <v>1</v>
      </c>
      <c r="L2707" s="3">
        <v>1</v>
      </c>
      <c r="M2707" s="6">
        <v>650</v>
      </c>
      <c r="N2707" s="13">
        <v>650</v>
      </c>
      <c r="O2707" s="3">
        <v>44</v>
      </c>
      <c r="P2707" s="1">
        <v>0.99250000000000005</v>
      </c>
      <c r="Q2707" s="1">
        <v>0.99250000000000005</v>
      </c>
      <c r="R2707" s="3">
        <v>47</v>
      </c>
      <c r="S2707" s="1">
        <v>80</v>
      </c>
      <c r="T2707" s="1">
        <v>0</v>
      </c>
      <c r="U2707" s="1">
        <v>0</v>
      </c>
      <c r="V2707" s="1">
        <v>0</v>
      </c>
      <c r="W2707" s="1">
        <v>20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3">
        <v>11</v>
      </c>
      <c r="AD2707" s="1">
        <v>9.6739702999999996E-2</v>
      </c>
      <c r="AE2707" s="1">
        <v>1.7688549988211899E-2</v>
      </c>
      <c r="AF2707" s="1">
        <v>1</v>
      </c>
      <c r="AG2707" s="1">
        <v>1</v>
      </c>
      <c r="AH2707" s="1">
        <v>11</v>
      </c>
      <c r="AI2707" s="1">
        <v>2</v>
      </c>
      <c r="AJ2707" s="1">
        <v>2</v>
      </c>
      <c r="AK2707" s="1">
        <v>51</v>
      </c>
    </row>
    <row r="2708" spans="1:37" x14ac:dyDescent="0.2">
      <c r="A2708" t="s">
        <v>2706</v>
      </c>
      <c r="B2708" t="s">
        <v>5233</v>
      </c>
      <c r="C2708" t="s">
        <v>5376</v>
      </c>
      <c r="D2708" t="s">
        <v>10647</v>
      </c>
      <c r="E2708" t="s">
        <v>10648</v>
      </c>
      <c r="F2708" s="35" t="s">
        <v>10649</v>
      </c>
      <c r="G2708" s="1" t="s">
        <v>5105</v>
      </c>
      <c r="H2708" s="1" t="s">
        <v>5105</v>
      </c>
      <c r="I2708" s="3">
        <v>1</v>
      </c>
      <c r="J2708" s="1">
        <v>1</v>
      </c>
      <c r="K2708" s="1">
        <v>1</v>
      </c>
      <c r="L2708" s="3">
        <v>1</v>
      </c>
      <c r="M2708" s="6">
        <v>15600</v>
      </c>
      <c r="N2708" s="13">
        <v>15600</v>
      </c>
      <c r="O2708" s="3">
        <v>44</v>
      </c>
      <c r="P2708" s="1">
        <v>1</v>
      </c>
      <c r="Q2708" s="1">
        <v>1</v>
      </c>
      <c r="R2708" s="3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20</v>
      </c>
      <c r="Z2708" s="1">
        <v>0</v>
      </c>
      <c r="AA2708" s="1">
        <v>0</v>
      </c>
      <c r="AB2708" s="1">
        <v>80</v>
      </c>
      <c r="AC2708" s="3">
        <v>11</v>
      </c>
      <c r="AD2708" s="1">
        <v>-9.6483146000000006E-2</v>
      </c>
      <c r="AE2708" s="1">
        <v>2.2185339469565701E-2</v>
      </c>
      <c r="AF2708" s="1">
        <v>1</v>
      </c>
      <c r="AG2708" s="1">
        <v>1</v>
      </c>
      <c r="AH2708" s="1">
        <v>11</v>
      </c>
      <c r="AI2708" s="1">
        <v>5</v>
      </c>
      <c r="AJ2708" s="1">
        <v>5</v>
      </c>
      <c r="AK2708" s="1">
        <v>51</v>
      </c>
    </row>
    <row r="2709" spans="1:37" x14ac:dyDescent="0.2">
      <c r="A2709" t="s">
        <v>2707</v>
      </c>
      <c r="B2709" t="s">
        <v>5233</v>
      </c>
      <c r="C2709" t="s">
        <v>5376</v>
      </c>
      <c r="D2709" t="s">
        <v>10647</v>
      </c>
      <c r="E2709" t="s">
        <v>10650</v>
      </c>
      <c r="F2709" s="35" t="s">
        <v>10651</v>
      </c>
      <c r="G2709" s="1" t="s">
        <v>5106</v>
      </c>
      <c r="H2709" s="1" t="s">
        <v>5106</v>
      </c>
      <c r="I2709" s="3">
        <v>2</v>
      </c>
      <c r="J2709" s="1">
        <v>0</v>
      </c>
      <c r="K2709" s="1">
        <v>0</v>
      </c>
      <c r="L2709" s="3">
        <v>1</v>
      </c>
      <c r="M2709" s="6">
        <v>36141</v>
      </c>
      <c r="N2709" s="13">
        <v>36141</v>
      </c>
      <c r="O2709" s="3">
        <v>44</v>
      </c>
      <c r="P2709" s="1">
        <v>1</v>
      </c>
      <c r="Q2709" s="1">
        <v>1</v>
      </c>
      <c r="R2709" s="3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20</v>
      </c>
      <c r="Z2709" s="1">
        <v>0</v>
      </c>
      <c r="AA2709" s="1">
        <v>0</v>
      </c>
      <c r="AB2709" s="1">
        <v>80</v>
      </c>
      <c r="AC2709" s="3">
        <v>11</v>
      </c>
      <c r="AD2709" s="1">
        <v>-9.6483146000000006E-2</v>
      </c>
      <c r="AE2709" s="1">
        <v>2.2185339469565701E-2</v>
      </c>
      <c r="AF2709" s="1">
        <v>1</v>
      </c>
      <c r="AG2709" s="1">
        <v>1</v>
      </c>
      <c r="AH2709" s="1">
        <v>11</v>
      </c>
      <c r="AI2709" s="1">
        <v>2</v>
      </c>
      <c r="AJ2709" s="1">
        <v>2</v>
      </c>
      <c r="AK2709" s="1">
        <v>51</v>
      </c>
    </row>
    <row r="2710" spans="1:37" x14ac:dyDescent="0.2">
      <c r="A2710" t="s">
        <v>2708</v>
      </c>
      <c r="B2710" t="s">
        <v>5233</v>
      </c>
      <c r="C2710" t="s">
        <v>5376</v>
      </c>
      <c r="D2710" t="s">
        <v>10647</v>
      </c>
      <c r="E2710" t="s">
        <v>10652</v>
      </c>
      <c r="F2710" s="35" t="s">
        <v>10653</v>
      </c>
      <c r="G2710" s="1" t="s">
        <v>5106</v>
      </c>
      <c r="H2710" s="1" t="s">
        <v>5106</v>
      </c>
      <c r="I2710" s="3">
        <v>1</v>
      </c>
      <c r="J2710" s="1">
        <v>1</v>
      </c>
      <c r="K2710" s="1">
        <v>1</v>
      </c>
      <c r="L2710" s="3">
        <v>1</v>
      </c>
      <c r="M2710" s="6">
        <v>22000</v>
      </c>
      <c r="N2710" s="13">
        <v>22000</v>
      </c>
      <c r="O2710" s="3">
        <v>44</v>
      </c>
      <c r="P2710" s="1">
        <v>1.22</v>
      </c>
      <c r="Q2710" s="1">
        <v>1.22</v>
      </c>
      <c r="R2710" s="3">
        <v>47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20</v>
      </c>
      <c r="Z2710" s="1">
        <v>0</v>
      </c>
      <c r="AA2710" s="1">
        <v>0</v>
      </c>
      <c r="AB2710" s="1">
        <v>80</v>
      </c>
      <c r="AC2710" s="3">
        <v>11</v>
      </c>
      <c r="AD2710" s="1">
        <v>-9.6483146000000006E-2</v>
      </c>
      <c r="AE2710" s="1">
        <v>2.2185339469565701E-2</v>
      </c>
      <c r="AF2710" s="1">
        <v>1</v>
      </c>
      <c r="AG2710" s="1">
        <v>1</v>
      </c>
      <c r="AH2710" s="1">
        <v>11</v>
      </c>
      <c r="AI2710" s="1">
        <v>4</v>
      </c>
      <c r="AJ2710" s="1">
        <v>4</v>
      </c>
      <c r="AK2710" s="1">
        <v>51</v>
      </c>
    </row>
    <row r="2711" spans="1:37" x14ac:dyDescent="0.2">
      <c r="A2711" t="s">
        <v>2709</v>
      </c>
      <c r="B2711" t="s">
        <v>5233</v>
      </c>
      <c r="C2711" t="s">
        <v>5376</v>
      </c>
      <c r="D2711" t="s">
        <v>10647</v>
      </c>
      <c r="E2711" t="s">
        <v>10654</v>
      </c>
      <c r="F2711" s="35" t="s">
        <v>10655</v>
      </c>
      <c r="G2711" s="1" t="s">
        <v>5107</v>
      </c>
      <c r="H2711" s="1" t="s">
        <v>5107</v>
      </c>
      <c r="I2711" s="3">
        <v>2</v>
      </c>
      <c r="J2711" s="1">
        <v>0</v>
      </c>
      <c r="K2711" s="1">
        <v>0</v>
      </c>
      <c r="L2711" s="3">
        <v>1</v>
      </c>
      <c r="M2711" s="6">
        <v>19906.7</v>
      </c>
      <c r="N2711" s="13">
        <v>19906.7</v>
      </c>
      <c r="O2711" s="3">
        <v>44</v>
      </c>
      <c r="P2711" s="1">
        <v>1</v>
      </c>
      <c r="Q2711" s="1">
        <v>1</v>
      </c>
      <c r="R2711" s="3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30</v>
      </c>
      <c r="Z2711" s="1">
        <v>0</v>
      </c>
      <c r="AA2711" s="1">
        <v>10</v>
      </c>
      <c r="AB2711" s="1">
        <v>60</v>
      </c>
      <c r="AC2711" s="3">
        <v>1</v>
      </c>
      <c r="AD2711" s="1">
        <v>-9.6850990999999997E-2</v>
      </c>
      <c r="AE2711" s="1">
        <v>-8.95675996458665E-3</v>
      </c>
      <c r="AF2711" s="1">
        <v>1</v>
      </c>
      <c r="AG2711" s="1">
        <v>1</v>
      </c>
      <c r="AH2711" s="1">
        <v>11</v>
      </c>
      <c r="AI2711" s="1">
        <v>2</v>
      </c>
      <c r="AJ2711" s="1">
        <v>2</v>
      </c>
      <c r="AK2711" s="1">
        <v>51</v>
      </c>
    </row>
    <row r="2712" spans="1:37" x14ac:dyDescent="0.2">
      <c r="A2712" t="s">
        <v>2710</v>
      </c>
      <c r="B2712" t="s">
        <v>5233</v>
      </c>
      <c r="C2712" t="s">
        <v>5376</v>
      </c>
      <c r="D2712" t="s">
        <v>10647</v>
      </c>
      <c r="E2712" t="s">
        <v>7486</v>
      </c>
      <c r="F2712" s="35" t="s">
        <v>10656</v>
      </c>
      <c r="G2712" s="1" t="s">
        <v>5106</v>
      </c>
      <c r="H2712" s="1" t="s">
        <v>5106</v>
      </c>
      <c r="I2712" s="3">
        <v>1</v>
      </c>
      <c r="J2712" s="1">
        <v>0</v>
      </c>
      <c r="K2712" s="1">
        <v>0</v>
      </c>
      <c r="L2712" s="3">
        <v>1</v>
      </c>
      <c r="M2712" s="6">
        <v>24000</v>
      </c>
      <c r="N2712" s="1">
        <v>24000</v>
      </c>
      <c r="O2712" s="3">
        <v>1</v>
      </c>
      <c r="P2712" s="1">
        <v>1</v>
      </c>
      <c r="Q2712" s="1">
        <v>1</v>
      </c>
      <c r="R2712" s="6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30</v>
      </c>
      <c r="Z2712" s="1">
        <v>0</v>
      </c>
      <c r="AA2712" s="1">
        <v>0</v>
      </c>
      <c r="AB2712" s="1">
        <v>70</v>
      </c>
      <c r="AC2712" s="3">
        <v>44</v>
      </c>
      <c r="AD2712" s="1">
        <v>-9.6893048999999995E-2</v>
      </c>
      <c r="AE2712" s="1">
        <v>1.5037891538577401E-3</v>
      </c>
      <c r="AF2712" s="1">
        <v>1</v>
      </c>
      <c r="AG2712" s="1">
        <v>1</v>
      </c>
      <c r="AH2712" s="15">
        <v>1</v>
      </c>
      <c r="AI2712" s="1">
        <v>1</v>
      </c>
      <c r="AJ2712" s="1">
        <v>1</v>
      </c>
      <c r="AK2712" s="1">
        <v>51</v>
      </c>
    </row>
    <row r="2713" spans="1:37" x14ac:dyDescent="0.2">
      <c r="A2713" t="s">
        <v>2711</v>
      </c>
      <c r="B2713" t="s">
        <v>5233</v>
      </c>
      <c r="C2713" t="s">
        <v>5376</v>
      </c>
      <c r="D2713" t="s">
        <v>10647</v>
      </c>
      <c r="E2713" t="s">
        <v>10657</v>
      </c>
      <c r="F2713" s="35" t="s">
        <v>10658</v>
      </c>
      <c r="G2713" s="1" t="s">
        <v>5106</v>
      </c>
      <c r="H2713" s="1" t="s">
        <v>5106</v>
      </c>
      <c r="I2713" s="3">
        <v>1</v>
      </c>
      <c r="J2713" s="1">
        <v>1</v>
      </c>
      <c r="K2713" s="1">
        <v>1</v>
      </c>
      <c r="L2713" s="3">
        <v>42</v>
      </c>
      <c r="M2713" s="6">
        <v>15925.8</v>
      </c>
      <c r="N2713" s="13">
        <v>15925.8</v>
      </c>
      <c r="O2713" s="3">
        <v>44</v>
      </c>
      <c r="P2713" s="1">
        <v>1</v>
      </c>
      <c r="Q2713" s="1">
        <v>1</v>
      </c>
      <c r="R2713" s="3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30</v>
      </c>
      <c r="Z2713" s="1">
        <v>0</v>
      </c>
      <c r="AA2713" s="1">
        <v>0</v>
      </c>
      <c r="AB2713" s="1">
        <v>70</v>
      </c>
      <c r="AC2713" s="3">
        <v>11</v>
      </c>
      <c r="AD2713" s="1">
        <v>-9.6893048999999995E-2</v>
      </c>
      <c r="AE2713" s="1">
        <v>1.5037891538577401E-3</v>
      </c>
      <c r="AF2713" s="1">
        <v>1</v>
      </c>
      <c r="AG2713" s="1">
        <v>1</v>
      </c>
      <c r="AH2713" s="1">
        <v>11</v>
      </c>
      <c r="AI2713" s="1">
        <v>8</v>
      </c>
      <c r="AJ2713" s="1">
        <v>8</v>
      </c>
      <c r="AK2713" s="1">
        <v>51</v>
      </c>
    </row>
    <row r="2714" spans="1:37" x14ac:dyDescent="0.2">
      <c r="A2714" t="s">
        <v>2712</v>
      </c>
      <c r="B2714" t="s">
        <v>5233</v>
      </c>
      <c r="C2714" t="s">
        <v>5376</v>
      </c>
      <c r="D2714" t="s">
        <v>10647</v>
      </c>
      <c r="E2714" t="s">
        <v>10659</v>
      </c>
      <c r="F2714" s="35" t="s">
        <v>10660</v>
      </c>
      <c r="G2714" s="1" t="s">
        <v>5106</v>
      </c>
      <c r="H2714" s="1" t="s">
        <v>5106</v>
      </c>
      <c r="I2714" s="3">
        <v>2</v>
      </c>
      <c r="J2714" s="1">
        <v>0</v>
      </c>
      <c r="K2714" s="1">
        <v>0</v>
      </c>
      <c r="L2714" s="3">
        <v>1</v>
      </c>
      <c r="M2714" s="6">
        <v>12000</v>
      </c>
      <c r="N2714" s="13">
        <v>12000</v>
      </c>
      <c r="O2714" s="3">
        <v>44</v>
      </c>
      <c r="P2714" s="1" t="s">
        <v>2</v>
      </c>
      <c r="Q2714" s="1">
        <v>1.4233</v>
      </c>
      <c r="R2714" s="3" t="s">
        <v>14989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80</v>
      </c>
      <c r="Z2714" s="1">
        <v>0</v>
      </c>
      <c r="AA2714" s="1">
        <v>0</v>
      </c>
      <c r="AB2714" s="1">
        <v>20</v>
      </c>
      <c r="AC2714" s="3">
        <v>11</v>
      </c>
      <c r="AD2714" s="1">
        <v>-6.1686281000000003E-2</v>
      </c>
      <c r="AE2714" s="1">
        <v>-8.1222627267112796E-2</v>
      </c>
      <c r="AF2714" s="1">
        <v>1</v>
      </c>
      <c r="AG2714" s="1">
        <v>1</v>
      </c>
      <c r="AH2714" s="1">
        <v>11</v>
      </c>
      <c r="AI2714" s="1">
        <v>2</v>
      </c>
      <c r="AJ2714" s="1">
        <v>2</v>
      </c>
      <c r="AK2714" s="1">
        <v>51</v>
      </c>
    </row>
    <row r="2715" spans="1:37" x14ac:dyDescent="0.2">
      <c r="A2715" t="s">
        <v>2713</v>
      </c>
      <c r="B2715" t="s">
        <v>5233</v>
      </c>
      <c r="C2715" t="s">
        <v>5376</v>
      </c>
      <c r="D2715" t="s">
        <v>10647</v>
      </c>
      <c r="E2715" t="s">
        <v>10661</v>
      </c>
      <c r="F2715" s="35" t="s">
        <v>10662</v>
      </c>
      <c r="G2715" s="1" t="s">
        <v>5106</v>
      </c>
      <c r="H2715" s="1" t="s">
        <v>5106</v>
      </c>
      <c r="I2715" s="3">
        <v>1</v>
      </c>
      <c r="J2715" s="1">
        <v>0</v>
      </c>
      <c r="K2715" s="1">
        <v>0</v>
      </c>
      <c r="L2715" s="3">
        <v>1</v>
      </c>
      <c r="M2715" s="6">
        <v>13500</v>
      </c>
      <c r="N2715" s="13">
        <v>13500</v>
      </c>
      <c r="O2715" s="3">
        <v>44</v>
      </c>
      <c r="P2715" s="1">
        <v>1</v>
      </c>
      <c r="Q2715" s="1">
        <v>1</v>
      </c>
      <c r="R2715" s="3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</v>
      </c>
      <c r="Z2715" s="1">
        <v>0</v>
      </c>
      <c r="AA2715" s="1">
        <v>0</v>
      </c>
      <c r="AB2715" s="1">
        <v>80</v>
      </c>
      <c r="AC2715" s="3">
        <v>11</v>
      </c>
      <c r="AD2715" s="1">
        <v>-9.6483146000000006E-2</v>
      </c>
      <c r="AE2715" s="1">
        <v>2.2185339469565701E-2</v>
      </c>
      <c r="AF2715" s="1">
        <v>1</v>
      </c>
      <c r="AG2715" s="1">
        <v>1</v>
      </c>
      <c r="AH2715" s="1">
        <v>11</v>
      </c>
      <c r="AI2715" s="1">
        <v>7</v>
      </c>
      <c r="AJ2715" s="1">
        <v>7</v>
      </c>
      <c r="AK2715" s="1">
        <v>51</v>
      </c>
    </row>
    <row r="2716" spans="1:37" x14ac:dyDescent="0.2">
      <c r="A2716" t="s">
        <v>2714</v>
      </c>
      <c r="B2716" t="s">
        <v>5233</v>
      </c>
      <c r="C2716" t="s">
        <v>5376</v>
      </c>
      <c r="D2716" t="s">
        <v>10647</v>
      </c>
      <c r="E2716" t="s">
        <v>10663</v>
      </c>
      <c r="F2716" s="35" t="s">
        <v>10664</v>
      </c>
      <c r="G2716" s="1" t="s">
        <v>5106</v>
      </c>
      <c r="H2716" s="1" t="s">
        <v>5106</v>
      </c>
      <c r="I2716" s="3">
        <v>2</v>
      </c>
      <c r="J2716" s="1">
        <v>0</v>
      </c>
      <c r="K2716" s="1">
        <v>0</v>
      </c>
      <c r="L2716" s="3">
        <v>1</v>
      </c>
      <c r="M2716" s="6">
        <v>15000</v>
      </c>
      <c r="N2716" s="13">
        <v>15000</v>
      </c>
      <c r="O2716" s="3">
        <v>44</v>
      </c>
      <c r="P2716" s="1">
        <v>1</v>
      </c>
      <c r="Q2716" s="1">
        <v>1</v>
      </c>
      <c r="R2716" s="3">
        <v>47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20</v>
      </c>
      <c r="Z2716" s="1">
        <v>0</v>
      </c>
      <c r="AA2716" s="1">
        <v>0</v>
      </c>
      <c r="AB2716" s="1">
        <v>80</v>
      </c>
      <c r="AC2716" s="3">
        <v>11</v>
      </c>
      <c r="AD2716" s="1">
        <v>-9.6483146000000006E-2</v>
      </c>
      <c r="AE2716" s="1">
        <v>2.2185339469565701E-2</v>
      </c>
      <c r="AF2716" s="1">
        <v>1</v>
      </c>
      <c r="AG2716" s="1">
        <v>1</v>
      </c>
      <c r="AH2716" s="1">
        <v>11</v>
      </c>
      <c r="AI2716" s="1">
        <v>4</v>
      </c>
      <c r="AJ2716" s="1">
        <v>4</v>
      </c>
      <c r="AK2716" s="1">
        <v>51</v>
      </c>
    </row>
    <row r="2717" spans="1:37" x14ac:dyDescent="0.2">
      <c r="A2717" t="s">
        <v>2715</v>
      </c>
      <c r="B2717" t="s">
        <v>5233</v>
      </c>
      <c r="C2717" t="s">
        <v>5376</v>
      </c>
      <c r="D2717" t="s">
        <v>10647</v>
      </c>
      <c r="E2717" t="s">
        <v>10665</v>
      </c>
      <c r="F2717" s="35" t="s">
        <v>10666</v>
      </c>
      <c r="G2717" s="1" t="s">
        <v>5106</v>
      </c>
      <c r="H2717" s="1" t="s">
        <v>5106</v>
      </c>
      <c r="I2717" s="3">
        <v>2</v>
      </c>
      <c r="J2717" s="1">
        <v>0</v>
      </c>
      <c r="K2717" s="1">
        <v>0</v>
      </c>
      <c r="L2717" s="3">
        <v>1</v>
      </c>
      <c r="M2717" s="6">
        <v>15000</v>
      </c>
      <c r="N2717" s="13">
        <v>15000</v>
      </c>
      <c r="O2717" s="3">
        <v>44</v>
      </c>
      <c r="P2717" s="1" t="s">
        <v>2</v>
      </c>
      <c r="Q2717" s="1">
        <v>1.8485499999999999</v>
      </c>
      <c r="R2717" s="3" t="s">
        <v>14989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30</v>
      </c>
      <c r="Z2717" s="1">
        <v>0</v>
      </c>
      <c r="AA2717" s="1">
        <v>10</v>
      </c>
      <c r="AB2717" s="1">
        <v>60</v>
      </c>
      <c r="AC2717" s="3">
        <v>1</v>
      </c>
      <c r="AD2717" s="1">
        <v>-9.6850990999999997E-2</v>
      </c>
      <c r="AE2717" s="1">
        <v>-8.9567599645866396E-3</v>
      </c>
      <c r="AF2717" s="1">
        <v>1</v>
      </c>
      <c r="AG2717" s="1">
        <v>1</v>
      </c>
      <c r="AH2717" s="1">
        <v>11</v>
      </c>
      <c r="AI2717" s="1">
        <v>3</v>
      </c>
      <c r="AJ2717" s="1">
        <v>3</v>
      </c>
      <c r="AK2717" s="1">
        <v>51</v>
      </c>
    </row>
    <row r="2718" spans="1:37" x14ac:dyDescent="0.2">
      <c r="A2718" t="s">
        <v>2716</v>
      </c>
      <c r="B2718" t="s">
        <v>5233</v>
      </c>
      <c r="C2718" t="s">
        <v>5376</v>
      </c>
      <c r="D2718" t="s">
        <v>10647</v>
      </c>
      <c r="E2718" t="s">
        <v>10667</v>
      </c>
      <c r="F2718" s="35" t="s">
        <v>10668</v>
      </c>
      <c r="G2718" s="1" t="s">
        <v>5106</v>
      </c>
      <c r="H2718" s="1" t="s">
        <v>5106</v>
      </c>
      <c r="I2718" s="3">
        <v>1</v>
      </c>
      <c r="J2718" s="1">
        <v>0</v>
      </c>
      <c r="K2718" s="1">
        <v>0</v>
      </c>
      <c r="L2718" s="3">
        <v>1</v>
      </c>
      <c r="M2718" s="6">
        <v>24000</v>
      </c>
      <c r="N2718" s="1">
        <v>24000</v>
      </c>
      <c r="O2718" s="3">
        <v>1</v>
      </c>
      <c r="P2718" s="1">
        <v>1</v>
      </c>
      <c r="Q2718" s="1">
        <v>1</v>
      </c>
      <c r="R2718" s="6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20</v>
      </c>
      <c r="Z2718" s="1">
        <v>0</v>
      </c>
      <c r="AA2718" s="1">
        <v>0</v>
      </c>
      <c r="AB2718" s="1">
        <v>80</v>
      </c>
      <c r="AC2718" s="3">
        <v>44</v>
      </c>
      <c r="AD2718" s="1">
        <v>-9.6483146000000006E-2</v>
      </c>
      <c r="AE2718" s="1">
        <v>2.2185339469565701E-2</v>
      </c>
      <c r="AF2718" s="1">
        <v>1</v>
      </c>
      <c r="AG2718" s="1">
        <v>1</v>
      </c>
      <c r="AH2718" s="15">
        <v>1</v>
      </c>
      <c r="AI2718" s="1">
        <v>14</v>
      </c>
      <c r="AJ2718" s="1">
        <v>14</v>
      </c>
      <c r="AK2718" s="1">
        <v>51</v>
      </c>
    </row>
    <row r="2719" spans="1:37" x14ac:dyDescent="0.2">
      <c r="A2719" t="s">
        <v>2717</v>
      </c>
      <c r="B2719" t="s">
        <v>5233</v>
      </c>
      <c r="C2719" t="s">
        <v>5376</v>
      </c>
      <c r="D2719" t="s">
        <v>10647</v>
      </c>
      <c r="E2719" t="s">
        <v>10669</v>
      </c>
      <c r="F2719" s="35" t="s">
        <v>10670</v>
      </c>
      <c r="G2719" s="1" t="s">
        <v>5105</v>
      </c>
      <c r="H2719" s="1" t="s">
        <v>5105</v>
      </c>
      <c r="I2719" s="3">
        <v>1</v>
      </c>
      <c r="J2719" s="1">
        <v>0</v>
      </c>
      <c r="K2719" s="1">
        <v>0</v>
      </c>
      <c r="L2719" s="3">
        <v>1</v>
      </c>
      <c r="M2719" s="6">
        <v>34000</v>
      </c>
      <c r="N2719" s="13">
        <v>34000</v>
      </c>
      <c r="O2719" s="3">
        <v>44</v>
      </c>
      <c r="P2719" s="1">
        <v>1</v>
      </c>
      <c r="Q2719" s="1">
        <v>1</v>
      </c>
      <c r="R2719" s="3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20</v>
      </c>
      <c r="Z2719" s="1">
        <v>0</v>
      </c>
      <c r="AA2719" s="1">
        <v>0</v>
      </c>
      <c r="AB2719" s="1">
        <v>80</v>
      </c>
      <c r="AC2719" s="3">
        <v>11</v>
      </c>
      <c r="AD2719" s="1">
        <v>-9.6483146000000006E-2</v>
      </c>
      <c r="AE2719" s="1">
        <v>2.2185339469565701E-2</v>
      </c>
      <c r="AF2719" s="1">
        <v>1</v>
      </c>
      <c r="AG2719" s="1">
        <v>1</v>
      </c>
      <c r="AH2719" s="1">
        <v>11</v>
      </c>
      <c r="AI2719" s="1">
        <v>3</v>
      </c>
      <c r="AJ2719" s="1">
        <v>3</v>
      </c>
      <c r="AK2719" s="1">
        <v>51</v>
      </c>
    </row>
    <row r="2720" spans="1:37" x14ac:dyDescent="0.2">
      <c r="A2720" t="s">
        <v>2718</v>
      </c>
      <c r="B2720" t="s">
        <v>5565</v>
      </c>
      <c r="C2720" t="s">
        <v>5566</v>
      </c>
      <c r="D2720" t="s">
        <v>10671</v>
      </c>
      <c r="E2720" t="s">
        <v>5892</v>
      </c>
      <c r="F2720" s="35" t="s">
        <v>10672</v>
      </c>
      <c r="G2720" s="1" t="s">
        <v>5104</v>
      </c>
      <c r="H2720" s="1" t="s">
        <v>5104</v>
      </c>
      <c r="I2720" s="3">
        <v>1</v>
      </c>
      <c r="J2720" s="1">
        <v>1</v>
      </c>
      <c r="K2720" s="1">
        <v>1</v>
      </c>
      <c r="L2720" s="3">
        <v>1</v>
      </c>
      <c r="M2720" s="6">
        <v>34.799999999999997</v>
      </c>
      <c r="N2720" s="13">
        <v>34.799999999999997</v>
      </c>
      <c r="O2720" s="3">
        <v>44</v>
      </c>
      <c r="P2720" s="1">
        <v>3.65</v>
      </c>
      <c r="Q2720" s="1">
        <v>3.65</v>
      </c>
      <c r="R2720" s="3">
        <v>47</v>
      </c>
      <c r="S2720" s="1">
        <v>70</v>
      </c>
      <c r="T2720" s="1">
        <v>10</v>
      </c>
      <c r="U2720" s="1">
        <v>20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3">
        <v>11</v>
      </c>
      <c r="AD2720" s="1">
        <v>0.113374053</v>
      </c>
      <c r="AE2720" s="1">
        <v>1.96420694125649E-2</v>
      </c>
      <c r="AF2720" s="1">
        <v>1</v>
      </c>
      <c r="AG2720" s="1">
        <v>1</v>
      </c>
      <c r="AH2720" s="1">
        <v>11</v>
      </c>
      <c r="AI2720" s="1">
        <v>2</v>
      </c>
      <c r="AJ2720" s="1">
        <v>2</v>
      </c>
      <c r="AK2720" s="1">
        <v>51</v>
      </c>
    </row>
    <row r="2721" spans="1:37" x14ac:dyDescent="0.2">
      <c r="A2721" t="s">
        <v>2719</v>
      </c>
      <c r="B2721" t="s">
        <v>5565</v>
      </c>
      <c r="C2721" t="s">
        <v>5566</v>
      </c>
      <c r="D2721" t="s">
        <v>10671</v>
      </c>
      <c r="E2721" t="s">
        <v>10307</v>
      </c>
      <c r="F2721" s="35" t="s">
        <v>10673</v>
      </c>
      <c r="G2721" s="1" t="s">
        <v>5106</v>
      </c>
      <c r="H2721" s="1" t="s">
        <v>5106</v>
      </c>
      <c r="I2721" s="3">
        <v>1</v>
      </c>
      <c r="J2721" s="1">
        <v>0</v>
      </c>
      <c r="K2721" s="1">
        <v>0</v>
      </c>
      <c r="L2721" s="3">
        <v>1</v>
      </c>
      <c r="M2721" s="6">
        <v>335.8</v>
      </c>
      <c r="N2721" s="13">
        <v>335.8</v>
      </c>
      <c r="O2721" s="3">
        <v>44</v>
      </c>
      <c r="P2721" s="1">
        <v>3.8</v>
      </c>
      <c r="Q2721" s="1">
        <v>3.8</v>
      </c>
      <c r="R2721" s="3">
        <v>47</v>
      </c>
      <c r="S2721" s="1">
        <v>60</v>
      </c>
      <c r="T2721" s="1">
        <v>20</v>
      </c>
      <c r="U2721" s="1">
        <v>20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3">
        <v>11</v>
      </c>
      <c r="AD2721" s="1">
        <v>0.10568693699999999</v>
      </c>
      <c r="AE2721" s="1">
        <v>1.4372086409117701E-2</v>
      </c>
      <c r="AF2721" s="1">
        <v>2</v>
      </c>
      <c r="AG2721" s="1">
        <v>2</v>
      </c>
      <c r="AH2721" s="1">
        <v>11</v>
      </c>
      <c r="AI2721" s="1">
        <v>2</v>
      </c>
      <c r="AJ2721" s="1">
        <v>2</v>
      </c>
      <c r="AK2721" s="1">
        <v>51</v>
      </c>
    </row>
    <row r="2722" spans="1:37" x14ac:dyDescent="0.2">
      <c r="A2722" t="s">
        <v>2720</v>
      </c>
      <c r="B2722" t="s">
        <v>5565</v>
      </c>
      <c r="C2722" t="s">
        <v>5566</v>
      </c>
      <c r="D2722" t="s">
        <v>10671</v>
      </c>
      <c r="E2722" t="s">
        <v>6393</v>
      </c>
      <c r="F2722" s="35" t="s">
        <v>10674</v>
      </c>
      <c r="G2722" s="1" t="s">
        <v>5104</v>
      </c>
      <c r="H2722" s="1" t="s">
        <v>5104</v>
      </c>
      <c r="I2722" s="3">
        <v>1</v>
      </c>
      <c r="J2722" s="1">
        <v>0</v>
      </c>
      <c r="K2722" s="1">
        <v>0</v>
      </c>
      <c r="L2722" s="3">
        <v>1</v>
      </c>
      <c r="M2722" s="6">
        <v>47.8</v>
      </c>
      <c r="N2722" s="13">
        <v>47.8</v>
      </c>
      <c r="O2722" s="3">
        <v>44</v>
      </c>
      <c r="P2722" s="1">
        <v>3.6175000000000002</v>
      </c>
      <c r="Q2722" s="1">
        <v>3.6175000000000002</v>
      </c>
      <c r="R2722" s="3">
        <v>47</v>
      </c>
      <c r="S2722" s="1">
        <v>90</v>
      </c>
      <c r="T2722" s="1">
        <v>10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3">
        <v>11</v>
      </c>
      <c r="AD2722" s="1">
        <v>9.9672739999999996E-2</v>
      </c>
      <c r="AE2722" s="1">
        <v>1.9698247321465499E-2</v>
      </c>
      <c r="AF2722" s="1">
        <v>1</v>
      </c>
      <c r="AG2722" s="1">
        <v>1</v>
      </c>
      <c r="AH2722" s="1">
        <v>11</v>
      </c>
      <c r="AI2722" s="1">
        <v>2</v>
      </c>
      <c r="AJ2722" s="1">
        <v>2</v>
      </c>
      <c r="AK2722" s="1">
        <v>51</v>
      </c>
    </row>
    <row r="2723" spans="1:37" x14ac:dyDescent="0.2">
      <c r="A2723" t="s">
        <v>2721</v>
      </c>
      <c r="B2723" t="s">
        <v>5565</v>
      </c>
      <c r="C2723" t="s">
        <v>5566</v>
      </c>
      <c r="D2723" t="s">
        <v>10671</v>
      </c>
      <c r="E2723" t="s">
        <v>8121</v>
      </c>
      <c r="F2723" s="35" t="s">
        <v>10675</v>
      </c>
      <c r="G2723" s="1" t="s">
        <v>5107</v>
      </c>
      <c r="H2723" s="1" t="s">
        <v>5107</v>
      </c>
      <c r="I2723" s="3">
        <v>1</v>
      </c>
      <c r="J2723" s="1">
        <v>0</v>
      </c>
      <c r="K2723" s="1">
        <v>0</v>
      </c>
      <c r="L2723" s="3">
        <v>1</v>
      </c>
      <c r="M2723" s="6">
        <v>48.4</v>
      </c>
      <c r="N2723" s="13">
        <v>48.4</v>
      </c>
      <c r="O2723" s="3">
        <v>44</v>
      </c>
      <c r="P2723" s="1">
        <v>3.6850000000000001</v>
      </c>
      <c r="Q2723" s="1">
        <v>3.6850000000000001</v>
      </c>
      <c r="R2723" s="3">
        <v>47</v>
      </c>
      <c r="S2723" s="1">
        <v>90</v>
      </c>
      <c r="T2723" s="1">
        <v>10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3">
        <v>11</v>
      </c>
      <c r="AD2723" s="1">
        <v>9.9672739999999996E-2</v>
      </c>
      <c r="AE2723" s="1">
        <v>1.9698247321465499E-2</v>
      </c>
      <c r="AF2723" s="1">
        <v>1</v>
      </c>
      <c r="AG2723" s="1">
        <v>1</v>
      </c>
      <c r="AH2723" s="1">
        <v>11</v>
      </c>
      <c r="AI2723" s="1">
        <v>1</v>
      </c>
      <c r="AJ2723" s="1">
        <v>1</v>
      </c>
      <c r="AK2723" s="1">
        <v>51</v>
      </c>
    </row>
    <row r="2724" spans="1:37" x14ac:dyDescent="0.2">
      <c r="A2724" t="s">
        <v>2722</v>
      </c>
      <c r="B2724" t="s">
        <v>5565</v>
      </c>
      <c r="C2724" t="s">
        <v>5566</v>
      </c>
      <c r="D2724" t="s">
        <v>10671</v>
      </c>
      <c r="E2724" t="s">
        <v>9866</v>
      </c>
      <c r="F2724" s="35" t="s">
        <v>10676</v>
      </c>
      <c r="G2724" s="1" t="s">
        <v>5104</v>
      </c>
      <c r="H2724" s="1" t="s">
        <v>5104</v>
      </c>
      <c r="I2724" s="3">
        <v>1</v>
      </c>
      <c r="J2724" s="1">
        <v>1</v>
      </c>
      <c r="K2724" s="1">
        <v>1</v>
      </c>
      <c r="L2724" s="3">
        <v>1</v>
      </c>
      <c r="M2724" s="6">
        <v>43.8</v>
      </c>
      <c r="N2724" s="13">
        <v>43.8</v>
      </c>
      <c r="O2724" s="3">
        <v>44</v>
      </c>
      <c r="P2724" s="1">
        <v>3.6949999999999998</v>
      </c>
      <c r="Q2724" s="1">
        <v>3.6949999999999998</v>
      </c>
      <c r="R2724" s="3">
        <v>47</v>
      </c>
      <c r="S2724" s="1">
        <v>60</v>
      </c>
      <c r="T2724" s="1">
        <v>20</v>
      </c>
      <c r="U2724" s="1">
        <v>20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3">
        <v>11</v>
      </c>
      <c r="AD2724" s="1">
        <v>0.10568693699999999</v>
      </c>
      <c r="AE2724" s="1">
        <v>1.4372086409117701E-2</v>
      </c>
      <c r="AF2724" s="1">
        <v>1</v>
      </c>
      <c r="AG2724" s="1">
        <v>1</v>
      </c>
      <c r="AH2724" s="1">
        <v>11</v>
      </c>
      <c r="AI2724" s="1">
        <v>2</v>
      </c>
      <c r="AJ2724" s="1">
        <v>2</v>
      </c>
      <c r="AK2724" s="1">
        <v>51</v>
      </c>
    </row>
    <row r="2725" spans="1:37" x14ac:dyDescent="0.2">
      <c r="A2725" t="s">
        <v>2723</v>
      </c>
      <c r="B2725" t="s">
        <v>5123</v>
      </c>
      <c r="C2725" t="s">
        <v>5124</v>
      </c>
      <c r="D2725" t="s">
        <v>10677</v>
      </c>
      <c r="E2725" t="s">
        <v>10678</v>
      </c>
      <c r="F2725" s="35" t="s">
        <v>10679</v>
      </c>
      <c r="G2725" s="1" t="s">
        <v>5104</v>
      </c>
      <c r="H2725" s="1" t="s">
        <v>5104</v>
      </c>
      <c r="I2725" s="3">
        <v>1</v>
      </c>
      <c r="J2725" s="1">
        <v>0</v>
      </c>
      <c r="K2725" s="1">
        <v>0</v>
      </c>
      <c r="L2725" s="3">
        <v>1</v>
      </c>
      <c r="M2725" s="6">
        <v>18.5</v>
      </c>
      <c r="N2725" s="13">
        <v>18.5</v>
      </c>
      <c r="O2725" s="3">
        <v>44</v>
      </c>
      <c r="P2725" s="1" t="s">
        <v>2</v>
      </c>
      <c r="Q2725" s="1">
        <v>4.2634999999999996</v>
      </c>
      <c r="R2725" s="3" t="s">
        <v>14989</v>
      </c>
      <c r="S2725" s="1">
        <v>10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10</v>
      </c>
      <c r="Z2725" s="1">
        <v>0</v>
      </c>
      <c r="AA2725" s="1">
        <v>20</v>
      </c>
      <c r="AB2725" s="1">
        <v>60</v>
      </c>
      <c r="AC2725" s="3">
        <v>11</v>
      </c>
      <c r="AD2725" s="1">
        <v>-7.4080504000000005E-2</v>
      </c>
      <c r="AE2725" s="1">
        <v>2.3214266687842801E-2</v>
      </c>
      <c r="AF2725" s="1">
        <v>1</v>
      </c>
      <c r="AG2725" s="1">
        <v>1</v>
      </c>
      <c r="AH2725" s="1">
        <v>11</v>
      </c>
      <c r="AI2725" s="1">
        <v>2</v>
      </c>
      <c r="AJ2725" s="1">
        <v>2</v>
      </c>
      <c r="AK2725" s="1">
        <v>51</v>
      </c>
    </row>
    <row r="2726" spans="1:37" x14ac:dyDescent="0.2">
      <c r="A2726" t="s">
        <v>2724</v>
      </c>
      <c r="B2726" t="s">
        <v>5168</v>
      </c>
      <c r="C2726" t="s">
        <v>5605</v>
      </c>
      <c r="D2726" t="s">
        <v>10680</v>
      </c>
      <c r="E2726" t="s">
        <v>10681</v>
      </c>
      <c r="F2726" s="35" t="s">
        <v>10682</v>
      </c>
      <c r="G2726" s="1" t="s">
        <v>5104</v>
      </c>
      <c r="H2726" s="1" t="s">
        <v>5104</v>
      </c>
      <c r="I2726" s="3">
        <v>1</v>
      </c>
      <c r="J2726" s="1">
        <v>0</v>
      </c>
      <c r="K2726" s="1">
        <v>0</v>
      </c>
      <c r="L2726" s="3">
        <v>1</v>
      </c>
      <c r="M2726" s="6">
        <v>7.4</v>
      </c>
      <c r="N2726" s="13">
        <v>7.4</v>
      </c>
      <c r="O2726" s="3">
        <v>44</v>
      </c>
      <c r="P2726" s="1" t="s">
        <v>2</v>
      </c>
      <c r="Q2726" s="1">
        <v>1.3284</v>
      </c>
      <c r="R2726" s="3" t="s">
        <v>14989</v>
      </c>
      <c r="S2726" s="1">
        <v>100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3">
        <v>11</v>
      </c>
      <c r="AD2726" s="1">
        <v>9.9855619000000007E-2</v>
      </c>
      <c r="AE2726" s="1">
        <v>2.2143426940416999E-2</v>
      </c>
      <c r="AF2726" s="1">
        <v>4</v>
      </c>
      <c r="AG2726" s="2">
        <v>4</v>
      </c>
      <c r="AH2726" s="1">
        <v>11</v>
      </c>
      <c r="AI2726" s="1">
        <v>1</v>
      </c>
      <c r="AJ2726" s="1">
        <v>1</v>
      </c>
      <c r="AK2726" s="1">
        <v>51</v>
      </c>
    </row>
    <row r="2727" spans="1:37" x14ac:dyDescent="0.2">
      <c r="A2727" t="s">
        <v>2725</v>
      </c>
      <c r="B2727" t="s">
        <v>5168</v>
      </c>
      <c r="C2727" t="s">
        <v>5605</v>
      </c>
      <c r="D2727" t="s">
        <v>10680</v>
      </c>
      <c r="E2727" t="s">
        <v>6370</v>
      </c>
      <c r="F2727" s="35" t="s">
        <v>10683</v>
      </c>
      <c r="G2727" s="1" t="s">
        <v>5104</v>
      </c>
      <c r="H2727" s="1" t="s">
        <v>5104</v>
      </c>
      <c r="I2727" s="3">
        <v>1</v>
      </c>
      <c r="J2727" s="1">
        <v>0</v>
      </c>
      <c r="K2727" s="1">
        <v>0</v>
      </c>
      <c r="L2727" s="3">
        <v>1</v>
      </c>
      <c r="M2727" s="6">
        <v>7.3</v>
      </c>
      <c r="N2727" s="13">
        <v>7.3</v>
      </c>
      <c r="O2727" s="3">
        <v>44</v>
      </c>
      <c r="P2727" s="1" t="s">
        <v>2</v>
      </c>
      <c r="Q2727" s="1">
        <v>1.2403999999999999</v>
      </c>
      <c r="R2727" s="3" t="s">
        <v>14989</v>
      </c>
      <c r="S2727" s="1">
        <v>100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3">
        <v>11</v>
      </c>
      <c r="AD2727" s="1">
        <v>9.9855619000000007E-2</v>
      </c>
      <c r="AE2727" s="1">
        <v>2.2143426940417099E-2</v>
      </c>
      <c r="AF2727" s="1">
        <v>4</v>
      </c>
      <c r="AG2727" s="2">
        <v>4</v>
      </c>
      <c r="AH2727" s="1">
        <v>11</v>
      </c>
      <c r="AI2727" s="1">
        <v>1</v>
      </c>
      <c r="AJ2727" s="1">
        <v>1</v>
      </c>
      <c r="AK2727" s="1">
        <v>51</v>
      </c>
    </row>
    <row r="2728" spans="1:37" x14ac:dyDescent="0.2">
      <c r="A2728" t="s">
        <v>2726</v>
      </c>
      <c r="B2728" t="s">
        <v>5168</v>
      </c>
      <c r="C2728" t="s">
        <v>5605</v>
      </c>
      <c r="D2728" t="s">
        <v>10680</v>
      </c>
      <c r="E2728" t="s">
        <v>10684</v>
      </c>
      <c r="F2728" s="35" t="s">
        <v>10685</v>
      </c>
      <c r="G2728" s="1" t="s">
        <v>5104</v>
      </c>
      <c r="H2728" s="1" t="s">
        <v>5104</v>
      </c>
      <c r="I2728" s="3">
        <v>1</v>
      </c>
      <c r="J2728" s="1">
        <v>0</v>
      </c>
      <c r="K2728" s="1">
        <v>0</v>
      </c>
      <c r="L2728" s="3">
        <v>1</v>
      </c>
      <c r="M2728" s="6">
        <v>9.3000000000000007</v>
      </c>
      <c r="N2728" s="13">
        <v>9.3000000000000007</v>
      </c>
      <c r="O2728" s="3">
        <v>44</v>
      </c>
      <c r="P2728" s="1">
        <v>1.99</v>
      </c>
      <c r="Q2728" s="1">
        <v>1.99</v>
      </c>
      <c r="R2728" s="3">
        <v>47</v>
      </c>
      <c r="S2728" s="1">
        <v>100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3">
        <v>11</v>
      </c>
      <c r="AD2728" s="1">
        <v>9.9855619000000007E-2</v>
      </c>
      <c r="AE2728" s="1">
        <v>2.2143426940417099E-2</v>
      </c>
      <c r="AF2728" s="1">
        <v>4</v>
      </c>
      <c r="AG2728" s="2">
        <v>4</v>
      </c>
      <c r="AH2728" s="1">
        <v>11</v>
      </c>
      <c r="AI2728" s="1">
        <v>6</v>
      </c>
      <c r="AJ2728" s="1">
        <v>6</v>
      </c>
      <c r="AK2728" s="1">
        <v>51</v>
      </c>
    </row>
    <row r="2729" spans="1:37" x14ac:dyDescent="0.2">
      <c r="A2729" t="s">
        <v>2727</v>
      </c>
      <c r="B2729" t="s">
        <v>5168</v>
      </c>
      <c r="C2729" t="s">
        <v>5605</v>
      </c>
      <c r="D2729" t="s">
        <v>10680</v>
      </c>
      <c r="E2729" t="s">
        <v>10686</v>
      </c>
      <c r="F2729" s="35" t="s">
        <v>10687</v>
      </c>
      <c r="G2729" s="1" t="s">
        <v>5104</v>
      </c>
      <c r="H2729" s="1" t="s">
        <v>5104</v>
      </c>
      <c r="I2729" s="3">
        <v>1</v>
      </c>
      <c r="J2729" s="1">
        <v>0</v>
      </c>
      <c r="K2729" s="1">
        <v>0</v>
      </c>
      <c r="L2729" s="3">
        <v>1</v>
      </c>
      <c r="M2729" s="6">
        <v>4.3</v>
      </c>
      <c r="N2729" s="13">
        <v>4.3</v>
      </c>
      <c r="O2729" s="3">
        <v>44</v>
      </c>
      <c r="P2729" s="1" t="s">
        <v>2</v>
      </c>
      <c r="Q2729" s="1">
        <v>1.4292</v>
      </c>
      <c r="R2729" s="3" t="s">
        <v>14989</v>
      </c>
      <c r="S2729" s="1">
        <v>100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3">
        <v>11</v>
      </c>
      <c r="AD2729" s="1">
        <v>9.9855619000000007E-2</v>
      </c>
      <c r="AE2729" s="1">
        <v>2.2143426940417099E-2</v>
      </c>
      <c r="AF2729" s="1">
        <v>4</v>
      </c>
      <c r="AG2729" s="2">
        <v>4</v>
      </c>
      <c r="AH2729" s="1">
        <v>11</v>
      </c>
      <c r="AI2729" s="1">
        <v>7</v>
      </c>
      <c r="AJ2729" s="1">
        <v>7</v>
      </c>
      <c r="AK2729" s="1">
        <v>51</v>
      </c>
    </row>
    <row r="2730" spans="1:37" x14ac:dyDescent="0.2">
      <c r="A2730" t="s">
        <v>2728</v>
      </c>
      <c r="B2730" t="s">
        <v>5168</v>
      </c>
      <c r="C2730" t="s">
        <v>5605</v>
      </c>
      <c r="D2730" t="s">
        <v>10680</v>
      </c>
      <c r="E2730" t="s">
        <v>10688</v>
      </c>
      <c r="F2730" s="35" t="s">
        <v>10689</v>
      </c>
      <c r="G2730" s="1" t="s">
        <v>5104</v>
      </c>
      <c r="H2730" s="1" t="s">
        <v>5104</v>
      </c>
      <c r="I2730" s="3">
        <v>1</v>
      </c>
      <c r="J2730" s="1">
        <v>0</v>
      </c>
      <c r="K2730" s="1">
        <v>0</v>
      </c>
      <c r="L2730" s="3">
        <v>1</v>
      </c>
      <c r="M2730" s="6">
        <v>6.8</v>
      </c>
      <c r="N2730" s="13">
        <v>6.8</v>
      </c>
      <c r="O2730" s="3">
        <v>44</v>
      </c>
      <c r="P2730" s="1" t="s">
        <v>2</v>
      </c>
      <c r="Q2730" s="1">
        <v>1.2935000000000001</v>
      </c>
      <c r="R2730" s="3" t="s">
        <v>14989</v>
      </c>
      <c r="S2730" s="1">
        <v>100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3">
        <v>11</v>
      </c>
      <c r="AD2730" s="1">
        <v>9.9855619000000007E-2</v>
      </c>
      <c r="AE2730" s="1">
        <v>2.2143426940417099E-2</v>
      </c>
      <c r="AF2730" s="1">
        <v>4</v>
      </c>
      <c r="AG2730" s="2">
        <v>4</v>
      </c>
      <c r="AH2730" s="1">
        <v>11</v>
      </c>
      <c r="AI2730" s="1">
        <v>1</v>
      </c>
      <c r="AJ2730" s="1">
        <v>1</v>
      </c>
      <c r="AK2730" s="1">
        <v>51</v>
      </c>
    </row>
    <row r="2731" spans="1:37" x14ac:dyDescent="0.2">
      <c r="A2731" t="s">
        <v>2729</v>
      </c>
      <c r="B2731" t="s">
        <v>5168</v>
      </c>
      <c r="C2731" t="s">
        <v>5605</v>
      </c>
      <c r="D2731" t="s">
        <v>10680</v>
      </c>
      <c r="E2731" t="s">
        <v>10690</v>
      </c>
      <c r="F2731" s="35" t="s">
        <v>14939</v>
      </c>
      <c r="G2731" s="1" t="s">
        <v>5104</v>
      </c>
      <c r="H2731" s="1" t="s">
        <v>5104</v>
      </c>
      <c r="I2731" s="3">
        <v>1</v>
      </c>
      <c r="J2731" s="1">
        <v>0</v>
      </c>
      <c r="K2731" s="1">
        <v>0</v>
      </c>
      <c r="L2731" s="3">
        <v>1</v>
      </c>
      <c r="M2731" s="6">
        <v>4.3</v>
      </c>
      <c r="N2731" s="13">
        <v>4.3</v>
      </c>
      <c r="O2731" s="3">
        <v>44</v>
      </c>
      <c r="P2731" s="1" t="s">
        <v>2</v>
      </c>
      <c r="Q2731" s="1">
        <v>2.1951999999999998</v>
      </c>
      <c r="R2731" s="3" t="s">
        <v>14989</v>
      </c>
      <c r="S2731" s="1">
        <v>100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3">
        <v>44</v>
      </c>
      <c r="AD2731" s="1">
        <v>9.9855619000000007E-2</v>
      </c>
      <c r="AE2731" s="1">
        <v>2.2143426940417099E-2</v>
      </c>
      <c r="AF2731" s="1" t="s">
        <v>2</v>
      </c>
      <c r="AG2731" s="2">
        <v>4</v>
      </c>
      <c r="AH2731" s="1" t="s">
        <v>14989</v>
      </c>
      <c r="AI2731" s="1">
        <v>1</v>
      </c>
      <c r="AJ2731" s="1">
        <v>1</v>
      </c>
      <c r="AK2731" s="1">
        <v>51</v>
      </c>
    </row>
    <row r="2732" spans="1:37" x14ac:dyDescent="0.2">
      <c r="A2732" t="s">
        <v>2730</v>
      </c>
      <c r="B2732" t="s">
        <v>5168</v>
      </c>
      <c r="C2732" t="s">
        <v>5605</v>
      </c>
      <c r="D2732" t="s">
        <v>10680</v>
      </c>
      <c r="E2732" t="s">
        <v>10691</v>
      </c>
      <c r="F2732" s="35" t="s">
        <v>10692</v>
      </c>
      <c r="G2732" s="1" t="s">
        <v>5104</v>
      </c>
      <c r="H2732" s="1" t="s">
        <v>5104</v>
      </c>
      <c r="I2732" s="3">
        <v>1</v>
      </c>
      <c r="J2732" s="1">
        <v>0</v>
      </c>
      <c r="K2732" s="1">
        <v>0</v>
      </c>
      <c r="L2732" s="3">
        <v>1</v>
      </c>
      <c r="M2732" s="6">
        <v>8.1</v>
      </c>
      <c r="N2732" s="13">
        <v>8.1</v>
      </c>
      <c r="O2732" s="3">
        <v>44</v>
      </c>
      <c r="P2732" s="1">
        <v>1.5</v>
      </c>
      <c r="Q2732" s="1">
        <v>1.5</v>
      </c>
      <c r="R2732" s="3">
        <v>47</v>
      </c>
      <c r="S2732" s="1">
        <v>100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3">
        <v>11</v>
      </c>
      <c r="AD2732" s="1">
        <v>9.9855619000000007E-2</v>
      </c>
      <c r="AE2732" s="1">
        <v>2.2143426940417099E-2</v>
      </c>
      <c r="AF2732" s="1">
        <v>4</v>
      </c>
      <c r="AG2732" s="2">
        <v>4</v>
      </c>
      <c r="AH2732" s="1">
        <v>11</v>
      </c>
      <c r="AI2732" s="1">
        <v>2</v>
      </c>
      <c r="AJ2732" s="1">
        <v>2</v>
      </c>
      <c r="AK2732" s="1">
        <v>51</v>
      </c>
    </row>
    <row r="2733" spans="1:37" x14ac:dyDescent="0.2">
      <c r="A2733" t="s">
        <v>2731</v>
      </c>
      <c r="B2733" t="s">
        <v>5168</v>
      </c>
      <c r="C2733" t="s">
        <v>5605</v>
      </c>
      <c r="D2733" t="s">
        <v>10680</v>
      </c>
      <c r="E2733" t="s">
        <v>10693</v>
      </c>
      <c r="F2733" s="35" t="s">
        <v>10694</v>
      </c>
      <c r="G2733" s="1" t="s">
        <v>5104</v>
      </c>
      <c r="H2733" s="1" t="s">
        <v>5104</v>
      </c>
      <c r="I2733" s="3">
        <v>1</v>
      </c>
      <c r="J2733" s="1">
        <v>0</v>
      </c>
      <c r="K2733" s="1">
        <v>0</v>
      </c>
      <c r="L2733" s="3">
        <v>1</v>
      </c>
      <c r="M2733" s="6">
        <v>7.6</v>
      </c>
      <c r="N2733" s="13">
        <v>7.6</v>
      </c>
      <c r="O2733" s="3">
        <v>44</v>
      </c>
      <c r="P2733" s="1" t="s">
        <v>2</v>
      </c>
      <c r="Q2733" s="1">
        <v>1.4994000000000001</v>
      </c>
      <c r="R2733" s="3" t="s">
        <v>14989</v>
      </c>
      <c r="S2733" s="1">
        <v>100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3">
        <v>11</v>
      </c>
      <c r="AD2733" s="1">
        <v>9.9855619000000007E-2</v>
      </c>
      <c r="AE2733" s="1">
        <v>2.2143426940417099E-2</v>
      </c>
      <c r="AF2733" s="1">
        <v>4</v>
      </c>
      <c r="AG2733" s="2">
        <v>4</v>
      </c>
      <c r="AH2733" s="1">
        <v>11</v>
      </c>
      <c r="AI2733" s="1">
        <v>4</v>
      </c>
      <c r="AJ2733" s="1">
        <v>4</v>
      </c>
      <c r="AK2733" s="1">
        <v>51</v>
      </c>
    </row>
    <row r="2734" spans="1:37" x14ac:dyDescent="0.2">
      <c r="A2734" t="s">
        <v>2732</v>
      </c>
      <c r="B2734" t="s">
        <v>5168</v>
      </c>
      <c r="C2734" t="s">
        <v>5605</v>
      </c>
      <c r="D2734" t="s">
        <v>10680</v>
      </c>
      <c r="E2734" t="s">
        <v>6470</v>
      </c>
      <c r="F2734" s="35" t="s">
        <v>10695</v>
      </c>
      <c r="G2734" s="1" t="s">
        <v>5104</v>
      </c>
      <c r="H2734" s="1" t="s">
        <v>5104</v>
      </c>
      <c r="I2734" s="3">
        <v>1</v>
      </c>
      <c r="J2734" s="1">
        <v>0</v>
      </c>
      <c r="K2734" s="1">
        <v>0</v>
      </c>
      <c r="L2734" s="3">
        <v>1</v>
      </c>
      <c r="M2734" s="6">
        <v>7.6</v>
      </c>
      <c r="N2734" s="13">
        <v>7.6</v>
      </c>
      <c r="O2734" s="3">
        <v>44</v>
      </c>
      <c r="P2734" s="1" t="s">
        <v>2</v>
      </c>
      <c r="Q2734" s="1">
        <v>1.4684999999999999</v>
      </c>
      <c r="R2734" s="3" t="s">
        <v>14989</v>
      </c>
      <c r="S2734" s="1">
        <v>100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3">
        <v>11</v>
      </c>
      <c r="AD2734" s="1">
        <v>9.9855619000000007E-2</v>
      </c>
      <c r="AE2734" s="1">
        <v>2.2143426940416999E-2</v>
      </c>
      <c r="AF2734" s="1">
        <v>4</v>
      </c>
      <c r="AG2734" s="2">
        <v>4</v>
      </c>
      <c r="AH2734" s="1">
        <v>11</v>
      </c>
      <c r="AI2734" s="1">
        <v>1</v>
      </c>
      <c r="AJ2734" s="1">
        <v>1</v>
      </c>
      <c r="AK2734" s="1">
        <v>51</v>
      </c>
    </row>
    <row r="2735" spans="1:37" x14ac:dyDescent="0.2">
      <c r="A2735" t="s">
        <v>2733</v>
      </c>
      <c r="B2735" t="s">
        <v>5168</v>
      </c>
      <c r="C2735" t="s">
        <v>5605</v>
      </c>
      <c r="D2735" t="s">
        <v>10680</v>
      </c>
      <c r="E2735" t="s">
        <v>10696</v>
      </c>
      <c r="F2735" s="35" t="s">
        <v>10697</v>
      </c>
      <c r="G2735" s="1" t="s">
        <v>5104</v>
      </c>
      <c r="H2735" s="1" t="s">
        <v>5104</v>
      </c>
      <c r="I2735" s="3">
        <v>1</v>
      </c>
      <c r="J2735" s="1">
        <v>0</v>
      </c>
      <c r="K2735" s="1">
        <v>0</v>
      </c>
      <c r="L2735" s="3">
        <v>1</v>
      </c>
      <c r="M2735" s="6">
        <v>8.3000000000000007</v>
      </c>
      <c r="N2735" s="13">
        <v>8.3000000000000007</v>
      </c>
      <c r="O2735" s="3">
        <v>44</v>
      </c>
      <c r="P2735" s="1" t="s">
        <v>2</v>
      </c>
      <c r="Q2735" s="1">
        <v>1.2306999999999999</v>
      </c>
      <c r="R2735" s="3" t="s">
        <v>14989</v>
      </c>
      <c r="S2735" s="1">
        <v>100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3">
        <v>11</v>
      </c>
      <c r="AD2735" s="1">
        <v>9.9855619000000007E-2</v>
      </c>
      <c r="AE2735" s="1">
        <v>2.2143426940416999E-2</v>
      </c>
      <c r="AF2735" s="1">
        <v>4</v>
      </c>
      <c r="AG2735" s="2">
        <v>4</v>
      </c>
      <c r="AH2735" s="1">
        <v>11</v>
      </c>
      <c r="AI2735" s="1">
        <v>1</v>
      </c>
      <c r="AJ2735" s="1">
        <v>1</v>
      </c>
      <c r="AK2735" s="1">
        <v>51</v>
      </c>
    </row>
    <row r="2736" spans="1:37" x14ac:dyDescent="0.2">
      <c r="A2736" t="s">
        <v>2734</v>
      </c>
      <c r="B2736" t="s">
        <v>5168</v>
      </c>
      <c r="C2736" t="s">
        <v>5605</v>
      </c>
      <c r="D2736" t="s">
        <v>10680</v>
      </c>
      <c r="E2736" t="s">
        <v>10698</v>
      </c>
      <c r="F2736" s="35" t="s">
        <v>10699</v>
      </c>
      <c r="G2736" s="1" t="s">
        <v>5104</v>
      </c>
      <c r="H2736" s="1" t="s">
        <v>5104</v>
      </c>
      <c r="I2736" s="3">
        <v>1</v>
      </c>
      <c r="J2736" s="1">
        <v>0</v>
      </c>
      <c r="K2736" s="1">
        <v>0</v>
      </c>
      <c r="L2736" s="3">
        <v>1</v>
      </c>
      <c r="M2736" s="6">
        <v>4.5999999999999996</v>
      </c>
      <c r="N2736" s="13">
        <v>4.5999999999999996</v>
      </c>
      <c r="O2736" s="3">
        <v>44</v>
      </c>
      <c r="P2736" s="1" t="s">
        <v>2</v>
      </c>
      <c r="Q2736" s="1">
        <v>1.4579</v>
      </c>
      <c r="R2736" s="3" t="s">
        <v>14989</v>
      </c>
      <c r="S2736" s="1">
        <v>100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3">
        <v>11</v>
      </c>
      <c r="AD2736" s="1">
        <v>9.9855619000000007E-2</v>
      </c>
      <c r="AE2736" s="1">
        <v>2.2143426940416999E-2</v>
      </c>
      <c r="AF2736" s="1">
        <v>4</v>
      </c>
      <c r="AG2736" s="2">
        <v>4</v>
      </c>
      <c r="AH2736" s="1">
        <v>11</v>
      </c>
      <c r="AI2736" s="1">
        <v>1</v>
      </c>
      <c r="AJ2736" s="1">
        <v>1</v>
      </c>
      <c r="AK2736" s="1">
        <v>51</v>
      </c>
    </row>
    <row r="2737" spans="1:37" x14ac:dyDescent="0.2">
      <c r="A2737" t="s">
        <v>2735</v>
      </c>
      <c r="B2737" t="s">
        <v>5168</v>
      </c>
      <c r="C2737" t="s">
        <v>5605</v>
      </c>
      <c r="D2737" t="s">
        <v>10680</v>
      </c>
      <c r="E2737" t="s">
        <v>10700</v>
      </c>
      <c r="F2737" s="35" t="s">
        <v>10701</v>
      </c>
      <c r="G2737" s="1" t="s">
        <v>5104</v>
      </c>
      <c r="H2737" s="1" t="s">
        <v>5104</v>
      </c>
      <c r="I2737" s="3">
        <v>1</v>
      </c>
      <c r="J2737" s="1">
        <v>0</v>
      </c>
      <c r="K2737" s="1">
        <v>0</v>
      </c>
      <c r="L2737" s="3">
        <v>1</v>
      </c>
      <c r="M2737" s="6">
        <v>4.5</v>
      </c>
      <c r="N2737" s="13">
        <v>4.5</v>
      </c>
      <c r="O2737" s="3">
        <v>44</v>
      </c>
      <c r="P2737" s="1" t="s">
        <v>2</v>
      </c>
      <c r="Q2737" s="1">
        <v>1.2085999999999999</v>
      </c>
      <c r="R2737" s="3" t="s">
        <v>14989</v>
      </c>
      <c r="S2737" s="1">
        <v>100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3">
        <v>11</v>
      </c>
      <c r="AD2737" s="1">
        <v>9.9855619000000007E-2</v>
      </c>
      <c r="AE2737" s="1">
        <v>2.2143426940416999E-2</v>
      </c>
      <c r="AF2737" s="1">
        <v>4</v>
      </c>
      <c r="AG2737" s="2">
        <v>4</v>
      </c>
      <c r="AH2737" s="1">
        <v>11</v>
      </c>
      <c r="AI2737" s="1">
        <v>1</v>
      </c>
      <c r="AJ2737" s="1">
        <v>1</v>
      </c>
      <c r="AK2737" s="1">
        <v>51</v>
      </c>
    </row>
    <row r="2738" spans="1:37" x14ac:dyDescent="0.2">
      <c r="A2738" t="s">
        <v>2736</v>
      </c>
      <c r="B2738" t="s">
        <v>5168</v>
      </c>
      <c r="C2738" t="s">
        <v>5605</v>
      </c>
      <c r="D2738" t="s">
        <v>10680</v>
      </c>
      <c r="E2738" t="s">
        <v>10702</v>
      </c>
      <c r="F2738" s="35" t="s">
        <v>10703</v>
      </c>
      <c r="G2738" s="1" t="s">
        <v>5104</v>
      </c>
      <c r="H2738" s="1" t="s">
        <v>5104</v>
      </c>
      <c r="I2738" s="3">
        <v>1</v>
      </c>
      <c r="J2738" s="1">
        <v>0</v>
      </c>
      <c r="K2738" s="1">
        <v>0</v>
      </c>
      <c r="L2738" s="3">
        <v>1</v>
      </c>
      <c r="M2738" s="6">
        <v>3.6</v>
      </c>
      <c r="N2738" s="13">
        <v>3.6</v>
      </c>
      <c r="O2738" s="3">
        <v>44</v>
      </c>
      <c r="P2738" s="1">
        <v>1</v>
      </c>
      <c r="Q2738" s="1">
        <v>1</v>
      </c>
      <c r="R2738" s="3">
        <v>1</v>
      </c>
      <c r="S2738" s="1">
        <v>100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3">
        <v>11</v>
      </c>
      <c r="AD2738" s="1">
        <v>9.9855619000000007E-2</v>
      </c>
      <c r="AE2738" s="1">
        <v>2.2143426940416999E-2</v>
      </c>
      <c r="AF2738" s="1">
        <v>4</v>
      </c>
      <c r="AG2738" s="2">
        <v>4</v>
      </c>
      <c r="AH2738" s="1">
        <v>11</v>
      </c>
      <c r="AI2738" s="1">
        <v>2</v>
      </c>
      <c r="AJ2738" s="1">
        <v>2</v>
      </c>
      <c r="AK2738" s="1">
        <v>51</v>
      </c>
    </row>
    <row r="2739" spans="1:37" x14ac:dyDescent="0.2">
      <c r="A2739" t="s">
        <v>2737</v>
      </c>
      <c r="B2739" t="s">
        <v>5168</v>
      </c>
      <c r="C2739" t="s">
        <v>5605</v>
      </c>
      <c r="D2739" t="s">
        <v>10680</v>
      </c>
      <c r="E2739" t="s">
        <v>10704</v>
      </c>
      <c r="F2739" s="35" t="s">
        <v>10705</v>
      </c>
      <c r="G2739" s="1" t="s">
        <v>5104</v>
      </c>
      <c r="H2739" s="1" t="s">
        <v>5104</v>
      </c>
      <c r="I2739" s="3">
        <v>1</v>
      </c>
      <c r="J2739" s="1">
        <v>0</v>
      </c>
      <c r="K2739" s="1">
        <v>0</v>
      </c>
      <c r="L2739" s="3">
        <v>1</v>
      </c>
      <c r="M2739" s="6">
        <v>3.7</v>
      </c>
      <c r="N2739" s="13">
        <v>3.7</v>
      </c>
      <c r="O2739" s="3">
        <v>44</v>
      </c>
      <c r="P2739" s="1" t="s">
        <v>2</v>
      </c>
      <c r="Q2739" s="1">
        <v>1.2798</v>
      </c>
      <c r="R2739" s="3" t="s">
        <v>14989</v>
      </c>
      <c r="S2739" s="1">
        <v>100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3">
        <v>11</v>
      </c>
      <c r="AD2739" s="1">
        <v>9.9855619000000007E-2</v>
      </c>
      <c r="AE2739" s="1">
        <v>2.2143426940416999E-2</v>
      </c>
      <c r="AF2739" s="1">
        <v>4</v>
      </c>
      <c r="AG2739" s="2">
        <v>4</v>
      </c>
      <c r="AH2739" s="1">
        <v>11</v>
      </c>
      <c r="AI2739" s="1">
        <v>2</v>
      </c>
      <c r="AJ2739" s="1">
        <v>2</v>
      </c>
      <c r="AK2739" s="1">
        <v>51</v>
      </c>
    </row>
    <row r="2740" spans="1:37" x14ac:dyDescent="0.2">
      <c r="A2740" t="s">
        <v>2738</v>
      </c>
      <c r="B2740" t="s">
        <v>5168</v>
      </c>
      <c r="C2740" t="s">
        <v>5605</v>
      </c>
      <c r="D2740" t="s">
        <v>10680</v>
      </c>
      <c r="E2740" t="s">
        <v>10706</v>
      </c>
      <c r="F2740" s="35" t="s">
        <v>10707</v>
      </c>
      <c r="G2740" s="1" t="s">
        <v>5104</v>
      </c>
      <c r="H2740" s="1" t="s">
        <v>5104</v>
      </c>
      <c r="I2740" s="3">
        <v>1</v>
      </c>
      <c r="J2740" s="1">
        <v>0</v>
      </c>
      <c r="K2740" s="1">
        <v>0</v>
      </c>
      <c r="L2740" s="3">
        <v>1</v>
      </c>
      <c r="M2740" s="6">
        <v>5.5</v>
      </c>
      <c r="N2740" s="13">
        <v>5.5</v>
      </c>
      <c r="O2740" s="3">
        <v>44</v>
      </c>
      <c r="P2740" s="1">
        <v>1.37</v>
      </c>
      <c r="Q2740" s="1">
        <v>1.37</v>
      </c>
      <c r="R2740" s="3">
        <v>47</v>
      </c>
      <c r="S2740" s="1">
        <v>100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3">
        <v>11</v>
      </c>
      <c r="AD2740" s="1">
        <v>9.9855619000000007E-2</v>
      </c>
      <c r="AE2740" s="1">
        <v>2.2143426940416999E-2</v>
      </c>
      <c r="AF2740" s="1">
        <v>4</v>
      </c>
      <c r="AG2740" s="2">
        <v>4</v>
      </c>
      <c r="AH2740" s="1">
        <v>11</v>
      </c>
      <c r="AI2740" s="1">
        <v>1</v>
      </c>
      <c r="AJ2740" s="1">
        <v>1</v>
      </c>
      <c r="AK2740" s="1">
        <v>51</v>
      </c>
    </row>
    <row r="2741" spans="1:37" x14ac:dyDescent="0.2">
      <c r="A2741" t="s">
        <v>2739</v>
      </c>
      <c r="B2741" t="s">
        <v>5168</v>
      </c>
      <c r="C2741" t="s">
        <v>5605</v>
      </c>
      <c r="D2741" t="s">
        <v>10680</v>
      </c>
      <c r="E2741" t="s">
        <v>10708</v>
      </c>
      <c r="F2741" s="35" t="s">
        <v>10709</v>
      </c>
      <c r="G2741" s="1" t="s">
        <v>5104</v>
      </c>
      <c r="H2741" s="1" t="s">
        <v>5104</v>
      </c>
      <c r="I2741" s="3">
        <v>1</v>
      </c>
      <c r="J2741" s="1">
        <v>0</v>
      </c>
      <c r="K2741" s="1">
        <v>0</v>
      </c>
      <c r="L2741" s="3">
        <v>1</v>
      </c>
      <c r="M2741" s="6">
        <v>5.3</v>
      </c>
      <c r="N2741" s="13">
        <v>5.3</v>
      </c>
      <c r="O2741" s="3">
        <v>44</v>
      </c>
      <c r="P2741" s="1">
        <v>1.5</v>
      </c>
      <c r="Q2741" s="1">
        <v>1.5</v>
      </c>
      <c r="R2741" s="3">
        <v>1</v>
      </c>
      <c r="S2741" s="1">
        <v>100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3">
        <v>11</v>
      </c>
      <c r="AD2741" s="1">
        <v>9.9855619000000007E-2</v>
      </c>
      <c r="AE2741" s="1">
        <v>2.2143426940416999E-2</v>
      </c>
      <c r="AF2741" s="1">
        <v>4</v>
      </c>
      <c r="AG2741" s="2">
        <v>4</v>
      </c>
      <c r="AH2741" s="1">
        <v>11</v>
      </c>
      <c r="AI2741" s="1">
        <v>2</v>
      </c>
      <c r="AJ2741" s="1">
        <v>2</v>
      </c>
      <c r="AK2741" s="1">
        <v>51</v>
      </c>
    </row>
    <row r="2742" spans="1:37" x14ac:dyDescent="0.2">
      <c r="A2742" t="s">
        <v>2740</v>
      </c>
      <c r="B2742" t="s">
        <v>5123</v>
      </c>
      <c r="C2742" t="s">
        <v>5124</v>
      </c>
      <c r="D2742" t="s">
        <v>10710</v>
      </c>
      <c r="E2742" t="s">
        <v>10711</v>
      </c>
      <c r="F2742" s="35" t="s">
        <v>10712</v>
      </c>
      <c r="G2742" s="1" t="s">
        <v>5104</v>
      </c>
      <c r="H2742" s="1" t="s">
        <v>5104</v>
      </c>
      <c r="I2742" s="3">
        <v>1</v>
      </c>
      <c r="J2742" s="1">
        <v>0</v>
      </c>
      <c r="K2742" s="1">
        <v>0</v>
      </c>
      <c r="L2742" s="3">
        <v>1</v>
      </c>
      <c r="M2742" s="6">
        <v>7.8</v>
      </c>
      <c r="N2742" s="13">
        <v>7.8</v>
      </c>
      <c r="O2742" s="3">
        <v>44</v>
      </c>
      <c r="P2742" s="1" t="s">
        <v>2</v>
      </c>
      <c r="Q2742" s="1">
        <v>3.7363</v>
      </c>
      <c r="R2742" s="3" t="s">
        <v>14989</v>
      </c>
      <c r="S2742" s="1">
        <v>20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20</v>
      </c>
      <c r="AB2742" s="1">
        <v>60</v>
      </c>
      <c r="AC2742" s="3">
        <v>11</v>
      </c>
      <c r="AD2742" s="1">
        <v>-5.1553953E-2</v>
      </c>
      <c r="AE2742" s="1">
        <v>4.7387617257421098E-2</v>
      </c>
      <c r="AF2742" s="1">
        <v>1</v>
      </c>
      <c r="AG2742" s="1">
        <v>1</v>
      </c>
      <c r="AH2742" s="1">
        <v>11</v>
      </c>
      <c r="AI2742" s="1">
        <v>1</v>
      </c>
      <c r="AJ2742" s="1">
        <v>1</v>
      </c>
      <c r="AK2742" s="1">
        <v>51</v>
      </c>
    </row>
    <row r="2743" spans="1:37" x14ac:dyDescent="0.2">
      <c r="A2743" t="s">
        <v>2741</v>
      </c>
      <c r="B2743" t="s">
        <v>5123</v>
      </c>
      <c r="C2743" t="s">
        <v>5124</v>
      </c>
      <c r="D2743" t="s">
        <v>10710</v>
      </c>
      <c r="E2743" t="s">
        <v>10713</v>
      </c>
      <c r="F2743" s="35" t="s">
        <v>10714</v>
      </c>
      <c r="G2743" s="1" t="s">
        <v>5104</v>
      </c>
      <c r="H2743" s="1" t="s">
        <v>5104</v>
      </c>
      <c r="I2743" s="3">
        <v>1</v>
      </c>
      <c r="J2743" s="1">
        <v>0</v>
      </c>
      <c r="K2743" s="1">
        <v>0</v>
      </c>
      <c r="L2743" s="3">
        <v>1</v>
      </c>
      <c r="M2743" s="6">
        <v>11.6</v>
      </c>
      <c r="N2743" s="13">
        <v>11.6</v>
      </c>
      <c r="O2743" s="3">
        <v>44</v>
      </c>
      <c r="P2743" s="1">
        <v>6.15</v>
      </c>
      <c r="Q2743" s="1">
        <v>6.15</v>
      </c>
      <c r="R2743" s="3">
        <v>47</v>
      </c>
      <c r="S2743" s="1">
        <v>20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20</v>
      </c>
      <c r="AB2743" s="1">
        <v>60</v>
      </c>
      <c r="AC2743" s="3">
        <v>11</v>
      </c>
      <c r="AD2743" s="1">
        <v>-5.1553953E-2</v>
      </c>
      <c r="AE2743" s="1">
        <v>4.7387617257421098E-2</v>
      </c>
      <c r="AF2743" s="1">
        <v>1</v>
      </c>
      <c r="AG2743" s="1">
        <v>1</v>
      </c>
      <c r="AH2743" s="1">
        <v>11</v>
      </c>
      <c r="AI2743" s="1">
        <v>11</v>
      </c>
      <c r="AJ2743" s="1">
        <v>11</v>
      </c>
      <c r="AK2743" s="1">
        <v>51</v>
      </c>
    </row>
    <row r="2744" spans="1:37" x14ac:dyDescent="0.2">
      <c r="A2744" t="s">
        <v>2742</v>
      </c>
      <c r="B2744" t="s">
        <v>5123</v>
      </c>
      <c r="C2744" t="s">
        <v>5124</v>
      </c>
      <c r="D2744" t="s">
        <v>10710</v>
      </c>
      <c r="E2744" t="s">
        <v>10715</v>
      </c>
      <c r="F2744" s="35" t="s">
        <v>10716</v>
      </c>
      <c r="G2744" s="1" t="s">
        <v>5104</v>
      </c>
      <c r="H2744" s="1" t="s">
        <v>5104</v>
      </c>
      <c r="I2744" s="3">
        <v>1</v>
      </c>
      <c r="J2744" s="1">
        <v>1</v>
      </c>
      <c r="K2744" s="1">
        <v>1</v>
      </c>
      <c r="L2744" s="3">
        <v>1</v>
      </c>
      <c r="M2744" s="6">
        <v>10.4</v>
      </c>
      <c r="N2744" s="13">
        <v>10.4</v>
      </c>
      <c r="O2744" s="3">
        <v>44</v>
      </c>
      <c r="P2744" s="1">
        <v>3.5</v>
      </c>
      <c r="Q2744" s="1">
        <v>3.5</v>
      </c>
      <c r="R2744" s="3">
        <v>1</v>
      </c>
      <c r="S2744" s="1">
        <v>20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20</v>
      </c>
      <c r="AB2744" s="1">
        <v>60</v>
      </c>
      <c r="AC2744" s="3">
        <v>11</v>
      </c>
      <c r="AD2744" s="1">
        <v>-5.1553953E-2</v>
      </c>
      <c r="AE2744" s="1">
        <v>4.7387617257421098E-2</v>
      </c>
      <c r="AF2744" s="1">
        <v>1</v>
      </c>
      <c r="AG2744" s="1">
        <v>1</v>
      </c>
      <c r="AH2744" s="1">
        <v>11</v>
      </c>
      <c r="AI2744" s="1">
        <v>1</v>
      </c>
      <c r="AJ2744" s="1">
        <v>1</v>
      </c>
      <c r="AK2744" s="1">
        <v>51</v>
      </c>
    </row>
    <row r="2745" spans="1:37" x14ac:dyDescent="0.2">
      <c r="A2745" t="s">
        <v>2743</v>
      </c>
      <c r="B2745" t="s">
        <v>5123</v>
      </c>
      <c r="C2745" t="s">
        <v>5124</v>
      </c>
      <c r="D2745" t="s">
        <v>10710</v>
      </c>
      <c r="E2745" t="s">
        <v>10717</v>
      </c>
      <c r="F2745" s="35" t="s">
        <v>10718</v>
      </c>
      <c r="G2745" s="1" t="s">
        <v>5104</v>
      </c>
      <c r="H2745" s="1" t="s">
        <v>5104</v>
      </c>
      <c r="I2745" s="3">
        <v>1</v>
      </c>
      <c r="J2745" s="1">
        <v>1</v>
      </c>
      <c r="K2745" s="1">
        <v>1</v>
      </c>
      <c r="L2745" s="3">
        <v>1</v>
      </c>
      <c r="M2745" s="6">
        <v>21.9</v>
      </c>
      <c r="N2745" s="13">
        <v>21.9</v>
      </c>
      <c r="O2745" s="3">
        <v>44</v>
      </c>
      <c r="P2745" s="1" t="s">
        <v>2</v>
      </c>
      <c r="Q2745" s="1">
        <v>3.1086999999999998</v>
      </c>
      <c r="R2745" s="3" t="s">
        <v>14989</v>
      </c>
      <c r="S2745" s="1">
        <v>20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20</v>
      </c>
      <c r="AB2745" s="1">
        <v>60</v>
      </c>
      <c r="AC2745" s="3">
        <v>11</v>
      </c>
      <c r="AD2745" s="1">
        <v>-5.1553953E-2</v>
      </c>
      <c r="AE2745" s="1">
        <v>4.7387617257421098E-2</v>
      </c>
      <c r="AF2745" s="1">
        <v>1</v>
      </c>
      <c r="AG2745" s="1">
        <v>1</v>
      </c>
      <c r="AH2745" s="1">
        <v>11</v>
      </c>
      <c r="AI2745" s="1">
        <v>2</v>
      </c>
      <c r="AJ2745" s="1">
        <v>2</v>
      </c>
      <c r="AK2745" s="1">
        <v>51</v>
      </c>
    </row>
    <row r="2746" spans="1:37" x14ac:dyDescent="0.2">
      <c r="A2746" t="s">
        <v>2744</v>
      </c>
      <c r="B2746" t="s">
        <v>5123</v>
      </c>
      <c r="C2746" t="s">
        <v>5124</v>
      </c>
      <c r="D2746" t="s">
        <v>10710</v>
      </c>
      <c r="E2746" t="s">
        <v>10719</v>
      </c>
      <c r="F2746" s="35" t="s">
        <v>10720</v>
      </c>
      <c r="G2746" s="1" t="s">
        <v>5104</v>
      </c>
      <c r="H2746" s="1" t="s">
        <v>5104</v>
      </c>
      <c r="I2746" s="3">
        <v>1</v>
      </c>
      <c r="J2746" s="1">
        <v>1</v>
      </c>
      <c r="K2746" s="1">
        <v>1</v>
      </c>
      <c r="L2746" s="3">
        <v>1</v>
      </c>
      <c r="M2746" s="6">
        <v>11.3</v>
      </c>
      <c r="N2746" s="13">
        <v>11.3</v>
      </c>
      <c r="O2746" s="3">
        <v>44</v>
      </c>
      <c r="P2746" s="1">
        <v>5.8049999999999997</v>
      </c>
      <c r="Q2746" s="1">
        <v>5.8049999999999997</v>
      </c>
      <c r="R2746" s="3">
        <v>47</v>
      </c>
      <c r="S2746" s="1">
        <v>20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20</v>
      </c>
      <c r="AB2746" s="1">
        <v>60</v>
      </c>
      <c r="AC2746" s="3">
        <v>11</v>
      </c>
      <c r="AD2746" s="1">
        <v>-5.1553953E-2</v>
      </c>
      <c r="AE2746" s="1">
        <v>4.7387617257421098E-2</v>
      </c>
      <c r="AF2746" s="1">
        <v>1</v>
      </c>
      <c r="AG2746" s="1">
        <v>1</v>
      </c>
      <c r="AH2746" s="1">
        <v>11</v>
      </c>
      <c r="AI2746" s="1">
        <v>6</v>
      </c>
      <c r="AJ2746" s="1">
        <v>6</v>
      </c>
      <c r="AK2746" s="1">
        <v>51</v>
      </c>
    </row>
    <row r="2747" spans="1:37" x14ac:dyDescent="0.2">
      <c r="A2747" t="s">
        <v>2745</v>
      </c>
      <c r="B2747" t="s">
        <v>5123</v>
      </c>
      <c r="C2747" t="s">
        <v>5124</v>
      </c>
      <c r="D2747" t="s">
        <v>10710</v>
      </c>
      <c r="E2747" t="s">
        <v>10721</v>
      </c>
      <c r="F2747" s="35" t="s">
        <v>10722</v>
      </c>
      <c r="G2747" s="1" t="s">
        <v>5104</v>
      </c>
      <c r="H2747" s="1" t="s">
        <v>5104</v>
      </c>
      <c r="I2747" s="3">
        <v>1</v>
      </c>
      <c r="J2747" s="1">
        <v>1</v>
      </c>
      <c r="K2747" s="1">
        <v>1</v>
      </c>
      <c r="L2747" s="3">
        <v>1</v>
      </c>
      <c r="M2747" s="6">
        <v>17.7</v>
      </c>
      <c r="N2747" s="13">
        <v>17.7</v>
      </c>
      <c r="O2747" s="3">
        <v>44</v>
      </c>
      <c r="P2747" s="1">
        <v>4.3324999999999996</v>
      </c>
      <c r="Q2747" s="1">
        <v>4.3324999999999996</v>
      </c>
      <c r="R2747" s="3">
        <v>47</v>
      </c>
      <c r="S2747" s="1">
        <v>20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20</v>
      </c>
      <c r="AB2747" s="1">
        <v>60</v>
      </c>
      <c r="AC2747" s="3">
        <v>11</v>
      </c>
      <c r="AD2747" s="1">
        <v>-5.1553953E-2</v>
      </c>
      <c r="AE2747" s="1">
        <v>4.7387617257421098E-2</v>
      </c>
      <c r="AF2747" s="1">
        <v>1</v>
      </c>
      <c r="AG2747" s="1">
        <v>1</v>
      </c>
      <c r="AH2747" s="1">
        <v>11</v>
      </c>
      <c r="AI2747" s="1">
        <v>12</v>
      </c>
      <c r="AJ2747" s="1">
        <v>12</v>
      </c>
      <c r="AK2747" s="1">
        <v>51</v>
      </c>
    </row>
    <row r="2748" spans="1:37" x14ac:dyDescent="0.2">
      <c r="A2748" t="s">
        <v>2746</v>
      </c>
      <c r="B2748" t="s">
        <v>5123</v>
      </c>
      <c r="C2748" t="s">
        <v>5124</v>
      </c>
      <c r="D2748" t="s">
        <v>10710</v>
      </c>
      <c r="E2748" t="s">
        <v>10723</v>
      </c>
      <c r="F2748" s="35" t="s">
        <v>15106</v>
      </c>
      <c r="G2748" s="1" t="s">
        <v>5104</v>
      </c>
      <c r="H2748" s="1" t="s">
        <v>5104</v>
      </c>
      <c r="I2748" s="3">
        <v>1</v>
      </c>
      <c r="J2748" s="1">
        <v>0</v>
      </c>
      <c r="K2748" s="1">
        <v>0</v>
      </c>
      <c r="L2748" s="3">
        <v>1</v>
      </c>
      <c r="M2748" s="6">
        <v>20.5</v>
      </c>
      <c r="N2748" s="13">
        <v>20.5</v>
      </c>
      <c r="O2748" s="3">
        <v>44</v>
      </c>
      <c r="P2748" s="1" t="s">
        <v>2</v>
      </c>
      <c r="Q2748" s="1">
        <v>3.9472999999999998</v>
      </c>
      <c r="R2748" s="3" t="s">
        <v>14989</v>
      </c>
      <c r="S2748" s="1">
        <v>20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20</v>
      </c>
      <c r="AB2748" s="1">
        <v>60</v>
      </c>
      <c r="AC2748" s="3">
        <v>11</v>
      </c>
      <c r="AD2748" s="1">
        <v>-5.1553953E-2</v>
      </c>
      <c r="AE2748" s="1">
        <v>4.7387617257421098E-2</v>
      </c>
      <c r="AF2748" s="1">
        <v>1</v>
      </c>
      <c r="AG2748" s="1">
        <v>1</v>
      </c>
      <c r="AH2748" s="1">
        <v>11</v>
      </c>
      <c r="AI2748" s="1">
        <v>7</v>
      </c>
      <c r="AJ2748" s="1">
        <v>7</v>
      </c>
      <c r="AK2748" s="1">
        <v>51</v>
      </c>
    </row>
    <row r="2749" spans="1:37" x14ac:dyDescent="0.2">
      <c r="A2749" t="s">
        <v>2747</v>
      </c>
      <c r="B2749" t="s">
        <v>5123</v>
      </c>
      <c r="C2749" t="s">
        <v>5124</v>
      </c>
      <c r="D2749" t="s">
        <v>10710</v>
      </c>
      <c r="E2749" t="s">
        <v>10724</v>
      </c>
      <c r="F2749" s="35" t="s">
        <v>10725</v>
      </c>
      <c r="G2749" s="1" t="s">
        <v>5104</v>
      </c>
      <c r="H2749" s="1" t="s">
        <v>5104</v>
      </c>
      <c r="I2749" s="3">
        <v>1</v>
      </c>
      <c r="J2749" s="1">
        <v>0</v>
      </c>
      <c r="K2749" s="1">
        <v>0</v>
      </c>
      <c r="L2749" s="3">
        <v>1</v>
      </c>
      <c r="M2749" s="6">
        <v>28.7</v>
      </c>
      <c r="N2749" s="13">
        <v>28.7</v>
      </c>
      <c r="O2749" s="3">
        <v>44</v>
      </c>
      <c r="P2749" s="1" t="s">
        <v>2</v>
      </c>
      <c r="Q2749" s="1">
        <v>3.7107999999999999</v>
      </c>
      <c r="R2749" s="3" t="s">
        <v>14989</v>
      </c>
      <c r="S2749" s="1">
        <v>20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20</v>
      </c>
      <c r="AB2749" s="1">
        <v>60</v>
      </c>
      <c r="AC2749" s="3">
        <v>11</v>
      </c>
      <c r="AD2749" s="1">
        <v>-5.1553953E-2</v>
      </c>
      <c r="AE2749" s="1">
        <v>4.7387617257421098E-2</v>
      </c>
      <c r="AF2749" s="1">
        <v>1</v>
      </c>
      <c r="AG2749" s="1">
        <v>1</v>
      </c>
      <c r="AH2749" s="1">
        <v>11</v>
      </c>
      <c r="AI2749" s="1">
        <v>1</v>
      </c>
      <c r="AJ2749" s="1">
        <v>1</v>
      </c>
      <c r="AK2749" s="1">
        <v>51</v>
      </c>
    </row>
    <row r="2750" spans="1:37" x14ac:dyDescent="0.2">
      <c r="A2750" t="s">
        <v>2748</v>
      </c>
      <c r="B2750" t="s">
        <v>5123</v>
      </c>
      <c r="C2750" t="s">
        <v>5124</v>
      </c>
      <c r="D2750" t="s">
        <v>10710</v>
      </c>
      <c r="E2750" t="s">
        <v>10726</v>
      </c>
      <c r="F2750" s="35" t="s">
        <v>10727</v>
      </c>
      <c r="G2750" s="1" t="s">
        <v>5104</v>
      </c>
      <c r="H2750" s="1" t="s">
        <v>5104</v>
      </c>
      <c r="I2750" s="3">
        <v>1</v>
      </c>
      <c r="J2750" s="1">
        <v>0</v>
      </c>
      <c r="K2750" s="1">
        <v>0</v>
      </c>
      <c r="L2750" s="3">
        <v>1</v>
      </c>
      <c r="M2750" s="6">
        <v>50.6</v>
      </c>
      <c r="N2750" s="13">
        <v>50.6</v>
      </c>
      <c r="O2750" s="3">
        <v>44</v>
      </c>
      <c r="P2750" s="1">
        <v>6</v>
      </c>
      <c r="Q2750" s="1">
        <v>6</v>
      </c>
      <c r="R2750" s="3">
        <v>1</v>
      </c>
      <c r="S2750" s="1">
        <v>20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80</v>
      </c>
      <c r="AC2750" s="36">
        <v>1</v>
      </c>
      <c r="AD2750" s="1">
        <v>-5.0652609000000001E-2</v>
      </c>
      <c r="AE2750" s="1">
        <v>7.0122618604798903E-2</v>
      </c>
      <c r="AF2750" s="1">
        <v>1</v>
      </c>
      <c r="AG2750" s="1">
        <v>1</v>
      </c>
      <c r="AH2750" s="15">
        <v>1</v>
      </c>
      <c r="AI2750" s="1">
        <v>2</v>
      </c>
      <c r="AJ2750" s="1">
        <v>2</v>
      </c>
      <c r="AK2750" s="1">
        <v>51</v>
      </c>
    </row>
    <row r="2751" spans="1:37" x14ac:dyDescent="0.2">
      <c r="A2751" t="s">
        <v>2749</v>
      </c>
      <c r="B2751" t="s">
        <v>5123</v>
      </c>
      <c r="C2751" t="s">
        <v>5124</v>
      </c>
      <c r="D2751" t="s">
        <v>10710</v>
      </c>
      <c r="E2751" t="s">
        <v>8440</v>
      </c>
      <c r="F2751" s="35" t="s">
        <v>10728</v>
      </c>
      <c r="G2751" s="1" t="s">
        <v>5104</v>
      </c>
      <c r="H2751" s="1" t="s">
        <v>5104</v>
      </c>
      <c r="I2751" s="3">
        <v>1</v>
      </c>
      <c r="J2751" s="1">
        <v>0</v>
      </c>
      <c r="K2751" s="1">
        <v>0</v>
      </c>
      <c r="L2751" s="3">
        <v>1</v>
      </c>
      <c r="M2751" s="6">
        <v>22.9</v>
      </c>
      <c r="N2751" s="13">
        <v>22.9</v>
      </c>
      <c r="O2751" s="3">
        <v>44</v>
      </c>
      <c r="P2751" s="1" t="s">
        <v>2</v>
      </c>
      <c r="Q2751" s="1">
        <v>4.2615999999999996</v>
      </c>
      <c r="R2751" s="3" t="s">
        <v>14989</v>
      </c>
      <c r="S2751" s="1">
        <v>20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20</v>
      </c>
      <c r="AB2751" s="1">
        <v>60</v>
      </c>
      <c r="AC2751" s="3">
        <v>11</v>
      </c>
      <c r="AD2751" s="1">
        <v>-5.1553953E-2</v>
      </c>
      <c r="AE2751" s="1">
        <v>4.7387617257421098E-2</v>
      </c>
      <c r="AF2751" s="1">
        <v>1</v>
      </c>
      <c r="AG2751" s="1">
        <v>1</v>
      </c>
      <c r="AH2751" s="1">
        <v>11</v>
      </c>
      <c r="AI2751" s="1">
        <v>2</v>
      </c>
      <c r="AJ2751" s="1">
        <v>2</v>
      </c>
      <c r="AK2751" s="1">
        <v>51</v>
      </c>
    </row>
    <row r="2752" spans="1:37" x14ac:dyDescent="0.2">
      <c r="A2752" t="s">
        <v>2750</v>
      </c>
      <c r="B2752" t="s">
        <v>5123</v>
      </c>
      <c r="C2752" t="s">
        <v>5124</v>
      </c>
      <c r="D2752" t="s">
        <v>10710</v>
      </c>
      <c r="E2752" t="s">
        <v>10729</v>
      </c>
      <c r="F2752" s="35" t="s">
        <v>10730</v>
      </c>
      <c r="G2752" s="1" t="s">
        <v>5104</v>
      </c>
      <c r="H2752" s="1" t="s">
        <v>5104</v>
      </c>
      <c r="I2752" s="3">
        <v>1</v>
      </c>
      <c r="J2752" s="1">
        <v>0</v>
      </c>
      <c r="K2752" s="1">
        <v>0</v>
      </c>
      <c r="L2752" s="3">
        <v>1</v>
      </c>
      <c r="M2752" s="6" t="s">
        <v>2</v>
      </c>
      <c r="N2752" s="13">
        <v>21.6</v>
      </c>
      <c r="O2752" s="3" t="s">
        <v>14989</v>
      </c>
      <c r="P2752" s="1" t="s">
        <v>2</v>
      </c>
      <c r="Q2752" s="1">
        <v>3.9277000000000002</v>
      </c>
      <c r="R2752" s="3" t="s">
        <v>14989</v>
      </c>
      <c r="S2752" s="1">
        <v>20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20</v>
      </c>
      <c r="AB2752" s="1">
        <v>60</v>
      </c>
      <c r="AC2752" s="3">
        <v>11</v>
      </c>
      <c r="AD2752" s="1">
        <v>-5.1553953E-2</v>
      </c>
      <c r="AE2752" s="1">
        <v>4.7387617257421098E-2</v>
      </c>
      <c r="AF2752" s="1">
        <v>1</v>
      </c>
      <c r="AG2752" s="1">
        <v>1</v>
      </c>
      <c r="AH2752" s="1">
        <v>11</v>
      </c>
      <c r="AI2752" s="1">
        <v>3</v>
      </c>
      <c r="AJ2752" s="1">
        <v>3</v>
      </c>
      <c r="AK2752" s="1">
        <v>51</v>
      </c>
    </row>
    <row r="2753" spans="1:37" x14ac:dyDescent="0.2">
      <c r="A2753" t="s">
        <v>2751</v>
      </c>
      <c r="B2753" t="s">
        <v>5123</v>
      </c>
      <c r="C2753" t="s">
        <v>5124</v>
      </c>
      <c r="D2753" t="s">
        <v>10710</v>
      </c>
      <c r="E2753" t="s">
        <v>10731</v>
      </c>
      <c r="F2753" s="35" t="s">
        <v>10732</v>
      </c>
      <c r="G2753" s="1" t="s">
        <v>5104</v>
      </c>
      <c r="H2753" s="1" t="s">
        <v>5104</v>
      </c>
      <c r="I2753" s="3">
        <v>1</v>
      </c>
      <c r="J2753" s="1">
        <v>0</v>
      </c>
      <c r="K2753" s="1">
        <v>0</v>
      </c>
      <c r="L2753" s="3">
        <v>1</v>
      </c>
      <c r="M2753" s="6">
        <v>12</v>
      </c>
      <c r="N2753" s="13">
        <v>12</v>
      </c>
      <c r="O2753" s="3">
        <v>44</v>
      </c>
      <c r="P2753" s="1" t="s">
        <v>2</v>
      </c>
      <c r="Q2753" s="1">
        <v>3.831</v>
      </c>
      <c r="R2753" s="3" t="s">
        <v>14989</v>
      </c>
      <c r="S2753" s="1">
        <v>20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20</v>
      </c>
      <c r="AB2753" s="1">
        <v>60</v>
      </c>
      <c r="AC2753" s="3">
        <v>11</v>
      </c>
      <c r="AD2753" s="1">
        <v>-5.1553953E-2</v>
      </c>
      <c r="AE2753" s="1">
        <v>4.7387617257421098E-2</v>
      </c>
      <c r="AF2753" s="1">
        <v>1</v>
      </c>
      <c r="AG2753" s="1">
        <v>1</v>
      </c>
      <c r="AH2753" s="1">
        <v>11</v>
      </c>
      <c r="AI2753" s="1">
        <v>2</v>
      </c>
      <c r="AJ2753" s="1">
        <v>2</v>
      </c>
      <c r="AK2753" s="1">
        <v>51</v>
      </c>
    </row>
    <row r="2754" spans="1:37" x14ac:dyDescent="0.2">
      <c r="A2754" t="s">
        <v>2752</v>
      </c>
      <c r="B2754" t="s">
        <v>5123</v>
      </c>
      <c r="C2754" t="s">
        <v>5124</v>
      </c>
      <c r="D2754" t="s">
        <v>10710</v>
      </c>
      <c r="E2754" t="s">
        <v>10733</v>
      </c>
      <c r="F2754" s="35" t="s">
        <v>10734</v>
      </c>
      <c r="G2754" s="1" t="s">
        <v>5104</v>
      </c>
      <c r="H2754" s="1" t="s">
        <v>5104</v>
      </c>
      <c r="I2754" s="3">
        <v>2</v>
      </c>
      <c r="J2754" s="1">
        <v>0</v>
      </c>
      <c r="K2754" s="1">
        <v>0</v>
      </c>
      <c r="L2754" s="3">
        <v>1</v>
      </c>
      <c r="M2754" s="6">
        <v>6.3</v>
      </c>
      <c r="N2754" s="13">
        <v>6.3</v>
      </c>
      <c r="O2754" s="3">
        <v>44</v>
      </c>
      <c r="P2754" s="1" t="s">
        <v>2</v>
      </c>
      <c r="Q2754" s="1">
        <v>4.2442000000000002</v>
      </c>
      <c r="R2754" s="3" t="s">
        <v>14989</v>
      </c>
      <c r="S2754" s="1">
        <v>20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20</v>
      </c>
      <c r="AB2754" s="1">
        <v>60</v>
      </c>
      <c r="AC2754" s="3">
        <v>11</v>
      </c>
      <c r="AD2754" s="1">
        <v>-5.1553953E-2</v>
      </c>
      <c r="AE2754" s="1">
        <v>4.7387617257421098E-2</v>
      </c>
      <c r="AF2754" s="1">
        <v>1</v>
      </c>
      <c r="AG2754" s="1">
        <v>1</v>
      </c>
      <c r="AH2754" s="1">
        <v>11</v>
      </c>
      <c r="AI2754" s="1">
        <v>1</v>
      </c>
      <c r="AJ2754" s="1">
        <v>1</v>
      </c>
      <c r="AK2754" s="1">
        <v>51</v>
      </c>
    </row>
    <row r="2755" spans="1:37" x14ac:dyDescent="0.2">
      <c r="A2755" t="s">
        <v>2753</v>
      </c>
      <c r="B2755" t="s">
        <v>5123</v>
      </c>
      <c r="C2755" t="s">
        <v>5124</v>
      </c>
      <c r="D2755" t="s">
        <v>10710</v>
      </c>
      <c r="E2755" t="s">
        <v>10735</v>
      </c>
      <c r="F2755" s="35" t="s">
        <v>10736</v>
      </c>
      <c r="G2755" s="1" t="s">
        <v>5104</v>
      </c>
      <c r="H2755" s="1" t="s">
        <v>5104</v>
      </c>
      <c r="I2755" s="3">
        <v>1</v>
      </c>
      <c r="J2755" s="1">
        <v>0</v>
      </c>
      <c r="K2755" s="1">
        <v>0</v>
      </c>
      <c r="L2755" s="3">
        <v>1</v>
      </c>
      <c r="M2755" s="6">
        <v>4.2</v>
      </c>
      <c r="N2755" s="13">
        <v>4.2</v>
      </c>
      <c r="O2755" s="3">
        <v>44</v>
      </c>
      <c r="P2755" s="1" t="s">
        <v>2</v>
      </c>
      <c r="Q2755" s="1">
        <v>4.9594750000000003</v>
      </c>
      <c r="R2755" s="3" t="s">
        <v>14989</v>
      </c>
      <c r="S2755" s="1">
        <v>20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20</v>
      </c>
      <c r="AB2755" s="1">
        <v>60</v>
      </c>
      <c r="AC2755" s="3">
        <v>11</v>
      </c>
      <c r="AD2755" s="1">
        <v>-5.1553953E-2</v>
      </c>
      <c r="AE2755" s="1">
        <v>4.7387617257421098E-2</v>
      </c>
      <c r="AF2755" s="1">
        <v>1</v>
      </c>
      <c r="AG2755" s="1">
        <v>1</v>
      </c>
      <c r="AH2755" s="1">
        <v>11</v>
      </c>
      <c r="AI2755" s="1">
        <v>4</v>
      </c>
      <c r="AJ2755" s="1">
        <v>4</v>
      </c>
      <c r="AK2755" s="1">
        <v>51</v>
      </c>
    </row>
    <row r="2756" spans="1:37" x14ac:dyDescent="0.2">
      <c r="A2756" t="s">
        <v>2754</v>
      </c>
      <c r="B2756" t="s">
        <v>5123</v>
      </c>
      <c r="C2756" t="s">
        <v>5124</v>
      </c>
      <c r="D2756" t="s">
        <v>10710</v>
      </c>
      <c r="E2756" t="s">
        <v>10737</v>
      </c>
      <c r="F2756" s="35" t="s">
        <v>10738</v>
      </c>
      <c r="G2756" s="1" t="s">
        <v>5104</v>
      </c>
      <c r="H2756" s="1" t="s">
        <v>5104</v>
      </c>
      <c r="I2756" s="3">
        <v>1</v>
      </c>
      <c r="J2756" s="1">
        <v>0</v>
      </c>
      <c r="K2756" s="1">
        <v>0</v>
      </c>
      <c r="L2756" s="3">
        <v>1</v>
      </c>
      <c r="M2756" s="6">
        <v>6.2</v>
      </c>
      <c r="N2756" s="13">
        <v>6.2</v>
      </c>
      <c r="O2756" s="3">
        <v>44</v>
      </c>
      <c r="P2756" s="1">
        <v>4.5</v>
      </c>
      <c r="Q2756" s="1">
        <v>4.5</v>
      </c>
      <c r="R2756" s="3">
        <v>47</v>
      </c>
      <c r="S2756" s="1">
        <v>20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20</v>
      </c>
      <c r="AB2756" s="1">
        <v>60</v>
      </c>
      <c r="AC2756" s="3">
        <v>11</v>
      </c>
      <c r="AD2756" s="1">
        <v>-5.1553953E-2</v>
      </c>
      <c r="AE2756" s="1">
        <v>4.7387617257421098E-2</v>
      </c>
      <c r="AF2756" s="1">
        <v>1</v>
      </c>
      <c r="AG2756" s="1">
        <v>1</v>
      </c>
      <c r="AH2756" s="1">
        <v>11</v>
      </c>
      <c r="AI2756" s="1">
        <v>3</v>
      </c>
      <c r="AJ2756" s="1">
        <v>3</v>
      </c>
      <c r="AK2756" s="1">
        <v>51</v>
      </c>
    </row>
    <row r="2757" spans="1:37" x14ac:dyDescent="0.2">
      <c r="A2757" t="s">
        <v>2755</v>
      </c>
      <c r="B2757" t="s">
        <v>5123</v>
      </c>
      <c r="C2757" t="s">
        <v>5124</v>
      </c>
      <c r="D2757" t="s">
        <v>10710</v>
      </c>
      <c r="E2757" t="s">
        <v>10739</v>
      </c>
      <c r="F2757" s="35" t="s">
        <v>10740</v>
      </c>
      <c r="G2757" s="1" t="s">
        <v>5104</v>
      </c>
      <c r="H2757" s="1" t="s">
        <v>5104</v>
      </c>
      <c r="I2757" s="3">
        <v>1</v>
      </c>
      <c r="J2757" s="1">
        <v>0</v>
      </c>
      <c r="K2757" s="1">
        <v>0</v>
      </c>
      <c r="L2757" s="3">
        <v>1</v>
      </c>
      <c r="M2757" s="6">
        <v>15</v>
      </c>
      <c r="N2757" s="13">
        <v>15</v>
      </c>
      <c r="O2757" s="3">
        <v>44</v>
      </c>
      <c r="P2757" s="1">
        <v>6.07</v>
      </c>
      <c r="Q2757" s="1">
        <v>6.07</v>
      </c>
      <c r="R2757" s="3">
        <v>47</v>
      </c>
      <c r="S2757" s="1">
        <v>20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20</v>
      </c>
      <c r="AB2757" s="1">
        <v>60</v>
      </c>
      <c r="AC2757" s="3">
        <v>11</v>
      </c>
      <c r="AD2757" s="1">
        <v>-5.1553953E-2</v>
      </c>
      <c r="AE2757" s="1">
        <v>4.7387617257421098E-2</v>
      </c>
      <c r="AF2757" s="1">
        <v>1</v>
      </c>
      <c r="AG2757" s="1">
        <v>1</v>
      </c>
      <c r="AH2757" s="1">
        <v>11</v>
      </c>
      <c r="AI2757" s="1">
        <v>6</v>
      </c>
      <c r="AJ2757" s="1">
        <v>6</v>
      </c>
      <c r="AK2757" s="1">
        <v>51</v>
      </c>
    </row>
    <row r="2758" spans="1:37" x14ac:dyDescent="0.2">
      <c r="A2758" t="s">
        <v>2756</v>
      </c>
      <c r="B2758" t="s">
        <v>5123</v>
      </c>
      <c r="C2758" t="s">
        <v>5124</v>
      </c>
      <c r="D2758" t="s">
        <v>10710</v>
      </c>
      <c r="E2758" t="s">
        <v>10741</v>
      </c>
      <c r="F2758" s="35" t="s">
        <v>10742</v>
      </c>
      <c r="G2758" s="1" t="s">
        <v>5104</v>
      </c>
      <c r="H2758" s="1" t="s">
        <v>5104</v>
      </c>
      <c r="I2758" s="3">
        <v>1</v>
      </c>
      <c r="J2758" s="1">
        <v>0</v>
      </c>
      <c r="K2758" s="1">
        <v>0</v>
      </c>
      <c r="L2758" s="3">
        <v>1</v>
      </c>
      <c r="M2758" s="6">
        <v>10</v>
      </c>
      <c r="N2758" s="13">
        <v>10</v>
      </c>
      <c r="O2758" s="3">
        <v>44</v>
      </c>
      <c r="P2758" s="1">
        <v>8.5950000000000006</v>
      </c>
      <c r="Q2758" s="1">
        <v>8.5950000000000006</v>
      </c>
      <c r="R2758" s="3">
        <v>47</v>
      </c>
      <c r="S2758" s="1">
        <v>20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20</v>
      </c>
      <c r="AB2758" s="1">
        <v>60</v>
      </c>
      <c r="AC2758" s="3">
        <v>11</v>
      </c>
      <c r="AD2758" s="1">
        <v>-5.1553953E-2</v>
      </c>
      <c r="AE2758" s="1">
        <v>4.7387617257421098E-2</v>
      </c>
      <c r="AF2758" s="1">
        <v>1</v>
      </c>
      <c r="AG2758" s="1">
        <v>1</v>
      </c>
      <c r="AH2758" s="1">
        <v>11</v>
      </c>
      <c r="AI2758" s="1">
        <v>2</v>
      </c>
      <c r="AJ2758" s="1">
        <v>2</v>
      </c>
      <c r="AK2758" s="1">
        <v>51</v>
      </c>
    </row>
    <row r="2759" spans="1:37" x14ac:dyDescent="0.2">
      <c r="A2759" t="s">
        <v>2757</v>
      </c>
      <c r="B2759" t="s">
        <v>5123</v>
      </c>
      <c r="C2759" t="s">
        <v>5124</v>
      </c>
      <c r="D2759" t="s">
        <v>10710</v>
      </c>
      <c r="E2759" t="s">
        <v>10743</v>
      </c>
      <c r="F2759" s="35" t="s">
        <v>10744</v>
      </c>
      <c r="G2759" s="1" t="s">
        <v>5104</v>
      </c>
      <c r="H2759" s="1" t="s">
        <v>5104</v>
      </c>
      <c r="I2759" s="3">
        <v>2</v>
      </c>
      <c r="J2759" s="1">
        <v>0</v>
      </c>
      <c r="K2759" s="1">
        <v>0</v>
      </c>
      <c r="L2759" s="3">
        <v>1</v>
      </c>
      <c r="M2759" s="6">
        <v>4.5</v>
      </c>
      <c r="N2759" s="13">
        <v>4.5</v>
      </c>
      <c r="O2759" s="3">
        <v>44</v>
      </c>
      <c r="P2759" s="1" t="s">
        <v>2</v>
      </c>
      <c r="Q2759" s="1">
        <v>5.2268999999999997</v>
      </c>
      <c r="R2759" s="3" t="s">
        <v>14989</v>
      </c>
      <c r="S2759" s="1">
        <v>20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20</v>
      </c>
      <c r="AB2759" s="1">
        <v>60</v>
      </c>
      <c r="AC2759" s="3">
        <v>11</v>
      </c>
      <c r="AD2759" s="1">
        <v>-5.1553953E-2</v>
      </c>
      <c r="AE2759" s="1">
        <v>4.7387617257421098E-2</v>
      </c>
      <c r="AF2759" s="1">
        <v>1</v>
      </c>
      <c r="AG2759" s="1">
        <v>1</v>
      </c>
      <c r="AH2759" s="1">
        <v>11</v>
      </c>
      <c r="AI2759" s="1">
        <v>3</v>
      </c>
      <c r="AJ2759" s="1">
        <v>3</v>
      </c>
      <c r="AK2759" s="1">
        <v>51</v>
      </c>
    </row>
    <row r="2760" spans="1:37" x14ac:dyDescent="0.2">
      <c r="A2760" t="s">
        <v>2758</v>
      </c>
      <c r="B2760" t="s">
        <v>5123</v>
      </c>
      <c r="C2760" t="s">
        <v>5124</v>
      </c>
      <c r="D2760" t="s">
        <v>10710</v>
      </c>
      <c r="E2760" t="s">
        <v>10745</v>
      </c>
      <c r="F2760" s="35" t="s">
        <v>15107</v>
      </c>
      <c r="G2760" s="1" t="s">
        <v>5104</v>
      </c>
      <c r="H2760" s="1" t="s">
        <v>5104</v>
      </c>
      <c r="I2760" s="3">
        <v>1</v>
      </c>
      <c r="J2760" s="1">
        <v>0</v>
      </c>
      <c r="K2760" s="1">
        <v>0</v>
      </c>
      <c r="L2760" s="3">
        <v>1</v>
      </c>
      <c r="M2760" s="6">
        <v>29.4</v>
      </c>
      <c r="N2760" s="13">
        <v>29.4</v>
      </c>
      <c r="O2760" s="3">
        <v>44</v>
      </c>
      <c r="P2760" s="1">
        <v>2.9624999999999999</v>
      </c>
      <c r="Q2760" s="1">
        <v>2.9624999999999999</v>
      </c>
      <c r="R2760" s="3">
        <v>47</v>
      </c>
      <c r="S2760" s="1">
        <v>20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20</v>
      </c>
      <c r="AB2760" s="1">
        <v>60</v>
      </c>
      <c r="AC2760" s="3">
        <v>11</v>
      </c>
      <c r="AD2760" s="1">
        <v>-5.1553953E-2</v>
      </c>
      <c r="AE2760" s="1">
        <v>4.7387617257421098E-2</v>
      </c>
      <c r="AF2760" s="1">
        <v>1</v>
      </c>
      <c r="AG2760" s="1">
        <v>1</v>
      </c>
      <c r="AH2760" s="1">
        <v>11</v>
      </c>
      <c r="AI2760" s="1">
        <v>3</v>
      </c>
      <c r="AJ2760" s="1">
        <v>3</v>
      </c>
      <c r="AK2760" s="1">
        <v>51</v>
      </c>
    </row>
    <row r="2761" spans="1:37" x14ac:dyDescent="0.2">
      <c r="A2761" t="s">
        <v>2759</v>
      </c>
      <c r="B2761" t="s">
        <v>5123</v>
      </c>
      <c r="C2761" t="s">
        <v>5124</v>
      </c>
      <c r="D2761" t="s">
        <v>10710</v>
      </c>
      <c r="E2761" t="s">
        <v>10746</v>
      </c>
      <c r="F2761" s="35" t="s">
        <v>10747</v>
      </c>
      <c r="G2761" s="1" t="s">
        <v>5104</v>
      </c>
      <c r="H2761" s="1" t="s">
        <v>5104</v>
      </c>
      <c r="I2761" s="3">
        <v>1</v>
      </c>
      <c r="J2761" s="1">
        <v>0</v>
      </c>
      <c r="K2761" s="1">
        <v>0</v>
      </c>
      <c r="L2761" s="3">
        <v>1</v>
      </c>
      <c r="M2761" s="6">
        <v>6.8</v>
      </c>
      <c r="N2761" s="13">
        <v>6.8</v>
      </c>
      <c r="O2761" s="3">
        <v>44</v>
      </c>
      <c r="P2761" s="1">
        <v>4.18</v>
      </c>
      <c r="Q2761" s="1">
        <v>4.18</v>
      </c>
      <c r="R2761" s="3">
        <v>47</v>
      </c>
      <c r="S2761" s="1">
        <v>20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20</v>
      </c>
      <c r="AB2761" s="1">
        <v>60</v>
      </c>
      <c r="AC2761" s="3">
        <v>11</v>
      </c>
      <c r="AD2761" s="1">
        <v>-5.1553953E-2</v>
      </c>
      <c r="AE2761" s="1">
        <v>4.7387617257421202E-2</v>
      </c>
      <c r="AF2761" s="1">
        <v>1</v>
      </c>
      <c r="AG2761" s="1">
        <v>1</v>
      </c>
      <c r="AH2761" s="1">
        <v>11</v>
      </c>
      <c r="AI2761" s="1">
        <v>17</v>
      </c>
      <c r="AJ2761" s="1">
        <v>17</v>
      </c>
      <c r="AK2761" s="1">
        <v>51</v>
      </c>
    </row>
    <row r="2762" spans="1:37" x14ac:dyDescent="0.2">
      <c r="A2762" t="s">
        <v>2760</v>
      </c>
      <c r="B2762" t="s">
        <v>5123</v>
      </c>
      <c r="C2762" t="s">
        <v>5124</v>
      </c>
      <c r="D2762" t="s">
        <v>10710</v>
      </c>
      <c r="E2762" t="s">
        <v>10748</v>
      </c>
      <c r="F2762" s="35" t="s">
        <v>10749</v>
      </c>
      <c r="G2762" s="1" t="s">
        <v>5104</v>
      </c>
      <c r="H2762" s="1" t="s">
        <v>5104</v>
      </c>
      <c r="I2762" s="3">
        <v>1</v>
      </c>
      <c r="J2762" s="1">
        <v>0</v>
      </c>
      <c r="K2762" s="1">
        <v>0</v>
      </c>
      <c r="L2762" s="3">
        <v>1</v>
      </c>
      <c r="M2762" s="6">
        <v>5.6</v>
      </c>
      <c r="N2762" s="13">
        <v>5.6</v>
      </c>
      <c r="O2762" s="3">
        <v>44</v>
      </c>
      <c r="P2762" s="1">
        <v>3.835</v>
      </c>
      <c r="Q2762" s="1">
        <v>3.835</v>
      </c>
      <c r="R2762" s="3">
        <v>47</v>
      </c>
      <c r="S2762" s="1">
        <v>20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20</v>
      </c>
      <c r="AB2762" s="1">
        <v>60</v>
      </c>
      <c r="AC2762" s="3">
        <v>11</v>
      </c>
      <c r="AD2762" s="1">
        <v>-5.1553953E-2</v>
      </c>
      <c r="AE2762" s="1">
        <v>4.7387617257421202E-2</v>
      </c>
      <c r="AF2762" s="1">
        <v>1</v>
      </c>
      <c r="AG2762" s="1">
        <v>1</v>
      </c>
      <c r="AH2762" s="1">
        <v>11</v>
      </c>
      <c r="AI2762" s="1">
        <v>15</v>
      </c>
      <c r="AJ2762" s="1">
        <v>15</v>
      </c>
      <c r="AK2762" s="1">
        <v>51</v>
      </c>
    </row>
    <row r="2763" spans="1:37" x14ac:dyDescent="0.2">
      <c r="A2763" t="s">
        <v>2761</v>
      </c>
      <c r="B2763" t="s">
        <v>5123</v>
      </c>
      <c r="C2763" t="s">
        <v>5124</v>
      </c>
      <c r="D2763" t="s">
        <v>10710</v>
      </c>
      <c r="E2763" t="s">
        <v>5691</v>
      </c>
      <c r="F2763" s="35" t="s">
        <v>10750</v>
      </c>
      <c r="G2763" s="1" t="s">
        <v>5104</v>
      </c>
      <c r="H2763" s="1" t="s">
        <v>5104</v>
      </c>
      <c r="I2763" s="3">
        <v>1</v>
      </c>
      <c r="J2763" s="1">
        <v>1</v>
      </c>
      <c r="K2763" s="1">
        <v>1</v>
      </c>
      <c r="L2763" s="3">
        <v>43</v>
      </c>
      <c r="M2763" s="6">
        <v>16.100000000000001</v>
      </c>
      <c r="N2763" s="13">
        <v>16.100000000000001</v>
      </c>
      <c r="O2763" s="3">
        <v>44</v>
      </c>
      <c r="P2763" s="1">
        <v>5.8049999999999997</v>
      </c>
      <c r="Q2763" s="1">
        <v>5.8049999999999997</v>
      </c>
      <c r="R2763" s="3">
        <v>47</v>
      </c>
      <c r="S2763" s="1">
        <v>20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20</v>
      </c>
      <c r="AB2763" s="1">
        <v>60</v>
      </c>
      <c r="AC2763" s="3">
        <v>11</v>
      </c>
      <c r="AD2763" s="1">
        <v>-5.1553953E-2</v>
      </c>
      <c r="AE2763" s="1">
        <v>4.7387617257421202E-2</v>
      </c>
      <c r="AF2763" s="1">
        <v>1</v>
      </c>
      <c r="AG2763" s="1">
        <v>1</v>
      </c>
      <c r="AH2763" s="1">
        <v>11</v>
      </c>
      <c r="AI2763" s="1">
        <v>19</v>
      </c>
      <c r="AJ2763" s="1">
        <v>19</v>
      </c>
      <c r="AK2763" s="1">
        <v>51</v>
      </c>
    </row>
    <row r="2764" spans="1:37" x14ac:dyDescent="0.2">
      <c r="A2764" t="s">
        <v>2762</v>
      </c>
      <c r="B2764" t="s">
        <v>5123</v>
      </c>
      <c r="C2764" t="s">
        <v>5124</v>
      </c>
      <c r="D2764" t="s">
        <v>10710</v>
      </c>
      <c r="E2764" t="s">
        <v>10751</v>
      </c>
      <c r="F2764" s="35" t="s">
        <v>10752</v>
      </c>
      <c r="G2764" s="1" t="s">
        <v>5104</v>
      </c>
      <c r="H2764" s="1" t="s">
        <v>5104</v>
      </c>
      <c r="I2764" s="3">
        <v>1</v>
      </c>
      <c r="J2764" s="1">
        <v>0</v>
      </c>
      <c r="K2764" s="1">
        <v>0</v>
      </c>
      <c r="L2764" s="3">
        <v>1</v>
      </c>
      <c r="M2764" s="6">
        <v>5.4</v>
      </c>
      <c r="N2764" s="13">
        <v>5.4</v>
      </c>
      <c r="O2764" s="3">
        <v>44</v>
      </c>
      <c r="P2764" s="1">
        <v>4.18</v>
      </c>
      <c r="Q2764" s="1">
        <v>4.18</v>
      </c>
      <c r="R2764" s="3">
        <v>47</v>
      </c>
      <c r="S2764" s="1">
        <v>20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20</v>
      </c>
      <c r="AB2764" s="1">
        <v>60</v>
      </c>
      <c r="AC2764" s="3">
        <v>11</v>
      </c>
      <c r="AD2764" s="1">
        <v>-5.1553953E-2</v>
      </c>
      <c r="AE2764" s="1">
        <v>4.7387617257421202E-2</v>
      </c>
      <c r="AF2764" s="1">
        <v>1</v>
      </c>
      <c r="AG2764" s="1">
        <v>1</v>
      </c>
      <c r="AH2764" s="1">
        <v>11</v>
      </c>
      <c r="AI2764" s="1">
        <v>3</v>
      </c>
      <c r="AJ2764" s="1">
        <v>3</v>
      </c>
      <c r="AK2764" s="1">
        <v>51</v>
      </c>
    </row>
    <row r="2765" spans="1:37" x14ac:dyDescent="0.2">
      <c r="A2765" t="s">
        <v>2763</v>
      </c>
      <c r="B2765" t="s">
        <v>5123</v>
      </c>
      <c r="C2765" t="s">
        <v>5124</v>
      </c>
      <c r="D2765" t="s">
        <v>10710</v>
      </c>
      <c r="E2765" t="s">
        <v>10753</v>
      </c>
      <c r="F2765" s="35" t="s">
        <v>14939</v>
      </c>
      <c r="G2765" s="1" t="s">
        <v>5104</v>
      </c>
      <c r="H2765" s="1" t="s">
        <v>5104</v>
      </c>
      <c r="I2765" s="3">
        <v>1</v>
      </c>
      <c r="J2765" s="1">
        <v>0</v>
      </c>
      <c r="K2765" s="1">
        <v>0</v>
      </c>
      <c r="L2765" s="3">
        <v>1</v>
      </c>
      <c r="M2765" s="6">
        <v>6</v>
      </c>
      <c r="N2765" s="13">
        <v>6</v>
      </c>
      <c r="O2765" s="3">
        <v>44</v>
      </c>
      <c r="P2765" s="1">
        <v>4.18</v>
      </c>
      <c r="Q2765" s="1">
        <v>4.18</v>
      </c>
      <c r="R2765" s="3">
        <v>47</v>
      </c>
      <c r="S2765" s="1">
        <v>20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20</v>
      </c>
      <c r="AB2765" s="1">
        <v>60</v>
      </c>
      <c r="AC2765" s="3">
        <v>11</v>
      </c>
      <c r="AD2765" s="1">
        <v>-5.1553953E-2</v>
      </c>
      <c r="AE2765" s="1">
        <v>4.7387617257421202E-2</v>
      </c>
      <c r="AF2765" s="1">
        <v>1</v>
      </c>
      <c r="AG2765" s="1">
        <v>1</v>
      </c>
      <c r="AH2765" s="1">
        <v>11</v>
      </c>
      <c r="AI2765" s="1">
        <v>2</v>
      </c>
      <c r="AJ2765" s="1">
        <v>2</v>
      </c>
      <c r="AK2765" s="11">
        <v>1</v>
      </c>
    </row>
    <row r="2766" spans="1:37" x14ac:dyDescent="0.2">
      <c r="A2766" t="s">
        <v>2764</v>
      </c>
      <c r="B2766" t="s">
        <v>5123</v>
      </c>
      <c r="C2766" t="s">
        <v>5124</v>
      </c>
      <c r="D2766" t="s">
        <v>10710</v>
      </c>
      <c r="E2766" t="s">
        <v>10754</v>
      </c>
      <c r="F2766" s="35" t="s">
        <v>10755</v>
      </c>
      <c r="G2766" s="1" t="s">
        <v>5104</v>
      </c>
      <c r="H2766" s="1" t="s">
        <v>5104</v>
      </c>
      <c r="I2766" s="3">
        <v>1</v>
      </c>
      <c r="J2766" s="1">
        <v>0</v>
      </c>
      <c r="K2766" s="1">
        <v>0</v>
      </c>
      <c r="L2766" s="3">
        <v>1</v>
      </c>
      <c r="M2766" s="6">
        <v>7.7</v>
      </c>
      <c r="N2766" s="13">
        <v>7.7</v>
      </c>
      <c r="O2766" s="3">
        <v>44</v>
      </c>
      <c r="P2766" s="1">
        <v>4.5</v>
      </c>
      <c r="Q2766" s="1">
        <v>4.5</v>
      </c>
      <c r="R2766" s="3">
        <v>1</v>
      </c>
      <c r="S2766" s="1">
        <v>20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20</v>
      </c>
      <c r="AB2766" s="1">
        <v>60</v>
      </c>
      <c r="AC2766" s="3">
        <v>11</v>
      </c>
      <c r="AD2766" s="1">
        <v>-5.1553953E-2</v>
      </c>
      <c r="AE2766" s="1">
        <v>4.7387617257421202E-2</v>
      </c>
      <c r="AF2766" s="1">
        <v>1</v>
      </c>
      <c r="AG2766" s="1">
        <v>1</v>
      </c>
      <c r="AH2766" s="1">
        <v>11</v>
      </c>
      <c r="AI2766" s="1">
        <v>1</v>
      </c>
      <c r="AJ2766" s="1">
        <v>1</v>
      </c>
      <c r="AK2766" s="1">
        <v>51</v>
      </c>
    </row>
    <row r="2767" spans="1:37" x14ac:dyDescent="0.2">
      <c r="A2767" t="s">
        <v>2765</v>
      </c>
      <c r="B2767" t="s">
        <v>5123</v>
      </c>
      <c r="C2767" t="s">
        <v>5124</v>
      </c>
      <c r="D2767" t="s">
        <v>10710</v>
      </c>
      <c r="E2767" t="s">
        <v>10756</v>
      </c>
      <c r="F2767" s="35" t="s">
        <v>10757</v>
      </c>
      <c r="G2767" s="1" t="s">
        <v>5104</v>
      </c>
      <c r="H2767" s="1" t="s">
        <v>5104</v>
      </c>
      <c r="I2767" s="3">
        <v>1</v>
      </c>
      <c r="J2767" s="1">
        <v>1</v>
      </c>
      <c r="K2767" s="1">
        <v>1</v>
      </c>
      <c r="L2767" s="3">
        <v>1</v>
      </c>
      <c r="M2767" s="6">
        <v>25.7</v>
      </c>
      <c r="N2767" s="13">
        <v>25.7</v>
      </c>
      <c r="O2767" s="3">
        <v>44</v>
      </c>
      <c r="P2767" s="1">
        <v>6</v>
      </c>
      <c r="Q2767" s="1">
        <v>6</v>
      </c>
      <c r="R2767" s="3">
        <v>1</v>
      </c>
      <c r="S2767" s="1">
        <v>20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20</v>
      </c>
      <c r="AB2767" s="1">
        <v>60</v>
      </c>
      <c r="AC2767" s="3">
        <v>11</v>
      </c>
      <c r="AD2767" s="1">
        <v>-5.1553953E-2</v>
      </c>
      <c r="AE2767" s="1">
        <v>4.7387617257421202E-2</v>
      </c>
      <c r="AF2767" s="1">
        <v>1</v>
      </c>
      <c r="AG2767" s="1">
        <v>1</v>
      </c>
      <c r="AH2767" s="1">
        <v>11</v>
      </c>
      <c r="AI2767" s="1">
        <v>2</v>
      </c>
      <c r="AJ2767" s="1">
        <v>2</v>
      </c>
      <c r="AK2767" s="1">
        <v>51</v>
      </c>
    </row>
    <row r="2768" spans="1:37" x14ac:dyDescent="0.2">
      <c r="A2768" t="s">
        <v>2766</v>
      </c>
      <c r="B2768" t="s">
        <v>5123</v>
      </c>
      <c r="C2768" t="s">
        <v>5124</v>
      </c>
      <c r="D2768" t="s">
        <v>10710</v>
      </c>
      <c r="E2768" t="s">
        <v>10758</v>
      </c>
      <c r="F2768" s="35" t="s">
        <v>10759</v>
      </c>
      <c r="G2768" s="1" t="s">
        <v>5104</v>
      </c>
      <c r="H2768" s="1" t="s">
        <v>5104</v>
      </c>
      <c r="I2768" s="3">
        <v>1</v>
      </c>
      <c r="J2768" s="1">
        <v>0</v>
      </c>
      <c r="K2768" s="1">
        <v>0</v>
      </c>
      <c r="L2768" s="3">
        <v>1</v>
      </c>
      <c r="M2768" s="6">
        <v>25.2</v>
      </c>
      <c r="N2768" s="13">
        <v>25.2</v>
      </c>
      <c r="O2768" s="3">
        <v>44</v>
      </c>
      <c r="P2768" s="1">
        <v>6.6224999999999996</v>
      </c>
      <c r="Q2768" s="1">
        <v>6.6224999999999996</v>
      </c>
      <c r="R2768" s="3">
        <v>47</v>
      </c>
      <c r="S2768" s="1">
        <v>20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20</v>
      </c>
      <c r="AB2768" s="1">
        <v>60</v>
      </c>
      <c r="AC2768" s="3">
        <v>11</v>
      </c>
      <c r="AD2768" s="1">
        <v>-5.1553953E-2</v>
      </c>
      <c r="AE2768" s="1">
        <v>4.7387617257421202E-2</v>
      </c>
      <c r="AF2768" s="1">
        <v>1</v>
      </c>
      <c r="AG2768" s="1">
        <v>1</v>
      </c>
      <c r="AH2768" s="1">
        <v>11</v>
      </c>
      <c r="AI2768" s="1">
        <v>8</v>
      </c>
      <c r="AJ2768" s="1">
        <v>8</v>
      </c>
      <c r="AK2768" s="1">
        <v>51</v>
      </c>
    </row>
    <row r="2769" spans="1:37" x14ac:dyDescent="0.2">
      <c r="A2769" t="s">
        <v>2767</v>
      </c>
      <c r="B2769" t="s">
        <v>5123</v>
      </c>
      <c r="C2769" t="s">
        <v>5124</v>
      </c>
      <c r="D2769" t="s">
        <v>10710</v>
      </c>
      <c r="E2769" t="s">
        <v>10760</v>
      </c>
      <c r="F2769" s="35" t="s">
        <v>10761</v>
      </c>
      <c r="G2769" s="1" t="s">
        <v>5104</v>
      </c>
      <c r="H2769" s="1" t="s">
        <v>5104</v>
      </c>
      <c r="I2769" s="3">
        <v>1</v>
      </c>
      <c r="J2769" s="1">
        <v>0</v>
      </c>
      <c r="K2769" s="1">
        <v>0</v>
      </c>
      <c r="L2769" s="3">
        <v>1</v>
      </c>
      <c r="M2769" s="6">
        <v>11.1</v>
      </c>
      <c r="N2769" s="13">
        <v>11.1</v>
      </c>
      <c r="O2769" s="3">
        <v>44</v>
      </c>
      <c r="P2769" s="1">
        <v>3.92</v>
      </c>
      <c r="Q2769" s="1">
        <v>3.92</v>
      </c>
      <c r="R2769" s="3">
        <v>47</v>
      </c>
      <c r="S2769" s="1">
        <v>20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20</v>
      </c>
      <c r="AB2769" s="1">
        <v>60</v>
      </c>
      <c r="AC2769" s="3">
        <v>11</v>
      </c>
      <c r="AD2769" s="1">
        <v>-5.1553953E-2</v>
      </c>
      <c r="AE2769" s="1">
        <v>4.7387617257421202E-2</v>
      </c>
      <c r="AF2769" s="1">
        <v>1</v>
      </c>
      <c r="AG2769" s="1">
        <v>1</v>
      </c>
      <c r="AH2769" s="1">
        <v>11</v>
      </c>
      <c r="AI2769" s="1">
        <v>3</v>
      </c>
      <c r="AJ2769" s="1">
        <v>3</v>
      </c>
      <c r="AK2769" s="1">
        <v>51</v>
      </c>
    </row>
    <row r="2770" spans="1:37" x14ac:dyDescent="0.2">
      <c r="A2770" t="s">
        <v>2768</v>
      </c>
      <c r="B2770" t="s">
        <v>5123</v>
      </c>
      <c r="C2770" t="s">
        <v>5124</v>
      </c>
      <c r="D2770" t="s">
        <v>10710</v>
      </c>
      <c r="E2770" t="s">
        <v>8408</v>
      </c>
      <c r="F2770" s="35" t="s">
        <v>10762</v>
      </c>
      <c r="G2770" s="1" t="s">
        <v>5104</v>
      </c>
      <c r="H2770" s="1" t="s">
        <v>5104</v>
      </c>
      <c r="I2770" s="3">
        <v>1</v>
      </c>
      <c r="J2770" s="1">
        <v>0</v>
      </c>
      <c r="K2770" s="1">
        <v>0</v>
      </c>
      <c r="L2770" s="3">
        <v>1</v>
      </c>
      <c r="M2770" s="6">
        <v>6.7</v>
      </c>
      <c r="N2770" s="13">
        <v>6.7</v>
      </c>
      <c r="O2770" s="3">
        <v>44</v>
      </c>
      <c r="P2770" s="1" t="s">
        <v>2</v>
      </c>
      <c r="Q2770" s="1">
        <v>4.4260000000000002</v>
      </c>
      <c r="R2770" s="3" t="s">
        <v>14989</v>
      </c>
      <c r="S2770" s="1">
        <v>20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20</v>
      </c>
      <c r="AB2770" s="1">
        <v>60</v>
      </c>
      <c r="AC2770" s="3">
        <v>11</v>
      </c>
      <c r="AD2770" s="1">
        <v>-5.1553953E-2</v>
      </c>
      <c r="AE2770" s="1">
        <v>4.7387617257421202E-2</v>
      </c>
      <c r="AF2770" s="1">
        <v>1</v>
      </c>
      <c r="AG2770" s="1">
        <v>1</v>
      </c>
      <c r="AH2770" s="1">
        <v>11</v>
      </c>
      <c r="AI2770" s="1">
        <v>5</v>
      </c>
      <c r="AJ2770" s="1">
        <v>5</v>
      </c>
      <c r="AK2770" s="1">
        <v>51</v>
      </c>
    </row>
    <row r="2771" spans="1:37" x14ac:dyDescent="0.2">
      <c r="A2771" t="s">
        <v>2769</v>
      </c>
      <c r="B2771" t="s">
        <v>5123</v>
      </c>
      <c r="C2771" t="s">
        <v>5124</v>
      </c>
      <c r="D2771" t="s">
        <v>10710</v>
      </c>
      <c r="E2771" t="s">
        <v>10003</v>
      </c>
      <c r="F2771" s="35" t="s">
        <v>10763</v>
      </c>
      <c r="G2771" s="1" t="s">
        <v>5104</v>
      </c>
      <c r="H2771" s="1" t="s">
        <v>5104</v>
      </c>
      <c r="I2771" s="3">
        <v>1</v>
      </c>
      <c r="J2771" s="1">
        <v>0</v>
      </c>
      <c r="K2771" s="1">
        <v>0</v>
      </c>
      <c r="L2771" s="3">
        <v>1</v>
      </c>
      <c r="M2771" s="6">
        <v>34.6</v>
      </c>
      <c r="N2771" s="13">
        <v>34.6</v>
      </c>
      <c r="O2771" s="3">
        <v>44</v>
      </c>
      <c r="P2771" s="1">
        <v>6.3150000000000004</v>
      </c>
      <c r="Q2771" s="1">
        <v>6.3150000000000004</v>
      </c>
      <c r="R2771" s="3">
        <v>47</v>
      </c>
      <c r="S2771" s="1">
        <v>20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20</v>
      </c>
      <c r="AB2771" s="1">
        <v>60</v>
      </c>
      <c r="AC2771" s="3">
        <v>11</v>
      </c>
      <c r="AD2771" s="1">
        <v>-5.1553953E-2</v>
      </c>
      <c r="AE2771" s="1">
        <v>4.7387617257421202E-2</v>
      </c>
      <c r="AF2771" s="1">
        <v>1</v>
      </c>
      <c r="AG2771" s="1">
        <v>1</v>
      </c>
      <c r="AH2771" s="1">
        <v>11</v>
      </c>
      <c r="AI2771" s="1">
        <v>2</v>
      </c>
      <c r="AJ2771" s="1">
        <v>2</v>
      </c>
      <c r="AK2771" s="1">
        <v>51</v>
      </c>
    </row>
    <row r="2772" spans="1:37" x14ac:dyDescent="0.2">
      <c r="A2772" t="s">
        <v>2770</v>
      </c>
      <c r="B2772" t="s">
        <v>5123</v>
      </c>
      <c r="C2772" t="s">
        <v>5124</v>
      </c>
      <c r="D2772" t="s">
        <v>10710</v>
      </c>
      <c r="E2772" t="s">
        <v>10764</v>
      </c>
      <c r="F2772" s="35" t="s">
        <v>10765</v>
      </c>
      <c r="G2772" s="1" t="s">
        <v>5104</v>
      </c>
      <c r="H2772" s="1" t="s">
        <v>5104</v>
      </c>
      <c r="I2772" s="3">
        <v>1</v>
      </c>
      <c r="J2772" s="1">
        <v>0</v>
      </c>
      <c r="K2772" s="1">
        <v>0</v>
      </c>
      <c r="L2772" s="3">
        <v>1</v>
      </c>
      <c r="M2772" s="6">
        <v>13.7</v>
      </c>
      <c r="N2772" s="13">
        <v>13.7</v>
      </c>
      <c r="O2772" s="3">
        <v>44</v>
      </c>
      <c r="P2772" s="1">
        <v>5.2</v>
      </c>
      <c r="Q2772" s="1">
        <v>5.2</v>
      </c>
      <c r="R2772" s="3">
        <v>47</v>
      </c>
      <c r="S2772" s="1">
        <v>20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20</v>
      </c>
      <c r="AB2772" s="1">
        <v>60</v>
      </c>
      <c r="AC2772" s="3">
        <v>11</v>
      </c>
      <c r="AD2772" s="1">
        <v>-5.1553953E-2</v>
      </c>
      <c r="AE2772" s="1">
        <v>4.7387617257421202E-2</v>
      </c>
      <c r="AF2772" s="1">
        <v>1</v>
      </c>
      <c r="AG2772" s="1">
        <v>1</v>
      </c>
      <c r="AH2772" s="1">
        <v>11</v>
      </c>
      <c r="AI2772" s="1">
        <v>3</v>
      </c>
      <c r="AJ2772" s="1">
        <v>3</v>
      </c>
      <c r="AK2772" s="1">
        <v>51</v>
      </c>
    </row>
    <row r="2773" spans="1:37" x14ac:dyDescent="0.2">
      <c r="A2773" t="s">
        <v>2771</v>
      </c>
      <c r="B2773" t="s">
        <v>5123</v>
      </c>
      <c r="C2773" t="s">
        <v>5124</v>
      </c>
      <c r="D2773" t="s">
        <v>10710</v>
      </c>
      <c r="E2773" t="s">
        <v>10766</v>
      </c>
      <c r="F2773" s="35" t="s">
        <v>10767</v>
      </c>
      <c r="G2773" s="1" t="s">
        <v>5104</v>
      </c>
      <c r="H2773" s="1" t="s">
        <v>5104</v>
      </c>
      <c r="I2773" s="3">
        <v>2</v>
      </c>
      <c r="J2773" s="1">
        <v>0</v>
      </c>
      <c r="K2773" s="1">
        <v>0</v>
      </c>
      <c r="L2773" s="3">
        <v>1</v>
      </c>
      <c r="M2773" s="6">
        <v>14</v>
      </c>
      <c r="N2773" s="13">
        <v>14</v>
      </c>
      <c r="O2773" s="3">
        <v>44</v>
      </c>
      <c r="P2773" s="1">
        <v>6.38</v>
      </c>
      <c r="Q2773" s="1">
        <v>6.38</v>
      </c>
      <c r="R2773" s="3">
        <v>47</v>
      </c>
      <c r="S2773" s="1">
        <v>20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20</v>
      </c>
      <c r="AB2773" s="1">
        <v>60</v>
      </c>
      <c r="AC2773" s="3">
        <v>11</v>
      </c>
      <c r="AD2773" s="1">
        <v>-5.1553953E-2</v>
      </c>
      <c r="AE2773" s="1">
        <v>4.7387617257421202E-2</v>
      </c>
      <c r="AF2773" s="1">
        <v>1</v>
      </c>
      <c r="AG2773" s="1">
        <v>1</v>
      </c>
      <c r="AH2773" s="1">
        <v>11</v>
      </c>
      <c r="AI2773" s="1">
        <v>3</v>
      </c>
      <c r="AJ2773" s="1">
        <v>3</v>
      </c>
      <c r="AK2773" s="1">
        <v>51</v>
      </c>
    </row>
    <row r="2774" spans="1:37" x14ac:dyDescent="0.2">
      <c r="A2774" t="s">
        <v>2772</v>
      </c>
      <c r="B2774" t="s">
        <v>5123</v>
      </c>
      <c r="C2774" t="s">
        <v>5124</v>
      </c>
      <c r="D2774" t="s">
        <v>10710</v>
      </c>
      <c r="E2774" t="s">
        <v>10768</v>
      </c>
      <c r="F2774" s="35" t="s">
        <v>10769</v>
      </c>
      <c r="G2774" s="1" t="s">
        <v>5104</v>
      </c>
      <c r="H2774" s="1" t="s">
        <v>5104</v>
      </c>
      <c r="I2774" s="3">
        <v>1</v>
      </c>
      <c r="J2774" s="1">
        <v>1</v>
      </c>
      <c r="K2774" s="1">
        <v>1</v>
      </c>
      <c r="L2774" s="3">
        <v>1</v>
      </c>
      <c r="M2774" s="6">
        <v>12.8</v>
      </c>
      <c r="N2774" s="13">
        <v>12.8</v>
      </c>
      <c r="O2774" s="3">
        <v>44</v>
      </c>
      <c r="P2774" s="1">
        <v>5.4775</v>
      </c>
      <c r="Q2774" s="1">
        <v>5.4775</v>
      </c>
      <c r="R2774" s="3">
        <v>47</v>
      </c>
      <c r="S2774" s="1">
        <v>20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20</v>
      </c>
      <c r="AB2774" s="1">
        <v>60</v>
      </c>
      <c r="AC2774" s="3">
        <v>11</v>
      </c>
      <c r="AD2774" s="1">
        <v>-5.1553953E-2</v>
      </c>
      <c r="AE2774" s="1">
        <v>4.7387617257421202E-2</v>
      </c>
      <c r="AF2774" s="1">
        <v>1</v>
      </c>
      <c r="AG2774" s="1">
        <v>1</v>
      </c>
      <c r="AH2774" s="1">
        <v>11</v>
      </c>
      <c r="AI2774" s="1">
        <v>10</v>
      </c>
      <c r="AJ2774" s="1">
        <v>10</v>
      </c>
      <c r="AK2774" s="1">
        <v>51</v>
      </c>
    </row>
    <row r="2775" spans="1:37" x14ac:dyDescent="0.2">
      <c r="A2775" t="s">
        <v>2773</v>
      </c>
      <c r="B2775" t="s">
        <v>5123</v>
      </c>
      <c r="C2775" t="s">
        <v>5124</v>
      </c>
      <c r="D2775" t="s">
        <v>10710</v>
      </c>
      <c r="E2775" t="s">
        <v>10770</v>
      </c>
      <c r="F2775" s="35" t="s">
        <v>10771</v>
      </c>
      <c r="G2775" s="1" t="s">
        <v>5104</v>
      </c>
      <c r="H2775" s="1" t="s">
        <v>5104</v>
      </c>
      <c r="I2775" s="3">
        <v>2</v>
      </c>
      <c r="J2775" s="1">
        <v>0</v>
      </c>
      <c r="K2775" s="1">
        <v>0</v>
      </c>
      <c r="L2775" s="3">
        <v>1</v>
      </c>
      <c r="M2775" s="6">
        <v>11</v>
      </c>
      <c r="N2775" s="13">
        <v>11</v>
      </c>
      <c r="O2775" s="3">
        <v>44</v>
      </c>
      <c r="P2775" s="1">
        <v>1.94</v>
      </c>
      <c r="Q2775" s="1">
        <v>1.94</v>
      </c>
      <c r="R2775" s="3">
        <v>47</v>
      </c>
      <c r="S2775" s="1">
        <v>20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20</v>
      </c>
      <c r="AB2775" s="1">
        <v>60</v>
      </c>
      <c r="AC2775" s="3">
        <v>11</v>
      </c>
      <c r="AD2775" s="1">
        <v>-5.1553953E-2</v>
      </c>
      <c r="AE2775" s="1">
        <v>4.7387617257421202E-2</v>
      </c>
      <c r="AF2775" s="1">
        <v>1</v>
      </c>
      <c r="AG2775" s="1">
        <v>1</v>
      </c>
      <c r="AH2775" s="1">
        <v>11</v>
      </c>
      <c r="AI2775" s="1">
        <v>1</v>
      </c>
      <c r="AJ2775" s="1">
        <v>1</v>
      </c>
      <c r="AK2775" s="1">
        <v>51</v>
      </c>
    </row>
    <row r="2776" spans="1:37" x14ac:dyDescent="0.2">
      <c r="A2776" t="s">
        <v>2774</v>
      </c>
      <c r="B2776" t="s">
        <v>5123</v>
      </c>
      <c r="C2776" t="s">
        <v>5124</v>
      </c>
      <c r="D2776" t="s">
        <v>10710</v>
      </c>
      <c r="E2776" t="s">
        <v>10772</v>
      </c>
      <c r="F2776" s="35" t="s">
        <v>10773</v>
      </c>
      <c r="G2776" s="1" t="s">
        <v>5104</v>
      </c>
      <c r="H2776" s="1" t="s">
        <v>5104</v>
      </c>
      <c r="I2776" s="3">
        <v>1</v>
      </c>
      <c r="J2776" s="1">
        <v>0</v>
      </c>
      <c r="K2776" s="1">
        <v>0</v>
      </c>
      <c r="L2776" s="3">
        <v>1</v>
      </c>
      <c r="M2776" s="6">
        <v>9</v>
      </c>
      <c r="N2776" s="13">
        <v>9</v>
      </c>
      <c r="O2776" s="3">
        <v>44</v>
      </c>
      <c r="P2776" s="1">
        <v>8</v>
      </c>
      <c r="Q2776" s="1">
        <v>8</v>
      </c>
      <c r="R2776" s="3">
        <v>1</v>
      </c>
      <c r="S2776" s="1">
        <v>20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20</v>
      </c>
      <c r="AB2776" s="1">
        <v>60</v>
      </c>
      <c r="AC2776" s="3">
        <v>11</v>
      </c>
      <c r="AD2776" s="1">
        <v>-5.1553953E-2</v>
      </c>
      <c r="AE2776" s="1">
        <v>4.7387617257421202E-2</v>
      </c>
      <c r="AF2776" s="1">
        <v>1</v>
      </c>
      <c r="AG2776" s="1">
        <v>1</v>
      </c>
      <c r="AH2776" s="1">
        <v>11</v>
      </c>
      <c r="AI2776" s="1">
        <v>5</v>
      </c>
      <c r="AJ2776" s="1">
        <v>5</v>
      </c>
      <c r="AK2776" s="1">
        <v>51</v>
      </c>
    </row>
    <row r="2777" spans="1:37" x14ac:dyDescent="0.2">
      <c r="A2777" t="s">
        <v>2775</v>
      </c>
      <c r="B2777" t="s">
        <v>5123</v>
      </c>
      <c r="C2777" t="s">
        <v>5124</v>
      </c>
      <c r="D2777" t="s">
        <v>10710</v>
      </c>
      <c r="E2777" t="s">
        <v>10774</v>
      </c>
      <c r="F2777" s="35" t="s">
        <v>10775</v>
      </c>
      <c r="G2777" s="1" t="s">
        <v>5106</v>
      </c>
      <c r="H2777" s="1" t="s">
        <v>5106</v>
      </c>
      <c r="I2777" s="3">
        <v>1</v>
      </c>
      <c r="J2777" s="1">
        <v>0</v>
      </c>
      <c r="K2777" s="1">
        <v>0</v>
      </c>
      <c r="L2777" s="3">
        <v>1</v>
      </c>
      <c r="M2777" s="6">
        <v>12.1</v>
      </c>
      <c r="N2777" s="13">
        <v>12.1</v>
      </c>
      <c r="O2777" s="3">
        <v>44</v>
      </c>
      <c r="P2777" s="1">
        <v>4.8</v>
      </c>
      <c r="Q2777" s="1">
        <v>4.8</v>
      </c>
      <c r="R2777" s="3">
        <v>47</v>
      </c>
      <c r="S2777" s="1">
        <v>70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30</v>
      </c>
      <c r="AC2777" s="3">
        <v>11</v>
      </c>
      <c r="AD2777" s="1">
        <v>4.1321194999999998E-2</v>
      </c>
      <c r="AE2777" s="1">
        <v>5.1149692935126501E-2</v>
      </c>
      <c r="AF2777" s="1">
        <v>1</v>
      </c>
      <c r="AG2777" s="1">
        <v>1</v>
      </c>
      <c r="AH2777" s="1">
        <v>11</v>
      </c>
      <c r="AI2777" s="1">
        <v>4</v>
      </c>
      <c r="AJ2777" s="1">
        <v>4</v>
      </c>
      <c r="AK2777" s="1">
        <v>51</v>
      </c>
    </row>
    <row r="2778" spans="1:37" x14ac:dyDescent="0.2">
      <c r="A2778" t="s">
        <v>2776</v>
      </c>
      <c r="B2778" t="s">
        <v>5123</v>
      </c>
      <c r="C2778" t="s">
        <v>5124</v>
      </c>
      <c r="D2778" t="s">
        <v>10710</v>
      </c>
      <c r="E2778" t="s">
        <v>10776</v>
      </c>
      <c r="F2778" s="35" t="s">
        <v>10777</v>
      </c>
      <c r="G2778" s="1" t="s">
        <v>5104</v>
      </c>
      <c r="H2778" s="1" t="s">
        <v>5104</v>
      </c>
      <c r="I2778" s="3">
        <v>1</v>
      </c>
      <c r="J2778" s="1">
        <v>0</v>
      </c>
      <c r="K2778" s="1">
        <v>0</v>
      </c>
      <c r="L2778" s="3">
        <v>1</v>
      </c>
      <c r="M2778" s="6">
        <v>20.2</v>
      </c>
      <c r="N2778" s="13">
        <v>20.2</v>
      </c>
      <c r="O2778" s="3">
        <v>44</v>
      </c>
      <c r="P2778" s="1">
        <v>3.665</v>
      </c>
      <c r="Q2778" s="1">
        <v>3.665</v>
      </c>
      <c r="R2778" s="3">
        <v>47</v>
      </c>
      <c r="S2778" s="1">
        <v>20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20</v>
      </c>
      <c r="AB2778" s="1">
        <v>60</v>
      </c>
      <c r="AC2778" s="3">
        <v>11</v>
      </c>
      <c r="AD2778" s="1">
        <v>-5.1553953E-2</v>
      </c>
      <c r="AE2778" s="1">
        <v>4.7387617257421202E-2</v>
      </c>
      <c r="AF2778" s="1">
        <v>1</v>
      </c>
      <c r="AG2778" s="1">
        <v>1</v>
      </c>
      <c r="AH2778" s="1">
        <v>11</v>
      </c>
      <c r="AI2778" s="1">
        <v>2</v>
      </c>
      <c r="AJ2778" s="1">
        <v>2</v>
      </c>
      <c r="AK2778" s="1">
        <v>51</v>
      </c>
    </row>
    <row r="2779" spans="1:37" x14ac:dyDescent="0.2">
      <c r="A2779" t="s">
        <v>2777</v>
      </c>
      <c r="B2779" t="s">
        <v>5123</v>
      </c>
      <c r="C2779" t="s">
        <v>6600</v>
      </c>
      <c r="D2779" t="s">
        <v>10778</v>
      </c>
      <c r="E2779" t="s">
        <v>10779</v>
      </c>
      <c r="F2779" s="35" t="s">
        <v>10780</v>
      </c>
      <c r="G2779" s="1" t="s">
        <v>5104</v>
      </c>
      <c r="H2779" s="1" t="s">
        <v>5104</v>
      </c>
      <c r="I2779" s="3">
        <v>1</v>
      </c>
      <c r="J2779" s="1">
        <v>1</v>
      </c>
      <c r="K2779" s="1">
        <v>1</v>
      </c>
      <c r="L2779" s="3">
        <v>1</v>
      </c>
      <c r="M2779" s="6">
        <v>27.5</v>
      </c>
      <c r="N2779" s="13">
        <v>27.5</v>
      </c>
      <c r="O2779" s="3">
        <v>44</v>
      </c>
      <c r="P2779" s="1">
        <v>4.3</v>
      </c>
      <c r="Q2779" s="1">
        <v>4.3</v>
      </c>
      <c r="R2779" s="3">
        <v>47</v>
      </c>
      <c r="S2779" s="1">
        <v>10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10</v>
      </c>
      <c r="Z2779" s="1">
        <v>70</v>
      </c>
      <c r="AA2779" s="1">
        <v>0</v>
      </c>
      <c r="AB2779" s="1">
        <v>10</v>
      </c>
      <c r="AC2779" s="3">
        <v>11</v>
      </c>
      <c r="AD2779" s="1">
        <v>-1.2607082E-2</v>
      </c>
      <c r="AE2779" s="1">
        <v>-3.0337588825955001E-2</v>
      </c>
      <c r="AF2779" s="1">
        <v>3</v>
      </c>
      <c r="AG2779" s="1">
        <v>3</v>
      </c>
      <c r="AH2779" s="1">
        <v>11</v>
      </c>
      <c r="AI2779" s="1">
        <v>1</v>
      </c>
      <c r="AJ2779" s="1">
        <v>1</v>
      </c>
      <c r="AK2779" s="1">
        <v>51</v>
      </c>
    </row>
    <row r="2780" spans="1:37" x14ac:dyDescent="0.2">
      <c r="A2780" t="s">
        <v>2778</v>
      </c>
      <c r="B2780" t="s">
        <v>5168</v>
      </c>
      <c r="C2780" t="s">
        <v>5481</v>
      </c>
      <c r="D2780" t="s">
        <v>10781</v>
      </c>
      <c r="E2780" t="s">
        <v>10690</v>
      </c>
      <c r="F2780" s="35" t="s">
        <v>10782</v>
      </c>
      <c r="G2780" s="1" t="s">
        <v>5104</v>
      </c>
      <c r="H2780" s="1" t="s">
        <v>5104</v>
      </c>
      <c r="I2780" s="3">
        <v>1</v>
      </c>
      <c r="J2780" s="1">
        <v>0</v>
      </c>
      <c r="K2780" s="1">
        <v>0</v>
      </c>
      <c r="L2780" s="3">
        <v>1</v>
      </c>
      <c r="M2780" s="6">
        <v>11.8</v>
      </c>
      <c r="N2780" s="13">
        <v>11.8</v>
      </c>
      <c r="O2780" s="3">
        <v>44</v>
      </c>
      <c r="P2780" s="1" t="s">
        <v>2</v>
      </c>
      <c r="Q2780" s="1">
        <v>1.3774999999999999</v>
      </c>
      <c r="R2780" s="3" t="s">
        <v>14989</v>
      </c>
      <c r="S2780" s="1">
        <v>40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60</v>
      </c>
      <c r="AA2780" s="1">
        <v>0</v>
      </c>
      <c r="AB2780" s="1">
        <v>0</v>
      </c>
      <c r="AC2780" s="3">
        <v>11</v>
      </c>
      <c r="AD2780" s="1">
        <v>6.5026919000000002E-2</v>
      </c>
      <c r="AE2780" s="1">
        <v>-3.8415420578382098E-3</v>
      </c>
      <c r="AF2780" s="1">
        <v>3</v>
      </c>
      <c r="AG2780" s="1">
        <v>3</v>
      </c>
      <c r="AH2780" s="1">
        <v>11</v>
      </c>
      <c r="AI2780" s="1">
        <v>2</v>
      </c>
      <c r="AJ2780" s="1">
        <v>2</v>
      </c>
      <c r="AK2780" s="1">
        <v>51</v>
      </c>
    </row>
    <row r="2781" spans="1:37" x14ac:dyDescent="0.2">
      <c r="A2781" t="s">
        <v>2779</v>
      </c>
      <c r="B2781" t="s">
        <v>5181</v>
      </c>
      <c r="C2781" t="s">
        <v>5609</v>
      </c>
      <c r="D2781" t="s">
        <v>10783</v>
      </c>
      <c r="E2781" t="s">
        <v>9220</v>
      </c>
      <c r="F2781" s="35" t="s">
        <v>10784</v>
      </c>
      <c r="G2781" s="1" t="s">
        <v>5105</v>
      </c>
      <c r="H2781" s="1" t="s">
        <v>5105</v>
      </c>
      <c r="I2781" s="3">
        <v>1</v>
      </c>
      <c r="J2781" s="1">
        <v>0</v>
      </c>
      <c r="K2781" s="1">
        <v>0</v>
      </c>
      <c r="L2781" s="3">
        <v>1</v>
      </c>
      <c r="M2781" s="6">
        <v>537</v>
      </c>
      <c r="N2781" s="13">
        <v>537</v>
      </c>
      <c r="O2781" s="3">
        <v>44</v>
      </c>
      <c r="P2781" s="1" t="s">
        <v>2</v>
      </c>
      <c r="Q2781" s="1">
        <v>4.2199</v>
      </c>
      <c r="R2781" s="3" t="s">
        <v>14989</v>
      </c>
      <c r="S2781" s="1">
        <v>0</v>
      </c>
      <c r="T2781" s="1">
        <v>90</v>
      </c>
      <c r="U2781" s="1">
        <v>10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3">
        <v>11</v>
      </c>
      <c r="AD2781" s="1">
        <v>9.6750770000000007E-3</v>
      </c>
      <c r="AE2781" s="1">
        <v>-1.08302460085651E-2</v>
      </c>
      <c r="AF2781" s="1">
        <v>1</v>
      </c>
      <c r="AG2781" s="1">
        <v>1</v>
      </c>
      <c r="AH2781" s="1">
        <v>11</v>
      </c>
      <c r="AI2781" s="1">
        <v>3</v>
      </c>
      <c r="AJ2781" s="1">
        <v>3</v>
      </c>
      <c r="AK2781" s="1">
        <v>51</v>
      </c>
    </row>
    <row r="2782" spans="1:37" x14ac:dyDescent="0.2">
      <c r="A2782" t="s">
        <v>2780</v>
      </c>
      <c r="B2782" t="s">
        <v>5181</v>
      </c>
      <c r="C2782" t="s">
        <v>5609</v>
      </c>
      <c r="D2782" t="s">
        <v>10783</v>
      </c>
      <c r="E2782" t="s">
        <v>10785</v>
      </c>
      <c r="F2782" s="35" t="s">
        <v>10786</v>
      </c>
      <c r="G2782" s="1" t="s">
        <v>5104</v>
      </c>
      <c r="H2782" s="1" t="s">
        <v>5104</v>
      </c>
      <c r="I2782" s="3">
        <v>1</v>
      </c>
      <c r="J2782" s="1">
        <v>1</v>
      </c>
      <c r="K2782" s="1">
        <v>1</v>
      </c>
      <c r="L2782" s="3">
        <v>1</v>
      </c>
      <c r="M2782" s="6">
        <v>171</v>
      </c>
      <c r="N2782" s="13">
        <v>171</v>
      </c>
      <c r="O2782" s="3">
        <v>44</v>
      </c>
      <c r="P2782" s="1">
        <v>5.6050000000000004</v>
      </c>
      <c r="Q2782" s="1">
        <v>5.6050000000000004</v>
      </c>
      <c r="R2782" s="3">
        <v>47</v>
      </c>
      <c r="S2782" s="1">
        <v>0</v>
      </c>
      <c r="T2782" s="1">
        <v>100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3">
        <v>11</v>
      </c>
      <c r="AD2782" s="1">
        <v>1.0211409999999999E-3</v>
      </c>
      <c r="AE2782" s="1">
        <v>-1.13382927541711E-2</v>
      </c>
      <c r="AF2782" s="1">
        <v>1</v>
      </c>
      <c r="AG2782" s="1">
        <v>1</v>
      </c>
      <c r="AH2782" s="1">
        <v>11</v>
      </c>
      <c r="AI2782" s="1">
        <v>4</v>
      </c>
      <c r="AJ2782" s="1">
        <v>4</v>
      </c>
      <c r="AK2782" s="1">
        <v>51</v>
      </c>
    </row>
    <row r="2783" spans="1:37" x14ac:dyDescent="0.2">
      <c r="A2783" t="s">
        <v>2781</v>
      </c>
      <c r="B2783" t="s">
        <v>5181</v>
      </c>
      <c r="C2783" t="s">
        <v>5609</v>
      </c>
      <c r="D2783" t="s">
        <v>10783</v>
      </c>
      <c r="E2783" t="s">
        <v>10787</v>
      </c>
      <c r="F2783" s="35" t="s">
        <v>10788</v>
      </c>
      <c r="G2783" s="1" t="s">
        <v>5104</v>
      </c>
      <c r="H2783" s="1" t="s">
        <v>5104</v>
      </c>
      <c r="I2783" s="3">
        <v>1</v>
      </c>
      <c r="J2783" s="1">
        <v>1</v>
      </c>
      <c r="K2783" s="1">
        <v>1</v>
      </c>
      <c r="L2783" s="3">
        <v>1</v>
      </c>
      <c r="M2783" s="6">
        <v>119.4</v>
      </c>
      <c r="N2783" s="13">
        <v>119.4</v>
      </c>
      <c r="O2783" s="3">
        <v>44</v>
      </c>
      <c r="P2783" s="1">
        <v>6.7474999999999996</v>
      </c>
      <c r="Q2783" s="1">
        <v>6.7474999999999996</v>
      </c>
      <c r="R2783" s="3">
        <v>47</v>
      </c>
      <c r="S2783" s="1">
        <v>10</v>
      </c>
      <c r="T2783" s="1">
        <v>70</v>
      </c>
      <c r="U2783" s="1">
        <v>10</v>
      </c>
      <c r="V2783" s="1">
        <v>0</v>
      </c>
      <c r="W2783" s="1">
        <v>10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3">
        <v>11</v>
      </c>
      <c r="AD2783" s="1">
        <v>2.6640087999999999E-2</v>
      </c>
      <c r="AE2783" s="1">
        <v>-1.34020221293292E-2</v>
      </c>
      <c r="AF2783" s="1">
        <v>1</v>
      </c>
      <c r="AG2783" s="1">
        <v>1</v>
      </c>
      <c r="AH2783" s="1">
        <v>11</v>
      </c>
      <c r="AI2783" s="1">
        <v>14</v>
      </c>
      <c r="AJ2783" s="1">
        <v>14</v>
      </c>
      <c r="AK2783" s="1">
        <v>51</v>
      </c>
    </row>
    <row r="2784" spans="1:37" x14ac:dyDescent="0.2">
      <c r="A2784" t="s">
        <v>2782</v>
      </c>
      <c r="B2784" t="s">
        <v>5181</v>
      </c>
      <c r="C2784" t="s">
        <v>5609</v>
      </c>
      <c r="D2784" t="s">
        <v>10783</v>
      </c>
      <c r="E2784" t="s">
        <v>10789</v>
      </c>
      <c r="F2784" s="35" t="s">
        <v>10790</v>
      </c>
      <c r="G2784" s="1" t="s">
        <v>5104</v>
      </c>
      <c r="H2784" s="1" t="s">
        <v>5104</v>
      </c>
      <c r="I2784" s="3">
        <v>1</v>
      </c>
      <c r="J2784" s="1">
        <v>1</v>
      </c>
      <c r="K2784" s="1">
        <v>1</v>
      </c>
      <c r="L2784" s="3">
        <v>1</v>
      </c>
      <c r="M2784" s="6">
        <v>1350</v>
      </c>
      <c r="N2784" s="13">
        <v>1350</v>
      </c>
      <c r="O2784" s="3">
        <v>44</v>
      </c>
      <c r="P2784" s="1">
        <v>7.82</v>
      </c>
      <c r="Q2784" s="1">
        <v>7.82</v>
      </c>
      <c r="R2784" s="3">
        <v>47</v>
      </c>
      <c r="S2784" s="1">
        <v>0</v>
      </c>
      <c r="T2784" s="1">
        <v>100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3">
        <v>11</v>
      </c>
      <c r="AD2784" s="1">
        <v>1.0211409999999999E-3</v>
      </c>
      <c r="AE2784" s="1">
        <v>-1.13382927541711E-2</v>
      </c>
      <c r="AF2784" s="1">
        <v>1</v>
      </c>
      <c r="AG2784" s="1">
        <v>1</v>
      </c>
      <c r="AH2784" s="1">
        <v>11</v>
      </c>
      <c r="AI2784" s="1">
        <v>4</v>
      </c>
      <c r="AJ2784" s="1">
        <v>4</v>
      </c>
      <c r="AK2784" s="1">
        <v>51</v>
      </c>
    </row>
    <row r="2785" spans="1:37" x14ac:dyDescent="0.2">
      <c r="A2785" t="s">
        <v>2783</v>
      </c>
      <c r="B2785" t="s">
        <v>5181</v>
      </c>
      <c r="C2785" t="s">
        <v>5609</v>
      </c>
      <c r="D2785" t="s">
        <v>10783</v>
      </c>
      <c r="E2785" t="s">
        <v>10791</v>
      </c>
      <c r="F2785" s="35" t="s">
        <v>10792</v>
      </c>
      <c r="G2785" s="1" t="s">
        <v>5106</v>
      </c>
      <c r="H2785" s="1" t="s">
        <v>5106</v>
      </c>
      <c r="I2785" s="3">
        <v>1</v>
      </c>
      <c r="J2785" s="1">
        <v>0</v>
      </c>
      <c r="K2785" s="1">
        <v>0</v>
      </c>
      <c r="L2785" s="3">
        <v>1</v>
      </c>
      <c r="M2785" s="6">
        <v>211.3</v>
      </c>
      <c r="N2785" s="13">
        <v>211.3</v>
      </c>
      <c r="O2785" s="3">
        <v>44</v>
      </c>
      <c r="P2785" s="1" t="s">
        <v>2</v>
      </c>
      <c r="Q2785" s="1">
        <v>4.3780000000000001</v>
      </c>
      <c r="R2785" s="3" t="s">
        <v>14989</v>
      </c>
      <c r="S2785" s="1">
        <v>0</v>
      </c>
      <c r="T2785" s="1">
        <v>90</v>
      </c>
      <c r="U2785" s="1">
        <v>10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3">
        <v>11</v>
      </c>
      <c r="AD2785" s="1">
        <v>9.6750770000000007E-3</v>
      </c>
      <c r="AE2785" s="1">
        <v>-1.08302460085651E-2</v>
      </c>
      <c r="AF2785" s="1">
        <v>1</v>
      </c>
      <c r="AG2785" s="1">
        <v>1</v>
      </c>
      <c r="AH2785" s="1">
        <v>11</v>
      </c>
      <c r="AI2785" s="1">
        <v>2</v>
      </c>
      <c r="AJ2785" s="1">
        <v>2</v>
      </c>
      <c r="AK2785" s="1">
        <v>51</v>
      </c>
    </row>
    <row r="2786" spans="1:37" x14ac:dyDescent="0.2">
      <c r="A2786" t="s">
        <v>2784</v>
      </c>
      <c r="B2786" t="s">
        <v>5181</v>
      </c>
      <c r="C2786" t="s">
        <v>5609</v>
      </c>
      <c r="D2786" t="s">
        <v>10783</v>
      </c>
      <c r="E2786" t="s">
        <v>10793</v>
      </c>
      <c r="F2786" s="35" t="s">
        <v>10794</v>
      </c>
      <c r="G2786" s="1" t="s">
        <v>5104</v>
      </c>
      <c r="H2786" s="1" t="s">
        <v>5104</v>
      </c>
      <c r="I2786" s="3">
        <v>1</v>
      </c>
      <c r="J2786" s="1">
        <v>1</v>
      </c>
      <c r="K2786" s="1">
        <v>1</v>
      </c>
      <c r="L2786" s="3">
        <v>1</v>
      </c>
      <c r="M2786" s="6">
        <v>147</v>
      </c>
      <c r="N2786" s="13">
        <v>147</v>
      </c>
      <c r="O2786" s="3">
        <v>44</v>
      </c>
      <c r="P2786" s="1">
        <v>6.36</v>
      </c>
      <c r="Q2786" s="1">
        <v>6.36</v>
      </c>
      <c r="R2786" s="3">
        <v>47</v>
      </c>
      <c r="S2786" s="1">
        <v>0</v>
      </c>
      <c r="T2786" s="1">
        <v>100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3">
        <v>11</v>
      </c>
      <c r="AD2786" s="1">
        <v>1.0211409999999999E-3</v>
      </c>
      <c r="AE2786" s="1">
        <v>-1.13382927541711E-2</v>
      </c>
      <c r="AF2786" s="1">
        <v>1</v>
      </c>
      <c r="AG2786" s="1">
        <v>1</v>
      </c>
      <c r="AH2786" s="1">
        <v>11</v>
      </c>
      <c r="AI2786" s="1">
        <v>9</v>
      </c>
      <c r="AJ2786" s="1">
        <v>9</v>
      </c>
      <c r="AK2786" s="1">
        <v>51</v>
      </c>
    </row>
    <row r="2787" spans="1:37" x14ac:dyDescent="0.2">
      <c r="A2787" t="s">
        <v>2785</v>
      </c>
      <c r="B2787" t="s">
        <v>5181</v>
      </c>
      <c r="C2787" t="s">
        <v>5609</v>
      </c>
      <c r="D2787" t="s">
        <v>10783</v>
      </c>
      <c r="E2787" t="s">
        <v>10795</v>
      </c>
      <c r="F2787" s="35" t="s">
        <v>10796</v>
      </c>
      <c r="G2787" s="1" t="s">
        <v>5104</v>
      </c>
      <c r="H2787" s="1" t="s">
        <v>5104</v>
      </c>
      <c r="I2787" s="3">
        <v>1</v>
      </c>
      <c r="J2787" s="1">
        <v>0</v>
      </c>
      <c r="K2787" s="1">
        <v>0</v>
      </c>
      <c r="L2787" s="3">
        <v>1</v>
      </c>
      <c r="M2787" s="6">
        <v>565</v>
      </c>
      <c r="N2787" s="13">
        <v>565</v>
      </c>
      <c r="O2787" s="3">
        <v>44</v>
      </c>
      <c r="P2787" s="1">
        <v>6.48</v>
      </c>
      <c r="Q2787" s="1">
        <v>6.48</v>
      </c>
      <c r="R2787" s="3">
        <v>47</v>
      </c>
      <c r="S2787" s="1">
        <v>30</v>
      </c>
      <c r="T2787" s="1">
        <v>30</v>
      </c>
      <c r="U2787" s="1">
        <v>0</v>
      </c>
      <c r="V2787" s="1">
        <v>10</v>
      </c>
      <c r="W2787" s="1">
        <v>0</v>
      </c>
      <c r="X2787" s="1">
        <v>0</v>
      </c>
      <c r="Y2787" s="1">
        <v>30</v>
      </c>
      <c r="Z2787" s="1">
        <v>0</v>
      </c>
      <c r="AA2787" s="1">
        <v>0</v>
      </c>
      <c r="AB2787" s="1">
        <v>0</v>
      </c>
      <c r="AC2787" s="3">
        <v>11</v>
      </c>
      <c r="AD2787" s="1">
        <v>3.0253516000000001E-2</v>
      </c>
      <c r="AE2787" s="1">
        <v>-6.5803179724613095E-2</v>
      </c>
      <c r="AF2787" s="1">
        <v>1</v>
      </c>
      <c r="AG2787" s="1">
        <v>1</v>
      </c>
      <c r="AH2787" s="1">
        <v>11</v>
      </c>
      <c r="AI2787" s="1">
        <v>7</v>
      </c>
      <c r="AJ2787" s="1">
        <v>7</v>
      </c>
      <c r="AK2787" s="1">
        <v>51</v>
      </c>
    </row>
    <row r="2788" spans="1:37" x14ac:dyDescent="0.2">
      <c r="A2788" t="s">
        <v>2786</v>
      </c>
      <c r="B2788" t="s">
        <v>5181</v>
      </c>
      <c r="C2788" t="s">
        <v>5609</v>
      </c>
      <c r="D2788" t="s">
        <v>10783</v>
      </c>
      <c r="E2788" t="s">
        <v>10797</v>
      </c>
      <c r="F2788" s="35" t="s">
        <v>10798</v>
      </c>
      <c r="G2788" s="1" t="s">
        <v>5106</v>
      </c>
      <c r="H2788" s="1" t="s">
        <v>5106</v>
      </c>
      <c r="I2788" s="3">
        <v>1</v>
      </c>
      <c r="J2788" s="1">
        <v>0</v>
      </c>
      <c r="K2788" s="1">
        <v>0</v>
      </c>
      <c r="L2788" s="3">
        <v>1</v>
      </c>
      <c r="M2788" s="6">
        <v>208.1</v>
      </c>
      <c r="N2788" s="13">
        <v>208.1</v>
      </c>
      <c r="O2788" s="3">
        <v>44</v>
      </c>
      <c r="P2788" s="1" t="s">
        <v>2</v>
      </c>
      <c r="Q2788" s="1">
        <v>4.4856999999999996</v>
      </c>
      <c r="R2788" s="3" t="s">
        <v>14989</v>
      </c>
      <c r="S2788" s="1">
        <v>0</v>
      </c>
      <c r="T2788" s="1">
        <v>100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3">
        <v>11</v>
      </c>
      <c r="AD2788" s="1">
        <v>1.0211409999999999E-3</v>
      </c>
      <c r="AE2788" s="1">
        <v>-1.13382927541711E-2</v>
      </c>
      <c r="AF2788" s="1">
        <v>1</v>
      </c>
      <c r="AG2788" s="1">
        <v>1</v>
      </c>
      <c r="AH2788" s="1">
        <v>11</v>
      </c>
      <c r="AI2788" s="1">
        <v>6</v>
      </c>
      <c r="AJ2788" s="1">
        <v>6</v>
      </c>
      <c r="AK2788" s="1">
        <v>51</v>
      </c>
    </row>
    <row r="2789" spans="1:37" x14ac:dyDescent="0.2">
      <c r="A2789" t="s">
        <v>2787</v>
      </c>
      <c r="B2789" t="s">
        <v>5181</v>
      </c>
      <c r="C2789" t="s">
        <v>5609</v>
      </c>
      <c r="D2789" t="s">
        <v>10783</v>
      </c>
      <c r="E2789" t="s">
        <v>10799</v>
      </c>
      <c r="F2789" s="35" t="s">
        <v>10800</v>
      </c>
      <c r="G2789" s="1" t="s">
        <v>5104</v>
      </c>
      <c r="H2789" s="1" t="s">
        <v>5104</v>
      </c>
      <c r="I2789" s="3">
        <v>1</v>
      </c>
      <c r="J2789" s="1">
        <v>1</v>
      </c>
      <c r="K2789" s="1">
        <v>1</v>
      </c>
      <c r="L2789" s="3">
        <v>1</v>
      </c>
      <c r="M2789" s="6">
        <v>440</v>
      </c>
      <c r="N2789" s="13">
        <v>440</v>
      </c>
      <c r="O2789" s="3">
        <v>44</v>
      </c>
      <c r="P2789" s="1">
        <v>4.5</v>
      </c>
      <c r="Q2789" s="1">
        <v>4.5</v>
      </c>
      <c r="R2789" s="3">
        <v>47</v>
      </c>
      <c r="S2789" s="1">
        <v>20</v>
      </c>
      <c r="T2789" s="1">
        <v>80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3">
        <v>11</v>
      </c>
      <c r="AD2789" s="1">
        <v>3.4785833000000002E-2</v>
      </c>
      <c r="AE2789" s="1">
        <v>-8.1791802232641098E-3</v>
      </c>
      <c r="AF2789" s="1">
        <v>1</v>
      </c>
      <c r="AG2789" s="1">
        <v>1</v>
      </c>
      <c r="AH2789" s="1">
        <v>11</v>
      </c>
      <c r="AI2789" s="1">
        <v>6</v>
      </c>
      <c r="AJ2789" s="1">
        <v>6</v>
      </c>
      <c r="AK2789" s="1">
        <v>51</v>
      </c>
    </row>
    <row r="2790" spans="1:37" x14ac:dyDescent="0.2">
      <c r="A2790" t="s">
        <v>2788</v>
      </c>
      <c r="B2790" t="s">
        <v>5181</v>
      </c>
      <c r="C2790" t="s">
        <v>5609</v>
      </c>
      <c r="D2790" t="s">
        <v>10783</v>
      </c>
      <c r="E2790" t="s">
        <v>10801</v>
      </c>
      <c r="F2790" s="35" t="s">
        <v>10802</v>
      </c>
      <c r="G2790" s="1" t="s">
        <v>5104</v>
      </c>
      <c r="H2790" s="1" t="s">
        <v>5104</v>
      </c>
      <c r="I2790" s="3">
        <v>1</v>
      </c>
      <c r="J2790" s="1">
        <v>1</v>
      </c>
      <c r="K2790" s="1">
        <v>1</v>
      </c>
      <c r="L2790" s="3">
        <v>1</v>
      </c>
      <c r="M2790" s="6">
        <v>706.6</v>
      </c>
      <c r="N2790" s="13">
        <v>706.6</v>
      </c>
      <c r="O2790" s="3">
        <v>44</v>
      </c>
      <c r="P2790" s="1">
        <v>6.48</v>
      </c>
      <c r="Q2790" s="1">
        <v>6.48</v>
      </c>
      <c r="R2790" s="3">
        <v>47</v>
      </c>
      <c r="S2790" s="1">
        <v>0</v>
      </c>
      <c r="T2790" s="1">
        <v>70</v>
      </c>
      <c r="U2790" s="1">
        <v>10</v>
      </c>
      <c r="V2790" s="1">
        <v>10</v>
      </c>
      <c r="W2790" s="1">
        <v>10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3">
        <v>11</v>
      </c>
      <c r="AD2790" s="1">
        <v>1.10151E-2</v>
      </c>
      <c r="AE2790" s="1">
        <v>-1.3560630370346801E-2</v>
      </c>
      <c r="AF2790" s="1">
        <v>1</v>
      </c>
      <c r="AG2790" s="1">
        <v>1</v>
      </c>
      <c r="AH2790" s="1">
        <v>11</v>
      </c>
      <c r="AI2790" s="1">
        <v>2</v>
      </c>
      <c r="AJ2790" s="1">
        <v>2</v>
      </c>
      <c r="AK2790" s="1">
        <v>51</v>
      </c>
    </row>
    <row r="2791" spans="1:37" x14ac:dyDescent="0.2">
      <c r="A2791" t="s">
        <v>2789</v>
      </c>
      <c r="B2791" t="s">
        <v>5181</v>
      </c>
      <c r="C2791" t="s">
        <v>5609</v>
      </c>
      <c r="D2791" t="s">
        <v>10783</v>
      </c>
      <c r="E2791" t="s">
        <v>5945</v>
      </c>
      <c r="F2791" s="35" t="s">
        <v>10803</v>
      </c>
      <c r="G2791" s="1" t="s">
        <v>5104</v>
      </c>
      <c r="H2791" s="1" t="s">
        <v>5104</v>
      </c>
      <c r="I2791" s="3">
        <v>1</v>
      </c>
      <c r="J2791" s="1">
        <v>1</v>
      </c>
      <c r="K2791" s="1">
        <v>1</v>
      </c>
      <c r="L2791" s="3">
        <v>1</v>
      </c>
      <c r="M2791" s="6">
        <v>850</v>
      </c>
      <c r="N2791" s="13">
        <v>850</v>
      </c>
      <c r="O2791" s="3">
        <v>44</v>
      </c>
      <c r="P2791" s="1">
        <v>3.3774999999999999</v>
      </c>
      <c r="Q2791" s="1">
        <v>3.3774999999999999</v>
      </c>
      <c r="R2791" s="3">
        <v>47</v>
      </c>
      <c r="S2791" s="1">
        <v>0</v>
      </c>
      <c r="T2791" s="1">
        <v>100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3">
        <v>11</v>
      </c>
      <c r="AD2791" s="1">
        <v>1.0211409999999999E-3</v>
      </c>
      <c r="AE2791" s="1">
        <v>-1.13382927541711E-2</v>
      </c>
      <c r="AF2791" s="1">
        <v>1</v>
      </c>
      <c r="AG2791" s="1">
        <v>1</v>
      </c>
      <c r="AH2791" s="1">
        <v>11</v>
      </c>
      <c r="AI2791" s="1">
        <v>2</v>
      </c>
      <c r="AJ2791" s="1">
        <v>2</v>
      </c>
      <c r="AK2791" s="1">
        <v>51</v>
      </c>
    </row>
    <row r="2792" spans="1:37" x14ac:dyDescent="0.2">
      <c r="A2792" t="s">
        <v>2790</v>
      </c>
      <c r="B2792" t="s">
        <v>5181</v>
      </c>
      <c r="C2792" t="s">
        <v>5609</v>
      </c>
      <c r="D2792" t="s">
        <v>10783</v>
      </c>
      <c r="E2792" t="s">
        <v>6716</v>
      </c>
      <c r="F2792" s="35" t="s">
        <v>10804</v>
      </c>
      <c r="G2792" s="1" t="s">
        <v>5106</v>
      </c>
      <c r="H2792" s="1" t="s">
        <v>5106</v>
      </c>
      <c r="I2792" s="3">
        <v>1</v>
      </c>
      <c r="J2792" s="1">
        <v>0</v>
      </c>
      <c r="K2792" s="1">
        <v>0</v>
      </c>
      <c r="L2792" s="3">
        <v>1</v>
      </c>
      <c r="M2792" s="6">
        <v>137.5</v>
      </c>
      <c r="N2792" s="13">
        <v>137.5</v>
      </c>
      <c r="O2792" s="3">
        <v>44</v>
      </c>
      <c r="P2792" s="1">
        <v>5.0774999999999997</v>
      </c>
      <c r="Q2792" s="1">
        <v>5.0774999999999997</v>
      </c>
      <c r="R2792" s="3">
        <v>47</v>
      </c>
      <c r="S2792" s="1">
        <v>0</v>
      </c>
      <c r="T2792" s="1">
        <v>100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3">
        <v>11</v>
      </c>
      <c r="AD2792" s="1">
        <v>1.0211409999999999E-3</v>
      </c>
      <c r="AE2792" s="1">
        <v>-1.13382927541711E-2</v>
      </c>
      <c r="AF2792" s="1">
        <v>1</v>
      </c>
      <c r="AG2792" s="1">
        <v>1</v>
      </c>
      <c r="AH2792" s="1">
        <v>11</v>
      </c>
      <c r="AI2792" s="1">
        <v>13</v>
      </c>
      <c r="AJ2792" s="1">
        <v>13</v>
      </c>
      <c r="AK2792" s="1">
        <v>51</v>
      </c>
    </row>
    <row r="2793" spans="1:37" x14ac:dyDescent="0.2">
      <c r="A2793" t="s">
        <v>2791</v>
      </c>
      <c r="B2793" t="s">
        <v>5181</v>
      </c>
      <c r="C2793" t="s">
        <v>5609</v>
      </c>
      <c r="D2793" t="s">
        <v>10783</v>
      </c>
      <c r="E2793" t="s">
        <v>7488</v>
      </c>
      <c r="F2793" s="35" t="s">
        <v>10805</v>
      </c>
      <c r="G2793" s="1" t="s">
        <v>5106</v>
      </c>
      <c r="H2793" s="1" t="s">
        <v>5106</v>
      </c>
      <c r="I2793" s="3">
        <v>1</v>
      </c>
      <c r="J2793" s="1">
        <v>0</v>
      </c>
      <c r="K2793" s="1">
        <v>0</v>
      </c>
      <c r="L2793" s="3">
        <v>1</v>
      </c>
      <c r="M2793" s="6">
        <v>500</v>
      </c>
      <c r="N2793" s="13">
        <v>500</v>
      </c>
      <c r="O2793" s="3">
        <v>44</v>
      </c>
      <c r="P2793" s="1">
        <v>4</v>
      </c>
      <c r="Q2793" s="1">
        <v>4</v>
      </c>
      <c r="R2793" s="3">
        <v>47</v>
      </c>
      <c r="S2793" s="1">
        <v>0</v>
      </c>
      <c r="T2793" s="1">
        <v>100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3">
        <v>11</v>
      </c>
      <c r="AD2793" s="1">
        <v>1.0211409999999999E-3</v>
      </c>
      <c r="AE2793" s="1">
        <v>-1.13382927541711E-2</v>
      </c>
      <c r="AF2793" s="1">
        <v>1</v>
      </c>
      <c r="AG2793" s="1">
        <v>1</v>
      </c>
      <c r="AH2793" s="1">
        <v>11</v>
      </c>
      <c r="AI2793" s="1">
        <v>6</v>
      </c>
      <c r="AJ2793" s="1">
        <v>6</v>
      </c>
      <c r="AK2793" s="1">
        <v>51</v>
      </c>
    </row>
    <row r="2794" spans="1:37" x14ac:dyDescent="0.2">
      <c r="A2794" t="s">
        <v>2792</v>
      </c>
      <c r="B2794" t="s">
        <v>5181</v>
      </c>
      <c r="C2794" t="s">
        <v>5609</v>
      </c>
      <c r="D2794" t="s">
        <v>10783</v>
      </c>
      <c r="E2794" t="s">
        <v>10806</v>
      </c>
      <c r="F2794" s="35" t="s">
        <v>10807</v>
      </c>
      <c r="G2794" s="1" t="s">
        <v>5104</v>
      </c>
      <c r="H2794" s="1" t="s">
        <v>5104</v>
      </c>
      <c r="I2794" s="3">
        <v>1</v>
      </c>
      <c r="J2794" s="1">
        <v>1</v>
      </c>
      <c r="K2794" s="1">
        <v>1</v>
      </c>
      <c r="L2794" s="3">
        <v>1</v>
      </c>
      <c r="M2794" s="6">
        <v>915.4</v>
      </c>
      <c r="N2794" s="13">
        <v>915.4</v>
      </c>
      <c r="O2794" s="3">
        <v>44</v>
      </c>
      <c r="P2794" s="1">
        <v>8.08</v>
      </c>
      <c r="Q2794" s="1">
        <v>8.08</v>
      </c>
      <c r="R2794" s="3">
        <v>47</v>
      </c>
      <c r="S2794" s="1">
        <v>10</v>
      </c>
      <c r="T2794" s="1">
        <v>50</v>
      </c>
      <c r="U2794" s="1">
        <v>20</v>
      </c>
      <c r="V2794" s="1">
        <v>20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3">
        <v>11</v>
      </c>
      <c r="AD2794" s="1">
        <v>3.0147054E-2</v>
      </c>
      <c r="AE2794" s="1">
        <v>-1.14247199243826E-2</v>
      </c>
      <c r="AF2794" s="1">
        <v>1</v>
      </c>
      <c r="AG2794" s="1">
        <v>1</v>
      </c>
      <c r="AH2794" s="1">
        <v>11</v>
      </c>
      <c r="AI2794" s="1">
        <v>14</v>
      </c>
      <c r="AJ2794" s="1">
        <v>14</v>
      </c>
      <c r="AK2794" s="1">
        <v>51</v>
      </c>
    </row>
    <row r="2795" spans="1:37" x14ac:dyDescent="0.2">
      <c r="A2795" t="s">
        <v>2793</v>
      </c>
      <c r="B2795" t="s">
        <v>5181</v>
      </c>
      <c r="C2795" t="s">
        <v>5609</v>
      </c>
      <c r="D2795" t="s">
        <v>10783</v>
      </c>
      <c r="E2795" t="s">
        <v>10808</v>
      </c>
      <c r="F2795" s="35" t="s">
        <v>10809</v>
      </c>
      <c r="G2795" s="1" t="s">
        <v>2</v>
      </c>
      <c r="H2795" s="1" t="s">
        <v>5104</v>
      </c>
      <c r="I2795" s="14" t="s">
        <v>14989</v>
      </c>
      <c r="J2795" s="1" t="s">
        <v>2</v>
      </c>
      <c r="K2795" s="1">
        <v>1</v>
      </c>
      <c r="L2795" s="14" t="s">
        <v>14989</v>
      </c>
      <c r="M2795" s="6" t="s">
        <v>2</v>
      </c>
      <c r="N2795" s="13">
        <v>143.4</v>
      </c>
      <c r="O2795" s="3" t="s">
        <v>14989</v>
      </c>
      <c r="P2795" s="1" t="s">
        <v>2</v>
      </c>
      <c r="Q2795" s="1">
        <v>4.3773999999999997</v>
      </c>
      <c r="R2795" s="3">
        <v>47</v>
      </c>
      <c r="S2795" s="1">
        <v>11</v>
      </c>
      <c r="T2795" s="1">
        <v>0</v>
      </c>
      <c r="U2795" s="1">
        <v>0</v>
      </c>
      <c r="V2795" s="1">
        <v>0</v>
      </c>
      <c r="W2795" s="1">
        <v>88</v>
      </c>
      <c r="X2795" s="1">
        <v>0</v>
      </c>
      <c r="Y2795" s="1">
        <v>0</v>
      </c>
      <c r="Z2795" s="1">
        <v>0</v>
      </c>
      <c r="AA2795" s="1">
        <v>0</v>
      </c>
      <c r="AB2795" s="1">
        <v>1</v>
      </c>
      <c r="AC2795" s="3">
        <v>44</v>
      </c>
      <c r="AD2795" s="1">
        <v>1.5597105E-2</v>
      </c>
      <c r="AE2795" s="1">
        <v>-7.7609151474066799E-3</v>
      </c>
      <c r="AF2795" s="1">
        <v>1</v>
      </c>
      <c r="AG2795" s="1">
        <v>1</v>
      </c>
      <c r="AH2795" s="15">
        <v>1</v>
      </c>
      <c r="AI2795" s="1">
        <v>1</v>
      </c>
      <c r="AJ2795" s="1">
        <v>1</v>
      </c>
      <c r="AK2795" s="1">
        <v>51</v>
      </c>
    </row>
    <row r="2796" spans="1:37" x14ac:dyDescent="0.2">
      <c r="A2796" t="s">
        <v>2794</v>
      </c>
      <c r="B2796" t="s">
        <v>5181</v>
      </c>
      <c r="C2796" t="s">
        <v>5609</v>
      </c>
      <c r="D2796" t="s">
        <v>10783</v>
      </c>
      <c r="E2796" t="s">
        <v>5401</v>
      </c>
      <c r="F2796" s="35" t="s">
        <v>10810</v>
      </c>
      <c r="G2796" s="1" t="s">
        <v>5104</v>
      </c>
      <c r="H2796" s="1" t="s">
        <v>5104</v>
      </c>
      <c r="I2796" s="3">
        <v>1</v>
      </c>
      <c r="J2796" s="1">
        <v>1</v>
      </c>
      <c r="K2796" s="1">
        <v>1</v>
      </c>
      <c r="L2796" s="3">
        <v>1</v>
      </c>
      <c r="M2796" s="6">
        <v>405</v>
      </c>
      <c r="N2796" s="13">
        <v>405</v>
      </c>
      <c r="O2796" s="3">
        <v>44</v>
      </c>
      <c r="P2796" s="1">
        <v>6.48</v>
      </c>
      <c r="Q2796" s="1">
        <v>6.48</v>
      </c>
      <c r="R2796" s="3">
        <v>47</v>
      </c>
      <c r="S2796" s="1">
        <v>0</v>
      </c>
      <c r="T2796" s="1">
        <v>70</v>
      </c>
      <c r="U2796" s="1">
        <v>10</v>
      </c>
      <c r="V2796" s="1">
        <v>10</v>
      </c>
      <c r="W2796" s="1">
        <v>10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3">
        <v>11</v>
      </c>
      <c r="AD2796" s="1">
        <v>1.10151E-2</v>
      </c>
      <c r="AE2796" s="1">
        <v>-1.3560630370346801E-2</v>
      </c>
      <c r="AF2796" s="1">
        <v>1</v>
      </c>
      <c r="AG2796" s="1">
        <v>1</v>
      </c>
      <c r="AH2796" s="1">
        <v>11</v>
      </c>
      <c r="AI2796" s="1">
        <v>14</v>
      </c>
      <c r="AJ2796" s="1">
        <v>14</v>
      </c>
      <c r="AK2796" s="1">
        <v>51</v>
      </c>
    </row>
    <row r="2797" spans="1:37" x14ac:dyDescent="0.2">
      <c r="A2797" t="s">
        <v>2795</v>
      </c>
      <c r="B2797" t="s">
        <v>5181</v>
      </c>
      <c r="C2797" t="s">
        <v>5609</v>
      </c>
      <c r="D2797" t="s">
        <v>10783</v>
      </c>
      <c r="E2797" t="s">
        <v>10811</v>
      </c>
      <c r="F2797" s="35" t="s">
        <v>10812</v>
      </c>
      <c r="G2797" s="1" t="s">
        <v>5106</v>
      </c>
      <c r="H2797" s="1" t="s">
        <v>5106</v>
      </c>
      <c r="I2797" s="3">
        <v>1</v>
      </c>
      <c r="J2797" s="1">
        <v>0</v>
      </c>
      <c r="K2797" s="1">
        <v>0</v>
      </c>
      <c r="L2797" s="3">
        <v>1</v>
      </c>
      <c r="M2797" s="6">
        <v>1500</v>
      </c>
      <c r="N2797" s="13">
        <v>1500</v>
      </c>
      <c r="O2797" s="3">
        <v>44</v>
      </c>
      <c r="P2797" s="1" t="s">
        <v>2</v>
      </c>
      <c r="Q2797" s="1">
        <v>3.9769999999999999</v>
      </c>
      <c r="R2797" s="3" t="s">
        <v>14989</v>
      </c>
      <c r="S2797" s="1">
        <v>0</v>
      </c>
      <c r="T2797" s="1">
        <v>100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3">
        <v>11</v>
      </c>
      <c r="AD2797" s="1">
        <v>1.0211409999999999E-3</v>
      </c>
      <c r="AE2797" s="1">
        <v>-1.13382927541711E-2</v>
      </c>
      <c r="AF2797" s="1">
        <v>1</v>
      </c>
      <c r="AG2797" s="1">
        <v>1</v>
      </c>
      <c r="AH2797" s="1">
        <v>11</v>
      </c>
      <c r="AI2797" s="1">
        <v>8</v>
      </c>
      <c r="AJ2797" s="1">
        <v>8</v>
      </c>
      <c r="AK2797" s="1">
        <v>51</v>
      </c>
    </row>
    <row r="2798" spans="1:37" x14ac:dyDescent="0.2">
      <c r="A2798" t="s">
        <v>2796</v>
      </c>
      <c r="B2798" t="s">
        <v>5181</v>
      </c>
      <c r="C2798" t="s">
        <v>5609</v>
      </c>
      <c r="D2798" t="s">
        <v>10783</v>
      </c>
      <c r="E2798" t="s">
        <v>10813</v>
      </c>
      <c r="F2798" s="35" t="s">
        <v>10814</v>
      </c>
      <c r="G2798" s="1" t="s">
        <v>5106</v>
      </c>
      <c r="H2798" s="1" t="s">
        <v>5106</v>
      </c>
      <c r="I2798" s="3">
        <v>1</v>
      </c>
      <c r="J2798" s="1">
        <v>0</v>
      </c>
      <c r="K2798" s="1">
        <v>0</v>
      </c>
      <c r="L2798" s="3">
        <v>1</v>
      </c>
      <c r="M2798" s="6">
        <v>87.5</v>
      </c>
      <c r="N2798" s="13">
        <v>87.5</v>
      </c>
      <c r="O2798" s="3">
        <v>44</v>
      </c>
      <c r="P2798" s="1">
        <v>5.085</v>
      </c>
      <c r="Q2798" s="1">
        <v>5.085</v>
      </c>
      <c r="R2798" s="3">
        <v>47</v>
      </c>
      <c r="S2798" s="1">
        <v>30</v>
      </c>
      <c r="T2798" s="1">
        <v>70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3">
        <v>11</v>
      </c>
      <c r="AD2798" s="1">
        <v>5.2405618000000001E-2</v>
      </c>
      <c r="AE2798" s="1">
        <v>-3.4769124830984601E-3</v>
      </c>
      <c r="AF2798" s="1">
        <v>1</v>
      </c>
      <c r="AG2798" s="1">
        <v>1</v>
      </c>
      <c r="AH2798" s="1">
        <v>11</v>
      </c>
      <c r="AI2798" s="1">
        <v>2</v>
      </c>
      <c r="AJ2798" s="1">
        <v>2</v>
      </c>
      <c r="AK2798" s="1">
        <v>51</v>
      </c>
    </row>
    <row r="2799" spans="1:37" x14ac:dyDescent="0.2">
      <c r="A2799" t="s">
        <v>2797</v>
      </c>
      <c r="B2799" t="s">
        <v>5181</v>
      </c>
      <c r="C2799" t="s">
        <v>5609</v>
      </c>
      <c r="D2799" t="s">
        <v>10783</v>
      </c>
      <c r="E2799" t="s">
        <v>10815</v>
      </c>
      <c r="F2799" s="35" t="s">
        <v>10816</v>
      </c>
      <c r="G2799" s="1" t="s">
        <v>2</v>
      </c>
      <c r="H2799" s="1" t="s">
        <v>5104</v>
      </c>
      <c r="I2799" s="14" t="s">
        <v>14989</v>
      </c>
      <c r="J2799" s="1" t="s">
        <v>2</v>
      </c>
      <c r="K2799" s="1">
        <v>0</v>
      </c>
      <c r="L2799" s="14" t="s">
        <v>14989</v>
      </c>
      <c r="M2799" s="6" t="s">
        <v>2</v>
      </c>
      <c r="N2799" s="13">
        <v>142</v>
      </c>
      <c r="O2799" s="3" t="s">
        <v>14989</v>
      </c>
      <c r="P2799" s="1" t="s">
        <v>2</v>
      </c>
      <c r="Q2799" s="1">
        <v>3.4965999999999999</v>
      </c>
      <c r="R2799" s="3" t="s">
        <v>14989</v>
      </c>
      <c r="S2799" s="1">
        <v>11</v>
      </c>
      <c r="T2799" s="1">
        <v>0</v>
      </c>
      <c r="U2799" s="1">
        <v>0</v>
      </c>
      <c r="V2799" s="1">
        <v>0</v>
      </c>
      <c r="W2799" s="1">
        <v>88</v>
      </c>
      <c r="X2799" s="1">
        <v>0</v>
      </c>
      <c r="Y2799" s="1">
        <v>0</v>
      </c>
      <c r="Z2799" s="1">
        <v>0</v>
      </c>
      <c r="AA2799" s="1">
        <v>0</v>
      </c>
      <c r="AB2799" s="1">
        <v>1</v>
      </c>
      <c r="AC2799" s="3">
        <v>44</v>
      </c>
      <c r="AD2799" s="1">
        <v>1.5597105E-2</v>
      </c>
      <c r="AE2799" s="1">
        <v>-7.7609151474066799E-3</v>
      </c>
      <c r="AF2799" s="1">
        <v>1</v>
      </c>
      <c r="AG2799" s="1">
        <v>1</v>
      </c>
      <c r="AH2799" s="15">
        <v>1</v>
      </c>
      <c r="AI2799" s="1">
        <v>1</v>
      </c>
      <c r="AJ2799" s="1">
        <v>1</v>
      </c>
      <c r="AK2799" s="1">
        <v>51</v>
      </c>
    </row>
    <row r="2800" spans="1:37" x14ac:dyDescent="0.2">
      <c r="A2800" t="s">
        <v>2798</v>
      </c>
      <c r="B2800" t="s">
        <v>5181</v>
      </c>
      <c r="C2800" t="s">
        <v>6900</v>
      </c>
      <c r="D2800" t="s">
        <v>10817</v>
      </c>
      <c r="E2800" t="s">
        <v>10818</v>
      </c>
      <c r="F2800" s="35" t="s">
        <v>10819</v>
      </c>
      <c r="G2800" s="1" t="s">
        <v>5104</v>
      </c>
      <c r="H2800" s="1" t="s">
        <v>5104</v>
      </c>
      <c r="I2800" s="3">
        <v>1</v>
      </c>
      <c r="J2800" s="1">
        <v>0</v>
      </c>
      <c r="K2800" s="1">
        <v>0</v>
      </c>
      <c r="L2800" s="3">
        <v>1</v>
      </c>
      <c r="M2800" s="6">
        <v>2500</v>
      </c>
      <c r="N2800" s="13">
        <v>2500</v>
      </c>
      <c r="O2800" s="3">
        <v>44</v>
      </c>
      <c r="P2800" s="1">
        <v>2.5</v>
      </c>
      <c r="Q2800" s="1">
        <v>2.5</v>
      </c>
      <c r="R2800" s="3">
        <v>47</v>
      </c>
      <c r="S2800" s="1">
        <v>80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20</v>
      </c>
      <c r="AC2800" s="3">
        <v>11</v>
      </c>
      <c r="AD2800" s="1">
        <v>5.9815637999999997E-2</v>
      </c>
      <c r="AE2800" s="1">
        <v>4.1344563626637597E-2</v>
      </c>
      <c r="AF2800" s="1">
        <v>1</v>
      </c>
      <c r="AG2800" s="1">
        <v>1</v>
      </c>
      <c r="AH2800" s="1">
        <v>11</v>
      </c>
      <c r="AI2800" s="1">
        <v>11</v>
      </c>
      <c r="AJ2800" s="1">
        <v>11</v>
      </c>
      <c r="AK2800" s="1">
        <v>51</v>
      </c>
    </row>
    <row r="2801" spans="1:37" x14ac:dyDescent="0.2">
      <c r="A2801" t="s">
        <v>2799</v>
      </c>
      <c r="B2801" t="s">
        <v>5181</v>
      </c>
      <c r="C2801" t="s">
        <v>6900</v>
      </c>
      <c r="D2801" t="s">
        <v>10817</v>
      </c>
      <c r="E2801" t="s">
        <v>10820</v>
      </c>
      <c r="F2801" s="35" t="s">
        <v>10821</v>
      </c>
      <c r="G2801" s="1" t="s">
        <v>5104</v>
      </c>
      <c r="H2801" s="1" t="s">
        <v>5104</v>
      </c>
      <c r="I2801" s="3">
        <v>1</v>
      </c>
      <c r="J2801" s="1">
        <v>1</v>
      </c>
      <c r="K2801" s="1">
        <v>1</v>
      </c>
      <c r="L2801" s="3">
        <v>1</v>
      </c>
      <c r="M2801" s="6">
        <v>1414.2</v>
      </c>
      <c r="N2801" s="13">
        <v>1414.2</v>
      </c>
      <c r="O2801" s="3">
        <v>44</v>
      </c>
      <c r="P2801" s="1">
        <v>2.5</v>
      </c>
      <c r="Q2801" s="1">
        <v>2.5</v>
      </c>
      <c r="R2801" s="3">
        <v>1</v>
      </c>
      <c r="S2801" s="1">
        <v>80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20</v>
      </c>
      <c r="AC2801" s="3">
        <v>11</v>
      </c>
      <c r="AD2801" s="1">
        <v>5.9815637999999997E-2</v>
      </c>
      <c r="AE2801" s="1">
        <v>4.1344563626637597E-2</v>
      </c>
      <c r="AF2801" s="1">
        <v>1</v>
      </c>
      <c r="AG2801" s="1">
        <v>1</v>
      </c>
      <c r="AH2801" s="1">
        <v>11</v>
      </c>
      <c r="AI2801" s="1">
        <v>12</v>
      </c>
      <c r="AJ2801" s="1">
        <v>12</v>
      </c>
      <c r="AK2801" s="1">
        <v>51</v>
      </c>
    </row>
    <row r="2802" spans="1:37" x14ac:dyDescent="0.2">
      <c r="A2802" t="s">
        <v>2800</v>
      </c>
      <c r="B2802" t="s">
        <v>5123</v>
      </c>
      <c r="C2802" t="s">
        <v>5124</v>
      </c>
      <c r="D2802" t="s">
        <v>10822</v>
      </c>
      <c r="E2802" t="s">
        <v>7795</v>
      </c>
      <c r="F2802" s="35" t="s">
        <v>10823</v>
      </c>
      <c r="G2802" s="1" t="s">
        <v>5105</v>
      </c>
      <c r="H2802" s="1" t="s">
        <v>5105</v>
      </c>
      <c r="I2802" s="3">
        <v>1</v>
      </c>
      <c r="J2802" s="1">
        <v>1</v>
      </c>
      <c r="K2802" s="1">
        <v>1</v>
      </c>
      <c r="L2802" s="3">
        <v>1</v>
      </c>
      <c r="M2802" s="6">
        <v>114.4</v>
      </c>
      <c r="N2802" s="13">
        <v>114.4</v>
      </c>
      <c r="O2802" s="3">
        <v>44</v>
      </c>
      <c r="P2802" s="1">
        <v>4.04</v>
      </c>
      <c r="Q2802" s="1">
        <v>4.04</v>
      </c>
      <c r="R2802" s="3">
        <v>47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100</v>
      </c>
      <c r="AC2802" s="3">
        <v>11</v>
      </c>
      <c r="AD2802" s="1">
        <v>-9.0224465000000004E-2</v>
      </c>
      <c r="AE2802" s="1">
        <v>7.4363546281953893E-2</v>
      </c>
      <c r="AF2802" s="1">
        <v>1</v>
      </c>
      <c r="AG2802" s="1">
        <v>1</v>
      </c>
      <c r="AH2802" s="1">
        <v>11</v>
      </c>
      <c r="AI2802" s="1">
        <v>3</v>
      </c>
      <c r="AJ2802" s="1">
        <v>3</v>
      </c>
      <c r="AK2802" s="1">
        <v>51</v>
      </c>
    </row>
    <row r="2803" spans="1:37" x14ac:dyDescent="0.2">
      <c r="A2803" t="s">
        <v>2801</v>
      </c>
      <c r="B2803" t="s">
        <v>5123</v>
      </c>
      <c r="C2803" t="s">
        <v>5124</v>
      </c>
      <c r="D2803" t="s">
        <v>10822</v>
      </c>
      <c r="E2803" t="s">
        <v>10172</v>
      </c>
      <c r="F2803" s="35" t="s">
        <v>10824</v>
      </c>
      <c r="G2803" s="1" t="s">
        <v>5104</v>
      </c>
      <c r="H2803" s="1" t="s">
        <v>5104</v>
      </c>
      <c r="I2803" s="3">
        <v>1</v>
      </c>
      <c r="J2803" s="1">
        <v>0</v>
      </c>
      <c r="K2803" s="1">
        <v>0</v>
      </c>
      <c r="L2803" s="3">
        <v>1</v>
      </c>
      <c r="M2803" s="6">
        <v>281.7</v>
      </c>
      <c r="N2803" s="13">
        <v>281.7</v>
      </c>
      <c r="O2803" s="3">
        <v>44</v>
      </c>
      <c r="P2803" s="1">
        <v>4.04</v>
      </c>
      <c r="Q2803" s="1">
        <v>4.04</v>
      </c>
      <c r="R2803" s="3">
        <v>47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100</v>
      </c>
      <c r="AC2803" s="3">
        <v>11</v>
      </c>
      <c r="AD2803" s="1">
        <v>-9.0224465000000004E-2</v>
      </c>
      <c r="AE2803" s="1">
        <v>7.4363546281953893E-2</v>
      </c>
      <c r="AF2803" s="1">
        <v>1</v>
      </c>
      <c r="AG2803" s="1">
        <v>1</v>
      </c>
      <c r="AH2803" s="1">
        <v>11</v>
      </c>
      <c r="AI2803" s="1">
        <v>1</v>
      </c>
      <c r="AJ2803" s="1">
        <v>1</v>
      </c>
      <c r="AK2803" s="1">
        <v>51</v>
      </c>
    </row>
    <row r="2804" spans="1:37" x14ac:dyDescent="0.2">
      <c r="A2804" t="s">
        <v>2802</v>
      </c>
      <c r="B2804" t="s">
        <v>5123</v>
      </c>
      <c r="C2804" t="s">
        <v>6199</v>
      </c>
      <c r="D2804" t="s">
        <v>10825</v>
      </c>
      <c r="E2804" t="s">
        <v>10826</v>
      </c>
      <c r="F2804" s="35" t="s">
        <v>10827</v>
      </c>
      <c r="G2804" s="1" t="s">
        <v>5104</v>
      </c>
      <c r="H2804" s="1" t="s">
        <v>5104</v>
      </c>
      <c r="I2804" s="3">
        <v>1</v>
      </c>
      <c r="J2804" s="1">
        <v>0</v>
      </c>
      <c r="K2804" s="1">
        <v>0</v>
      </c>
      <c r="L2804" s="3">
        <v>1</v>
      </c>
      <c r="M2804" s="6">
        <v>6937.5</v>
      </c>
      <c r="N2804" s="13">
        <v>6937.5</v>
      </c>
      <c r="O2804" s="3">
        <v>44</v>
      </c>
      <c r="P2804" s="1">
        <v>5.34</v>
      </c>
      <c r="Q2804" s="1">
        <v>5.34</v>
      </c>
      <c r="R2804" s="3">
        <v>47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100</v>
      </c>
      <c r="AC2804" s="3">
        <v>11</v>
      </c>
      <c r="AD2804" s="1">
        <v>-9.0224465000000004E-2</v>
      </c>
      <c r="AE2804" s="1">
        <v>7.4363546281953893E-2</v>
      </c>
      <c r="AF2804" s="1">
        <v>1</v>
      </c>
      <c r="AG2804" s="1">
        <v>1</v>
      </c>
      <c r="AH2804" s="1">
        <v>11</v>
      </c>
      <c r="AI2804" s="1">
        <v>4</v>
      </c>
      <c r="AJ2804" s="1">
        <v>4</v>
      </c>
      <c r="AK2804" s="1">
        <v>51</v>
      </c>
    </row>
    <row r="2805" spans="1:37" x14ac:dyDescent="0.2">
      <c r="A2805" t="s">
        <v>2803</v>
      </c>
      <c r="B2805" t="s">
        <v>5123</v>
      </c>
      <c r="C2805" t="s">
        <v>5131</v>
      </c>
      <c r="D2805" t="s">
        <v>10828</v>
      </c>
      <c r="E2805" t="s">
        <v>6549</v>
      </c>
      <c r="F2805" s="35" t="s">
        <v>10829</v>
      </c>
      <c r="G2805" s="1" t="s">
        <v>5104</v>
      </c>
      <c r="H2805" s="1" t="s">
        <v>5104</v>
      </c>
      <c r="I2805" s="3">
        <v>1</v>
      </c>
      <c r="J2805" s="1">
        <v>0</v>
      </c>
      <c r="K2805" s="1">
        <v>0</v>
      </c>
      <c r="L2805" s="3">
        <v>1</v>
      </c>
      <c r="M2805" s="6">
        <v>25.5</v>
      </c>
      <c r="N2805" s="13">
        <v>25.5</v>
      </c>
      <c r="O2805" s="3">
        <v>44</v>
      </c>
      <c r="P2805" s="1">
        <v>3.9</v>
      </c>
      <c r="Q2805" s="1">
        <v>3.6429999999999998</v>
      </c>
      <c r="R2805" s="3">
        <v>1</v>
      </c>
      <c r="S2805" s="1">
        <v>20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20</v>
      </c>
      <c r="AB2805" s="1">
        <v>60</v>
      </c>
      <c r="AC2805" s="3">
        <v>11</v>
      </c>
      <c r="AD2805" s="1">
        <v>-5.1553953E-2</v>
      </c>
      <c r="AE2805" s="1">
        <v>4.7387617257421098E-2</v>
      </c>
      <c r="AF2805" s="1">
        <v>1</v>
      </c>
      <c r="AG2805" s="1">
        <v>1</v>
      </c>
      <c r="AH2805" s="1">
        <v>11</v>
      </c>
      <c r="AI2805" s="1">
        <v>5</v>
      </c>
      <c r="AJ2805" s="1">
        <v>5</v>
      </c>
      <c r="AK2805" s="1">
        <v>51</v>
      </c>
    </row>
    <row r="2806" spans="1:37" x14ac:dyDescent="0.2">
      <c r="A2806" t="s">
        <v>2804</v>
      </c>
      <c r="B2806" t="s">
        <v>5123</v>
      </c>
      <c r="C2806" t="s">
        <v>5131</v>
      </c>
      <c r="D2806" t="s">
        <v>10828</v>
      </c>
      <c r="E2806" t="s">
        <v>6612</v>
      </c>
      <c r="F2806" s="35" t="s">
        <v>10830</v>
      </c>
      <c r="G2806" s="1" t="s">
        <v>5104</v>
      </c>
      <c r="H2806" s="1" t="s">
        <v>5104</v>
      </c>
      <c r="I2806" s="3">
        <v>1</v>
      </c>
      <c r="J2806" s="1">
        <v>1</v>
      </c>
      <c r="K2806" s="1">
        <v>1</v>
      </c>
      <c r="L2806" s="3">
        <v>1</v>
      </c>
      <c r="M2806" s="6">
        <v>18.3</v>
      </c>
      <c r="N2806" s="13">
        <v>18.3</v>
      </c>
      <c r="O2806" s="3">
        <v>44</v>
      </c>
      <c r="P2806" s="1">
        <v>3.2</v>
      </c>
      <c r="Q2806" s="1">
        <v>3.2</v>
      </c>
      <c r="R2806" s="3">
        <v>47</v>
      </c>
      <c r="S2806" s="1">
        <v>20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30</v>
      </c>
      <c r="AB2806" s="1">
        <v>50</v>
      </c>
      <c r="AC2806" s="3">
        <v>11</v>
      </c>
      <c r="AD2806" s="1">
        <v>-4.8021458000000003E-2</v>
      </c>
      <c r="AE2806" s="1">
        <v>3.6130716973585802E-2</v>
      </c>
      <c r="AF2806" s="1">
        <v>1</v>
      </c>
      <c r="AG2806" s="1">
        <v>1</v>
      </c>
      <c r="AH2806" s="1">
        <v>11</v>
      </c>
      <c r="AI2806" s="1">
        <v>1</v>
      </c>
      <c r="AJ2806" s="1">
        <v>1</v>
      </c>
      <c r="AK2806" s="1">
        <v>51</v>
      </c>
    </row>
    <row r="2807" spans="1:37" x14ac:dyDescent="0.2">
      <c r="A2807" t="s">
        <v>2805</v>
      </c>
      <c r="B2807" t="s">
        <v>5123</v>
      </c>
      <c r="C2807" t="s">
        <v>5131</v>
      </c>
      <c r="D2807" t="s">
        <v>10828</v>
      </c>
      <c r="E2807" t="s">
        <v>6116</v>
      </c>
      <c r="F2807" s="35" t="s">
        <v>10831</v>
      </c>
      <c r="G2807" s="1" t="s">
        <v>5104</v>
      </c>
      <c r="H2807" s="1" t="s">
        <v>5104</v>
      </c>
      <c r="I2807" s="3">
        <v>1</v>
      </c>
      <c r="J2807" s="1">
        <v>1</v>
      </c>
      <c r="K2807" s="1">
        <v>1</v>
      </c>
      <c r="L2807" s="3">
        <v>1</v>
      </c>
      <c r="M2807" s="6">
        <v>32</v>
      </c>
      <c r="N2807" s="13">
        <v>32</v>
      </c>
      <c r="O2807" s="3">
        <v>44</v>
      </c>
      <c r="P2807" s="1">
        <v>4.5650000000000004</v>
      </c>
      <c r="Q2807" s="1">
        <v>4.5650000000000004</v>
      </c>
      <c r="R2807" s="3">
        <v>47</v>
      </c>
      <c r="S2807" s="1">
        <v>20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30</v>
      </c>
      <c r="AB2807" s="1">
        <v>50</v>
      </c>
      <c r="AC2807" s="3">
        <v>11</v>
      </c>
      <c r="AD2807" s="1">
        <v>-4.8021458000000003E-2</v>
      </c>
      <c r="AE2807" s="1">
        <v>3.6130716973585802E-2</v>
      </c>
      <c r="AF2807" s="1">
        <v>1</v>
      </c>
      <c r="AG2807" s="1">
        <v>1</v>
      </c>
      <c r="AH2807" s="1">
        <v>11</v>
      </c>
      <c r="AI2807" s="1">
        <v>1</v>
      </c>
      <c r="AJ2807" s="1">
        <v>1</v>
      </c>
      <c r="AK2807" s="1">
        <v>51</v>
      </c>
    </row>
    <row r="2808" spans="1:37" x14ac:dyDescent="0.2">
      <c r="A2808" t="s">
        <v>2806</v>
      </c>
      <c r="B2808" t="s">
        <v>5123</v>
      </c>
      <c r="C2808" t="s">
        <v>5131</v>
      </c>
      <c r="D2808" t="s">
        <v>10828</v>
      </c>
      <c r="E2808" t="s">
        <v>10832</v>
      </c>
      <c r="F2808" s="35" t="s">
        <v>10833</v>
      </c>
      <c r="G2808" s="1" t="s">
        <v>5106</v>
      </c>
      <c r="H2808" s="1" t="s">
        <v>5106</v>
      </c>
      <c r="I2808" s="3">
        <v>1</v>
      </c>
      <c r="J2808" s="1">
        <v>1</v>
      </c>
      <c r="K2808" s="1">
        <v>1</v>
      </c>
      <c r="L2808" s="3">
        <v>1</v>
      </c>
      <c r="M2808" s="6">
        <v>19</v>
      </c>
      <c r="N2808" s="13">
        <v>19</v>
      </c>
      <c r="O2808" s="3">
        <v>44</v>
      </c>
      <c r="P2808" s="1">
        <v>5.2874999999999996</v>
      </c>
      <c r="Q2808" s="1">
        <v>5.2874999999999996</v>
      </c>
      <c r="R2808" s="3">
        <v>47</v>
      </c>
      <c r="S2808" s="1">
        <v>20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30</v>
      </c>
      <c r="AB2808" s="1">
        <v>50</v>
      </c>
      <c r="AC2808" s="3">
        <v>11</v>
      </c>
      <c r="AD2808" s="1">
        <v>-4.8021458000000003E-2</v>
      </c>
      <c r="AE2808" s="1">
        <v>3.6130716973585802E-2</v>
      </c>
      <c r="AF2808" s="1">
        <v>1</v>
      </c>
      <c r="AG2808" s="1">
        <v>1</v>
      </c>
      <c r="AH2808" s="1">
        <v>11</v>
      </c>
      <c r="AI2808" s="1">
        <v>3</v>
      </c>
      <c r="AJ2808" s="1">
        <v>3</v>
      </c>
      <c r="AK2808" s="1">
        <v>51</v>
      </c>
    </row>
    <row r="2809" spans="1:37" x14ac:dyDescent="0.2">
      <c r="A2809" t="s">
        <v>2807</v>
      </c>
      <c r="B2809" t="s">
        <v>5123</v>
      </c>
      <c r="C2809" t="s">
        <v>5131</v>
      </c>
      <c r="D2809" t="s">
        <v>10828</v>
      </c>
      <c r="E2809" t="s">
        <v>10834</v>
      </c>
      <c r="F2809" s="35" t="s">
        <v>10835</v>
      </c>
      <c r="G2809" s="1" t="s">
        <v>5106</v>
      </c>
      <c r="H2809" s="1" t="s">
        <v>5106</v>
      </c>
      <c r="I2809" s="3">
        <v>1</v>
      </c>
      <c r="J2809" s="1">
        <v>1</v>
      </c>
      <c r="K2809" s="1">
        <v>1</v>
      </c>
      <c r="L2809" s="3">
        <v>1</v>
      </c>
      <c r="M2809" s="6">
        <v>21.2</v>
      </c>
      <c r="N2809" s="13">
        <v>21.2</v>
      </c>
      <c r="O2809" s="3">
        <v>44</v>
      </c>
      <c r="P2809" s="1">
        <v>4.3025000000000002</v>
      </c>
      <c r="Q2809" s="1">
        <v>4.3025000000000002</v>
      </c>
      <c r="R2809" s="3">
        <v>47</v>
      </c>
      <c r="S2809" s="1">
        <v>20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30</v>
      </c>
      <c r="AB2809" s="1">
        <v>50</v>
      </c>
      <c r="AC2809" s="3">
        <v>11</v>
      </c>
      <c r="AD2809" s="1">
        <v>-4.8021458000000003E-2</v>
      </c>
      <c r="AE2809" s="1">
        <v>3.6130716973585802E-2</v>
      </c>
      <c r="AF2809" s="1">
        <v>1</v>
      </c>
      <c r="AG2809" s="1">
        <v>1</v>
      </c>
      <c r="AH2809" s="1">
        <v>11</v>
      </c>
      <c r="AI2809" s="1">
        <v>6</v>
      </c>
      <c r="AJ2809" s="1">
        <v>6</v>
      </c>
      <c r="AK2809" s="1">
        <v>51</v>
      </c>
    </row>
    <row r="2810" spans="1:37" x14ac:dyDescent="0.2">
      <c r="A2810" t="s">
        <v>2808</v>
      </c>
      <c r="B2810" t="s">
        <v>5123</v>
      </c>
      <c r="C2810" t="s">
        <v>5131</v>
      </c>
      <c r="D2810" t="s">
        <v>10828</v>
      </c>
      <c r="E2810" t="s">
        <v>6193</v>
      </c>
      <c r="F2810" s="35" t="s">
        <v>10833</v>
      </c>
      <c r="G2810" s="1" t="s">
        <v>5106</v>
      </c>
      <c r="H2810" s="1" t="s">
        <v>5106</v>
      </c>
      <c r="I2810" s="3">
        <v>1</v>
      </c>
      <c r="J2810" s="1">
        <v>0</v>
      </c>
      <c r="K2810" s="1">
        <v>0</v>
      </c>
      <c r="L2810" s="3">
        <v>1</v>
      </c>
      <c r="M2810" s="6">
        <v>38.6</v>
      </c>
      <c r="N2810" s="13">
        <v>38.6</v>
      </c>
      <c r="O2810" s="3">
        <v>44</v>
      </c>
      <c r="P2810" s="1">
        <v>4.13</v>
      </c>
      <c r="Q2810" s="1">
        <v>4.13</v>
      </c>
      <c r="R2810" s="3">
        <v>47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20</v>
      </c>
      <c r="AB2810" s="1">
        <v>80</v>
      </c>
      <c r="AC2810" s="3">
        <v>11</v>
      </c>
      <c r="AD2810" s="1">
        <v>-9.6604672000000003E-2</v>
      </c>
      <c r="AE2810" s="1">
        <v>5.6137505220850502E-2</v>
      </c>
      <c r="AF2810" s="1">
        <v>1</v>
      </c>
      <c r="AG2810" s="1">
        <v>1</v>
      </c>
      <c r="AH2810" s="1">
        <v>11</v>
      </c>
      <c r="AI2810" s="1">
        <v>6</v>
      </c>
      <c r="AJ2810" s="1">
        <v>6</v>
      </c>
      <c r="AK2810" s="1">
        <v>51</v>
      </c>
    </row>
    <row r="2811" spans="1:37" x14ac:dyDescent="0.2">
      <c r="A2811" t="s">
        <v>2809</v>
      </c>
      <c r="B2811" t="s">
        <v>5123</v>
      </c>
      <c r="C2811" t="s">
        <v>5131</v>
      </c>
      <c r="D2811" t="s">
        <v>10828</v>
      </c>
      <c r="E2811" t="s">
        <v>10172</v>
      </c>
      <c r="F2811" s="35" t="s">
        <v>10836</v>
      </c>
      <c r="G2811" s="1" t="s">
        <v>5106</v>
      </c>
      <c r="H2811" s="1" t="s">
        <v>5106</v>
      </c>
      <c r="I2811" s="3">
        <v>1</v>
      </c>
      <c r="J2811" s="1">
        <v>0</v>
      </c>
      <c r="K2811" s="1">
        <v>0</v>
      </c>
      <c r="L2811" s="3">
        <v>1</v>
      </c>
      <c r="M2811" s="6">
        <v>55.5</v>
      </c>
      <c r="N2811" s="13">
        <v>55.5</v>
      </c>
      <c r="O2811" s="3">
        <v>44</v>
      </c>
      <c r="P2811" s="1">
        <v>4.13</v>
      </c>
      <c r="Q2811" s="1">
        <v>4.13</v>
      </c>
      <c r="R2811" s="3">
        <v>47</v>
      </c>
      <c r="S2811" s="1">
        <v>20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20</v>
      </c>
      <c r="AB2811" s="1">
        <v>60</v>
      </c>
      <c r="AC2811" s="3">
        <v>11</v>
      </c>
      <c r="AD2811" s="1">
        <v>-5.1553953E-2</v>
      </c>
      <c r="AE2811" s="1">
        <v>4.7387617257421098E-2</v>
      </c>
      <c r="AF2811" s="1">
        <v>1</v>
      </c>
      <c r="AG2811" s="1">
        <v>1</v>
      </c>
      <c r="AH2811" s="1">
        <v>11</v>
      </c>
      <c r="AI2811" s="1">
        <v>4</v>
      </c>
      <c r="AJ2811" s="1">
        <v>4</v>
      </c>
      <c r="AK2811" s="1">
        <v>51</v>
      </c>
    </row>
    <row r="2812" spans="1:37" x14ac:dyDescent="0.2">
      <c r="A2812" t="s">
        <v>2810</v>
      </c>
      <c r="B2812" t="s">
        <v>5123</v>
      </c>
      <c r="C2812" t="s">
        <v>5131</v>
      </c>
      <c r="D2812" t="s">
        <v>10828</v>
      </c>
      <c r="E2812" t="s">
        <v>10837</v>
      </c>
      <c r="F2812" s="35" t="s">
        <v>10838</v>
      </c>
      <c r="G2812" s="1" t="s">
        <v>5104</v>
      </c>
      <c r="H2812" s="1" t="s">
        <v>5104</v>
      </c>
      <c r="I2812" s="3">
        <v>1</v>
      </c>
      <c r="J2812" s="1">
        <v>1</v>
      </c>
      <c r="K2812" s="1">
        <v>1</v>
      </c>
      <c r="L2812" s="3">
        <v>1</v>
      </c>
      <c r="M2812" s="6">
        <v>37</v>
      </c>
      <c r="N2812" s="13">
        <v>37</v>
      </c>
      <c r="O2812" s="3">
        <v>44</v>
      </c>
      <c r="P2812" s="1">
        <v>4.79</v>
      </c>
      <c r="Q2812" s="1">
        <v>4.79</v>
      </c>
      <c r="R2812" s="3">
        <v>47</v>
      </c>
      <c r="S2812" s="1">
        <v>20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30</v>
      </c>
      <c r="AB2812" s="1">
        <v>50</v>
      </c>
      <c r="AC2812" s="3">
        <v>11</v>
      </c>
      <c r="AD2812" s="1">
        <v>-4.8021458000000003E-2</v>
      </c>
      <c r="AE2812" s="1">
        <v>3.6130716973585802E-2</v>
      </c>
      <c r="AF2812" s="1">
        <v>1</v>
      </c>
      <c r="AG2812" s="1">
        <v>1</v>
      </c>
      <c r="AH2812" s="1">
        <v>11</v>
      </c>
      <c r="AI2812" s="1">
        <v>8</v>
      </c>
      <c r="AJ2812" s="1">
        <v>8</v>
      </c>
      <c r="AK2812" s="1">
        <v>51</v>
      </c>
    </row>
    <row r="2813" spans="1:37" x14ac:dyDescent="0.2">
      <c r="A2813" t="s">
        <v>2811</v>
      </c>
      <c r="B2813" t="s">
        <v>5123</v>
      </c>
      <c r="C2813" t="s">
        <v>5131</v>
      </c>
      <c r="D2813" t="s">
        <v>10828</v>
      </c>
      <c r="E2813" t="s">
        <v>10839</v>
      </c>
      <c r="F2813" s="35" t="s">
        <v>10840</v>
      </c>
      <c r="G2813" s="1" t="s">
        <v>5106</v>
      </c>
      <c r="H2813" s="1" t="s">
        <v>5106</v>
      </c>
      <c r="I2813" s="3">
        <v>1</v>
      </c>
      <c r="J2813" s="1">
        <v>1</v>
      </c>
      <c r="K2813" s="1">
        <v>1</v>
      </c>
      <c r="L2813" s="3">
        <v>1</v>
      </c>
      <c r="M2813" s="6">
        <v>28.2</v>
      </c>
      <c r="N2813" s="13">
        <v>28.2</v>
      </c>
      <c r="O2813" s="3">
        <v>44</v>
      </c>
      <c r="P2813" s="1">
        <v>5.95</v>
      </c>
      <c r="Q2813" s="1">
        <v>5.95</v>
      </c>
      <c r="R2813" s="3">
        <v>47</v>
      </c>
      <c r="S2813" s="1">
        <v>20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30</v>
      </c>
      <c r="AB2813" s="1">
        <v>50</v>
      </c>
      <c r="AC2813" s="3">
        <v>11</v>
      </c>
      <c r="AD2813" s="1">
        <v>-4.8021458000000003E-2</v>
      </c>
      <c r="AE2813" s="1">
        <v>3.6130716973585802E-2</v>
      </c>
      <c r="AF2813" s="1">
        <v>1</v>
      </c>
      <c r="AG2813" s="1">
        <v>1</v>
      </c>
      <c r="AH2813" s="1">
        <v>11</v>
      </c>
      <c r="AI2813" s="1">
        <v>4</v>
      </c>
      <c r="AJ2813" s="1">
        <v>4</v>
      </c>
      <c r="AK2813" s="1">
        <v>51</v>
      </c>
    </row>
    <row r="2814" spans="1:37" x14ac:dyDescent="0.2">
      <c r="A2814" t="s">
        <v>2812</v>
      </c>
      <c r="B2814" t="s">
        <v>5123</v>
      </c>
      <c r="C2814" t="s">
        <v>5131</v>
      </c>
      <c r="D2814" t="s">
        <v>10828</v>
      </c>
      <c r="E2814" t="s">
        <v>10841</v>
      </c>
      <c r="F2814" s="35" t="s">
        <v>10842</v>
      </c>
      <c r="G2814" s="1" t="s">
        <v>5104</v>
      </c>
      <c r="H2814" s="1" t="s">
        <v>5104</v>
      </c>
      <c r="I2814" s="3">
        <v>1</v>
      </c>
      <c r="J2814" s="1">
        <v>0</v>
      </c>
      <c r="K2814" s="1">
        <v>0</v>
      </c>
      <c r="L2814" s="3">
        <v>1</v>
      </c>
      <c r="M2814" s="6">
        <v>31.8</v>
      </c>
      <c r="N2814" s="13">
        <v>31.8</v>
      </c>
      <c r="O2814" s="3">
        <v>44</v>
      </c>
      <c r="P2814" s="1">
        <v>4.13</v>
      </c>
      <c r="Q2814" s="1">
        <v>4.13</v>
      </c>
      <c r="R2814" s="3">
        <v>47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20</v>
      </c>
      <c r="AB2814" s="1">
        <v>80</v>
      </c>
      <c r="AC2814" s="3">
        <v>11</v>
      </c>
      <c r="AD2814" s="1">
        <v>-9.6604672000000003E-2</v>
      </c>
      <c r="AE2814" s="1">
        <v>5.6137505220850502E-2</v>
      </c>
      <c r="AF2814" s="1">
        <v>1</v>
      </c>
      <c r="AG2814" s="1">
        <v>1</v>
      </c>
      <c r="AH2814" s="1">
        <v>11</v>
      </c>
      <c r="AI2814" s="1">
        <v>1</v>
      </c>
      <c r="AJ2814" s="1">
        <v>1</v>
      </c>
      <c r="AK2814" s="1">
        <v>51</v>
      </c>
    </row>
    <row r="2815" spans="1:37" x14ac:dyDescent="0.2">
      <c r="A2815" t="s">
        <v>2813</v>
      </c>
      <c r="B2815" t="s">
        <v>5123</v>
      </c>
      <c r="C2815" t="s">
        <v>5131</v>
      </c>
      <c r="D2815" t="s">
        <v>10828</v>
      </c>
      <c r="E2815" t="s">
        <v>6787</v>
      </c>
      <c r="F2815" s="35" t="s">
        <v>10843</v>
      </c>
      <c r="G2815" s="1" t="s">
        <v>5106</v>
      </c>
      <c r="H2815" s="1" t="s">
        <v>5106</v>
      </c>
      <c r="I2815" s="3">
        <v>1</v>
      </c>
      <c r="J2815" s="1">
        <v>0</v>
      </c>
      <c r="K2815" s="1">
        <v>0</v>
      </c>
      <c r="L2815" s="3">
        <v>1</v>
      </c>
      <c r="M2815" s="6">
        <v>35</v>
      </c>
      <c r="N2815" s="13">
        <v>35</v>
      </c>
      <c r="O2815" s="3">
        <v>44</v>
      </c>
      <c r="P2815" s="1">
        <v>4.1074999999999999</v>
      </c>
      <c r="Q2815" s="1">
        <v>4.1074999999999999</v>
      </c>
      <c r="R2815" s="3">
        <v>47</v>
      </c>
      <c r="S2815" s="1">
        <v>20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20</v>
      </c>
      <c r="AB2815" s="1">
        <v>60</v>
      </c>
      <c r="AC2815" s="3">
        <v>11</v>
      </c>
      <c r="AD2815" s="1">
        <v>-5.1553953E-2</v>
      </c>
      <c r="AE2815" s="1">
        <v>4.7387617257421098E-2</v>
      </c>
      <c r="AF2815" s="1">
        <v>1</v>
      </c>
      <c r="AG2815" s="1">
        <v>1</v>
      </c>
      <c r="AH2815" s="1">
        <v>11</v>
      </c>
      <c r="AI2815" s="1">
        <v>3</v>
      </c>
      <c r="AJ2815" s="1">
        <v>3</v>
      </c>
      <c r="AK2815" s="1">
        <v>51</v>
      </c>
    </row>
    <row r="2816" spans="1:37" x14ac:dyDescent="0.2">
      <c r="A2816" t="s">
        <v>2814</v>
      </c>
      <c r="B2816" t="s">
        <v>5565</v>
      </c>
      <c r="C2816" t="s">
        <v>5566</v>
      </c>
      <c r="D2816" t="s">
        <v>10844</v>
      </c>
      <c r="E2816" t="s">
        <v>7862</v>
      </c>
      <c r="F2816" s="35" t="s">
        <v>15108</v>
      </c>
      <c r="G2816" s="1" t="s">
        <v>5105</v>
      </c>
      <c r="H2816" s="1" t="s">
        <v>5105</v>
      </c>
      <c r="I2816" s="3">
        <v>1</v>
      </c>
      <c r="J2816" s="1">
        <v>0</v>
      </c>
      <c r="K2816" s="1">
        <v>0</v>
      </c>
      <c r="L2816" s="3">
        <v>1</v>
      </c>
      <c r="M2816" s="6">
        <v>220</v>
      </c>
      <c r="N2816" s="13">
        <v>220</v>
      </c>
      <c r="O2816" s="3">
        <v>44</v>
      </c>
      <c r="P2816" s="1" t="s">
        <v>2</v>
      </c>
      <c r="Q2816" s="1">
        <v>4.2302</v>
      </c>
      <c r="R2816" s="3" t="s">
        <v>14989</v>
      </c>
      <c r="S2816" s="1">
        <v>0</v>
      </c>
      <c r="T2816" s="1">
        <v>0</v>
      </c>
      <c r="U2816" s="1">
        <v>0</v>
      </c>
      <c r="V2816" s="1">
        <v>0</v>
      </c>
      <c r="W2816" s="1">
        <v>100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3">
        <v>44</v>
      </c>
      <c r="AD2816" s="1">
        <v>-9.6555499999999999E-4</v>
      </c>
      <c r="AE2816" s="1">
        <v>-9.2234779284878603E-3</v>
      </c>
      <c r="AF2816" s="1">
        <v>1</v>
      </c>
      <c r="AG2816" s="1">
        <v>1</v>
      </c>
      <c r="AH2816" s="1">
        <v>1</v>
      </c>
      <c r="AI2816" s="1">
        <v>2</v>
      </c>
      <c r="AJ2816" s="1">
        <v>2</v>
      </c>
      <c r="AK2816" s="1">
        <v>51</v>
      </c>
    </row>
    <row r="2817" spans="1:37" x14ac:dyDescent="0.2">
      <c r="A2817" t="s">
        <v>2815</v>
      </c>
      <c r="B2817" t="s">
        <v>5565</v>
      </c>
      <c r="C2817" t="s">
        <v>5566</v>
      </c>
      <c r="D2817" t="s">
        <v>10844</v>
      </c>
      <c r="E2817" t="s">
        <v>10845</v>
      </c>
      <c r="F2817" s="35" t="s">
        <v>15109</v>
      </c>
      <c r="G2817" s="1" t="s">
        <v>5105</v>
      </c>
      <c r="H2817" s="1" t="s">
        <v>5105</v>
      </c>
      <c r="I2817" s="3">
        <v>1</v>
      </c>
      <c r="J2817" s="1">
        <v>0</v>
      </c>
      <c r="K2817" s="1">
        <v>0</v>
      </c>
      <c r="L2817" s="3">
        <v>1</v>
      </c>
      <c r="M2817" s="6">
        <v>230</v>
      </c>
      <c r="N2817" s="13">
        <v>230</v>
      </c>
      <c r="O2817" s="3">
        <v>44</v>
      </c>
      <c r="P2817" s="1">
        <v>6</v>
      </c>
      <c r="Q2817" s="1">
        <v>6</v>
      </c>
      <c r="R2817" s="3">
        <v>1</v>
      </c>
      <c r="S2817" s="1">
        <v>50</v>
      </c>
      <c r="T2817" s="1">
        <v>50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3">
        <v>11</v>
      </c>
      <c r="AD2817" s="1">
        <v>7.9675099999999999E-2</v>
      </c>
      <c r="AE2817" s="1">
        <v>6.99982313960277E-3</v>
      </c>
      <c r="AF2817" s="1">
        <v>1</v>
      </c>
      <c r="AG2817" s="1">
        <v>1</v>
      </c>
      <c r="AH2817" s="1">
        <v>11</v>
      </c>
      <c r="AI2817" s="1">
        <v>4</v>
      </c>
      <c r="AJ2817" s="1">
        <v>4</v>
      </c>
      <c r="AK2817" s="1">
        <v>51</v>
      </c>
    </row>
    <row r="2818" spans="1:37" x14ac:dyDescent="0.2">
      <c r="A2818" t="s">
        <v>2816</v>
      </c>
      <c r="B2818" t="s">
        <v>5565</v>
      </c>
      <c r="C2818" t="s">
        <v>5566</v>
      </c>
      <c r="D2818" t="s">
        <v>10844</v>
      </c>
      <c r="E2818" t="s">
        <v>10846</v>
      </c>
      <c r="F2818" s="35" t="s">
        <v>10847</v>
      </c>
      <c r="G2818" s="1" t="s">
        <v>5105</v>
      </c>
      <c r="H2818" s="1" t="s">
        <v>5105</v>
      </c>
      <c r="I2818" s="3">
        <v>1</v>
      </c>
      <c r="J2818" s="1">
        <v>0</v>
      </c>
      <c r="K2818" s="1">
        <v>0</v>
      </c>
      <c r="L2818" s="3">
        <v>1</v>
      </c>
      <c r="M2818" s="6">
        <v>230</v>
      </c>
      <c r="N2818" s="13">
        <v>230</v>
      </c>
      <c r="O2818" s="3">
        <v>44</v>
      </c>
      <c r="P2818" s="1">
        <v>6</v>
      </c>
      <c r="Q2818" s="1">
        <v>6</v>
      </c>
      <c r="R2818" s="3">
        <v>1</v>
      </c>
      <c r="S2818" s="1">
        <v>50</v>
      </c>
      <c r="T2818" s="1">
        <v>50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3">
        <v>11</v>
      </c>
      <c r="AD2818" s="1">
        <v>7.9675099999999999E-2</v>
      </c>
      <c r="AE2818" s="1">
        <v>6.9998231396027604E-3</v>
      </c>
      <c r="AF2818" s="1">
        <v>1</v>
      </c>
      <c r="AG2818" s="1">
        <v>1</v>
      </c>
      <c r="AH2818" s="1">
        <v>11</v>
      </c>
      <c r="AI2818" s="1">
        <v>1</v>
      </c>
      <c r="AJ2818" s="1">
        <v>1</v>
      </c>
      <c r="AK2818" s="1">
        <v>51</v>
      </c>
    </row>
    <row r="2819" spans="1:37" x14ac:dyDescent="0.2">
      <c r="A2819" t="s">
        <v>2817</v>
      </c>
      <c r="B2819" t="s">
        <v>5565</v>
      </c>
      <c r="C2819" t="s">
        <v>5566</v>
      </c>
      <c r="D2819" t="s">
        <v>10844</v>
      </c>
      <c r="E2819" t="s">
        <v>10848</v>
      </c>
      <c r="F2819" s="35" t="s">
        <v>15110</v>
      </c>
      <c r="G2819" s="1" t="s">
        <v>5105</v>
      </c>
      <c r="H2819" s="1" t="s">
        <v>5105</v>
      </c>
      <c r="I2819" s="3">
        <v>1</v>
      </c>
      <c r="J2819" s="1">
        <v>0</v>
      </c>
      <c r="K2819" s="1">
        <v>0</v>
      </c>
      <c r="L2819" s="3">
        <v>1</v>
      </c>
      <c r="M2819" s="6">
        <v>122</v>
      </c>
      <c r="N2819" s="13">
        <v>122</v>
      </c>
      <c r="O2819" s="3">
        <v>44</v>
      </c>
      <c r="P2819" s="1" t="s">
        <v>2</v>
      </c>
      <c r="Q2819" s="1">
        <v>3.6577000000000002</v>
      </c>
      <c r="R2819" s="3" t="s">
        <v>14989</v>
      </c>
      <c r="S2819" s="1">
        <v>0</v>
      </c>
      <c r="T2819" s="1">
        <v>0</v>
      </c>
      <c r="U2819" s="1">
        <v>0</v>
      </c>
      <c r="V2819" s="1">
        <v>0</v>
      </c>
      <c r="W2819" s="1">
        <v>100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3">
        <v>44</v>
      </c>
      <c r="AD2819" s="1">
        <v>-9.6555499999999999E-4</v>
      </c>
      <c r="AE2819" s="1">
        <v>-9.2234779284878603E-3</v>
      </c>
      <c r="AF2819" s="1">
        <v>1</v>
      </c>
      <c r="AG2819" s="1">
        <v>1</v>
      </c>
      <c r="AH2819" s="1">
        <v>1</v>
      </c>
      <c r="AI2819" s="1">
        <v>1</v>
      </c>
      <c r="AJ2819" s="1">
        <v>1</v>
      </c>
      <c r="AK2819" s="1">
        <v>51</v>
      </c>
    </row>
    <row r="2820" spans="1:37" x14ac:dyDescent="0.2">
      <c r="A2820" t="s">
        <v>2818</v>
      </c>
      <c r="B2820" t="s">
        <v>5123</v>
      </c>
      <c r="C2820" t="s">
        <v>6600</v>
      </c>
      <c r="D2820" t="s">
        <v>10849</v>
      </c>
      <c r="E2820" t="s">
        <v>6189</v>
      </c>
      <c r="F2820" s="35" t="s">
        <v>10850</v>
      </c>
      <c r="G2820" s="1" t="s">
        <v>5104</v>
      </c>
      <c r="H2820" s="1" t="s">
        <v>5104</v>
      </c>
      <c r="I2820" s="3">
        <v>1</v>
      </c>
      <c r="J2820" s="1">
        <v>1</v>
      </c>
      <c r="K2820" s="1">
        <v>1</v>
      </c>
      <c r="L2820" s="3">
        <v>1</v>
      </c>
      <c r="M2820" s="6">
        <v>24.5</v>
      </c>
      <c r="N2820" s="13">
        <v>24.5</v>
      </c>
      <c r="O2820" s="3">
        <v>44</v>
      </c>
      <c r="P2820" s="1">
        <v>3</v>
      </c>
      <c r="Q2820" s="1">
        <v>3</v>
      </c>
      <c r="R2820" s="3">
        <v>47</v>
      </c>
      <c r="S2820" s="1">
        <v>10</v>
      </c>
      <c r="T2820" s="1">
        <v>20</v>
      </c>
      <c r="U2820" s="1">
        <v>0</v>
      </c>
      <c r="V2820" s="1">
        <v>0</v>
      </c>
      <c r="W2820" s="1">
        <v>10</v>
      </c>
      <c r="X2820" s="1">
        <v>0</v>
      </c>
      <c r="Y2820" s="1">
        <v>30</v>
      </c>
      <c r="Z2820" s="1">
        <v>0</v>
      </c>
      <c r="AA2820" s="1">
        <v>30</v>
      </c>
      <c r="AB2820" s="1">
        <v>0</v>
      </c>
      <c r="AC2820" s="3">
        <v>11</v>
      </c>
      <c r="AD2820" s="1">
        <v>-2.1081083E-2</v>
      </c>
      <c r="AE2820" s="1">
        <v>-8.3828288149611602E-2</v>
      </c>
      <c r="AF2820" s="1">
        <v>1</v>
      </c>
      <c r="AG2820" s="1">
        <v>1</v>
      </c>
      <c r="AH2820" s="1">
        <v>11</v>
      </c>
      <c r="AI2820" s="1">
        <v>1</v>
      </c>
      <c r="AJ2820" s="1">
        <v>1</v>
      </c>
      <c r="AK2820" s="1">
        <v>51</v>
      </c>
    </row>
    <row r="2821" spans="1:37" x14ac:dyDescent="0.2">
      <c r="A2821" t="s">
        <v>2819</v>
      </c>
      <c r="B2821" t="s">
        <v>5123</v>
      </c>
      <c r="C2821" t="s">
        <v>6600</v>
      </c>
      <c r="D2821" t="s">
        <v>10849</v>
      </c>
      <c r="E2821" t="s">
        <v>10851</v>
      </c>
      <c r="F2821" s="35" t="s">
        <v>10852</v>
      </c>
      <c r="G2821" s="1" t="s">
        <v>5104</v>
      </c>
      <c r="H2821" s="1" t="s">
        <v>5104</v>
      </c>
      <c r="I2821" s="3">
        <v>1</v>
      </c>
      <c r="J2821" s="1">
        <v>1</v>
      </c>
      <c r="K2821" s="1">
        <v>1</v>
      </c>
      <c r="L2821" s="3">
        <v>1</v>
      </c>
      <c r="M2821" s="6">
        <v>45.5</v>
      </c>
      <c r="N2821" s="13">
        <v>45.5</v>
      </c>
      <c r="O2821" s="3">
        <v>44</v>
      </c>
      <c r="P2821" s="1">
        <v>8.1999999999999993</v>
      </c>
      <c r="Q2821" s="1">
        <v>8.1999999999999993</v>
      </c>
      <c r="R2821" s="3">
        <v>1</v>
      </c>
      <c r="S2821" s="1">
        <v>10</v>
      </c>
      <c r="T2821" s="1">
        <v>20</v>
      </c>
      <c r="U2821" s="1">
        <v>0</v>
      </c>
      <c r="V2821" s="1">
        <v>0</v>
      </c>
      <c r="W2821" s="1">
        <v>10</v>
      </c>
      <c r="X2821" s="1">
        <v>0</v>
      </c>
      <c r="Y2821" s="1">
        <v>30</v>
      </c>
      <c r="Z2821" s="1">
        <v>0</v>
      </c>
      <c r="AA2821" s="1">
        <v>30</v>
      </c>
      <c r="AB2821" s="1">
        <v>0</v>
      </c>
      <c r="AC2821" s="3">
        <v>11</v>
      </c>
      <c r="AD2821" s="1">
        <v>-2.1081083E-2</v>
      </c>
      <c r="AE2821" s="1">
        <v>-8.3828288149611602E-2</v>
      </c>
      <c r="AF2821" s="1">
        <v>1</v>
      </c>
      <c r="AG2821" s="1">
        <v>1</v>
      </c>
      <c r="AH2821" s="1">
        <v>11</v>
      </c>
      <c r="AI2821" s="1">
        <v>3</v>
      </c>
      <c r="AJ2821" s="1">
        <v>3</v>
      </c>
      <c r="AK2821" s="1">
        <v>51</v>
      </c>
    </row>
    <row r="2822" spans="1:37" x14ac:dyDescent="0.2">
      <c r="A2822" t="s">
        <v>2820</v>
      </c>
      <c r="B2822" t="s">
        <v>5123</v>
      </c>
      <c r="C2822" t="s">
        <v>6600</v>
      </c>
      <c r="D2822" t="s">
        <v>10849</v>
      </c>
      <c r="E2822" t="s">
        <v>8408</v>
      </c>
      <c r="F2822" s="35" t="s">
        <v>10853</v>
      </c>
      <c r="G2822" s="1" t="s">
        <v>5104</v>
      </c>
      <c r="H2822" s="1" t="s">
        <v>5104</v>
      </c>
      <c r="I2822" s="3">
        <v>1</v>
      </c>
      <c r="J2822" s="1">
        <v>1</v>
      </c>
      <c r="K2822" s="1">
        <v>1</v>
      </c>
      <c r="L2822" s="3">
        <v>1</v>
      </c>
      <c r="M2822" s="6">
        <v>9.5</v>
      </c>
      <c r="N2822" s="13">
        <v>9.5</v>
      </c>
      <c r="O2822" s="3">
        <v>44</v>
      </c>
      <c r="P2822" s="1" t="s">
        <v>2</v>
      </c>
      <c r="Q2822" s="1">
        <v>4.6684000000000001</v>
      </c>
      <c r="R2822" s="3" t="s">
        <v>14989</v>
      </c>
      <c r="S2822" s="1">
        <v>10</v>
      </c>
      <c r="T2822" s="1">
        <v>20</v>
      </c>
      <c r="U2822" s="1">
        <v>0</v>
      </c>
      <c r="V2822" s="1">
        <v>0</v>
      </c>
      <c r="W2822" s="1">
        <v>10</v>
      </c>
      <c r="X2822" s="1">
        <v>0</v>
      </c>
      <c r="Y2822" s="1">
        <v>30</v>
      </c>
      <c r="Z2822" s="1">
        <v>0</v>
      </c>
      <c r="AA2822" s="1">
        <v>30</v>
      </c>
      <c r="AB2822" s="1">
        <v>0</v>
      </c>
      <c r="AC2822" s="3">
        <v>11</v>
      </c>
      <c r="AD2822" s="1">
        <v>-2.1081083E-2</v>
      </c>
      <c r="AE2822" s="1">
        <v>-8.3828288149611602E-2</v>
      </c>
      <c r="AF2822" s="1">
        <v>1</v>
      </c>
      <c r="AG2822" s="1">
        <v>1</v>
      </c>
      <c r="AH2822" s="1">
        <v>11</v>
      </c>
      <c r="AI2822" s="1">
        <v>2</v>
      </c>
      <c r="AJ2822" s="1">
        <v>2</v>
      </c>
      <c r="AK2822" s="1">
        <v>51</v>
      </c>
    </row>
    <row r="2823" spans="1:37" x14ac:dyDescent="0.2">
      <c r="A2823" t="s">
        <v>2821</v>
      </c>
      <c r="B2823" t="s">
        <v>5123</v>
      </c>
      <c r="C2823" t="s">
        <v>5124</v>
      </c>
      <c r="D2823" t="s">
        <v>10854</v>
      </c>
      <c r="E2823" t="s">
        <v>6885</v>
      </c>
      <c r="F2823" s="35" t="s">
        <v>10855</v>
      </c>
      <c r="G2823" s="1" t="s">
        <v>5104</v>
      </c>
      <c r="H2823" s="1" t="s">
        <v>5104</v>
      </c>
      <c r="I2823" s="3">
        <v>1</v>
      </c>
      <c r="J2823" s="1">
        <v>0</v>
      </c>
      <c r="K2823" s="1">
        <v>0</v>
      </c>
      <c r="L2823" s="3">
        <v>1</v>
      </c>
      <c r="M2823" s="6" t="s">
        <v>2</v>
      </c>
      <c r="N2823" s="13">
        <v>48.3</v>
      </c>
      <c r="O2823" s="3" t="s">
        <v>14989</v>
      </c>
      <c r="P2823" s="1" t="s">
        <v>2</v>
      </c>
      <c r="Q2823" s="1">
        <v>3.5811999999999999</v>
      </c>
      <c r="R2823" s="3" t="s">
        <v>14989</v>
      </c>
      <c r="S2823" s="1">
        <v>40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30</v>
      </c>
      <c r="AB2823" s="1">
        <v>30</v>
      </c>
      <c r="AC2823" s="3">
        <v>11</v>
      </c>
      <c r="AD2823" s="1">
        <v>1.539997E-3</v>
      </c>
      <c r="AE2823" s="1">
        <v>2.6239466887201499E-2</v>
      </c>
      <c r="AF2823" s="1">
        <v>1</v>
      </c>
      <c r="AG2823" s="1">
        <v>1</v>
      </c>
      <c r="AH2823" s="1">
        <v>11</v>
      </c>
      <c r="AI2823" s="1">
        <v>2</v>
      </c>
      <c r="AJ2823" s="1">
        <v>2</v>
      </c>
      <c r="AK2823" s="1">
        <v>51</v>
      </c>
    </row>
    <row r="2824" spans="1:37" x14ac:dyDescent="0.2">
      <c r="A2824" t="s">
        <v>2822</v>
      </c>
      <c r="B2824" t="s">
        <v>5123</v>
      </c>
      <c r="C2824" t="s">
        <v>5124</v>
      </c>
      <c r="D2824" t="s">
        <v>10854</v>
      </c>
      <c r="E2824" t="s">
        <v>8426</v>
      </c>
      <c r="F2824" s="35" t="s">
        <v>10856</v>
      </c>
      <c r="G2824" s="1" t="s">
        <v>5104</v>
      </c>
      <c r="H2824" s="1" t="s">
        <v>5104</v>
      </c>
      <c r="I2824" s="3">
        <v>1</v>
      </c>
      <c r="J2824" s="1">
        <v>0</v>
      </c>
      <c r="K2824" s="1">
        <v>0</v>
      </c>
      <c r="L2824" s="3">
        <v>1</v>
      </c>
      <c r="M2824" s="6">
        <v>29.5</v>
      </c>
      <c r="N2824" s="13">
        <v>29.5</v>
      </c>
      <c r="O2824" s="3">
        <v>44</v>
      </c>
      <c r="P2824" s="1">
        <v>6.5</v>
      </c>
      <c r="Q2824" s="1">
        <v>6.5</v>
      </c>
      <c r="R2824" s="3">
        <v>1</v>
      </c>
      <c r="S2824" s="1">
        <v>60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20</v>
      </c>
      <c r="AB2824" s="1">
        <v>20</v>
      </c>
      <c r="AC2824" s="3">
        <v>11</v>
      </c>
      <c r="AD2824" s="1">
        <v>3.6968760000000003E-2</v>
      </c>
      <c r="AE2824" s="1">
        <v>2.7280703567241601E-2</v>
      </c>
      <c r="AF2824" s="1">
        <v>1</v>
      </c>
      <c r="AG2824" s="1">
        <v>1</v>
      </c>
      <c r="AH2824" s="1">
        <v>11</v>
      </c>
      <c r="AI2824" s="1">
        <v>2</v>
      </c>
      <c r="AJ2824" s="1">
        <v>2</v>
      </c>
      <c r="AK2824" s="1">
        <v>51</v>
      </c>
    </row>
    <row r="2825" spans="1:37" x14ac:dyDescent="0.2">
      <c r="A2825" t="s">
        <v>2823</v>
      </c>
      <c r="B2825" t="s">
        <v>5123</v>
      </c>
      <c r="C2825" t="s">
        <v>5124</v>
      </c>
      <c r="D2825" t="s">
        <v>10854</v>
      </c>
      <c r="E2825" t="s">
        <v>10857</v>
      </c>
      <c r="F2825" s="35" t="s">
        <v>10858</v>
      </c>
      <c r="G2825" s="1" t="s">
        <v>5104</v>
      </c>
      <c r="H2825" s="1" t="s">
        <v>5104</v>
      </c>
      <c r="I2825" s="3">
        <v>1</v>
      </c>
      <c r="J2825" s="1">
        <v>0</v>
      </c>
      <c r="K2825" s="1">
        <v>0</v>
      </c>
      <c r="L2825" s="3">
        <v>1</v>
      </c>
      <c r="M2825" s="6">
        <v>41</v>
      </c>
      <c r="N2825" s="13">
        <v>41</v>
      </c>
      <c r="O2825" s="3">
        <v>44</v>
      </c>
      <c r="P2825" s="1" t="s">
        <v>2</v>
      </c>
      <c r="Q2825" s="1">
        <v>4.0637999999999996</v>
      </c>
      <c r="R2825" s="3" t="s">
        <v>14989</v>
      </c>
      <c r="S2825" s="1">
        <v>80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20</v>
      </c>
      <c r="AC2825" s="3">
        <v>11</v>
      </c>
      <c r="AD2825" s="1">
        <v>5.9815637999999997E-2</v>
      </c>
      <c r="AE2825" s="1">
        <v>4.13445636266375E-2</v>
      </c>
      <c r="AF2825" s="1">
        <v>1</v>
      </c>
      <c r="AG2825" s="1">
        <v>1</v>
      </c>
      <c r="AH2825" s="1">
        <v>11</v>
      </c>
      <c r="AI2825" s="1">
        <v>1</v>
      </c>
      <c r="AJ2825" s="1">
        <v>1</v>
      </c>
      <c r="AK2825" s="1">
        <v>51</v>
      </c>
    </row>
    <row r="2826" spans="1:37" x14ac:dyDescent="0.2">
      <c r="A2826" t="s">
        <v>2824</v>
      </c>
      <c r="B2826" t="s">
        <v>5123</v>
      </c>
      <c r="C2826" t="s">
        <v>5124</v>
      </c>
      <c r="D2826" t="s">
        <v>10854</v>
      </c>
      <c r="E2826" t="s">
        <v>10859</v>
      </c>
      <c r="F2826" s="35" t="s">
        <v>10860</v>
      </c>
      <c r="G2826" s="1" t="s">
        <v>5104</v>
      </c>
      <c r="H2826" s="1" t="s">
        <v>5104</v>
      </c>
      <c r="I2826" s="3">
        <v>1</v>
      </c>
      <c r="J2826" s="1">
        <v>0</v>
      </c>
      <c r="K2826" s="1">
        <v>0</v>
      </c>
      <c r="L2826" s="3">
        <v>1</v>
      </c>
      <c r="M2826" s="6">
        <v>64.8</v>
      </c>
      <c r="N2826" s="13">
        <v>64.8</v>
      </c>
      <c r="O2826" s="3">
        <v>44</v>
      </c>
      <c r="P2826" s="1">
        <v>3</v>
      </c>
      <c r="Q2826" s="1">
        <v>3</v>
      </c>
      <c r="R2826" s="3">
        <v>47</v>
      </c>
      <c r="S2826" s="1">
        <v>80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20</v>
      </c>
      <c r="AC2826" s="3">
        <v>11</v>
      </c>
      <c r="AD2826" s="1">
        <v>5.9815637999999997E-2</v>
      </c>
      <c r="AE2826" s="1">
        <v>4.1344563626637597E-2</v>
      </c>
      <c r="AF2826" s="1">
        <v>1</v>
      </c>
      <c r="AG2826" s="1">
        <v>1</v>
      </c>
      <c r="AH2826" s="1">
        <v>11</v>
      </c>
      <c r="AI2826" s="1">
        <v>1</v>
      </c>
      <c r="AJ2826" s="1">
        <v>1</v>
      </c>
      <c r="AK2826" s="1">
        <v>51</v>
      </c>
    </row>
    <row r="2827" spans="1:37" x14ac:dyDescent="0.2">
      <c r="A2827" t="s">
        <v>2825</v>
      </c>
      <c r="B2827" t="s">
        <v>5168</v>
      </c>
      <c r="C2827" t="s">
        <v>5169</v>
      </c>
      <c r="D2827" t="s">
        <v>10861</v>
      </c>
      <c r="E2827" t="s">
        <v>10862</v>
      </c>
      <c r="F2827" s="35" t="s">
        <v>15111</v>
      </c>
      <c r="G2827" s="1" t="s">
        <v>5104</v>
      </c>
      <c r="H2827" s="1" t="s">
        <v>5104</v>
      </c>
      <c r="I2827" s="3">
        <v>1</v>
      </c>
      <c r="J2827" s="1">
        <v>0</v>
      </c>
      <c r="K2827" s="1">
        <v>0</v>
      </c>
      <c r="L2827" s="3">
        <v>1</v>
      </c>
      <c r="M2827" s="6">
        <v>35.799999999999997</v>
      </c>
      <c r="N2827" s="13">
        <v>35.799999999999997</v>
      </c>
      <c r="O2827" s="3">
        <v>44</v>
      </c>
      <c r="P2827" s="1" t="s">
        <v>2</v>
      </c>
      <c r="Q2827" s="1">
        <v>1.2358</v>
      </c>
      <c r="R2827" s="3" t="s">
        <v>14989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80</v>
      </c>
      <c r="Z2827" s="1">
        <v>20</v>
      </c>
      <c r="AA2827" s="1">
        <v>0</v>
      </c>
      <c r="AB2827" s="1">
        <v>0</v>
      </c>
      <c r="AC2827" s="3">
        <v>11</v>
      </c>
      <c r="AD2827" s="1">
        <v>-3.0572976000000002E-2</v>
      </c>
      <c r="AE2827" s="1">
        <v>-0.11668543370225801</v>
      </c>
      <c r="AF2827" s="1">
        <v>3</v>
      </c>
      <c r="AG2827" s="1">
        <v>3</v>
      </c>
      <c r="AH2827" s="1">
        <v>11</v>
      </c>
      <c r="AI2827" s="1">
        <v>3</v>
      </c>
      <c r="AJ2827" s="1">
        <v>3</v>
      </c>
      <c r="AK2827" s="1">
        <v>51</v>
      </c>
    </row>
    <row r="2828" spans="1:37" x14ac:dyDescent="0.2">
      <c r="A2828" t="s">
        <v>2826</v>
      </c>
      <c r="B2828" t="s">
        <v>5168</v>
      </c>
      <c r="C2828" t="s">
        <v>5169</v>
      </c>
      <c r="D2828" t="s">
        <v>10861</v>
      </c>
      <c r="E2828" t="s">
        <v>10863</v>
      </c>
      <c r="F2828" s="35" t="s">
        <v>10864</v>
      </c>
      <c r="G2828" s="1" t="s">
        <v>5104</v>
      </c>
      <c r="H2828" s="1" t="s">
        <v>5104</v>
      </c>
      <c r="I2828" s="3">
        <v>1</v>
      </c>
      <c r="J2828" s="1">
        <v>0</v>
      </c>
      <c r="K2828" s="1">
        <v>0</v>
      </c>
      <c r="L2828" s="3">
        <v>1</v>
      </c>
      <c r="M2828" s="6">
        <f>(30+54)/2</f>
        <v>42</v>
      </c>
      <c r="N2828" s="1">
        <f>(30+54)/2</f>
        <v>42</v>
      </c>
      <c r="O2828" s="3">
        <v>1</v>
      </c>
      <c r="P2828" s="1">
        <v>2</v>
      </c>
      <c r="Q2828" s="1">
        <v>2</v>
      </c>
      <c r="R2828" s="14">
        <v>1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100</v>
      </c>
      <c r="Z2828" s="1">
        <v>0</v>
      </c>
      <c r="AA2828" s="1">
        <v>0</v>
      </c>
      <c r="AB2828" s="1">
        <v>0</v>
      </c>
      <c r="AC2828" s="3">
        <v>1</v>
      </c>
      <c r="AD2828" s="1">
        <v>-3.0872732999999999E-2</v>
      </c>
      <c r="AE2828" s="1">
        <v>-0.113818620885238</v>
      </c>
      <c r="AF2828" s="1">
        <v>3</v>
      </c>
      <c r="AG2828" s="1">
        <v>3</v>
      </c>
      <c r="AH2828" s="1">
        <v>1</v>
      </c>
      <c r="AI2828" s="1">
        <v>1</v>
      </c>
      <c r="AJ2828" s="1">
        <v>1</v>
      </c>
      <c r="AK2828" s="1">
        <v>51</v>
      </c>
    </row>
    <row r="2829" spans="1:37" x14ac:dyDescent="0.2">
      <c r="A2829" t="s">
        <v>2827</v>
      </c>
      <c r="B2829" t="s">
        <v>5168</v>
      </c>
      <c r="C2829" t="s">
        <v>5169</v>
      </c>
      <c r="D2829" t="s">
        <v>10861</v>
      </c>
      <c r="E2829" t="s">
        <v>10865</v>
      </c>
      <c r="F2829" s="35" t="s">
        <v>10866</v>
      </c>
      <c r="G2829" s="1" t="s">
        <v>5104</v>
      </c>
      <c r="H2829" s="1" t="s">
        <v>5104</v>
      </c>
      <c r="I2829" s="3">
        <v>1</v>
      </c>
      <c r="J2829" s="1">
        <v>0</v>
      </c>
      <c r="K2829" s="1">
        <v>0</v>
      </c>
      <c r="L2829" s="3">
        <v>1</v>
      </c>
      <c r="M2829" s="6">
        <v>52</v>
      </c>
      <c r="N2829" s="13">
        <v>52</v>
      </c>
      <c r="O2829" s="3">
        <v>44</v>
      </c>
      <c r="P2829" s="1" t="s">
        <v>2</v>
      </c>
      <c r="Q2829" s="1">
        <v>1.4340999999999999</v>
      </c>
      <c r="R2829" s="3" t="s">
        <v>14989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80</v>
      </c>
      <c r="Z2829" s="1">
        <v>20</v>
      </c>
      <c r="AA2829" s="1">
        <v>0</v>
      </c>
      <c r="AB2829" s="1">
        <v>0</v>
      </c>
      <c r="AC2829" s="3">
        <v>11</v>
      </c>
      <c r="AD2829" s="1">
        <v>-3.0572976000000002E-2</v>
      </c>
      <c r="AE2829" s="1">
        <v>-0.11668543370225801</v>
      </c>
      <c r="AF2829" s="1">
        <v>3</v>
      </c>
      <c r="AG2829" s="1">
        <v>3</v>
      </c>
      <c r="AH2829" s="1">
        <v>11</v>
      </c>
      <c r="AI2829" s="1">
        <v>2</v>
      </c>
      <c r="AJ2829" s="1">
        <v>2</v>
      </c>
      <c r="AK2829" s="1">
        <v>51</v>
      </c>
    </row>
    <row r="2830" spans="1:37" x14ac:dyDescent="0.2">
      <c r="A2830" t="s">
        <v>2828</v>
      </c>
      <c r="B2830" t="s">
        <v>5168</v>
      </c>
      <c r="C2830" t="s">
        <v>5169</v>
      </c>
      <c r="D2830" t="s">
        <v>10861</v>
      </c>
      <c r="E2830" t="s">
        <v>10867</v>
      </c>
      <c r="F2830" s="35" t="s">
        <v>10868</v>
      </c>
      <c r="G2830" s="1" t="s">
        <v>5104</v>
      </c>
      <c r="H2830" s="1" t="s">
        <v>5104</v>
      </c>
      <c r="I2830" s="3">
        <v>1</v>
      </c>
      <c r="J2830" s="1">
        <v>0</v>
      </c>
      <c r="K2830" s="1">
        <v>0</v>
      </c>
      <c r="L2830" s="3">
        <v>1</v>
      </c>
      <c r="M2830" s="6">
        <v>42.2</v>
      </c>
      <c r="N2830" s="13">
        <v>42.2</v>
      </c>
      <c r="O2830" s="3">
        <v>44</v>
      </c>
      <c r="P2830" s="1">
        <v>1</v>
      </c>
      <c r="Q2830" s="1">
        <v>1</v>
      </c>
      <c r="R2830" s="3">
        <v>47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80</v>
      </c>
      <c r="Z2830" s="1">
        <v>20</v>
      </c>
      <c r="AA2830" s="1">
        <v>0</v>
      </c>
      <c r="AB2830" s="1">
        <v>0</v>
      </c>
      <c r="AC2830" s="3">
        <v>11</v>
      </c>
      <c r="AD2830" s="1">
        <v>-3.0572976000000002E-2</v>
      </c>
      <c r="AE2830" s="1">
        <v>-0.11668543370225801</v>
      </c>
      <c r="AF2830" s="1">
        <v>3</v>
      </c>
      <c r="AG2830" s="1">
        <v>3</v>
      </c>
      <c r="AH2830" s="1">
        <v>11</v>
      </c>
      <c r="AI2830" s="1">
        <v>3</v>
      </c>
      <c r="AJ2830" s="1">
        <v>3</v>
      </c>
      <c r="AK2830" s="1">
        <v>51</v>
      </c>
    </row>
    <row r="2831" spans="1:37" x14ac:dyDescent="0.2">
      <c r="A2831" t="s">
        <v>2829</v>
      </c>
      <c r="B2831" t="s">
        <v>5123</v>
      </c>
      <c r="C2831" t="s">
        <v>7492</v>
      </c>
      <c r="D2831" t="s">
        <v>10869</v>
      </c>
      <c r="E2831" t="s">
        <v>10870</v>
      </c>
      <c r="F2831" s="35" t="s">
        <v>10871</v>
      </c>
      <c r="G2831" s="1" t="s">
        <v>5105</v>
      </c>
      <c r="H2831" s="1" t="s">
        <v>5105</v>
      </c>
      <c r="I2831" s="3">
        <v>1</v>
      </c>
      <c r="J2831" s="1">
        <v>0</v>
      </c>
      <c r="K2831" s="1">
        <v>0</v>
      </c>
      <c r="L2831" s="3">
        <v>1</v>
      </c>
      <c r="M2831" s="6">
        <v>600</v>
      </c>
      <c r="N2831" s="13">
        <v>600</v>
      </c>
      <c r="O2831" s="3">
        <v>44</v>
      </c>
      <c r="P2831" s="1">
        <v>1.97</v>
      </c>
      <c r="Q2831" s="1">
        <v>1.97</v>
      </c>
      <c r="R2831" s="3">
        <v>47</v>
      </c>
      <c r="S2831" s="1">
        <v>10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40</v>
      </c>
      <c r="Z2831" s="1">
        <v>0</v>
      </c>
      <c r="AA2831" s="1">
        <v>0</v>
      </c>
      <c r="AB2831" s="1">
        <v>50</v>
      </c>
      <c r="AC2831" s="3">
        <v>11</v>
      </c>
      <c r="AD2831" s="1">
        <v>-7.0124991999999997E-2</v>
      </c>
      <c r="AE2831" s="1">
        <v>-2.0940053312890901E-2</v>
      </c>
      <c r="AF2831" s="1">
        <v>1</v>
      </c>
      <c r="AG2831" s="1">
        <v>1</v>
      </c>
      <c r="AH2831" s="1">
        <v>11</v>
      </c>
      <c r="AI2831" s="1">
        <v>1</v>
      </c>
      <c r="AJ2831" s="1">
        <v>1</v>
      </c>
      <c r="AK2831" s="1">
        <v>51</v>
      </c>
    </row>
    <row r="2832" spans="1:37" x14ac:dyDescent="0.2">
      <c r="A2832" t="s">
        <v>2830</v>
      </c>
      <c r="B2832" t="s">
        <v>5123</v>
      </c>
      <c r="C2832" t="s">
        <v>7492</v>
      </c>
      <c r="D2832" t="s">
        <v>10869</v>
      </c>
      <c r="E2832" t="s">
        <v>8923</v>
      </c>
      <c r="F2832" s="35" t="s">
        <v>10872</v>
      </c>
      <c r="G2832" s="1" t="s">
        <v>5105</v>
      </c>
      <c r="H2832" s="1" t="s">
        <v>5105</v>
      </c>
      <c r="I2832" s="3">
        <v>1</v>
      </c>
      <c r="J2832" s="1">
        <v>0</v>
      </c>
      <c r="K2832" s="1">
        <v>0</v>
      </c>
      <c r="L2832" s="3">
        <v>1</v>
      </c>
      <c r="M2832" s="6">
        <v>908</v>
      </c>
      <c r="N2832" s="13">
        <v>908</v>
      </c>
      <c r="O2832" s="3">
        <v>44</v>
      </c>
      <c r="P2832" s="1">
        <v>1.82</v>
      </c>
      <c r="Q2832" s="1">
        <v>1.82</v>
      </c>
      <c r="R2832" s="3">
        <v>47</v>
      </c>
      <c r="S2832" s="1">
        <v>20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40</v>
      </c>
      <c r="Z2832" s="1">
        <v>0</v>
      </c>
      <c r="AA2832" s="1">
        <v>0</v>
      </c>
      <c r="AB2832" s="1">
        <v>40</v>
      </c>
      <c r="AC2832" s="3">
        <v>11</v>
      </c>
      <c r="AD2832" s="1">
        <v>-4.4335947000000001E-2</v>
      </c>
      <c r="AE2832" s="1">
        <v>-2.6551606738088099E-2</v>
      </c>
      <c r="AF2832" s="1">
        <v>1</v>
      </c>
      <c r="AG2832" s="1">
        <v>1</v>
      </c>
      <c r="AH2832" s="1">
        <v>11</v>
      </c>
      <c r="AI2832" s="1">
        <v>1</v>
      </c>
      <c r="AJ2832" s="1">
        <v>1</v>
      </c>
      <c r="AK2832" s="1">
        <v>51</v>
      </c>
    </row>
    <row r="2833" spans="1:37" x14ac:dyDescent="0.2">
      <c r="A2833" t="s">
        <v>2831</v>
      </c>
      <c r="B2833" t="s">
        <v>5168</v>
      </c>
      <c r="C2833" t="s">
        <v>5847</v>
      </c>
      <c r="D2833" t="s">
        <v>10873</v>
      </c>
      <c r="E2833" t="s">
        <v>10874</v>
      </c>
      <c r="F2833" s="35" t="s">
        <v>10875</v>
      </c>
      <c r="G2833" s="1" t="s">
        <v>5104</v>
      </c>
      <c r="H2833" s="1" t="s">
        <v>5104</v>
      </c>
      <c r="I2833" s="3">
        <v>1</v>
      </c>
      <c r="J2833" s="1">
        <v>0</v>
      </c>
      <c r="K2833" s="1">
        <v>0</v>
      </c>
      <c r="L2833" s="3">
        <v>1</v>
      </c>
      <c r="M2833" s="6">
        <v>28.4</v>
      </c>
      <c r="N2833" s="13">
        <v>28.4</v>
      </c>
      <c r="O2833" s="3">
        <v>44</v>
      </c>
      <c r="P2833" s="1">
        <v>1.05</v>
      </c>
      <c r="Q2833" s="1">
        <v>1.05</v>
      </c>
      <c r="R2833" s="3">
        <v>1</v>
      </c>
      <c r="S2833" s="1">
        <v>100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3">
        <v>11</v>
      </c>
      <c r="AD2833" s="1">
        <v>9.9855619000000007E-2</v>
      </c>
      <c r="AE2833" s="1">
        <v>2.2143426940416801E-2</v>
      </c>
      <c r="AF2833" s="1">
        <v>4</v>
      </c>
      <c r="AG2833" s="2">
        <v>4</v>
      </c>
      <c r="AH2833" s="1">
        <v>11</v>
      </c>
      <c r="AI2833" s="1">
        <v>2</v>
      </c>
      <c r="AJ2833" s="1">
        <v>2</v>
      </c>
      <c r="AK2833" s="1">
        <v>51</v>
      </c>
    </row>
    <row r="2834" spans="1:37" x14ac:dyDescent="0.2">
      <c r="A2834" t="s">
        <v>2832</v>
      </c>
      <c r="B2834" t="s">
        <v>5168</v>
      </c>
      <c r="C2834" t="s">
        <v>5847</v>
      </c>
      <c r="D2834" t="s">
        <v>10873</v>
      </c>
      <c r="E2834" t="s">
        <v>10876</v>
      </c>
      <c r="F2834" s="35" t="s">
        <v>10877</v>
      </c>
      <c r="G2834" s="1" t="s">
        <v>5104</v>
      </c>
      <c r="H2834" s="1" t="s">
        <v>5104</v>
      </c>
      <c r="I2834" s="3">
        <v>1</v>
      </c>
      <c r="J2834" s="1">
        <v>0</v>
      </c>
      <c r="K2834" s="1">
        <v>0</v>
      </c>
      <c r="L2834" s="3">
        <v>1</v>
      </c>
      <c r="M2834" s="6">
        <v>11.5</v>
      </c>
      <c r="N2834" s="13">
        <v>11.5</v>
      </c>
      <c r="O2834" s="3">
        <v>44</v>
      </c>
      <c r="P2834" s="1">
        <v>1.05</v>
      </c>
      <c r="Q2834" s="1">
        <v>1.05</v>
      </c>
      <c r="R2834" s="3">
        <v>1</v>
      </c>
      <c r="S2834" s="1">
        <v>100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3">
        <v>11</v>
      </c>
      <c r="AD2834" s="1">
        <v>9.9855619000000007E-2</v>
      </c>
      <c r="AE2834" s="1">
        <v>2.2143426940416801E-2</v>
      </c>
      <c r="AF2834" s="1">
        <v>4</v>
      </c>
      <c r="AG2834" s="2">
        <v>4</v>
      </c>
      <c r="AH2834" s="1">
        <v>11</v>
      </c>
      <c r="AI2834" s="1">
        <v>2</v>
      </c>
      <c r="AJ2834" s="1">
        <v>2</v>
      </c>
      <c r="AK2834" s="1">
        <v>51</v>
      </c>
    </row>
    <row r="2835" spans="1:37" x14ac:dyDescent="0.2">
      <c r="A2835" t="s">
        <v>2833</v>
      </c>
      <c r="B2835" t="s">
        <v>5123</v>
      </c>
      <c r="C2835" t="s">
        <v>5131</v>
      </c>
      <c r="D2835" t="s">
        <v>10878</v>
      </c>
      <c r="E2835" t="s">
        <v>10879</v>
      </c>
      <c r="F2835" s="35" t="s">
        <v>10880</v>
      </c>
      <c r="G2835" s="1" t="s">
        <v>5106</v>
      </c>
      <c r="H2835" s="1" t="s">
        <v>5106</v>
      </c>
      <c r="I2835" s="3">
        <v>1</v>
      </c>
      <c r="J2835" s="1">
        <v>0</v>
      </c>
      <c r="K2835" s="1">
        <v>0</v>
      </c>
      <c r="L2835" s="3">
        <v>1</v>
      </c>
      <c r="M2835" s="6">
        <v>25</v>
      </c>
      <c r="N2835" s="13">
        <v>25</v>
      </c>
      <c r="O2835" s="3">
        <v>44</v>
      </c>
      <c r="P2835" s="1">
        <v>5.0949999999999998</v>
      </c>
      <c r="Q2835" s="1">
        <v>5.0949999999999998</v>
      </c>
      <c r="R2835" s="3">
        <v>47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100</v>
      </c>
      <c r="AC2835" s="3">
        <v>11</v>
      </c>
      <c r="AD2835" s="1">
        <v>-9.0224465000000004E-2</v>
      </c>
      <c r="AE2835" s="1">
        <v>7.4363546281953893E-2</v>
      </c>
      <c r="AF2835" s="1">
        <v>1</v>
      </c>
      <c r="AG2835" s="1">
        <v>1</v>
      </c>
      <c r="AH2835" s="1">
        <v>11</v>
      </c>
      <c r="AI2835" s="1">
        <v>3</v>
      </c>
      <c r="AJ2835" s="1">
        <v>3</v>
      </c>
      <c r="AK2835" s="1">
        <v>51</v>
      </c>
    </row>
    <row r="2836" spans="1:37" x14ac:dyDescent="0.2">
      <c r="A2836" t="s">
        <v>2834</v>
      </c>
      <c r="B2836" t="s">
        <v>5123</v>
      </c>
      <c r="C2836" t="s">
        <v>5254</v>
      </c>
      <c r="D2836" t="s">
        <v>10881</v>
      </c>
      <c r="E2836" t="s">
        <v>10882</v>
      </c>
      <c r="F2836" s="35" t="s">
        <v>10883</v>
      </c>
      <c r="G2836" s="1" t="s">
        <v>5105</v>
      </c>
      <c r="H2836" s="1" t="s">
        <v>5105</v>
      </c>
      <c r="I2836" s="3">
        <v>1</v>
      </c>
      <c r="J2836" s="1">
        <v>0</v>
      </c>
      <c r="K2836" s="1">
        <v>0</v>
      </c>
      <c r="L2836" s="3">
        <v>1</v>
      </c>
      <c r="M2836" s="6">
        <v>165</v>
      </c>
      <c r="N2836" s="13">
        <v>165</v>
      </c>
      <c r="O2836" s="3">
        <v>44</v>
      </c>
      <c r="P2836" s="1">
        <v>1.9850000000000001</v>
      </c>
      <c r="Q2836" s="1">
        <v>1.9850000000000001</v>
      </c>
      <c r="R2836" s="3">
        <v>47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100</v>
      </c>
      <c r="AC2836" s="3">
        <v>11</v>
      </c>
      <c r="AD2836" s="1">
        <v>-9.0224465000000004E-2</v>
      </c>
      <c r="AE2836" s="1">
        <v>7.4363546281953893E-2</v>
      </c>
      <c r="AF2836" s="1">
        <v>3</v>
      </c>
      <c r="AG2836" s="1">
        <v>3</v>
      </c>
      <c r="AH2836" s="1">
        <v>11</v>
      </c>
      <c r="AI2836" s="1">
        <v>1</v>
      </c>
      <c r="AJ2836" s="1">
        <v>1</v>
      </c>
      <c r="AK2836" s="1">
        <v>51</v>
      </c>
    </row>
    <row r="2837" spans="1:37" x14ac:dyDescent="0.2">
      <c r="A2837" t="s">
        <v>2835</v>
      </c>
      <c r="B2837" t="s">
        <v>5554</v>
      </c>
      <c r="C2837" t="s">
        <v>5555</v>
      </c>
      <c r="D2837" t="s">
        <v>10884</v>
      </c>
      <c r="E2837" t="s">
        <v>10885</v>
      </c>
      <c r="F2837" s="35" t="s">
        <v>10886</v>
      </c>
      <c r="G2837" s="1" t="s">
        <v>5106</v>
      </c>
      <c r="H2837" s="1" t="s">
        <v>5106</v>
      </c>
      <c r="I2837" s="3">
        <v>2</v>
      </c>
      <c r="J2837" s="1">
        <v>0</v>
      </c>
      <c r="K2837" s="1">
        <v>0</v>
      </c>
      <c r="L2837" s="3">
        <v>1</v>
      </c>
      <c r="M2837" s="6">
        <v>17</v>
      </c>
      <c r="N2837" s="13">
        <v>17</v>
      </c>
      <c r="O2837" s="3">
        <v>44</v>
      </c>
      <c r="P2837" s="1">
        <v>2.99</v>
      </c>
      <c r="Q2837" s="1">
        <v>2.99</v>
      </c>
      <c r="R2837" s="3">
        <v>47</v>
      </c>
      <c r="S2837" s="1">
        <v>90</v>
      </c>
      <c r="T2837" s="1">
        <v>10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3">
        <v>11</v>
      </c>
      <c r="AD2837" s="1">
        <v>9.9672739999999996E-2</v>
      </c>
      <c r="AE2837" s="1">
        <v>1.9698247321465499E-2</v>
      </c>
      <c r="AF2837" s="1">
        <v>1</v>
      </c>
      <c r="AG2837" s="1">
        <v>1</v>
      </c>
      <c r="AH2837" s="1">
        <v>11</v>
      </c>
      <c r="AI2837" s="1">
        <v>2</v>
      </c>
      <c r="AJ2837" s="1">
        <v>2</v>
      </c>
      <c r="AK2837" s="1">
        <v>51</v>
      </c>
    </row>
    <row r="2838" spans="1:37" x14ac:dyDescent="0.2">
      <c r="A2838" t="s">
        <v>2836</v>
      </c>
      <c r="B2838" t="s">
        <v>5554</v>
      </c>
      <c r="C2838" t="s">
        <v>5555</v>
      </c>
      <c r="D2838" t="s">
        <v>10884</v>
      </c>
      <c r="E2838" t="s">
        <v>10887</v>
      </c>
      <c r="F2838" s="35" t="s">
        <v>10888</v>
      </c>
      <c r="G2838" s="1" t="s">
        <v>5104</v>
      </c>
      <c r="H2838" s="1" t="s">
        <v>5104</v>
      </c>
      <c r="I2838" s="3">
        <v>1</v>
      </c>
      <c r="J2838" s="1">
        <v>1</v>
      </c>
      <c r="K2838" s="1">
        <v>1</v>
      </c>
      <c r="L2838" s="3">
        <v>1</v>
      </c>
      <c r="M2838" s="6">
        <v>14.2</v>
      </c>
      <c r="N2838" s="13">
        <v>14.2</v>
      </c>
      <c r="O2838" s="3">
        <v>44</v>
      </c>
      <c r="P2838" s="1" t="s">
        <v>2</v>
      </c>
      <c r="Q2838" s="1">
        <v>4.5126999999999997</v>
      </c>
      <c r="R2838" s="3" t="s">
        <v>14989</v>
      </c>
      <c r="S2838" s="1">
        <v>90</v>
      </c>
      <c r="T2838" s="1">
        <v>10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3">
        <v>11</v>
      </c>
      <c r="AD2838" s="1">
        <v>9.9672739999999996E-2</v>
      </c>
      <c r="AE2838" s="1">
        <v>1.9698247321465599E-2</v>
      </c>
      <c r="AF2838" s="1">
        <v>1</v>
      </c>
      <c r="AG2838" s="1">
        <v>1</v>
      </c>
      <c r="AH2838" s="1">
        <v>11</v>
      </c>
      <c r="AI2838" s="1">
        <v>2</v>
      </c>
      <c r="AJ2838" s="1">
        <v>2</v>
      </c>
      <c r="AK2838" s="1">
        <v>51</v>
      </c>
    </row>
    <row r="2839" spans="1:37" x14ac:dyDescent="0.2">
      <c r="A2839" t="s">
        <v>2837</v>
      </c>
      <c r="B2839" t="s">
        <v>5554</v>
      </c>
      <c r="C2839" t="s">
        <v>5555</v>
      </c>
      <c r="D2839" t="s">
        <v>10884</v>
      </c>
      <c r="E2839" t="s">
        <v>10889</v>
      </c>
      <c r="F2839" s="35" t="s">
        <v>10890</v>
      </c>
      <c r="G2839" s="1" t="s">
        <v>2</v>
      </c>
      <c r="H2839" s="1" t="s">
        <v>5104</v>
      </c>
      <c r="I2839" s="14" t="s">
        <v>14989</v>
      </c>
      <c r="J2839" s="1" t="s">
        <v>2</v>
      </c>
      <c r="K2839" s="1">
        <v>0</v>
      </c>
      <c r="L2839" s="14" t="s">
        <v>14989</v>
      </c>
      <c r="M2839" s="6">
        <v>14</v>
      </c>
      <c r="N2839" s="13">
        <v>14</v>
      </c>
      <c r="O2839" s="3">
        <v>1</v>
      </c>
      <c r="P2839" s="1" t="s">
        <v>2</v>
      </c>
      <c r="Q2839" s="1">
        <v>2.7848000000000002</v>
      </c>
      <c r="R2839" s="3" t="s">
        <v>14989</v>
      </c>
      <c r="S2839" s="1">
        <v>90</v>
      </c>
      <c r="T2839" s="1">
        <v>0</v>
      </c>
      <c r="U2839" s="1">
        <v>0</v>
      </c>
      <c r="V2839" s="1">
        <v>0</v>
      </c>
      <c r="W2839" s="1">
        <v>10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3">
        <v>44</v>
      </c>
      <c r="AD2839" s="1">
        <v>9.8823072999999997E-2</v>
      </c>
      <c r="AE2839" s="1">
        <v>1.91614754499514E-2</v>
      </c>
      <c r="AF2839" s="1" t="s">
        <v>2</v>
      </c>
      <c r="AG2839" s="1">
        <v>1</v>
      </c>
      <c r="AH2839" s="1" t="s">
        <v>14989</v>
      </c>
      <c r="AI2839" s="1">
        <v>1</v>
      </c>
      <c r="AJ2839" s="1">
        <v>1</v>
      </c>
      <c r="AK2839" s="1">
        <v>51</v>
      </c>
    </row>
    <row r="2840" spans="1:37" x14ac:dyDescent="0.2">
      <c r="A2840" t="s">
        <v>2838</v>
      </c>
      <c r="B2840" t="s">
        <v>5554</v>
      </c>
      <c r="C2840" t="s">
        <v>5555</v>
      </c>
      <c r="D2840" t="s">
        <v>10884</v>
      </c>
      <c r="E2840" t="s">
        <v>10891</v>
      </c>
      <c r="F2840" s="35" t="s">
        <v>10892</v>
      </c>
      <c r="G2840" s="1" t="s">
        <v>5104</v>
      </c>
      <c r="H2840" s="1" t="s">
        <v>5104</v>
      </c>
      <c r="I2840" s="3">
        <v>1</v>
      </c>
      <c r="J2840" s="1">
        <v>1</v>
      </c>
      <c r="K2840" s="1">
        <v>1</v>
      </c>
      <c r="L2840" s="3">
        <v>1</v>
      </c>
      <c r="M2840" s="6">
        <v>13.4</v>
      </c>
      <c r="N2840" s="13">
        <v>13.4</v>
      </c>
      <c r="O2840" s="3">
        <v>44</v>
      </c>
      <c r="P2840" s="1">
        <v>2.99</v>
      </c>
      <c r="Q2840" s="1">
        <v>2.99</v>
      </c>
      <c r="R2840" s="3">
        <v>47</v>
      </c>
      <c r="S2840" s="1">
        <v>90</v>
      </c>
      <c r="T2840" s="1">
        <v>10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3">
        <v>11</v>
      </c>
      <c r="AD2840" s="1">
        <v>9.9672739999999996E-2</v>
      </c>
      <c r="AE2840" s="1">
        <v>1.9698247321465599E-2</v>
      </c>
      <c r="AF2840" s="1">
        <v>1</v>
      </c>
      <c r="AG2840" s="1">
        <v>1</v>
      </c>
      <c r="AH2840" s="1">
        <v>11</v>
      </c>
      <c r="AI2840" s="1">
        <v>2</v>
      </c>
      <c r="AJ2840" s="1">
        <v>2</v>
      </c>
      <c r="AK2840" s="1">
        <v>51</v>
      </c>
    </row>
    <row r="2841" spans="1:37" x14ac:dyDescent="0.2">
      <c r="A2841" t="s">
        <v>2839</v>
      </c>
      <c r="B2841" t="s">
        <v>5554</v>
      </c>
      <c r="C2841" t="s">
        <v>5555</v>
      </c>
      <c r="D2841" t="s">
        <v>10884</v>
      </c>
      <c r="E2841" t="s">
        <v>7034</v>
      </c>
      <c r="F2841" s="35" t="s">
        <v>10893</v>
      </c>
      <c r="G2841" s="1" t="s">
        <v>5106</v>
      </c>
      <c r="H2841" s="1" t="s">
        <v>5106</v>
      </c>
      <c r="I2841" s="3">
        <v>2</v>
      </c>
      <c r="J2841" s="1">
        <v>0</v>
      </c>
      <c r="K2841" s="1">
        <v>0</v>
      </c>
      <c r="L2841" s="3">
        <v>1</v>
      </c>
      <c r="M2841" s="6">
        <v>13.8</v>
      </c>
      <c r="N2841" s="13">
        <v>13.8</v>
      </c>
      <c r="O2841" s="3">
        <v>44</v>
      </c>
      <c r="P2841" s="1" t="s">
        <v>2</v>
      </c>
      <c r="Q2841" s="1">
        <v>3.6762000000000001</v>
      </c>
      <c r="R2841" s="3" t="s">
        <v>14989</v>
      </c>
      <c r="S2841" s="1">
        <v>90</v>
      </c>
      <c r="T2841" s="1">
        <v>10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3">
        <v>11</v>
      </c>
      <c r="AD2841" s="1">
        <v>9.9672739999999996E-2</v>
      </c>
      <c r="AE2841" s="1">
        <v>1.9698247321465599E-2</v>
      </c>
      <c r="AF2841" s="1">
        <v>1</v>
      </c>
      <c r="AG2841" s="1">
        <v>1</v>
      </c>
      <c r="AH2841" s="1">
        <v>11</v>
      </c>
      <c r="AI2841" s="1">
        <v>1</v>
      </c>
      <c r="AJ2841" s="1">
        <v>1</v>
      </c>
      <c r="AK2841" s="1">
        <v>51</v>
      </c>
    </row>
    <row r="2842" spans="1:37" x14ac:dyDescent="0.2">
      <c r="A2842" t="s">
        <v>2840</v>
      </c>
      <c r="B2842" t="s">
        <v>5554</v>
      </c>
      <c r="C2842" t="s">
        <v>5555</v>
      </c>
      <c r="D2842" t="s">
        <v>10884</v>
      </c>
      <c r="E2842" t="s">
        <v>10894</v>
      </c>
      <c r="F2842" s="35" t="s">
        <v>10895</v>
      </c>
      <c r="G2842" s="1" t="s">
        <v>5106</v>
      </c>
      <c r="H2842" s="1" t="s">
        <v>5106</v>
      </c>
      <c r="I2842" s="3">
        <v>2</v>
      </c>
      <c r="J2842" s="1">
        <v>0</v>
      </c>
      <c r="K2842" s="1">
        <v>0</v>
      </c>
      <c r="L2842" s="3">
        <v>1</v>
      </c>
      <c r="M2842" s="6">
        <v>9.4</v>
      </c>
      <c r="N2842" s="13">
        <v>9.4</v>
      </c>
      <c r="O2842" s="3">
        <v>44</v>
      </c>
      <c r="P2842" s="1">
        <v>4</v>
      </c>
      <c r="Q2842" s="1">
        <v>4</v>
      </c>
      <c r="R2842" s="3">
        <v>47</v>
      </c>
      <c r="S2842" s="1">
        <v>90</v>
      </c>
      <c r="T2842" s="1">
        <v>10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3">
        <v>11</v>
      </c>
      <c r="AD2842" s="1">
        <v>9.9672739999999996E-2</v>
      </c>
      <c r="AE2842" s="1">
        <v>1.9698247321465599E-2</v>
      </c>
      <c r="AF2842" s="1">
        <v>1</v>
      </c>
      <c r="AG2842" s="1">
        <v>1</v>
      </c>
      <c r="AH2842" s="1">
        <v>11</v>
      </c>
      <c r="AI2842" s="1">
        <v>1</v>
      </c>
      <c r="AJ2842" s="1">
        <v>1</v>
      </c>
      <c r="AK2842" s="1">
        <v>51</v>
      </c>
    </row>
    <row r="2843" spans="1:37" x14ac:dyDescent="0.2">
      <c r="A2843" t="s">
        <v>2841</v>
      </c>
      <c r="B2843" t="s">
        <v>5554</v>
      </c>
      <c r="C2843" t="s">
        <v>5555</v>
      </c>
      <c r="D2843" t="s">
        <v>10884</v>
      </c>
      <c r="E2843" t="s">
        <v>10896</v>
      </c>
      <c r="F2843" s="35" t="s">
        <v>10897</v>
      </c>
      <c r="G2843" s="1" t="s">
        <v>2</v>
      </c>
      <c r="H2843" s="1" t="s">
        <v>5104</v>
      </c>
      <c r="I2843" s="14" t="s">
        <v>14989</v>
      </c>
      <c r="J2843" s="1" t="s">
        <v>2</v>
      </c>
      <c r="K2843" s="1">
        <v>0</v>
      </c>
      <c r="L2843" s="14" t="s">
        <v>14989</v>
      </c>
      <c r="M2843" s="6">
        <v>8</v>
      </c>
      <c r="N2843" s="13">
        <v>8</v>
      </c>
      <c r="O2843" s="3">
        <v>44</v>
      </c>
      <c r="P2843" s="1" t="s">
        <v>2</v>
      </c>
      <c r="Q2843" s="1">
        <v>3.3146</v>
      </c>
      <c r="R2843" s="3" t="s">
        <v>14989</v>
      </c>
      <c r="S2843" s="1">
        <v>90</v>
      </c>
      <c r="T2843" s="1">
        <v>0</v>
      </c>
      <c r="U2843" s="1">
        <v>0</v>
      </c>
      <c r="V2843" s="1">
        <v>0</v>
      </c>
      <c r="W2843" s="1">
        <v>10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3">
        <v>44</v>
      </c>
      <c r="AD2843" s="1">
        <v>9.8823072999999997E-2</v>
      </c>
      <c r="AE2843" s="1">
        <v>1.91614754499514E-2</v>
      </c>
      <c r="AF2843" s="1" t="s">
        <v>2</v>
      </c>
      <c r="AG2843" s="1">
        <v>1</v>
      </c>
      <c r="AH2843" s="1" t="s">
        <v>14989</v>
      </c>
      <c r="AI2843" s="1">
        <v>2</v>
      </c>
      <c r="AJ2843" s="1">
        <v>2</v>
      </c>
      <c r="AK2843" s="1">
        <v>51</v>
      </c>
    </row>
    <row r="2844" spans="1:37" x14ac:dyDescent="0.2">
      <c r="A2844" t="s">
        <v>2842</v>
      </c>
      <c r="B2844" t="s">
        <v>5554</v>
      </c>
      <c r="C2844" t="s">
        <v>5555</v>
      </c>
      <c r="D2844" t="s">
        <v>10884</v>
      </c>
      <c r="E2844" t="s">
        <v>10898</v>
      </c>
      <c r="F2844" s="35" t="s">
        <v>10899</v>
      </c>
      <c r="G2844" s="1" t="s">
        <v>2</v>
      </c>
      <c r="H2844" s="1" t="s">
        <v>5104</v>
      </c>
      <c r="I2844" s="14" t="s">
        <v>14989</v>
      </c>
      <c r="J2844" s="1" t="s">
        <v>2</v>
      </c>
      <c r="K2844" s="1">
        <v>0</v>
      </c>
      <c r="L2844" s="14" t="s">
        <v>14989</v>
      </c>
      <c r="M2844" s="6">
        <f>(6+8.5)/2</f>
        <v>7.25</v>
      </c>
      <c r="N2844" s="1">
        <f>(6+8.5)/2</f>
        <v>7.25</v>
      </c>
      <c r="O2844" s="3">
        <v>1</v>
      </c>
      <c r="P2844" s="1" t="s">
        <v>2</v>
      </c>
      <c r="Q2844" s="1">
        <v>2.7684000000000002</v>
      </c>
      <c r="R2844" s="3" t="s">
        <v>14989</v>
      </c>
      <c r="S2844" s="1">
        <v>90</v>
      </c>
      <c r="T2844" s="1">
        <v>0</v>
      </c>
      <c r="U2844" s="1">
        <v>0</v>
      </c>
      <c r="V2844" s="1">
        <v>0</v>
      </c>
      <c r="W2844" s="1">
        <v>10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3">
        <v>44</v>
      </c>
      <c r="AD2844" s="1">
        <v>9.8823072999999997E-2</v>
      </c>
      <c r="AE2844" s="1">
        <v>1.91614754499514E-2</v>
      </c>
      <c r="AF2844" s="1" t="s">
        <v>2</v>
      </c>
      <c r="AG2844" s="1">
        <v>1</v>
      </c>
      <c r="AH2844" s="1" t="s">
        <v>14989</v>
      </c>
      <c r="AI2844" s="1">
        <v>2</v>
      </c>
      <c r="AJ2844" s="1">
        <v>2</v>
      </c>
      <c r="AK2844" s="1">
        <v>51</v>
      </c>
    </row>
    <row r="2845" spans="1:37" x14ac:dyDescent="0.2">
      <c r="A2845" t="s">
        <v>2843</v>
      </c>
      <c r="B2845" t="s">
        <v>5554</v>
      </c>
      <c r="C2845" t="s">
        <v>5555</v>
      </c>
      <c r="D2845" t="s">
        <v>10884</v>
      </c>
      <c r="E2845" t="s">
        <v>10900</v>
      </c>
      <c r="F2845" s="35" t="s">
        <v>10901</v>
      </c>
      <c r="G2845" s="1" t="s">
        <v>5104</v>
      </c>
      <c r="H2845" s="1" t="s">
        <v>5104</v>
      </c>
      <c r="I2845" s="3">
        <v>1</v>
      </c>
      <c r="J2845" s="1">
        <v>1</v>
      </c>
      <c r="K2845" s="1">
        <v>1</v>
      </c>
      <c r="L2845" s="3">
        <v>1</v>
      </c>
      <c r="M2845" s="6">
        <v>9.5</v>
      </c>
      <c r="N2845" s="13">
        <v>9.5</v>
      </c>
      <c r="O2845" s="3">
        <v>44</v>
      </c>
      <c r="P2845" s="1">
        <v>2</v>
      </c>
      <c r="Q2845" s="1">
        <v>2</v>
      </c>
      <c r="R2845" s="3">
        <v>1</v>
      </c>
      <c r="S2845" s="1">
        <v>80</v>
      </c>
      <c r="T2845" s="1">
        <v>20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3">
        <v>11</v>
      </c>
      <c r="AD2845" s="1">
        <v>9.8037249000000007E-2</v>
      </c>
      <c r="AE2845" s="1">
        <v>1.7358065966181498E-2</v>
      </c>
      <c r="AF2845" s="1">
        <v>1</v>
      </c>
      <c r="AG2845" s="1">
        <v>1</v>
      </c>
      <c r="AH2845" s="1">
        <v>11</v>
      </c>
      <c r="AI2845" s="1">
        <v>3</v>
      </c>
      <c r="AJ2845" s="1">
        <v>3</v>
      </c>
      <c r="AK2845" s="1">
        <v>51</v>
      </c>
    </row>
    <row r="2846" spans="1:37" x14ac:dyDescent="0.2">
      <c r="A2846" t="s">
        <v>2844</v>
      </c>
      <c r="B2846" t="s">
        <v>5554</v>
      </c>
      <c r="C2846" t="s">
        <v>5555</v>
      </c>
      <c r="D2846" t="s">
        <v>10884</v>
      </c>
      <c r="E2846" t="s">
        <v>6964</v>
      </c>
      <c r="F2846" s="35" t="s">
        <v>10902</v>
      </c>
      <c r="G2846" s="1" t="s">
        <v>5106</v>
      </c>
      <c r="H2846" s="1" t="s">
        <v>5106</v>
      </c>
      <c r="I2846" s="3">
        <v>2</v>
      </c>
      <c r="J2846" s="1">
        <v>0</v>
      </c>
      <c r="K2846" s="1">
        <v>0</v>
      </c>
      <c r="L2846" s="3">
        <v>1</v>
      </c>
      <c r="M2846" s="6">
        <v>13</v>
      </c>
      <c r="N2846" s="13">
        <v>13</v>
      </c>
      <c r="O2846" s="3">
        <v>44</v>
      </c>
      <c r="P2846" s="1" t="s">
        <v>2</v>
      </c>
      <c r="Q2846" s="1">
        <v>4.8566000000000003</v>
      </c>
      <c r="R2846" s="3" t="s">
        <v>14989</v>
      </c>
      <c r="S2846" s="1">
        <v>90</v>
      </c>
      <c r="T2846" s="1">
        <v>10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3">
        <v>11</v>
      </c>
      <c r="AD2846" s="1">
        <v>9.9672739999999996E-2</v>
      </c>
      <c r="AE2846" s="1">
        <v>1.9698247321465599E-2</v>
      </c>
      <c r="AF2846" s="1">
        <v>1</v>
      </c>
      <c r="AG2846" s="1">
        <v>1</v>
      </c>
      <c r="AH2846" s="1">
        <v>11</v>
      </c>
      <c r="AI2846" s="1">
        <v>2</v>
      </c>
      <c r="AJ2846" s="1">
        <v>2</v>
      </c>
      <c r="AK2846" s="1">
        <v>51</v>
      </c>
    </row>
    <row r="2847" spans="1:37" x14ac:dyDescent="0.2">
      <c r="A2847" t="s">
        <v>2845</v>
      </c>
      <c r="B2847" t="s">
        <v>5554</v>
      </c>
      <c r="C2847" t="s">
        <v>5555</v>
      </c>
      <c r="D2847" t="s">
        <v>10884</v>
      </c>
      <c r="E2847" t="s">
        <v>9321</v>
      </c>
      <c r="F2847" s="35" t="s">
        <v>10903</v>
      </c>
      <c r="G2847" s="1" t="s">
        <v>5106</v>
      </c>
      <c r="H2847" s="1" t="s">
        <v>5106</v>
      </c>
      <c r="I2847" s="3">
        <v>2</v>
      </c>
      <c r="J2847" s="1">
        <v>0</v>
      </c>
      <c r="K2847" s="1">
        <v>0</v>
      </c>
      <c r="L2847" s="3">
        <v>1</v>
      </c>
      <c r="M2847" s="6">
        <v>11.8</v>
      </c>
      <c r="N2847" s="13">
        <v>11.8</v>
      </c>
      <c r="O2847" s="3">
        <v>44</v>
      </c>
      <c r="P2847" s="1" t="s">
        <v>2</v>
      </c>
      <c r="Q2847" s="1">
        <v>4.3114999999999997</v>
      </c>
      <c r="R2847" s="3" t="s">
        <v>14989</v>
      </c>
      <c r="S2847" s="1">
        <v>90</v>
      </c>
      <c r="T2847" s="1">
        <v>10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3">
        <v>11</v>
      </c>
      <c r="AD2847" s="1">
        <v>9.9672739999999996E-2</v>
      </c>
      <c r="AE2847" s="1">
        <v>1.9698247321465599E-2</v>
      </c>
      <c r="AF2847" s="1">
        <v>1</v>
      </c>
      <c r="AG2847" s="1">
        <v>1</v>
      </c>
      <c r="AH2847" s="1">
        <v>11</v>
      </c>
      <c r="AI2847" s="1">
        <v>1</v>
      </c>
      <c r="AJ2847" s="1">
        <v>1</v>
      </c>
      <c r="AK2847" s="1">
        <v>51</v>
      </c>
    </row>
    <row r="2848" spans="1:37" x14ac:dyDescent="0.2">
      <c r="A2848" t="s">
        <v>2846</v>
      </c>
      <c r="B2848" t="s">
        <v>5554</v>
      </c>
      <c r="C2848" t="s">
        <v>5555</v>
      </c>
      <c r="D2848" t="s">
        <v>10884</v>
      </c>
      <c r="E2848" t="s">
        <v>10904</v>
      </c>
      <c r="F2848" s="35" t="s">
        <v>10905</v>
      </c>
      <c r="G2848" s="1" t="s">
        <v>5106</v>
      </c>
      <c r="H2848" s="1" t="s">
        <v>5106</v>
      </c>
      <c r="I2848" s="3">
        <v>2</v>
      </c>
      <c r="J2848" s="1">
        <v>0</v>
      </c>
      <c r="K2848" s="1">
        <v>0</v>
      </c>
      <c r="L2848" s="3">
        <v>1</v>
      </c>
      <c r="M2848" s="6">
        <v>15</v>
      </c>
      <c r="N2848" s="13">
        <v>15</v>
      </c>
      <c r="O2848" s="3">
        <v>44</v>
      </c>
      <c r="P2848" s="1" t="s">
        <v>2</v>
      </c>
      <c r="Q2848" s="1">
        <v>4.6375000000000002</v>
      </c>
      <c r="R2848" s="3" t="s">
        <v>14989</v>
      </c>
      <c r="S2848" s="1">
        <v>90</v>
      </c>
      <c r="T2848" s="1">
        <v>10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3">
        <v>11</v>
      </c>
      <c r="AD2848" s="1">
        <v>9.9672739999999996E-2</v>
      </c>
      <c r="AE2848" s="1">
        <v>1.9698247321465599E-2</v>
      </c>
      <c r="AF2848" s="1">
        <v>1</v>
      </c>
      <c r="AG2848" s="1">
        <v>1</v>
      </c>
      <c r="AH2848" s="1">
        <v>11</v>
      </c>
      <c r="AI2848" s="1">
        <v>1</v>
      </c>
      <c r="AJ2848" s="1">
        <v>1</v>
      </c>
      <c r="AK2848" s="1">
        <v>51</v>
      </c>
    </row>
    <row r="2849" spans="1:37" x14ac:dyDescent="0.2">
      <c r="A2849" t="s">
        <v>2847</v>
      </c>
      <c r="B2849" t="s">
        <v>5554</v>
      </c>
      <c r="C2849" t="s">
        <v>5555</v>
      </c>
      <c r="D2849" t="s">
        <v>10884</v>
      </c>
      <c r="E2849" t="s">
        <v>10906</v>
      </c>
      <c r="F2849" s="35" t="s">
        <v>10907</v>
      </c>
      <c r="G2849" s="1" t="s">
        <v>5106</v>
      </c>
      <c r="H2849" s="1" t="s">
        <v>5106</v>
      </c>
      <c r="I2849" s="3">
        <v>2</v>
      </c>
      <c r="J2849" s="1">
        <v>0</v>
      </c>
      <c r="K2849" s="1">
        <v>0</v>
      </c>
      <c r="L2849" s="3">
        <v>1</v>
      </c>
      <c r="M2849" s="6">
        <v>7.5</v>
      </c>
      <c r="N2849" s="13">
        <v>7.5</v>
      </c>
      <c r="O2849" s="3">
        <v>44</v>
      </c>
      <c r="P2849" s="1" t="s">
        <v>2</v>
      </c>
      <c r="Q2849" s="1">
        <v>4.9070999999999998</v>
      </c>
      <c r="R2849" s="3" t="s">
        <v>14989</v>
      </c>
      <c r="S2849" s="1">
        <v>90</v>
      </c>
      <c r="T2849" s="1">
        <v>10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3">
        <v>11</v>
      </c>
      <c r="AD2849" s="1">
        <v>9.9672739999999996E-2</v>
      </c>
      <c r="AE2849" s="1">
        <v>1.9698247321465599E-2</v>
      </c>
      <c r="AF2849" s="1">
        <v>1</v>
      </c>
      <c r="AG2849" s="1">
        <v>1</v>
      </c>
      <c r="AH2849" s="1">
        <v>11</v>
      </c>
      <c r="AI2849" s="1">
        <v>1</v>
      </c>
      <c r="AJ2849" s="1">
        <v>1</v>
      </c>
      <c r="AK2849" s="1">
        <v>51</v>
      </c>
    </row>
    <row r="2850" spans="1:37" x14ac:dyDescent="0.2">
      <c r="A2850" t="s">
        <v>2848</v>
      </c>
      <c r="B2850" t="s">
        <v>5554</v>
      </c>
      <c r="C2850" t="s">
        <v>5555</v>
      </c>
      <c r="D2850" t="s">
        <v>10884</v>
      </c>
      <c r="E2850" t="s">
        <v>5809</v>
      </c>
      <c r="F2850" s="35" t="s">
        <v>10908</v>
      </c>
      <c r="G2850" s="1" t="s">
        <v>5106</v>
      </c>
      <c r="H2850" s="1" t="s">
        <v>5106</v>
      </c>
      <c r="I2850" s="3">
        <v>2</v>
      </c>
      <c r="J2850" s="1">
        <v>0</v>
      </c>
      <c r="K2850" s="1">
        <v>0</v>
      </c>
      <c r="L2850" s="3">
        <v>1</v>
      </c>
      <c r="M2850" s="6">
        <v>20.9</v>
      </c>
      <c r="N2850" s="13">
        <v>20.9</v>
      </c>
      <c r="O2850" s="3">
        <v>44</v>
      </c>
      <c r="P2850" s="1" t="s">
        <v>2</v>
      </c>
      <c r="Q2850" s="1">
        <v>4.0080999999999998</v>
      </c>
      <c r="R2850" s="3" t="s">
        <v>14989</v>
      </c>
      <c r="S2850" s="1">
        <v>90</v>
      </c>
      <c r="T2850" s="1">
        <v>10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3">
        <v>11</v>
      </c>
      <c r="AD2850" s="1">
        <v>9.9672739999999996E-2</v>
      </c>
      <c r="AE2850" s="1">
        <v>1.9698247321465599E-2</v>
      </c>
      <c r="AF2850" s="1">
        <v>1</v>
      </c>
      <c r="AG2850" s="1">
        <v>1</v>
      </c>
      <c r="AH2850" s="1">
        <v>11</v>
      </c>
      <c r="AI2850" s="1">
        <v>2</v>
      </c>
      <c r="AJ2850" s="1">
        <v>2</v>
      </c>
      <c r="AK2850" s="1">
        <v>51</v>
      </c>
    </row>
    <row r="2851" spans="1:37" x14ac:dyDescent="0.2">
      <c r="A2851" t="s">
        <v>2849</v>
      </c>
      <c r="B2851" t="s">
        <v>5554</v>
      </c>
      <c r="C2851" t="s">
        <v>5555</v>
      </c>
      <c r="D2851" t="s">
        <v>10884</v>
      </c>
      <c r="E2851" t="s">
        <v>7258</v>
      </c>
      <c r="F2851" s="35" t="s">
        <v>10909</v>
      </c>
      <c r="G2851" s="1" t="s">
        <v>5106</v>
      </c>
      <c r="H2851" s="1" t="s">
        <v>5106</v>
      </c>
      <c r="I2851" s="3">
        <v>2</v>
      </c>
      <c r="J2851" s="1">
        <v>0</v>
      </c>
      <c r="K2851" s="1">
        <v>0</v>
      </c>
      <c r="L2851" s="3">
        <v>1</v>
      </c>
      <c r="M2851" s="6">
        <v>9.4</v>
      </c>
      <c r="N2851" s="13">
        <v>9.4</v>
      </c>
      <c r="O2851" s="3">
        <v>44</v>
      </c>
      <c r="P2851" s="1" t="s">
        <v>2</v>
      </c>
      <c r="Q2851" s="1">
        <v>3.5916999999999999</v>
      </c>
      <c r="R2851" s="3" t="s">
        <v>14989</v>
      </c>
      <c r="S2851" s="1">
        <v>90</v>
      </c>
      <c r="T2851" s="1">
        <v>10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3">
        <v>11</v>
      </c>
      <c r="AD2851" s="1">
        <v>9.9672739999999996E-2</v>
      </c>
      <c r="AE2851" s="1">
        <v>1.9698247321465599E-2</v>
      </c>
      <c r="AF2851" s="1">
        <v>1</v>
      </c>
      <c r="AG2851" s="1">
        <v>1</v>
      </c>
      <c r="AH2851" s="1">
        <v>11</v>
      </c>
      <c r="AI2851" s="1">
        <v>1</v>
      </c>
      <c r="AJ2851" s="1">
        <v>1</v>
      </c>
      <c r="AK2851" s="1">
        <v>51</v>
      </c>
    </row>
    <row r="2852" spans="1:37" x14ac:dyDescent="0.2">
      <c r="A2852" t="s">
        <v>2850</v>
      </c>
      <c r="B2852" t="s">
        <v>5554</v>
      </c>
      <c r="C2852" t="s">
        <v>5555</v>
      </c>
      <c r="D2852" t="s">
        <v>10884</v>
      </c>
      <c r="E2852" t="s">
        <v>5371</v>
      </c>
      <c r="F2852" s="35" t="s">
        <v>10910</v>
      </c>
      <c r="G2852" s="1" t="s">
        <v>5104</v>
      </c>
      <c r="H2852" s="1" t="s">
        <v>5104</v>
      </c>
      <c r="I2852" s="3">
        <v>1</v>
      </c>
      <c r="J2852" s="1">
        <v>1</v>
      </c>
      <c r="K2852" s="1">
        <v>1</v>
      </c>
      <c r="L2852" s="3">
        <v>1</v>
      </c>
      <c r="M2852" s="6">
        <v>13.2</v>
      </c>
      <c r="N2852" s="13">
        <v>13.2</v>
      </c>
      <c r="O2852" s="3">
        <v>44</v>
      </c>
      <c r="P2852" s="1">
        <v>2.9249999999999998</v>
      </c>
      <c r="Q2852" s="1">
        <v>2.9249999999999998</v>
      </c>
      <c r="R2852" s="3">
        <v>47</v>
      </c>
      <c r="S2852" s="1">
        <v>90</v>
      </c>
      <c r="T2852" s="1">
        <v>10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3">
        <v>11</v>
      </c>
      <c r="AD2852" s="1">
        <v>9.9672739999999996E-2</v>
      </c>
      <c r="AE2852" s="1">
        <v>1.9698247321465599E-2</v>
      </c>
      <c r="AF2852" s="1">
        <v>1</v>
      </c>
      <c r="AG2852" s="1">
        <v>1</v>
      </c>
      <c r="AH2852" s="1">
        <v>11</v>
      </c>
      <c r="AI2852" s="1">
        <v>4</v>
      </c>
      <c r="AJ2852" s="1">
        <v>4</v>
      </c>
      <c r="AK2852" s="1">
        <v>51</v>
      </c>
    </row>
    <row r="2853" spans="1:37" x14ac:dyDescent="0.2">
      <c r="A2853" t="s">
        <v>2851</v>
      </c>
      <c r="B2853" t="s">
        <v>5554</v>
      </c>
      <c r="C2853" t="s">
        <v>5555</v>
      </c>
      <c r="D2853" t="s">
        <v>10884</v>
      </c>
      <c r="E2853" t="s">
        <v>10911</v>
      </c>
      <c r="F2853" s="35" t="s">
        <v>10912</v>
      </c>
      <c r="G2853" s="1" t="s">
        <v>2</v>
      </c>
      <c r="H2853" s="1" t="s">
        <v>5104</v>
      </c>
      <c r="I2853" s="14" t="s">
        <v>14989</v>
      </c>
      <c r="J2853" s="1" t="s">
        <v>2</v>
      </c>
      <c r="K2853" s="1">
        <v>0</v>
      </c>
      <c r="L2853" s="14" t="s">
        <v>14989</v>
      </c>
      <c r="M2853" s="6">
        <v>16.100000000000001</v>
      </c>
      <c r="N2853" s="13">
        <v>16.100000000000001</v>
      </c>
      <c r="O2853" s="3">
        <v>44</v>
      </c>
      <c r="P2853" s="1">
        <v>3.99</v>
      </c>
      <c r="Q2853" s="1">
        <v>3.99</v>
      </c>
      <c r="R2853" s="3">
        <v>47</v>
      </c>
      <c r="S2853" s="1">
        <v>80</v>
      </c>
      <c r="T2853" s="1">
        <v>20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3">
        <v>11</v>
      </c>
      <c r="AD2853" s="1">
        <v>9.8037249000000007E-2</v>
      </c>
      <c r="AE2853" s="1">
        <v>1.7358065966181498E-2</v>
      </c>
      <c r="AF2853" s="1">
        <v>1</v>
      </c>
      <c r="AG2853" s="1">
        <v>1</v>
      </c>
      <c r="AH2853" s="1">
        <v>11</v>
      </c>
      <c r="AI2853" s="1">
        <v>4</v>
      </c>
      <c r="AJ2853" s="1">
        <v>4</v>
      </c>
      <c r="AK2853" s="1">
        <v>51</v>
      </c>
    </row>
    <row r="2854" spans="1:37" x14ac:dyDescent="0.2">
      <c r="A2854" t="s">
        <v>2852</v>
      </c>
      <c r="B2854" t="s">
        <v>5168</v>
      </c>
      <c r="C2854" t="s">
        <v>5605</v>
      </c>
      <c r="D2854" t="s">
        <v>10913</v>
      </c>
      <c r="E2854" t="s">
        <v>10914</v>
      </c>
      <c r="F2854" s="35" t="s">
        <v>10915</v>
      </c>
      <c r="G2854" s="1" t="s">
        <v>5104</v>
      </c>
      <c r="H2854" s="1" t="s">
        <v>5104</v>
      </c>
      <c r="I2854" s="3">
        <v>1</v>
      </c>
      <c r="J2854" s="1">
        <v>1</v>
      </c>
      <c r="K2854" s="1">
        <v>1</v>
      </c>
      <c r="L2854" s="3">
        <v>1</v>
      </c>
      <c r="M2854" s="6">
        <v>10.6</v>
      </c>
      <c r="N2854" s="13">
        <v>10.6</v>
      </c>
      <c r="O2854" s="3">
        <v>44</v>
      </c>
      <c r="P2854" s="1">
        <v>1</v>
      </c>
      <c r="Q2854" s="1">
        <v>1</v>
      </c>
      <c r="R2854" s="3">
        <v>47</v>
      </c>
      <c r="S2854" s="1">
        <v>100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3">
        <v>11</v>
      </c>
      <c r="AD2854" s="1">
        <v>9.9855619000000007E-2</v>
      </c>
      <c r="AE2854" s="1">
        <v>2.21434269404166E-2</v>
      </c>
      <c r="AF2854" s="1">
        <v>4</v>
      </c>
      <c r="AG2854" s="2">
        <v>4</v>
      </c>
      <c r="AH2854" s="1">
        <v>11</v>
      </c>
      <c r="AI2854" s="1">
        <v>6</v>
      </c>
      <c r="AJ2854" s="1">
        <v>6</v>
      </c>
      <c r="AK2854" s="1">
        <v>51</v>
      </c>
    </row>
    <row r="2855" spans="1:37" x14ac:dyDescent="0.2">
      <c r="A2855" t="s">
        <v>2853</v>
      </c>
      <c r="B2855" t="s">
        <v>5168</v>
      </c>
      <c r="C2855" t="s">
        <v>5605</v>
      </c>
      <c r="D2855" t="s">
        <v>10913</v>
      </c>
      <c r="E2855" t="s">
        <v>10916</v>
      </c>
      <c r="F2855" s="35" t="s">
        <v>10917</v>
      </c>
      <c r="G2855" s="1" t="s">
        <v>5104</v>
      </c>
      <c r="H2855" s="1" t="s">
        <v>5104</v>
      </c>
      <c r="I2855" s="3">
        <v>1</v>
      </c>
      <c r="J2855" s="1">
        <v>0</v>
      </c>
      <c r="K2855" s="1">
        <v>0</v>
      </c>
      <c r="L2855" s="3">
        <v>1</v>
      </c>
      <c r="M2855" s="6">
        <v>8.5</v>
      </c>
      <c r="N2855" s="13">
        <v>8.5</v>
      </c>
      <c r="O2855" s="3">
        <v>44</v>
      </c>
      <c r="P2855" s="1" t="s">
        <v>2</v>
      </c>
      <c r="Q2855" s="1">
        <v>1.4937</v>
      </c>
      <c r="R2855" s="3" t="s">
        <v>14989</v>
      </c>
      <c r="S2855" s="1">
        <v>100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3">
        <v>11</v>
      </c>
      <c r="AD2855" s="1">
        <v>9.9855619000000007E-2</v>
      </c>
      <c r="AE2855" s="1">
        <v>2.21434269404166E-2</v>
      </c>
      <c r="AF2855" s="1">
        <v>4</v>
      </c>
      <c r="AG2855" s="2">
        <v>4</v>
      </c>
      <c r="AH2855" s="1">
        <v>11</v>
      </c>
      <c r="AI2855" s="1">
        <v>1</v>
      </c>
      <c r="AJ2855" s="1">
        <v>1</v>
      </c>
      <c r="AK2855" s="1">
        <v>51</v>
      </c>
    </row>
    <row r="2856" spans="1:37" x14ac:dyDescent="0.2">
      <c r="A2856" t="s">
        <v>2854</v>
      </c>
      <c r="B2856" t="s">
        <v>5168</v>
      </c>
      <c r="C2856" t="s">
        <v>5605</v>
      </c>
      <c r="D2856" t="s">
        <v>10913</v>
      </c>
      <c r="E2856" t="s">
        <v>6214</v>
      </c>
      <c r="F2856" s="35" t="s">
        <v>10918</v>
      </c>
      <c r="G2856" s="1" t="s">
        <v>5104</v>
      </c>
      <c r="H2856" s="1" t="s">
        <v>5104</v>
      </c>
      <c r="I2856" s="3">
        <v>1</v>
      </c>
      <c r="J2856" s="1">
        <v>0</v>
      </c>
      <c r="K2856" s="1">
        <v>0</v>
      </c>
      <c r="L2856" s="3">
        <v>1</v>
      </c>
      <c r="M2856" s="6">
        <v>5.3</v>
      </c>
      <c r="N2856" s="13">
        <v>5.3</v>
      </c>
      <c r="O2856" s="3">
        <v>44</v>
      </c>
      <c r="P2856" s="1">
        <v>0.98499999999999999</v>
      </c>
      <c r="Q2856" s="1">
        <v>0.98499999999999999</v>
      </c>
      <c r="R2856" s="3">
        <v>47</v>
      </c>
      <c r="S2856" s="1">
        <v>100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3">
        <v>11</v>
      </c>
      <c r="AD2856" s="1">
        <v>9.9855619000000007E-2</v>
      </c>
      <c r="AE2856" s="1">
        <v>2.21434269404166E-2</v>
      </c>
      <c r="AF2856" s="1">
        <v>4</v>
      </c>
      <c r="AG2856" s="2">
        <v>4</v>
      </c>
      <c r="AH2856" s="1">
        <v>11</v>
      </c>
      <c r="AI2856" s="1">
        <v>3</v>
      </c>
      <c r="AJ2856" s="1">
        <v>3</v>
      </c>
      <c r="AK2856" s="1">
        <v>51</v>
      </c>
    </row>
    <row r="2857" spans="1:37" x14ac:dyDescent="0.2">
      <c r="A2857" t="s">
        <v>2855</v>
      </c>
      <c r="B2857" t="s">
        <v>5168</v>
      </c>
      <c r="C2857" t="s">
        <v>5605</v>
      </c>
      <c r="D2857" t="s">
        <v>10913</v>
      </c>
      <c r="E2857" t="s">
        <v>10919</v>
      </c>
      <c r="F2857" s="35" t="s">
        <v>10920</v>
      </c>
      <c r="G2857" s="1" t="s">
        <v>5104</v>
      </c>
      <c r="H2857" s="1" t="s">
        <v>5104</v>
      </c>
      <c r="I2857" s="3">
        <v>1</v>
      </c>
      <c r="J2857" s="1">
        <v>0</v>
      </c>
      <c r="K2857" s="1">
        <v>0</v>
      </c>
      <c r="L2857" s="3">
        <v>1</v>
      </c>
      <c r="M2857" s="6">
        <v>5</v>
      </c>
      <c r="N2857" s="13">
        <v>5</v>
      </c>
      <c r="O2857" s="3">
        <v>44</v>
      </c>
      <c r="P2857" s="1" t="s">
        <v>2</v>
      </c>
      <c r="Q2857" s="1">
        <v>1.3072999999999999</v>
      </c>
      <c r="R2857" s="3" t="s">
        <v>14989</v>
      </c>
      <c r="S2857" s="1">
        <v>100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3">
        <v>11</v>
      </c>
      <c r="AD2857" s="1">
        <v>9.9855619000000007E-2</v>
      </c>
      <c r="AE2857" s="1">
        <v>2.21434269404166E-2</v>
      </c>
      <c r="AF2857" s="1">
        <v>4</v>
      </c>
      <c r="AG2857" s="2">
        <v>4</v>
      </c>
      <c r="AH2857" s="1">
        <v>11</v>
      </c>
      <c r="AI2857" s="1">
        <v>1</v>
      </c>
      <c r="AJ2857" s="1">
        <v>1</v>
      </c>
      <c r="AK2857" s="1">
        <v>51</v>
      </c>
    </row>
    <row r="2858" spans="1:37" x14ac:dyDescent="0.2">
      <c r="A2858" t="s">
        <v>2856</v>
      </c>
      <c r="B2858" t="s">
        <v>5168</v>
      </c>
      <c r="C2858" t="s">
        <v>5605</v>
      </c>
      <c r="D2858" t="s">
        <v>10913</v>
      </c>
      <c r="E2858" t="s">
        <v>10921</v>
      </c>
      <c r="F2858" s="35" t="s">
        <v>10922</v>
      </c>
      <c r="G2858" s="1" t="s">
        <v>5104</v>
      </c>
      <c r="H2858" s="1" t="s">
        <v>5104</v>
      </c>
      <c r="I2858" s="3">
        <v>1</v>
      </c>
      <c r="J2858" s="1">
        <v>0</v>
      </c>
      <c r="K2858" s="1">
        <v>0</v>
      </c>
      <c r="L2858" s="3">
        <v>1</v>
      </c>
      <c r="M2858" s="6">
        <v>11</v>
      </c>
      <c r="N2858" s="13">
        <v>11</v>
      </c>
      <c r="O2858" s="3">
        <v>44</v>
      </c>
      <c r="P2858" s="1" t="s">
        <v>2</v>
      </c>
      <c r="Q2858" s="1">
        <v>1.1355</v>
      </c>
      <c r="R2858" s="3" t="s">
        <v>14989</v>
      </c>
      <c r="S2858" s="1">
        <v>100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3">
        <v>11</v>
      </c>
      <c r="AD2858" s="1">
        <v>9.9855619000000007E-2</v>
      </c>
      <c r="AE2858" s="1">
        <v>2.21434269404166E-2</v>
      </c>
      <c r="AF2858" s="1">
        <v>4</v>
      </c>
      <c r="AG2858" s="2">
        <v>4</v>
      </c>
      <c r="AH2858" s="1">
        <v>11</v>
      </c>
      <c r="AI2858" s="1">
        <v>1</v>
      </c>
      <c r="AJ2858" s="1">
        <v>1</v>
      </c>
      <c r="AK2858" s="1">
        <v>51</v>
      </c>
    </row>
    <row r="2859" spans="1:37" x14ac:dyDescent="0.2">
      <c r="A2859" t="s">
        <v>2857</v>
      </c>
      <c r="B2859" t="s">
        <v>5168</v>
      </c>
      <c r="C2859" t="s">
        <v>5605</v>
      </c>
      <c r="D2859" t="s">
        <v>10913</v>
      </c>
      <c r="E2859" t="s">
        <v>10923</v>
      </c>
      <c r="F2859" s="35" t="s">
        <v>10924</v>
      </c>
      <c r="G2859" s="1" t="s">
        <v>5104</v>
      </c>
      <c r="H2859" s="1" t="s">
        <v>5104</v>
      </c>
      <c r="I2859" s="3">
        <v>1</v>
      </c>
      <c r="J2859" s="1">
        <v>0</v>
      </c>
      <c r="K2859" s="1">
        <v>0</v>
      </c>
      <c r="L2859" s="3">
        <v>1</v>
      </c>
      <c r="M2859" s="6">
        <v>6.6</v>
      </c>
      <c r="N2859" s="13">
        <v>6.6</v>
      </c>
      <c r="O2859" s="3">
        <v>44</v>
      </c>
      <c r="P2859" s="1">
        <v>1</v>
      </c>
      <c r="Q2859" s="1">
        <v>1</v>
      </c>
      <c r="R2859" s="3">
        <v>1</v>
      </c>
      <c r="S2859" s="1">
        <v>100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3">
        <v>11</v>
      </c>
      <c r="AD2859" s="1">
        <v>9.9855619000000007E-2</v>
      </c>
      <c r="AE2859" s="1">
        <v>2.21434269404166E-2</v>
      </c>
      <c r="AF2859" s="1">
        <v>4</v>
      </c>
      <c r="AG2859" s="2">
        <v>4</v>
      </c>
      <c r="AH2859" s="1">
        <v>11</v>
      </c>
      <c r="AI2859" s="1">
        <v>1</v>
      </c>
      <c r="AJ2859" s="1">
        <v>1</v>
      </c>
      <c r="AK2859" s="1">
        <v>51</v>
      </c>
    </row>
    <row r="2860" spans="1:37" x14ac:dyDescent="0.2">
      <c r="A2860" t="s">
        <v>2858</v>
      </c>
      <c r="B2860" t="s">
        <v>5168</v>
      </c>
      <c r="C2860" t="s">
        <v>5605</v>
      </c>
      <c r="D2860" t="s">
        <v>10913</v>
      </c>
      <c r="E2860" t="s">
        <v>10925</v>
      </c>
      <c r="F2860" s="35" t="s">
        <v>10926</v>
      </c>
      <c r="G2860" s="1" t="s">
        <v>5104</v>
      </c>
      <c r="H2860" s="1" t="s">
        <v>5104</v>
      </c>
      <c r="I2860" s="3">
        <v>1</v>
      </c>
      <c r="J2860" s="1">
        <v>0</v>
      </c>
      <c r="K2860" s="1">
        <v>0</v>
      </c>
      <c r="L2860" s="3">
        <v>1</v>
      </c>
      <c r="M2860" s="6">
        <v>3.7</v>
      </c>
      <c r="N2860" s="13">
        <v>3.7</v>
      </c>
      <c r="O2860" s="3">
        <v>44</v>
      </c>
      <c r="P2860" s="1" t="s">
        <v>2</v>
      </c>
      <c r="Q2860" s="1">
        <v>1.2949999999999999</v>
      </c>
      <c r="R2860" s="3" t="s">
        <v>14989</v>
      </c>
      <c r="S2860" s="1">
        <v>100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3">
        <v>11</v>
      </c>
      <c r="AD2860" s="1">
        <v>9.9855619000000007E-2</v>
      </c>
      <c r="AE2860" s="1">
        <v>2.21434269404166E-2</v>
      </c>
      <c r="AF2860" s="1">
        <v>4</v>
      </c>
      <c r="AG2860" s="2">
        <v>4</v>
      </c>
      <c r="AH2860" s="1">
        <v>11</v>
      </c>
      <c r="AI2860" s="1">
        <v>4</v>
      </c>
      <c r="AJ2860" s="1">
        <v>4</v>
      </c>
      <c r="AK2860" s="1">
        <v>51</v>
      </c>
    </row>
    <row r="2861" spans="1:37" x14ac:dyDescent="0.2">
      <c r="A2861" t="s">
        <v>2859</v>
      </c>
      <c r="B2861" t="s">
        <v>5168</v>
      </c>
      <c r="C2861" t="s">
        <v>5605</v>
      </c>
      <c r="D2861" t="s">
        <v>10913</v>
      </c>
      <c r="E2861" t="s">
        <v>10927</v>
      </c>
      <c r="F2861" s="35" t="s">
        <v>10928</v>
      </c>
      <c r="G2861" s="1" t="s">
        <v>5104</v>
      </c>
      <c r="H2861" s="1" t="s">
        <v>5104</v>
      </c>
      <c r="I2861" s="3">
        <v>1</v>
      </c>
      <c r="J2861" s="1">
        <v>0</v>
      </c>
      <c r="K2861" s="1">
        <v>0</v>
      </c>
      <c r="L2861" s="3">
        <v>1</v>
      </c>
      <c r="M2861" s="6">
        <v>9.8000000000000007</v>
      </c>
      <c r="N2861" s="13">
        <v>9.8000000000000007</v>
      </c>
      <c r="O2861" s="3">
        <v>44</v>
      </c>
      <c r="P2861" s="1" t="s">
        <v>2</v>
      </c>
      <c r="Q2861" s="1">
        <v>1.1879999999999999</v>
      </c>
      <c r="R2861" s="3" t="s">
        <v>14989</v>
      </c>
      <c r="S2861" s="1">
        <v>100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3">
        <v>11</v>
      </c>
      <c r="AD2861" s="1">
        <v>9.9855619000000007E-2</v>
      </c>
      <c r="AE2861" s="1">
        <v>2.21434269404166E-2</v>
      </c>
      <c r="AF2861" s="1">
        <v>4</v>
      </c>
      <c r="AG2861" s="2">
        <v>4</v>
      </c>
      <c r="AH2861" s="1">
        <v>11</v>
      </c>
      <c r="AI2861" s="1">
        <v>3</v>
      </c>
      <c r="AJ2861" s="1">
        <v>3</v>
      </c>
      <c r="AK2861" s="1">
        <v>51</v>
      </c>
    </row>
    <row r="2862" spans="1:37" x14ac:dyDescent="0.2">
      <c r="A2862" t="s">
        <v>2860</v>
      </c>
      <c r="B2862" t="s">
        <v>5168</v>
      </c>
      <c r="C2862" t="s">
        <v>5605</v>
      </c>
      <c r="D2862" t="s">
        <v>10913</v>
      </c>
      <c r="E2862" t="s">
        <v>10929</v>
      </c>
      <c r="F2862" s="35" t="s">
        <v>10930</v>
      </c>
      <c r="G2862" s="1" t="s">
        <v>5104</v>
      </c>
      <c r="H2862" s="1" t="s">
        <v>5104</v>
      </c>
      <c r="I2862" s="3">
        <v>1</v>
      </c>
      <c r="J2862" s="1">
        <v>0</v>
      </c>
      <c r="K2862" s="1">
        <v>0</v>
      </c>
      <c r="L2862" s="3">
        <v>1</v>
      </c>
      <c r="M2862" s="6">
        <v>7.1</v>
      </c>
      <c r="N2862" s="13">
        <v>7.1</v>
      </c>
      <c r="O2862" s="3">
        <v>44</v>
      </c>
      <c r="P2862" s="1">
        <v>0.98</v>
      </c>
      <c r="Q2862" s="1">
        <v>0.98</v>
      </c>
      <c r="R2862" s="3">
        <v>47</v>
      </c>
      <c r="S2862" s="1">
        <v>100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3">
        <v>11</v>
      </c>
      <c r="AD2862" s="1">
        <v>9.9855619000000007E-2</v>
      </c>
      <c r="AE2862" s="1">
        <v>2.21434269404166E-2</v>
      </c>
      <c r="AF2862" s="1">
        <v>4</v>
      </c>
      <c r="AG2862" s="2">
        <v>4</v>
      </c>
      <c r="AH2862" s="1">
        <v>11</v>
      </c>
      <c r="AI2862" s="1">
        <v>5</v>
      </c>
      <c r="AJ2862" s="1">
        <v>5</v>
      </c>
      <c r="AK2862" s="1">
        <v>51</v>
      </c>
    </row>
    <row r="2863" spans="1:37" x14ac:dyDescent="0.2">
      <c r="A2863" t="s">
        <v>2861</v>
      </c>
      <c r="B2863" t="s">
        <v>5168</v>
      </c>
      <c r="C2863" t="s">
        <v>5605</v>
      </c>
      <c r="D2863" t="s">
        <v>10913</v>
      </c>
      <c r="E2863" t="s">
        <v>8834</v>
      </c>
      <c r="F2863" s="35" t="s">
        <v>10931</v>
      </c>
      <c r="G2863" s="1" t="s">
        <v>5104</v>
      </c>
      <c r="H2863" s="1" t="s">
        <v>5104</v>
      </c>
      <c r="I2863" s="3">
        <v>1</v>
      </c>
      <c r="J2863" s="1">
        <v>0</v>
      </c>
      <c r="K2863" s="1">
        <v>0</v>
      </c>
      <c r="L2863" s="3">
        <v>1</v>
      </c>
      <c r="M2863" s="6">
        <v>6</v>
      </c>
      <c r="N2863" s="13">
        <v>6</v>
      </c>
      <c r="O2863" s="3">
        <v>44</v>
      </c>
      <c r="P2863" s="1">
        <v>1</v>
      </c>
      <c r="Q2863" s="1">
        <v>1</v>
      </c>
      <c r="R2863" s="3">
        <v>47</v>
      </c>
      <c r="S2863" s="1">
        <v>100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3">
        <v>11</v>
      </c>
      <c r="AD2863" s="1">
        <v>9.9855619000000007E-2</v>
      </c>
      <c r="AE2863" s="1">
        <v>2.21434269404166E-2</v>
      </c>
      <c r="AF2863" s="1">
        <v>4</v>
      </c>
      <c r="AG2863" s="2">
        <v>4</v>
      </c>
      <c r="AH2863" s="1">
        <v>11</v>
      </c>
      <c r="AI2863" s="1">
        <v>5</v>
      </c>
      <c r="AJ2863" s="1">
        <v>5</v>
      </c>
      <c r="AK2863" s="1">
        <v>51</v>
      </c>
    </row>
    <row r="2864" spans="1:37" x14ac:dyDescent="0.2">
      <c r="A2864" t="s">
        <v>2862</v>
      </c>
      <c r="B2864" t="s">
        <v>5168</v>
      </c>
      <c r="C2864" t="s">
        <v>5605</v>
      </c>
      <c r="D2864" t="s">
        <v>10913</v>
      </c>
      <c r="E2864" t="s">
        <v>10932</v>
      </c>
      <c r="F2864" s="35" t="s">
        <v>10933</v>
      </c>
      <c r="G2864" s="1" t="s">
        <v>5104</v>
      </c>
      <c r="H2864" s="1" t="s">
        <v>5104</v>
      </c>
      <c r="I2864" s="3">
        <v>2</v>
      </c>
      <c r="J2864" s="1">
        <v>0</v>
      </c>
      <c r="K2864" s="1">
        <v>0</v>
      </c>
      <c r="L2864" s="3">
        <v>1</v>
      </c>
      <c r="M2864" s="6">
        <v>7.5</v>
      </c>
      <c r="N2864" s="13">
        <v>7.5</v>
      </c>
      <c r="O2864" s="3">
        <v>44</v>
      </c>
      <c r="P2864" s="1">
        <v>1</v>
      </c>
      <c r="Q2864" s="1">
        <v>1</v>
      </c>
      <c r="R2864" s="3">
        <v>47</v>
      </c>
      <c r="S2864" s="1">
        <v>100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3">
        <v>44</v>
      </c>
      <c r="AD2864" s="1">
        <v>9.9855619000000007E-2</v>
      </c>
      <c r="AE2864" s="1">
        <v>2.21434269404166E-2</v>
      </c>
      <c r="AF2864" s="1">
        <v>4</v>
      </c>
      <c r="AG2864" s="2">
        <v>4</v>
      </c>
      <c r="AH2864" s="15">
        <v>1</v>
      </c>
      <c r="AI2864" s="1">
        <v>7</v>
      </c>
      <c r="AJ2864" s="1">
        <v>7</v>
      </c>
      <c r="AK2864" s="1">
        <v>51</v>
      </c>
    </row>
    <row r="2865" spans="1:37" x14ac:dyDescent="0.2">
      <c r="A2865" t="s">
        <v>2863</v>
      </c>
      <c r="B2865" t="s">
        <v>5168</v>
      </c>
      <c r="C2865" t="s">
        <v>5605</v>
      </c>
      <c r="D2865" t="s">
        <v>10913</v>
      </c>
      <c r="E2865" t="s">
        <v>10934</v>
      </c>
      <c r="F2865" s="35" t="s">
        <v>10935</v>
      </c>
      <c r="G2865" s="1" t="s">
        <v>5104</v>
      </c>
      <c r="H2865" s="1" t="s">
        <v>5104</v>
      </c>
      <c r="I2865" s="3">
        <v>1</v>
      </c>
      <c r="J2865" s="1">
        <v>0</v>
      </c>
      <c r="K2865" s="1">
        <v>0</v>
      </c>
      <c r="L2865" s="3">
        <v>1</v>
      </c>
      <c r="M2865" s="6">
        <v>5</v>
      </c>
      <c r="N2865" s="13">
        <v>5</v>
      </c>
      <c r="O2865" s="3">
        <v>44</v>
      </c>
      <c r="P2865" s="1">
        <v>1</v>
      </c>
      <c r="Q2865" s="1">
        <v>1</v>
      </c>
      <c r="R2865" s="3">
        <v>47</v>
      </c>
      <c r="S2865" s="1">
        <v>100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3">
        <v>11</v>
      </c>
      <c r="AD2865" s="1">
        <v>9.9855619000000007E-2</v>
      </c>
      <c r="AE2865" s="1">
        <v>2.21434269404166E-2</v>
      </c>
      <c r="AF2865" s="1">
        <v>2</v>
      </c>
      <c r="AG2865" s="1">
        <v>2</v>
      </c>
      <c r="AH2865" s="1">
        <v>11</v>
      </c>
      <c r="AI2865" s="1">
        <v>5</v>
      </c>
      <c r="AJ2865" s="1">
        <v>5</v>
      </c>
      <c r="AK2865" s="1">
        <v>51</v>
      </c>
    </row>
    <row r="2866" spans="1:37" x14ac:dyDescent="0.2">
      <c r="A2866" t="s">
        <v>2864</v>
      </c>
      <c r="B2866" t="s">
        <v>5168</v>
      </c>
      <c r="C2866" t="s">
        <v>5605</v>
      </c>
      <c r="D2866" t="s">
        <v>10913</v>
      </c>
      <c r="E2866" t="s">
        <v>5849</v>
      </c>
      <c r="F2866" s="35" t="s">
        <v>10936</v>
      </c>
      <c r="G2866" s="1" t="s">
        <v>5104</v>
      </c>
      <c r="H2866" s="1" t="s">
        <v>5104</v>
      </c>
      <c r="I2866" s="3">
        <v>1</v>
      </c>
      <c r="J2866" s="1">
        <v>0</v>
      </c>
      <c r="K2866" s="1">
        <v>0</v>
      </c>
      <c r="L2866" s="3">
        <v>1</v>
      </c>
      <c r="M2866" s="6">
        <v>5.7</v>
      </c>
      <c r="N2866" s="13">
        <v>5.7</v>
      </c>
      <c r="O2866" s="3">
        <v>44</v>
      </c>
      <c r="P2866" s="1" t="s">
        <v>2</v>
      </c>
      <c r="Q2866" s="1">
        <v>1.3996</v>
      </c>
      <c r="R2866" s="3" t="s">
        <v>14989</v>
      </c>
      <c r="S2866" s="1">
        <v>100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3">
        <v>11</v>
      </c>
      <c r="AD2866" s="1">
        <v>9.9855619000000007E-2</v>
      </c>
      <c r="AE2866" s="1">
        <v>2.21434269404166E-2</v>
      </c>
      <c r="AF2866" s="1">
        <v>4</v>
      </c>
      <c r="AG2866" s="2">
        <v>4</v>
      </c>
      <c r="AH2866" s="1">
        <v>11</v>
      </c>
      <c r="AI2866" s="1">
        <v>1</v>
      </c>
      <c r="AJ2866" s="1">
        <v>1</v>
      </c>
      <c r="AK2866" s="1">
        <v>51</v>
      </c>
    </row>
    <row r="2867" spans="1:37" x14ac:dyDescent="0.2">
      <c r="A2867" t="s">
        <v>2865</v>
      </c>
      <c r="B2867" t="s">
        <v>5168</v>
      </c>
      <c r="C2867" t="s">
        <v>5605</v>
      </c>
      <c r="D2867" t="s">
        <v>10913</v>
      </c>
      <c r="E2867" t="s">
        <v>10937</v>
      </c>
      <c r="F2867" s="35" t="s">
        <v>10938</v>
      </c>
      <c r="G2867" s="1" t="s">
        <v>5104</v>
      </c>
      <c r="H2867" s="1" t="s">
        <v>5104</v>
      </c>
      <c r="I2867" s="3">
        <v>1</v>
      </c>
      <c r="J2867" s="1">
        <v>0</v>
      </c>
      <c r="K2867" s="1">
        <v>0</v>
      </c>
      <c r="L2867" s="3">
        <v>1</v>
      </c>
      <c r="M2867" s="6">
        <v>6.8</v>
      </c>
      <c r="N2867" s="13">
        <v>6.8</v>
      </c>
      <c r="O2867" s="3">
        <v>44</v>
      </c>
      <c r="P2867" s="1">
        <v>1.91</v>
      </c>
      <c r="Q2867" s="1">
        <v>1.91</v>
      </c>
      <c r="R2867" s="3">
        <v>47</v>
      </c>
      <c r="S2867" s="1">
        <v>100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3">
        <v>11</v>
      </c>
      <c r="AD2867" s="1">
        <v>9.9855619000000007E-2</v>
      </c>
      <c r="AE2867" s="1">
        <v>2.21434269404166E-2</v>
      </c>
      <c r="AF2867" s="1">
        <v>4</v>
      </c>
      <c r="AG2867" s="2">
        <v>4</v>
      </c>
      <c r="AH2867" s="1">
        <v>11</v>
      </c>
      <c r="AI2867" s="1">
        <v>4</v>
      </c>
      <c r="AJ2867" s="1">
        <v>4</v>
      </c>
      <c r="AK2867" s="1">
        <v>51</v>
      </c>
    </row>
    <row r="2868" spans="1:37" x14ac:dyDescent="0.2">
      <c r="A2868" t="s">
        <v>2866</v>
      </c>
      <c r="B2868" t="s">
        <v>5168</v>
      </c>
      <c r="C2868" t="s">
        <v>5605</v>
      </c>
      <c r="D2868" t="s">
        <v>10913</v>
      </c>
      <c r="E2868" t="s">
        <v>10939</v>
      </c>
      <c r="F2868" s="35" t="s">
        <v>10940</v>
      </c>
      <c r="G2868" s="1" t="s">
        <v>5104</v>
      </c>
      <c r="H2868" s="1" t="s">
        <v>5104</v>
      </c>
      <c r="I2868" s="3">
        <v>1</v>
      </c>
      <c r="J2868" s="1">
        <v>0</v>
      </c>
      <c r="K2868" s="1">
        <v>0</v>
      </c>
      <c r="L2868" s="3">
        <v>1</v>
      </c>
      <c r="M2868" s="6">
        <v>8.5</v>
      </c>
      <c r="N2868" s="13">
        <v>8.5</v>
      </c>
      <c r="O2868" s="3">
        <v>44</v>
      </c>
      <c r="P2868" s="1">
        <v>1</v>
      </c>
      <c r="Q2868" s="1">
        <v>1</v>
      </c>
      <c r="R2868" s="3">
        <v>47</v>
      </c>
      <c r="S2868" s="1">
        <v>100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3">
        <v>11</v>
      </c>
      <c r="AD2868" s="1">
        <v>9.9855619000000007E-2</v>
      </c>
      <c r="AE2868" s="1">
        <v>2.21434269404166E-2</v>
      </c>
      <c r="AF2868" s="1">
        <v>2</v>
      </c>
      <c r="AG2868" s="1">
        <v>2</v>
      </c>
      <c r="AH2868" s="1">
        <v>11</v>
      </c>
      <c r="AI2868" s="1">
        <v>7</v>
      </c>
      <c r="AJ2868" s="1">
        <v>7</v>
      </c>
      <c r="AK2868" s="1">
        <v>51</v>
      </c>
    </row>
    <row r="2869" spans="1:37" x14ac:dyDescent="0.2">
      <c r="A2869" t="s">
        <v>2867</v>
      </c>
      <c r="B2869" t="s">
        <v>5168</v>
      </c>
      <c r="C2869" t="s">
        <v>5605</v>
      </c>
      <c r="D2869" t="s">
        <v>10913</v>
      </c>
      <c r="E2869" t="s">
        <v>10941</v>
      </c>
      <c r="F2869" s="35" t="s">
        <v>10942</v>
      </c>
      <c r="G2869" s="1" t="s">
        <v>5104</v>
      </c>
      <c r="H2869" s="1" t="s">
        <v>5104</v>
      </c>
      <c r="I2869" s="3">
        <v>1</v>
      </c>
      <c r="J2869" s="1">
        <v>0</v>
      </c>
      <c r="K2869" s="1">
        <v>0</v>
      </c>
      <c r="L2869" s="3">
        <v>1</v>
      </c>
      <c r="M2869" s="6">
        <v>22.5</v>
      </c>
      <c r="N2869" s="13">
        <v>22.5</v>
      </c>
      <c r="O2869" s="3">
        <v>44</v>
      </c>
      <c r="P2869" s="1">
        <v>0.99</v>
      </c>
      <c r="Q2869" s="1">
        <v>0.99</v>
      </c>
      <c r="R2869" s="3">
        <v>47</v>
      </c>
      <c r="S2869" s="1">
        <v>100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3">
        <v>11</v>
      </c>
      <c r="AD2869" s="1">
        <v>9.9855619000000007E-2</v>
      </c>
      <c r="AE2869" s="1">
        <v>2.21434269404166E-2</v>
      </c>
      <c r="AF2869" s="1">
        <v>4</v>
      </c>
      <c r="AG2869" s="2">
        <v>4</v>
      </c>
      <c r="AH2869" s="1">
        <v>11</v>
      </c>
      <c r="AI2869" s="1">
        <v>11</v>
      </c>
      <c r="AJ2869" s="1">
        <v>11</v>
      </c>
      <c r="AK2869" s="1">
        <v>51</v>
      </c>
    </row>
    <row r="2870" spans="1:37" x14ac:dyDescent="0.2">
      <c r="A2870" t="s">
        <v>2868</v>
      </c>
      <c r="B2870" t="s">
        <v>5168</v>
      </c>
      <c r="C2870" t="s">
        <v>5605</v>
      </c>
      <c r="D2870" t="s">
        <v>10913</v>
      </c>
      <c r="E2870" t="s">
        <v>10943</v>
      </c>
      <c r="F2870" s="35" t="s">
        <v>10944</v>
      </c>
      <c r="G2870" s="1" t="s">
        <v>5104</v>
      </c>
      <c r="H2870" s="1" t="s">
        <v>5104</v>
      </c>
      <c r="I2870" s="3">
        <v>1</v>
      </c>
      <c r="J2870" s="1">
        <v>0</v>
      </c>
      <c r="K2870" s="1">
        <v>0</v>
      </c>
      <c r="L2870" s="3">
        <v>1</v>
      </c>
      <c r="M2870" s="6">
        <v>7.8</v>
      </c>
      <c r="N2870" s="13">
        <v>7.8</v>
      </c>
      <c r="O2870" s="3">
        <v>44</v>
      </c>
      <c r="P2870" s="1">
        <v>0.99</v>
      </c>
      <c r="Q2870" s="1">
        <v>0.99</v>
      </c>
      <c r="R2870" s="3">
        <v>47</v>
      </c>
      <c r="S2870" s="1">
        <v>100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3">
        <v>11</v>
      </c>
      <c r="AD2870" s="1">
        <v>9.9855619000000007E-2</v>
      </c>
      <c r="AE2870" s="1">
        <v>2.21434269404166E-2</v>
      </c>
      <c r="AF2870" s="1">
        <v>4</v>
      </c>
      <c r="AG2870" s="2">
        <v>4</v>
      </c>
      <c r="AH2870" s="1">
        <v>11</v>
      </c>
      <c r="AI2870" s="1">
        <v>4</v>
      </c>
      <c r="AJ2870" s="1">
        <v>4</v>
      </c>
      <c r="AK2870" s="1">
        <v>51</v>
      </c>
    </row>
    <row r="2871" spans="1:37" x14ac:dyDescent="0.2">
      <c r="A2871" t="s">
        <v>2869</v>
      </c>
      <c r="B2871" t="s">
        <v>5168</v>
      </c>
      <c r="C2871" t="s">
        <v>5605</v>
      </c>
      <c r="D2871" t="s">
        <v>10913</v>
      </c>
      <c r="E2871" t="s">
        <v>10945</v>
      </c>
      <c r="F2871" s="35" t="s">
        <v>10946</v>
      </c>
      <c r="G2871" s="1" t="s">
        <v>5104</v>
      </c>
      <c r="H2871" s="1" t="s">
        <v>5104</v>
      </c>
      <c r="I2871" s="3">
        <v>1</v>
      </c>
      <c r="J2871" s="1">
        <v>0</v>
      </c>
      <c r="K2871" s="1">
        <v>0</v>
      </c>
      <c r="L2871" s="3">
        <v>1</v>
      </c>
      <c r="M2871" s="6">
        <v>6.9</v>
      </c>
      <c r="N2871" s="13">
        <v>6.9</v>
      </c>
      <c r="O2871" s="3">
        <v>44</v>
      </c>
      <c r="P2871" s="1">
        <v>1</v>
      </c>
      <c r="Q2871" s="1">
        <v>1</v>
      </c>
      <c r="R2871" s="3">
        <v>47</v>
      </c>
      <c r="S2871" s="1">
        <v>100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3">
        <v>11</v>
      </c>
      <c r="AD2871" s="1">
        <v>9.9855619000000007E-2</v>
      </c>
      <c r="AE2871" s="1">
        <v>2.21434269404166E-2</v>
      </c>
      <c r="AF2871" s="1">
        <v>4</v>
      </c>
      <c r="AG2871" s="2">
        <v>4</v>
      </c>
      <c r="AH2871" s="1">
        <v>11</v>
      </c>
      <c r="AI2871" s="1">
        <v>3</v>
      </c>
      <c r="AJ2871" s="1">
        <v>3</v>
      </c>
      <c r="AK2871" s="1">
        <v>51</v>
      </c>
    </row>
    <row r="2872" spans="1:37" x14ac:dyDescent="0.2">
      <c r="A2872" t="s">
        <v>2870</v>
      </c>
      <c r="B2872" t="s">
        <v>5168</v>
      </c>
      <c r="C2872" t="s">
        <v>5605</v>
      </c>
      <c r="D2872" t="s">
        <v>10913</v>
      </c>
      <c r="E2872" t="s">
        <v>9338</v>
      </c>
      <c r="F2872" s="35" t="s">
        <v>10947</v>
      </c>
      <c r="G2872" s="1" t="s">
        <v>5104</v>
      </c>
      <c r="H2872" s="1" t="s">
        <v>5104</v>
      </c>
      <c r="I2872" s="3">
        <v>1</v>
      </c>
      <c r="J2872" s="1">
        <v>0</v>
      </c>
      <c r="K2872" s="1">
        <v>0</v>
      </c>
      <c r="L2872" s="3">
        <v>1</v>
      </c>
      <c r="M2872" s="6">
        <v>5.3</v>
      </c>
      <c r="N2872" s="13">
        <v>5.3</v>
      </c>
      <c r="O2872" s="3">
        <v>44</v>
      </c>
      <c r="P2872" s="1">
        <v>1</v>
      </c>
      <c r="Q2872" s="1">
        <v>1</v>
      </c>
      <c r="R2872" s="3">
        <v>1</v>
      </c>
      <c r="S2872" s="1">
        <v>100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3">
        <v>11</v>
      </c>
      <c r="AD2872" s="1">
        <v>9.9855619000000007E-2</v>
      </c>
      <c r="AE2872" s="1">
        <v>2.2143426940416499E-2</v>
      </c>
      <c r="AF2872" s="1">
        <v>4</v>
      </c>
      <c r="AG2872" s="2">
        <v>4</v>
      </c>
      <c r="AH2872" s="1">
        <v>11</v>
      </c>
      <c r="AI2872" s="1">
        <v>6</v>
      </c>
      <c r="AJ2872" s="1">
        <v>6</v>
      </c>
      <c r="AK2872" s="1">
        <v>51</v>
      </c>
    </row>
    <row r="2873" spans="1:37" x14ac:dyDescent="0.2">
      <c r="A2873" t="s">
        <v>2871</v>
      </c>
      <c r="B2873" t="s">
        <v>5168</v>
      </c>
      <c r="C2873" t="s">
        <v>5605</v>
      </c>
      <c r="D2873" t="s">
        <v>10913</v>
      </c>
      <c r="E2873" t="s">
        <v>5991</v>
      </c>
      <c r="F2873" s="35" t="s">
        <v>10948</v>
      </c>
      <c r="G2873" s="1" t="s">
        <v>5104</v>
      </c>
      <c r="H2873" s="1" t="s">
        <v>5104</v>
      </c>
      <c r="I2873" s="3">
        <v>1</v>
      </c>
      <c r="J2873" s="1">
        <v>0</v>
      </c>
      <c r="K2873" s="1">
        <v>0</v>
      </c>
      <c r="L2873" s="3">
        <v>1</v>
      </c>
      <c r="M2873" s="6">
        <v>7.9</v>
      </c>
      <c r="N2873" s="13">
        <v>7.9</v>
      </c>
      <c r="O2873" s="3">
        <v>44</v>
      </c>
      <c r="P2873" s="1">
        <v>1</v>
      </c>
      <c r="Q2873" s="1">
        <v>1</v>
      </c>
      <c r="R2873" s="3">
        <v>47</v>
      </c>
      <c r="S2873" s="1">
        <v>100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3">
        <v>11</v>
      </c>
      <c r="AD2873" s="1">
        <v>9.9855619000000007E-2</v>
      </c>
      <c r="AE2873" s="1">
        <v>2.2143426940416499E-2</v>
      </c>
      <c r="AF2873" s="1">
        <v>4</v>
      </c>
      <c r="AG2873" s="2">
        <v>4</v>
      </c>
      <c r="AH2873" s="1">
        <v>11</v>
      </c>
      <c r="AI2873" s="1">
        <v>1</v>
      </c>
      <c r="AJ2873" s="1">
        <v>1</v>
      </c>
      <c r="AK2873" s="1">
        <v>51</v>
      </c>
    </row>
    <row r="2874" spans="1:37" x14ac:dyDescent="0.2">
      <c r="A2874" t="s">
        <v>2872</v>
      </c>
      <c r="B2874" t="s">
        <v>5168</v>
      </c>
      <c r="C2874" t="s">
        <v>5605</v>
      </c>
      <c r="D2874" t="s">
        <v>10913</v>
      </c>
      <c r="E2874" t="s">
        <v>6612</v>
      </c>
      <c r="F2874" s="35" t="s">
        <v>10949</v>
      </c>
      <c r="G2874" s="1" t="s">
        <v>5104</v>
      </c>
      <c r="H2874" s="1" t="s">
        <v>5104</v>
      </c>
      <c r="I2874" s="3">
        <v>1</v>
      </c>
      <c r="J2874" s="1">
        <v>0</v>
      </c>
      <c r="K2874" s="1">
        <v>0</v>
      </c>
      <c r="L2874" s="3">
        <v>1</v>
      </c>
      <c r="M2874" s="6">
        <v>4.5999999999999996</v>
      </c>
      <c r="N2874" s="13">
        <v>4.5999999999999996</v>
      </c>
      <c r="O2874" s="3">
        <v>44</v>
      </c>
      <c r="P2874" s="1">
        <v>0.99</v>
      </c>
      <c r="Q2874" s="1">
        <v>0.99</v>
      </c>
      <c r="R2874" s="3">
        <v>47</v>
      </c>
      <c r="S2874" s="1">
        <v>100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3">
        <v>11</v>
      </c>
      <c r="AD2874" s="1">
        <v>9.9855619000000007E-2</v>
      </c>
      <c r="AE2874" s="1">
        <v>2.2143426940416499E-2</v>
      </c>
      <c r="AF2874" s="1">
        <v>4</v>
      </c>
      <c r="AG2874" s="2">
        <v>4</v>
      </c>
      <c r="AH2874" s="1">
        <v>11</v>
      </c>
      <c r="AI2874" s="1">
        <v>6</v>
      </c>
      <c r="AJ2874" s="1">
        <v>6</v>
      </c>
      <c r="AK2874" s="1">
        <v>51</v>
      </c>
    </row>
    <row r="2875" spans="1:37" x14ac:dyDescent="0.2">
      <c r="A2875" t="s">
        <v>2873</v>
      </c>
      <c r="B2875" t="s">
        <v>5168</v>
      </c>
      <c r="C2875" t="s">
        <v>5605</v>
      </c>
      <c r="D2875" t="s">
        <v>10913</v>
      </c>
      <c r="E2875" t="s">
        <v>10950</v>
      </c>
      <c r="F2875" s="35" t="s">
        <v>10951</v>
      </c>
      <c r="G2875" s="1" t="s">
        <v>5104</v>
      </c>
      <c r="H2875" s="1" t="s">
        <v>5104</v>
      </c>
      <c r="I2875" s="3">
        <v>1</v>
      </c>
      <c r="J2875" s="1">
        <v>0</v>
      </c>
      <c r="K2875" s="1">
        <v>0</v>
      </c>
      <c r="L2875" s="3">
        <v>1</v>
      </c>
      <c r="M2875" s="6">
        <v>7.4</v>
      </c>
      <c r="N2875" s="13">
        <v>7.4</v>
      </c>
      <c r="O2875" s="3">
        <v>44</v>
      </c>
      <c r="P2875" s="1">
        <v>0.995</v>
      </c>
      <c r="Q2875" s="1">
        <v>0.995</v>
      </c>
      <c r="R2875" s="3">
        <v>47</v>
      </c>
      <c r="S2875" s="1">
        <v>100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3">
        <v>11</v>
      </c>
      <c r="AD2875" s="1">
        <v>9.9855619000000007E-2</v>
      </c>
      <c r="AE2875" s="1">
        <v>2.2143426940416499E-2</v>
      </c>
      <c r="AF2875" s="1">
        <v>4</v>
      </c>
      <c r="AG2875" s="2">
        <v>4</v>
      </c>
      <c r="AH2875" s="1">
        <v>11</v>
      </c>
      <c r="AI2875" s="1">
        <v>12</v>
      </c>
      <c r="AJ2875" s="1">
        <v>12</v>
      </c>
      <c r="AK2875" s="1">
        <v>51</v>
      </c>
    </row>
    <row r="2876" spans="1:37" x14ac:dyDescent="0.2">
      <c r="A2876" t="s">
        <v>2874</v>
      </c>
      <c r="B2876" t="s">
        <v>5168</v>
      </c>
      <c r="C2876" t="s">
        <v>5605</v>
      </c>
      <c r="D2876" t="s">
        <v>10913</v>
      </c>
      <c r="E2876" t="s">
        <v>10952</v>
      </c>
      <c r="F2876" s="35" t="s">
        <v>10953</v>
      </c>
      <c r="G2876" s="1" t="s">
        <v>5104</v>
      </c>
      <c r="H2876" s="1" t="s">
        <v>5104</v>
      </c>
      <c r="I2876" s="3">
        <v>1</v>
      </c>
      <c r="J2876" s="1">
        <v>0</v>
      </c>
      <c r="K2876" s="1">
        <v>0</v>
      </c>
      <c r="L2876" s="3">
        <v>1</v>
      </c>
      <c r="M2876" s="6">
        <v>6.8</v>
      </c>
      <c r="N2876" s="13">
        <v>6.8</v>
      </c>
      <c r="O2876" s="3">
        <v>44</v>
      </c>
      <c r="P2876" s="1">
        <v>0.98</v>
      </c>
      <c r="Q2876" s="1">
        <v>0.98</v>
      </c>
      <c r="R2876" s="3">
        <v>47</v>
      </c>
      <c r="S2876" s="1">
        <v>100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3">
        <v>11</v>
      </c>
      <c r="AD2876" s="1">
        <v>9.9855619000000007E-2</v>
      </c>
      <c r="AE2876" s="1">
        <v>2.2143426940416499E-2</v>
      </c>
      <c r="AF2876" s="1">
        <v>4</v>
      </c>
      <c r="AG2876" s="2">
        <v>4</v>
      </c>
      <c r="AH2876" s="1">
        <v>11</v>
      </c>
      <c r="AI2876" s="1">
        <v>3</v>
      </c>
      <c r="AJ2876" s="1">
        <v>3</v>
      </c>
      <c r="AK2876" s="1">
        <v>51</v>
      </c>
    </row>
    <row r="2877" spans="1:37" x14ac:dyDescent="0.2">
      <c r="A2877" t="s">
        <v>2875</v>
      </c>
      <c r="B2877" t="s">
        <v>5168</v>
      </c>
      <c r="C2877" t="s">
        <v>5605</v>
      </c>
      <c r="D2877" t="s">
        <v>10913</v>
      </c>
      <c r="E2877" t="s">
        <v>7991</v>
      </c>
      <c r="F2877" s="35" t="s">
        <v>10954</v>
      </c>
      <c r="G2877" s="1" t="s">
        <v>5104</v>
      </c>
      <c r="H2877" s="1" t="s">
        <v>5104</v>
      </c>
      <c r="I2877" s="3">
        <v>1</v>
      </c>
      <c r="J2877" s="1">
        <v>0</v>
      </c>
      <c r="K2877" s="1">
        <v>0</v>
      </c>
      <c r="L2877" s="3">
        <v>1</v>
      </c>
      <c r="M2877" s="6">
        <v>42</v>
      </c>
      <c r="N2877" s="13">
        <v>42</v>
      </c>
      <c r="O2877" s="3">
        <v>44</v>
      </c>
      <c r="P2877" s="1">
        <v>1.25</v>
      </c>
      <c r="Q2877" s="1">
        <v>1.25</v>
      </c>
      <c r="R2877" s="3">
        <v>47</v>
      </c>
      <c r="S2877" s="1">
        <v>100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3">
        <v>11</v>
      </c>
      <c r="AD2877" s="1">
        <v>9.9855619000000007E-2</v>
      </c>
      <c r="AE2877" s="1">
        <v>2.2143426940416499E-2</v>
      </c>
      <c r="AF2877" s="1">
        <v>4</v>
      </c>
      <c r="AG2877" s="2">
        <v>4</v>
      </c>
      <c r="AH2877" s="1">
        <v>11</v>
      </c>
      <c r="AI2877" s="1">
        <v>4</v>
      </c>
      <c r="AJ2877" s="1">
        <v>4</v>
      </c>
      <c r="AK2877" s="1">
        <v>51</v>
      </c>
    </row>
    <row r="2878" spans="1:37" x14ac:dyDescent="0.2">
      <c r="A2878" t="s">
        <v>2876</v>
      </c>
      <c r="B2878" t="s">
        <v>5168</v>
      </c>
      <c r="C2878" t="s">
        <v>5605</v>
      </c>
      <c r="D2878" t="s">
        <v>10913</v>
      </c>
      <c r="E2878" t="s">
        <v>10955</v>
      </c>
      <c r="F2878" s="35" t="s">
        <v>10956</v>
      </c>
      <c r="G2878" s="1" t="s">
        <v>5104</v>
      </c>
      <c r="H2878" s="1" t="s">
        <v>5104</v>
      </c>
      <c r="I2878" s="3">
        <v>1</v>
      </c>
      <c r="J2878" s="1">
        <v>0</v>
      </c>
      <c r="K2878" s="1">
        <v>0</v>
      </c>
      <c r="L2878" s="3">
        <v>1</v>
      </c>
      <c r="M2878" s="6">
        <v>4.9000000000000004</v>
      </c>
      <c r="N2878" s="13">
        <v>4.9000000000000004</v>
      </c>
      <c r="O2878" s="3">
        <v>44</v>
      </c>
      <c r="P2878" s="1">
        <v>1</v>
      </c>
      <c r="Q2878" s="1">
        <v>1</v>
      </c>
      <c r="R2878" s="3">
        <v>47</v>
      </c>
      <c r="S2878" s="1">
        <v>100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3">
        <v>11</v>
      </c>
      <c r="AD2878" s="1">
        <v>9.9855619000000007E-2</v>
      </c>
      <c r="AE2878" s="1">
        <v>2.2143426940416499E-2</v>
      </c>
      <c r="AF2878" s="1">
        <v>4</v>
      </c>
      <c r="AG2878" s="2">
        <v>4</v>
      </c>
      <c r="AH2878" s="1">
        <v>11</v>
      </c>
      <c r="AI2878" s="1">
        <v>6</v>
      </c>
      <c r="AJ2878" s="1">
        <v>6</v>
      </c>
      <c r="AK2878" s="1">
        <v>51</v>
      </c>
    </row>
    <row r="2879" spans="1:37" x14ac:dyDescent="0.2">
      <c r="A2879" t="s">
        <v>2877</v>
      </c>
      <c r="B2879" t="s">
        <v>5168</v>
      </c>
      <c r="C2879" t="s">
        <v>5605</v>
      </c>
      <c r="D2879" t="s">
        <v>10913</v>
      </c>
      <c r="E2879" t="s">
        <v>10957</v>
      </c>
      <c r="F2879" s="35" t="s">
        <v>10958</v>
      </c>
      <c r="G2879" s="1" t="s">
        <v>5104</v>
      </c>
      <c r="H2879" s="1" t="s">
        <v>5104</v>
      </c>
      <c r="I2879" s="3">
        <v>1</v>
      </c>
      <c r="J2879" s="1">
        <v>0</v>
      </c>
      <c r="K2879" s="1">
        <v>0</v>
      </c>
      <c r="L2879" s="3">
        <v>1</v>
      </c>
      <c r="M2879" s="6">
        <v>8.1999999999999993</v>
      </c>
      <c r="N2879" s="13">
        <v>8.1999999999999993</v>
      </c>
      <c r="O2879" s="3">
        <v>44</v>
      </c>
      <c r="P2879" s="1" t="s">
        <v>2</v>
      </c>
      <c r="Q2879" s="1">
        <v>1.3434999999999999</v>
      </c>
      <c r="R2879" s="3" t="s">
        <v>14989</v>
      </c>
      <c r="S2879" s="1">
        <v>100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3">
        <v>11</v>
      </c>
      <c r="AD2879" s="1">
        <v>9.9855619000000007E-2</v>
      </c>
      <c r="AE2879" s="1">
        <v>2.2143426940416499E-2</v>
      </c>
      <c r="AF2879" s="1">
        <v>4</v>
      </c>
      <c r="AG2879" s="2">
        <v>4</v>
      </c>
      <c r="AH2879" s="1">
        <v>11</v>
      </c>
      <c r="AI2879" s="1">
        <v>1</v>
      </c>
      <c r="AJ2879" s="1">
        <v>1</v>
      </c>
      <c r="AK2879" s="1">
        <v>51</v>
      </c>
    </row>
    <row r="2880" spans="1:37" x14ac:dyDescent="0.2">
      <c r="A2880" t="s">
        <v>2878</v>
      </c>
      <c r="B2880" t="s">
        <v>5168</v>
      </c>
      <c r="C2880" t="s">
        <v>5605</v>
      </c>
      <c r="D2880" t="s">
        <v>10913</v>
      </c>
      <c r="E2880" t="s">
        <v>10959</v>
      </c>
      <c r="F2880" s="35" t="s">
        <v>15112</v>
      </c>
      <c r="G2880" s="1" t="s">
        <v>5104</v>
      </c>
      <c r="H2880" s="1" t="s">
        <v>5104</v>
      </c>
      <c r="I2880" s="3">
        <v>1</v>
      </c>
      <c r="J2880" s="1">
        <v>0</v>
      </c>
      <c r="K2880" s="1">
        <v>0</v>
      </c>
      <c r="L2880" s="3">
        <v>1</v>
      </c>
      <c r="M2880" s="6">
        <v>7</v>
      </c>
      <c r="N2880" s="13">
        <v>7</v>
      </c>
      <c r="O2880" s="3">
        <v>44</v>
      </c>
      <c r="P2880" s="1" t="s">
        <v>2</v>
      </c>
      <c r="Q2880" s="1">
        <v>1.1514</v>
      </c>
      <c r="R2880" s="3" t="s">
        <v>14989</v>
      </c>
      <c r="S2880" s="1">
        <v>100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3">
        <v>11</v>
      </c>
      <c r="AD2880" s="1">
        <v>9.9855619000000007E-2</v>
      </c>
      <c r="AE2880" s="1">
        <v>2.2143426940416499E-2</v>
      </c>
      <c r="AF2880" s="1">
        <v>4</v>
      </c>
      <c r="AG2880" s="2">
        <v>4</v>
      </c>
      <c r="AH2880" s="1">
        <v>11</v>
      </c>
      <c r="AI2880" s="1">
        <v>1</v>
      </c>
      <c r="AJ2880" s="1">
        <v>1</v>
      </c>
      <c r="AK2880" s="1">
        <v>51</v>
      </c>
    </row>
    <row r="2881" spans="1:37" x14ac:dyDescent="0.2">
      <c r="A2881" t="s">
        <v>2879</v>
      </c>
      <c r="B2881" t="s">
        <v>5168</v>
      </c>
      <c r="C2881" t="s">
        <v>5605</v>
      </c>
      <c r="D2881" t="s">
        <v>10913</v>
      </c>
      <c r="E2881" t="s">
        <v>10960</v>
      </c>
      <c r="F2881" s="35" t="s">
        <v>15113</v>
      </c>
      <c r="G2881" s="1" t="s">
        <v>5104</v>
      </c>
      <c r="H2881" s="1" t="s">
        <v>5104</v>
      </c>
      <c r="I2881" s="3">
        <v>1</v>
      </c>
      <c r="J2881" s="1">
        <v>0</v>
      </c>
      <c r="K2881" s="1">
        <v>0</v>
      </c>
      <c r="L2881" s="3">
        <v>1</v>
      </c>
      <c r="M2881" s="6">
        <v>14.1</v>
      </c>
      <c r="N2881" s="13">
        <v>14.1</v>
      </c>
      <c r="O2881" s="3">
        <v>44</v>
      </c>
      <c r="P2881" s="1">
        <v>1</v>
      </c>
      <c r="Q2881" s="1">
        <v>1</v>
      </c>
      <c r="R2881" s="3">
        <v>47</v>
      </c>
      <c r="S2881" s="1">
        <v>100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3">
        <v>11</v>
      </c>
      <c r="AD2881" s="1">
        <v>9.9855619000000007E-2</v>
      </c>
      <c r="AE2881" s="1">
        <v>2.2143426940416499E-2</v>
      </c>
      <c r="AF2881" s="1">
        <v>4</v>
      </c>
      <c r="AG2881" s="2">
        <v>4</v>
      </c>
      <c r="AH2881" s="1">
        <v>11</v>
      </c>
      <c r="AI2881" s="1">
        <v>15</v>
      </c>
      <c r="AJ2881" s="1">
        <v>15</v>
      </c>
      <c r="AK2881" s="1">
        <v>51</v>
      </c>
    </row>
    <row r="2882" spans="1:37" x14ac:dyDescent="0.2">
      <c r="A2882" t="s">
        <v>2880</v>
      </c>
      <c r="B2882" t="s">
        <v>5168</v>
      </c>
      <c r="C2882" t="s">
        <v>5605</v>
      </c>
      <c r="D2882" t="s">
        <v>10913</v>
      </c>
      <c r="E2882" t="s">
        <v>10874</v>
      </c>
      <c r="F2882" s="35" t="s">
        <v>10961</v>
      </c>
      <c r="G2882" s="1" t="s">
        <v>5104</v>
      </c>
      <c r="H2882" s="1" t="s">
        <v>5104</v>
      </c>
      <c r="I2882" s="3">
        <v>1</v>
      </c>
      <c r="J2882" s="1">
        <v>0</v>
      </c>
      <c r="K2882" s="1">
        <v>0</v>
      </c>
      <c r="L2882" s="3">
        <v>1</v>
      </c>
      <c r="M2882" s="6">
        <v>7.4</v>
      </c>
      <c r="N2882" s="13">
        <v>7.4</v>
      </c>
      <c r="O2882" s="3">
        <v>44</v>
      </c>
      <c r="P2882" s="1">
        <v>1.21</v>
      </c>
      <c r="Q2882" s="1">
        <v>1.21</v>
      </c>
      <c r="R2882" s="3">
        <v>47</v>
      </c>
      <c r="S2882" s="1">
        <v>100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3">
        <v>11</v>
      </c>
      <c r="AD2882" s="1">
        <v>9.9855619000000007E-2</v>
      </c>
      <c r="AE2882" s="1">
        <v>2.2143426940416499E-2</v>
      </c>
      <c r="AF2882" s="1">
        <v>4</v>
      </c>
      <c r="AG2882" s="2">
        <v>4</v>
      </c>
      <c r="AH2882" s="1">
        <v>11</v>
      </c>
      <c r="AI2882" s="1">
        <v>20</v>
      </c>
      <c r="AJ2882" s="1">
        <v>20</v>
      </c>
      <c r="AK2882" s="1">
        <v>51</v>
      </c>
    </row>
    <row r="2883" spans="1:37" x14ac:dyDescent="0.2">
      <c r="A2883" t="s">
        <v>2881</v>
      </c>
      <c r="B2883" t="s">
        <v>5168</v>
      </c>
      <c r="C2883" t="s">
        <v>5605</v>
      </c>
      <c r="D2883" t="s">
        <v>10913</v>
      </c>
      <c r="E2883" t="s">
        <v>10962</v>
      </c>
      <c r="F2883" s="35" t="s">
        <v>10963</v>
      </c>
      <c r="G2883" s="1" t="s">
        <v>5104</v>
      </c>
      <c r="H2883" s="1" t="s">
        <v>5104</v>
      </c>
      <c r="I2883" s="3">
        <v>1</v>
      </c>
      <c r="J2883" s="1">
        <v>0</v>
      </c>
      <c r="K2883" s="1">
        <v>0</v>
      </c>
      <c r="L2883" s="3">
        <v>1</v>
      </c>
      <c r="M2883" s="6">
        <v>5.3</v>
      </c>
      <c r="N2883" s="13">
        <v>5.3</v>
      </c>
      <c r="O2883" s="3">
        <v>44</v>
      </c>
      <c r="P2883" s="1">
        <v>1</v>
      </c>
      <c r="Q2883" s="1">
        <v>1</v>
      </c>
      <c r="R2883" s="3">
        <v>47</v>
      </c>
      <c r="S2883" s="1">
        <v>100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3">
        <v>11</v>
      </c>
      <c r="AD2883" s="1">
        <v>9.9855619000000007E-2</v>
      </c>
      <c r="AE2883" s="1">
        <v>2.2143426940416499E-2</v>
      </c>
      <c r="AF2883" s="1">
        <v>4</v>
      </c>
      <c r="AG2883" s="2">
        <v>4</v>
      </c>
      <c r="AH2883" s="1">
        <v>11</v>
      </c>
      <c r="AI2883" s="1">
        <v>1</v>
      </c>
      <c r="AJ2883" s="1">
        <v>1</v>
      </c>
      <c r="AK2883" s="1">
        <v>51</v>
      </c>
    </row>
    <row r="2884" spans="1:37" x14ac:dyDescent="0.2">
      <c r="A2884" t="s">
        <v>2882</v>
      </c>
      <c r="B2884" t="s">
        <v>5168</v>
      </c>
      <c r="C2884" t="s">
        <v>5605</v>
      </c>
      <c r="D2884" t="s">
        <v>10913</v>
      </c>
      <c r="E2884" t="s">
        <v>10964</v>
      </c>
      <c r="F2884" s="35" t="s">
        <v>14939</v>
      </c>
      <c r="G2884" s="1" t="s">
        <v>5104</v>
      </c>
      <c r="H2884" s="1" t="s">
        <v>5104</v>
      </c>
      <c r="I2884" s="3">
        <v>1</v>
      </c>
      <c r="J2884" s="1">
        <v>0</v>
      </c>
      <c r="K2884" s="1">
        <v>0</v>
      </c>
      <c r="L2884" s="3">
        <v>1</v>
      </c>
      <c r="M2884" s="6">
        <v>7.5</v>
      </c>
      <c r="N2884" s="13">
        <v>7.5</v>
      </c>
      <c r="O2884" s="3">
        <v>44</v>
      </c>
      <c r="P2884" s="1" t="s">
        <v>2</v>
      </c>
      <c r="Q2884" s="1">
        <v>2.3597999999999999</v>
      </c>
      <c r="R2884" s="3" t="s">
        <v>14989</v>
      </c>
      <c r="S2884" s="1">
        <v>100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3">
        <v>44</v>
      </c>
      <c r="AD2884" s="1">
        <v>9.9855619000000007E-2</v>
      </c>
      <c r="AE2884" s="1">
        <v>2.2143426940416499E-2</v>
      </c>
      <c r="AF2884" s="1" t="s">
        <v>2</v>
      </c>
      <c r="AG2884" s="2">
        <v>4</v>
      </c>
      <c r="AH2884" s="1" t="s">
        <v>14989</v>
      </c>
      <c r="AI2884" s="1">
        <v>2</v>
      </c>
      <c r="AJ2884" s="1">
        <v>2</v>
      </c>
      <c r="AK2884" s="1">
        <v>51</v>
      </c>
    </row>
    <row r="2885" spans="1:37" x14ac:dyDescent="0.2">
      <c r="A2885" t="s">
        <v>2883</v>
      </c>
      <c r="B2885" t="s">
        <v>5168</v>
      </c>
      <c r="C2885" t="s">
        <v>5605</v>
      </c>
      <c r="D2885" t="s">
        <v>10913</v>
      </c>
      <c r="E2885" t="s">
        <v>10965</v>
      </c>
      <c r="F2885" s="35" t="s">
        <v>14939</v>
      </c>
      <c r="G2885" s="1" t="s">
        <v>5104</v>
      </c>
      <c r="H2885" s="1" t="s">
        <v>5104</v>
      </c>
      <c r="I2885" s="3">
        <v>1</v>
      </c>
      <c r="J2885" s="1">
        <v>0</v>
      </c>
      <c r="K2885" s="1">
        <v>0</v>
      </c>
      <c r="L2885" s="3">
        <v>1</v>
      </c>
      <c r="M2885" s="6">
        <v>8.4</v>
      </c>
      <c r="N2885" s="13">
        <v>8.4</v>
      </c>
      <c r="O2885" s="3">
        <v>44</v>
      </c>
      <c r="P2885" s="1" t="s">
        <v>2</v>
      </c>
      <c r="Q2885" s="1">
        <v>2.5234999999999999</v>
      </c>
      <c r="R2885" s="3" t="s">
        <v>14989</v>
      </c>
      <c r="S2885" s="1">
        <v>100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3">
        <v>1</v>
      </c>
      <c r="AD2885" s="1">
        <v>9.9855619000000007E-2</v>
      </c>
      <c r="AE2885" s="1">
        <v>2.2143426940416499E-2</v>
      </c>
      <c r="AF2885" s="1">
        <v>4</v>
      </c>
      <c r="AG2885" s="2">
        <v>4</v>
      </c>
      <c r="AH2885" s="1">
        <v>1</v>
      </c>
      <c r="AI2885" s="1">
        <v>3</v>
      </c>
      <c r="AJ2885" s="1">
        <v>3</v>
      </c>
      <c r="AK2885" s="1">
        <v>51</v>
      </c>
    </row>
    <row r="2886" spans="1:37" x14ac:dyDescent="0.2">
      <c r="A2886" t="s">
        <v>2884</v>
      </c>
      <c r="B2886" t="s">
        <v>5168</v>
      </c>
      <c r="C2886" t="s">
        <v>5605</v>
      </c>
      <c r="D2886" t="s">
        <v>10913</v>
      </c>
      <c r="E2886" t="s">
        <v>10966</v>
      </c>
      <c r="F2886" s="35" t="s">
        <v>10967</v>
      </c>
      <c r="G2886" s="1" t="s">
        <v>5104</v>
      </c>
      <c r="H2886" s="1" t="s">
        <v>5104</v>
      </c>
      <c r="I2886" s="3">
        <v>1</v>
      </c>
      <c r="J2886" s="1">
        <v>0</v>
      </c>
      <c r="K2886" s="1">
        <v>0</v>
      </c>
      <c r="L2886" s="3">
        <v>1</v>
      </c>
      <c r="M2886" s="6">
        <v>3.2</v>
      </c>
      <c r="N2886" s="13">
        <v>3.2</v>
      </c>
      <c r="O2886" s="3">
        <v>44</v>
      </c>
      <c r="P2886" s="1">
        <v>1</v>
      </c>
      <c r="Q2886" s="1">
        <v>1</v>
      </c>
      <c r="R2886" s="3">
        <v>47</v>
      </c>
      <c r="S2886" s="1">
        <v>100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3">
        <v>11</v>
      </c>
      <c r="AD2886" s="1">
        <v>9.9855619000000007E-2</v>
      </c>
      <c r="AE2886" s="1">
        <v>2.2143426940416499E-2</v>
      </c>
      <c r="AF2886" s="1">
        <v>4</v>
      </c>
      <c r="AG2886" s="2">
        <v>4</v>
      </c>
      <c r="AH2886" s="1">
        <v>11</v>
      </c>
      <c r="AI2886" s="1">
        <v>3</v>
      </c>
      <c r="AJ2886" s="1">
        <v>3</v>
      </c>
      <c r="AK2886" s="1">
        <v>51</v>
      </c>
    </row>
    <row r="2887" spans="1:37" x14ac:dyDescent="0.2">
      <c r="A2887" t="s">
        <v>2885</v>
      </c>
      <c r="B2887" t="s">
        <v>5168</v>
      </c>
      <c r="C2887" t="s">
        <v>5605</v>
      </c>
      <c r="D2887" t="s">
        <v>10913</v>
      </c>
      <c r="E2887" t="s">
        <v>8328</v>
      </c>
      <c r="F2887" s="35" t="s">
        <v>10968</v>
      </c>
      <c r="G2887" s="1" t="s">
        <v>5104</v>
      </c>
      <c r="H2887" s="1" t="s">
        <v>5104</v>
      </c>
      <c r="I2887" s="3">
        <v>1</v>
      </c>
      <c r="J2887" s="1">
        <v>0</v>
      </c>
      <c r="K2887" s="1">
        <v>0</v>
      </c>
      <c r="L2887" s="3">
        <v>1</v>
      </c>
      <c r="M2887" s="6">
        <v>4.0999999999999996</v>
      </c>
      <c r="N2887" s="13">
        <v>4.0999999999999996</v>
      </c>
      <c r="O2887" s="3">
        <v>44</v>
      </c>
      <c r="P2887" s="1">
        <v>0.98</v>
      </c>
      <c r="Q2887" s="1">
        <v>0.98</v>
      </c>
      <c r="R2887" s="3">
        <v>47</v>
      </c>
      <c r="S2887" s="1">
        <v>100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3">
        <v>11</v>
      </c>
      <c r="AD2887" s="1">
        <v>9.9855619000000007E-2</v>
      </c>
      <c r="AE2887" s="1">
        <v>2.2143426940416499E-2</v>
      </c>
      <c r="AF2887" s="1">
        <v>4</v>
      </c>
      <c r="AG2887" s="2">
        <v>4</v>
      </c>
      <c r="AH2887" s="1">
        <v>11</v>
      </c>
      <c r="AI2887" s="1">
        <v>2</v>
      </c>
      <c r="AJ2887" s="1">
        <v>2</v>
      </c>
      <c r="AK2887" s="1">
        <v>51</v>
      </c>
    </row>
    <row r="2888" spans="1:37" x14ac:dyDescent="0.2">
      <c r="A2888" t="s">
        <v>2886</v>
      </c>
      <c r="B2888" t="s">
        <v>5168</v>
      </c>
      <c r="C2888" t="s">
        <v>5605</v>
      </c>
      <c r="D2888" t="s">
        <v>10913</v>
      </c>
      <c r="E2888" t="s">
        <v>10969</v>
      </c>
      <c r="F2888" s="35" t="s">
        <v>10970</v>
      </c>
      <c r="G2888" s="1" t="s">
        <v>5104</v>
      </c>
      <c r="H2888" s="1" t="s">
        <v>5104</v>
      </c>
      <c r="I2888" s="3">
        <v>1</v>
      </c>
      <c r="J2888" s="1">
        <v>0</v>
      </c>
      <c r="K2888" s="1">
        <v>0</v>
      </c>
      <c r="L2888" s="3">
        <v>1</v>
      </c>
      <c r="M2888" s="6">
        <v>7.7</v>
      </c>
      <c r="N2888" s="13">
        <v>7.7</v>
      </c>
      <c r="O2888" s="3">
        <v>44</v>
      </c>
      <c r="P2888" s="1">
        <v>0.99250000000000005</v>
      </c>
      <c r="Q2888" s="1">
        <v>0.99250000000000005</v>
      </c>
      <c r="R2888" s="3">
        <v>47</v>
      </c>
      <c r="S2888" s="1">
        <v>100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3">
        <v>11</v>
      </c>
      <c r="AD2888" s="1">
        <v>9.9855619000000007E-2</v>
      </c>
      <c r="AE2888" s="1">
        <v>2.2143426940416499E-2</v>
      </c>
      <c r="AF2888" s="1">
        <v>2</v>
      </c>
      <c r="AG2888" s="1">
        <v>2</v>
      </c>
      <c r="AH2888" s="1">
        <v>11</v>
      </c>
      <c r="AI2888" s="1">
        <v>7</v>
      </c>
      <c r="AJ2888" s="1">
        <v>7</v>
      </c>
      <c r="AK2888" s="1">
        <v>51</v>
      </c>
    </row>
    <row r="2889" spans="1:37" x14ac:dyDescent="0.2">
      <c r="A2889" t="s">
        <v>2887</v>
      </c>
      <c r="B2889" t="s">
        <v>5168</v>
      </c>
      <c r="C2889" t="s">
        <v>5605</v>
      </c>
      <c r="D2889" t="s">
        <v>10913</v>
      </c>
      <c r="E2889" t="s">
        <v>9651</v>
      </c>
      <c r="F2889" s="35" t="s">
        <v>10971</v>
      </c>
      <c r="G2889" s="1" t="s">
        <v>5104</v>
      </c>
      <c r="H2889" s="1" t="s">
        <v>5104</v>
      </c>
      <c r="I2889" s="3">
        <v>1</v>
      </c>
      <c r="J2889" s="1">
        <v>0</v>
      </c>
      <c r="K2889" s="1">
        <v>0</v>
      </c>
      <c r="L2889" s="3">
        <v>1</v>
      </c>
      <c r="M2889" s="6">
        <v>6.7</v>
      </c>
      <c r="N2889" s="13">
        <v>6.7</v>
      </c>
      <c r="O2889" s="3">
        <v>44</v>
      </c>
      <c r="P2889" s="1">
        <v>0.99</v>
      </c>
      <c r="Q2889" s="1">
        <v>0.99</v>
      </c>
      <c r="R2889" s="3">
        <v>47</v>
      </c>
      <c r="S2889" s="1">
        <v>100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3">
        <v>11</v>
      </c>
      <c r="AD2889" s="1">
        <v>9.9855619000000007E-2</v>
      </c>
      <c r="AE2889" s="1">
        <v>2.2143426940416499E-2</v>
      </c>
      <c r="AF2889" s="1">
        <v>2</v>
      </c>
      <c r="AG2889" s="1">
        <v>2</v>
      </c>
      <c r="AH2889" s="1">
        <v>11</v>
      </c>
      <c r="AI2889" s="1">
        <v>6</v>
      </c>
      <c r="AJ2889" s="1">
        <v>6</v>
      </c>
      <c r="AK2889" s="1">
        <v>51</v>
      </c>
    </row>
    <row r="2890" spans="1:37" x14ac:dyDescent="0.2">
      <c r="A2890" t="s">
        <v>2888</v>
      </c>
      <c r="B2890" t="s">
        <v>5168</v>
      </c>
      <c r="C2890" t="s">
        <v>5605</v>
      </c>
      <c r="D2890" t="s">
        <v>10913</v>
      </c>
      <c r="E2890" t="s">
        <v>5753</v>
      </c>
      <c r="F2890" s="35" t="s">
        <v>10972</v>
      </c>
      <c r="G2890" s="1" t="s">
        <v>5104</v>
      </c>
      <c r="H2890" s="1" t="s">
        <v>5104</v>
      </c>
      <c r="I2890" s="3">
        <v>1</v>
      </c>
      <c r="J2890" s="1">
        <v>0</v>
      </c>
      <c r="K2890" s="1">
        <v>0</v>
      </c>
      <c r="L2890" s="3">
        <v>1</v>
      </c>
      <c r="M2890" s="6">
        <v>7.6</v>
      </c>
      <c r="N2890" s="13">
        <v>7.6</v>
      </c>
      <c r="O2890" s="3">
        <v>44</v>
      </c>
      <c r="P2890" s="1">
        <v>1</v>
      </c>
      <c r="Q2890" s="1">
        <v>1</v>
      </c>
      <c r="R2890" s="3">
        <v>47</v>
      </c>
      <c r="S2890" s="1">
        <v>100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3">
        <v>11</v>
      </c>
      <c r="AD2890" s="1">
        <v>9.9855619000000007E-2</v>
      </c>
      <c r="AE2890" s="1">
        <v>2.2143426940416499E-2</v>
      </c>
      <c r="AF2890" s="1">
        <v>4</v>
      </c>
      <c r="AG2890" s="2">
        <v>4</v>
      </c>
      <c r="AH2890" s="1">
        <v>11</v>
      </c>
      <c r="AI2890" s="1">
        <v>1</v>
      </c>
      <c r="AJ2890" s="1">
        <v>1</v>
      </c>
      <c r="AK2890" s="1">
        <v>51</v>
      </c>
    </row>
    <row r="2891" spans="1:37" x14ac:dyDescent="0.2">
      <c r="A2891" t="s">
        <v>2889</v>
      </c>
      <c r="B2891" t="s">
        <v>5168</v>
      </c>
      <c r="C2891" t="s">
        <v>5605</v>
      </c>
      <c r="D2891" t="s">
        <v>10913</v>
      </c>
      <c r="E2891" t="s">
        <v>10973</v>
      </c>
      <c r="F2891" s="35" t="s">
        <v>10974</v>
      </c>
      <c r="G2891" s="1" t="s">
        <v>5104</v>
      </c>
      <c r="H2891" s="1" t="s">
        <v>5104</v>
      </c>
      <c r="I2891" s="3">
        <v>1</v>
      </c>
      <c r="J2891" s="1">
        <v>0</v>
      </c>
      <c r="K2891" s="1">
        <v>0</v>
      </c>
      <c r="L2891" s="3">
        <v>1</v>
      </c>
      <c r="M2891" s="6">
        <v>4.2</v>
      </c>
      <c r="N2891" s="13">
        <v>4.2</v>
      </c>
      <c r="O2891" s="3">
        <v>44</v>
      </c>
      <c r="P2891" s="1" t="s">
        <v>2</v>
      </c>
      <c r="Q2891" s="1">
        <v>1.2485999999999999</v>
      </c>
      <c r="R2891" s="3" t="s">
        <v>14989</v>
      </c>
      <c r="S2891" s="1">
        <v>100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3">
        <v>11</v>
      </c>
      <c r="AD2891" s="1">
        <v>9.9855619000000007E-2</v>
      </c>
      <c r="AE2891" s="1">
        <v>2.2143426940416499E-2</v>
      </c>
      <c r="AF2891" s="1">
        <v>4</v>
      </c>
      <c r="AG2891" s="2">
        <v>4</v>
      </c>
      <c r="AH2891" s="1">
        <v>11</v>
      </c>
      <c r="AI2891" s="1">
        <v>1</v>
      </c>
      <c r="AJ2891" s="1">
        <v>1</v>
      </c>
      <c r="AK2891" s="1">
        <v>51</v>
      </c>
    </row>
    <row r="2892" spans="1:37" x14ac:dyDescent="0.2">
      <c r="A2892" t="s">
        <v>2890</v>
      </c>
      <c r="B2892" t="s">
        <v>5168</v>
      </c>
      <c r="C2892" t="s">
        <v>5605</v>
      </c>
      <c r="D2892" t="s">
        <v>10913</v>
      </c>
      <c r="E2892" t="s">
        <v>6618</v>
      </c>
      <c r="F2892" s="35" t="s">
        <v>10975</v>
      </c>
      <c r="G2892" s="1" t="s">
        <v>5104</v>
      </c>
      <c r="H2892" s="1" t="s">
        <v>5104</v>
      </c>
      <c r="I2892" s="3">
        <v>1</v>
      </c>
      <c r="J2892" s="1">
        <v>0</v>
      </c>
      <c r="K2892" s="1">
        <v>0</v>
      </c>
      <c r="L2892" s="3">
        <v>1</v>
      </c>
      <c r="M2892" s="6">
        <v>7</v>
      </c>
      <c r="N2892" s="13">
        <v>7</v>
      </c>
      <c r="O2892" s="3">
        <v>44</v>
      </c>
      <c r="P2892" s="1" t="s">
        <v>2</v>
      </c>
      <c r="Q2892" s="1">
        <v>1.2121999999999999</v>
      </c>
      <c r="R2892" s="3" t="s">
        <v>14989</v>
      </c>
      <c r="S2892" s="1">
        <v>100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3">
        <v>11</v>
      </c>
      <c r="AD2892" s="1">
        <v>9.9855619000000007E-2</v>
      </c>
      <c r="AE2892" s="1">
        <v>2.2143426940416499E-2</v>
      </c>
      <c r="AF2892" s="1">
        <v>4</v>
      </c>
      <c r="AG2892" s="2">
        <v>4</v>
      </c>
      <c r="AH2892" s="1">
        <v>11</v>
      </c>
      <c r="AI2892" s="1">
        <v>7</v>
      </c>
      <c r="AJ2892" s="1">
        <v>7</v>
      </c>
      <c r="AK2892" s="1">
        <v>51</v>
      </c>
    </row>
    <row r="2893" spans="1:37" x14ac:dyDescent="0.2">
      <c r="A2893" t="s">
        <v>2891</v>
      </c>
      <c r="B2893" t="s">
        <v>5168</v>
      </c>
      <c r="C2893" t="s">
        <v>5605</v>
      </c>
      <c r="D2893" t="s">
        <v>10913</v>
      </c>
      <c r="E2893" t="s">
        <v>10976</v>
      </c>
      <c r="F2893" s="35" t="s">
        <v>10977</v>
      </c>
      <c r="G2893" s="1" t="s">
        <v>5104</v>
      </c>
      <c r="H2893" s="1" t="s">
        <v>5104</v>
      </c>
      <c r="I2893" s="3">
        <v>1</v>
      </c>
      <c r="J2893" s="1">
        <v>0</v>
      </c>
      <c r="K2893" s="1">
        <v>0</v>
      </c>
      <c r="L2893" s="3">
        <v>1</v>
      </c>
      <c r="M2893" s="6">
        <v>4.4000000000000004</v>
      </c>
      <c r="N2893" s="13">
        <v>4.4000000000000004</v>
      </c>
      <c r="O2893" s="3">
        <v>44</v>
      </c>
      <c r="P2893" s="1">
        <v>0.99</v>
      </c>
      <c r="Q2893" s="1">
        <v>0.99</v>
      </c>
      <c r="R2893" s="3">
        <v>47</v>
      </c>
      <c r="S2893" s="1">
        <v>100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3">
        <v>11</v>
      </c>
      <c r="AD2893" s="1">
        <v>9.9855619000000007E-2</v>
      </c>
      <c r="AE2893" s="1">
        <v>2.2143426940416499E-2</v>
      </c>
      <c r="AF2893" s="1">
        <v>4</v>
      </c>
      <c r="AG2893" s="2">
        <v>4</v>
      </c>
      <c r="AH2893" s="1">
        <v>11</v>
      </c>
      <c r="AI2893" s="1">
        <v>4</v>
      </c>
      <c r="AJ2893" s="1">
        <v>4</v>
      </c>
      <c r="AK2893" s="1">
        <v>51</v>
      </c>
    </row>
    <row r="2894" spans="1:37" x14ac:dyDescent="0.2">
      <c r="A2894" t="s">
        <v>2892</v>
      </c>
      <c r="B2894" t="s">
        <v>5168</v>
      </c>
      <c r="C2894" t="s">
        <v>5605</v>
      </c>
      <c r="D2894" t="s">
        <v>10913</v>
      </c>
      <c r="E2894" t="s">
        <v>10978</v>
      </c>
      <c r="F2894" s="35" t="s">
        <v>10979</v>
      </c>
      <c r="G2894" s="1" t="s">
        <v>5104</v>
      </c>
      <c r="H2894" s="1" t="s">
        <v>5104</v>
      </c>
      <c r="I2894" s="3">
        <v>1</v>
      </c>
      <c r="J2894" s="1">
        <v>0</v>
      </c>
      <c r="K2894" s="1">
        <v>0</v>
      </c>
      <c r="L2894" s="3">
        <v>1</v>
      </c>
      <c r="M2894" s="6">
        <v>7.6</v>
      </c>
      <c r="N2894" s="13">
        <v>7.6</v>
      </c>
      <c r="O2894" s="3">
        <v>44</v>
      </c>
      <c r="P2894" s="1">
        <v>1</v>
      </c>
      <c r="Q2894" s="1">
        <v>1</v>
      </c>
      <c r="R2894" s="3">
        <v>47</v>
      </c>
      <c r="S2894" s="1">
        <v>100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3">
        <v>11</v>
      </c>
      <c r="AD2894" s="1">
        <v>9.9855619000000007E-2</v>
      </c>
      <c r="AE2894" s="1">
        <v>2.2143426940416499E-2</v>
      </c>
      <c r="AF2894" s="1">
        <v>4</v>
      </c>
      <c r="AG2894" s="2">
        <v>4</v>
      </c>
      <c r="AH2894" s="1">
        <v>11</v>
      </c>
      <c r="AI2894" s="1">
        <v>3</v>
      </c>
      <c r="AJ2894" s="1">
        <v>3</v>
      </c>
      <c r="AK2894" s="1">
        <v>51</v>
      </c>
    </row>
    <row r="2895" spans="1:37" x14ac:dyDescent="0.2">
      <c r="A2895" t="s">
        <v>2893</v>
      </c>
      <c r="B2895" t="s">
        <v>5168</v>
      </c>
      <c r="C2895" t="s">
        <v>5605</v>
      </c>
      <c r="D2895" t="s">
        <v>10913</v>
      </c>
      <c r="E2895" t="s">
        <v>10980</v>
      </c>
      <c r="F2895" s="35" t="s">
        <v>10981</v>
      </c>
      <c r="G2895" s="1" t="s">
        <v>5104</v>
      </c>
      <c r="H2895" s="1" t="s">
        <v>5104</v>
      </c>
      <c r="I2895" s="3">
        <v>1</v>
      </c>
      <c r="J2895" s="1">
        <v>0</v>
      </c>
      <c r="K2895" s="1">
        <v>0</v>
      </c>
      <c r="L2895" s="3">
        <v>1</v>
      </c>
      <c r="M2895" s="6">
        <v>9.4</v>
      </c>
      <c r="N2895" s="13">
        <v>9.4</v>
      </c>
      <c r="O2895" s="3">
        <v>44</v>
      </c>
      <c r="P2895" s="1" t="s">
        <v>2</v>
      </c>
      <c r="Q2895" s="1">
        <v>1.1718999999999999</v>
      </c>
      <c r="R2895" s="3" t="s">
        <v>14989</v>
      </c>
      <c r="S2895" s="1">
        <v>100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3">
        <v>11</v>
      </c>
      <c r="AD2895" s="1">
        <v>9.9855619000000007E-2</v>
      </c>
      <c r="AE2895" s="1">
        <v>2.2143426940416499E-2</v>
      </c>
      <c r="AF2895" s="1">
        <v>4</v>
      </c>
      <c r="AG2895" s="2">
        <v>4</v>
      </c>
      <c r="AH2895" s="1">
        <v>11</v>
      </c>
      <c r="AI2895" s="1">
        <v>1</v>
      </c>
      <c r="AJ2895" s="1">
        <v>1</v>
      </c>
      <c r="AK2895" s="1">
        <v>51</v>
      </c>
    </row>
    <row r="2896" spans="1:37" x14ac:dyDescent="0.2">
      <c r="A2896" t="s">
        <v>2894</v>
      </c>
      <c r="B2896" t="s">
        <v>5168</v>
      </c>
      <c r="C2896" t="s">
        <v>5605</v>
      </c>
      <c r="D2896" t="s">
        <v>10913</v>
      </c>
      <c r="E2896" t="s">
        <v>10982</v>
      </c>
      <c r="F2896" s="35" t="s">
        <v>10983</v>
      </c>
      <c r="G2896" s="1" t="s">
        <v>5104</v>
      </c>
      <c r="H2896" s="1" t="s">
        <v>5104</v>
      </c>
      <c r="I2896" s="3">
        <v>1</v>
      </c>
      <c r="J2896" s="1">
        <v>0</v>
      </c>
      <c r="K2896" s="1">
        <v>0</v>
      </c>
      <c r="L2896" s="3">
        <v>1</v>
      </c>
      <c r="M2896" s="6">
        <v>7</v>
      </c>
      <c r="N2896" s="13">
        <v>7</v>
      </c>
      <c r="O2896" s="3">
        <v>44</v>
      </c>
      <c r="P2896" s="1" t="s">
        <v>2</v>
      </c>
      <c r="Q2896" s="1">
        <v>1.4602999999999999</v>
      </c>
      <c r="R2896" s="3" t="s">
        <v>14989</v>
      </c>
      <c r="S2896" s="1">
        <v>100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3">
        <v>11</v>
      </c>
      <c r="AD2896" s="1">
        <v>9.9855619000000007E-2</v>
      </c>
      <c r="AE2896" s="1">
        <v>2.2143426940416499E-2</v>
      </c>
      <c r="AF2896" s="1">
        <v>4</v>
      </c>
      <c r="AG2896" s="2">
        <v>4</v>
      </c>
      <c r="AH2896" s="1">
        <v>11</v>
      </c>
      <c r="AI2896" s="1">
        <v>5</v>
      </c>
      <c r="AJ2896" s="1">
        <v>5</v>
      </c>
      <c r="AK2896" s="1">
        <v>51</v>
      </c>
    </row>
    <row r="2897" spans="1:37" x14ac:dyDescent="0.2">
      <c r="A2897" t="s">
        <v>2895</v>
      </c>
      <c r="B2897" t="s">
        <v>5168</v>
      </c>
      <c r="C2897" t="s">
        <v>5605</v>
      </c>
      <c r="D2897" t="s">
        <v>10913</v>
      </c>
      <c r="E2897" t="s">
        <v>10984</v>
      </c>
      <c r="F2897" s="35" t="s">
        <v>10985</v>
      </c>
      <c r="G2897" s="1" t="s">
        <v>5104</v>
      </c>
      <c r="H2897" s="1" t="s">
        <v>5104</v>
      </c>
      <c r="I2897" s="3">
        <v>1</v>
      </c>
      <c r="J2897" s="1">
        <v>0</v>
      </c>
      <c r="K2897" s="1">
        <v>0</v>
      </c>
      <c r="L2897" s="3">
        <v>1</v>
      </c>
      <c r="M2897" s="6">
        <v>10.5</v>
      </c>
      <c r="N2897" s="13">
        <v>10.5</v>
      </c>
      <c r="O2897" s="3">
        <v>44</v>
      </c>
      <c r="P2897" s="1">
        <v>0.99250000000000005</v>
      </c>
      <c r="Q2897" s="1">
        <v>0.99250000000000005</v>
      </c>
      <c r="R2897" s="3">
        <v>47</v>
      </c>
      <c r="S2897" s="1">
        <v>100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3">
        <v>11</v>
      </c>
      <c r="AD2897" s="1">
        <v>9.9855619000000007E-2</v>
      </c>
      <c r="AE2897" s="1">
        <v>2.2143426940416499E-2</v>
      </c>
      <c r="AF2897" s="1">
        <v>4</v>
      </c>
      <c r="AG2897" s="2">
        <v>4</v>
      </c>
      <c r="AH2897" s="1">
        <v>11</v>
      </c>
      <c r="AI2897" s="1">
        <v>2</v>
      </c>
      <c r="AJ2897" s="1">
        <v>2</v>
      </c>
      <c r="AK2897" s="1">
        <v>51</v>
      </c>
    </row>
    <row r="2898" spans="1:37" x14ac:dyDescent="0.2">
      <c r="A2898" t="s">
        <v>2896</v>
      </c>
      <c r="B2898" t="s">
        <v>5168</v>
      </c>
      <c r="C2898" t="s">
        <v>5605</v>
      </c>
      <c r="D2898" t="s">
        <v>10913</v>
      </c>
      <c r="E2898" t="s">
        <v>10986</v>
      </c>
      <c r="F2898" s="35" t="s">
        <v>10987</v>
      </c>
      <c r="G2898" s="1" t="s">
        <v>5104</v>
      </c>
      <c r="H2898" s="1" t="s">
        <v>5104</v>
      </c>
      <c r="I2898" s="3">
        <v>1</v>
      </c>
      <c r="J2898" s="1">
        <v>0</v>
      </c>
      <c r="K2898" s="1">
        <v>0</v>
      </c>
      <c r="L2898" s="3">
        <v>1</v>
      </c>
      <c r="M2898" s="6">
        <v>6.8</v>
      </c>
      <c r="N2898" s="13">
        <v>6.8</v>
      </c>
      <c r="O2898" s="3">
        <v>44</v>
      </c>
      <c r="P2898" s="1">
        <v>1</v>
      </c>
      <c r="Q2898" s="1">
        <v>1</v>
      </c>
      <c r="R2898" s="3">
        <v>47</v>
      </c>
      <c r="S2898" s="1">
        <v>100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3">
        <v>11</v>
      </c>
      <c r="AD2898" s="1">
        <v>9.9855619000000007E-2</v>
      </c>
      <c r="AE2898" s="1">
        <v>2.2143426940416499E-2</v>
      </c>
      <c r="AF2898" s="1">
        <v>4</v>
      </c>
      <c r="AG2898" s="2">
        <v>4</v>
      </c>
      <c r="AH2898" s="1">
        <v>11</v>
      </c>
      <c r="AI2898" s="1">
        <v>1</v>
      </c>
      <c r="AJ2898" s="1">
        <v>1</v>
      </c>
      <c r="AK2898" s="1">
        <v>51</v>
      </c>
    </row>
    <row r="2899" spans="1:37" x14ac:dyDescent="0.2">
      <c r="A2899" t="s">
        <v>2897</v>
      </c>
      <c r="B2899" t="s">
        <v>5168</v>
      </c>
      <c r="C2899" t="s">
        <v>5605</v>
      </c>
      <c r="D2899" t="s">
        <v>10913</v>
      </c>
      <c r="E2899" t="s">
        <v>10988</v>
      </c>
      <c r="F2899" s="35" t="s">
        <v>10989</v>
      </c>
      <c r="G2899" s="1" t="s">
        <v>5104</v>
      </c>
      <c r="H2899" s="1" t="s">
        <v>5104</v>
      </c>
      <c r="I2899" s="3">
        <v>1</v>
      </c>
      <c r="J2899" s="1">
        <v>0</v>
      </c>
      <c r="K2899" s="1">
        <v>0</v>
      </c>
      <c r="L2899" s="3">
        <v>1</v>
      </c>
      <c r="M2899" s="6">
        <v>8.8000000000000007</v>
      </c>
      <c r="N2899" s="13">
        <v>8.8000000000000007</v>
      </c>
      <c r="O2899" s="3">
        <v>44</v>
      </c>
      <c r="P2899" s="1">
        <v>0.99</v>
      </c>
      <c r="Q2899" s="1">
        <v>0.99</v>
      </c>
      <c r="R2899" s="3">
        <v>47</v>
      </c>
      <c r="S2899" s="1">
        <v>90</v>
      </c>
      <c r="T2899" s="1">
        <v>0</v>
      </c>
      <c r="U2899" s="1">
        <v>0</v>
      </c>
      <c r="V2899" s="1">
        <v>10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3">
        <v>11</v>
      </c>
      <c r="AD2899" s="1">
        <v>0.100568797</v>
      </c>
      <c r="AE2899" s="1">
        <v>2.2007572564745399E-2</v>
      </c>
      <c r="AF2899" s="1">
        <v>4</v>
      </c>
      <c r="AG2899" s="2">
        <v>4</v>
      </c>
      <c r="AH2899" s="1">
        <v>11</v>
      </c>
      <c r="AI2899" s="1">
        <v>6</v>
      </c>
      <c r="AJ2899" s="1">
        <v>6</v>
      </c>
      <c r="AK2899" s="1">
        <v>51</v>
      </c>
    </row>
    <row r="2900" spans="1:37" x14ac:dyDescent="0.2">
      <c r="A2900" t="s">
        <v>2898</v>
      </c>
      <c r="B2900" t="s">
        <v>5168</v>
      </c>
      <c r="C2900" t="s">
        <v>5605</v>
      </c>
      <c r="D2900" t="s">
        <v>10913</v>
      </c>
      <c r="E2900" t="s">
        <v>10990</v>
      </c>
      <c r="F2900" s="35" t="s">
        <v>10991</v>
      </c>
      <c r="G2900" s="1" t="s">
        <v>5104</v>
      </c>
      <c r="H2900" s="1" t="s">
        <v>5104</v>
      </c>
      <c r="I2900" s="3">
        <v>1</v>
      </c>
      <c r="J2900" s="1">
        <v>0</v>
      </c>
      <c r="K2900" s="1">
        <v>0</v>
      </c>
      <c r="L2900" s="3">
        <v>1</v>
      </c>
      <c r="M2900" s="6">
        <v>16</v>
      </c>
      <c r="N2900" s="13">
        <v>16</v>
      </c>
      <c r="O2900" s="3">
        <v>44</v>
      </c>
      <c r="P2900" s="1" t="s">
        <v>2</v>
      </c>
      <c r="Q2900" s="1">
        <v>1.1173999999999999</v>
      </c>
      <c r="R2900" s="3" t="s">
        <v>14989</v>
      </c>
      <c r="S2900" s="1">
        <v>100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3">
        <v>11</v>
      </c>
      <c r="AD2900" s="1">
        <v>9.9855619000000007E-2</v>
      </c>
      <c r="AE2900" s="1">
        <v>2.2143426940416499E-2</v>
      </c>
      <c r="AF2900" s="1">
        <v>4</v>
      </c>
      <c r="AG2900" s="2">
        <v>4</v>
      </c>
      <c r="AH2900" s="1">
        <v>11</v>
      </c>
      <c r="AI2900" s="1">
        <v>1</v>
      </c>
      <c r="AJ2900" s="1">
        <v>1</v>
      </c>
      <c r="AK2900" s="1">
        <v>51</v>
      </c>
    </row>
    <row r="2901" spans="1:37" x14ac:dyDescent="0.2">
      <c r="A2901" t="s">
        <v>2899</v>
      </c>
      <c r="B2901" t="s">
        <v>5168</v>
      </c>
      <c r="C2901" t="s">
        <v>5605</v>
      </c>
      <c r="D2901" t="s">
        <v>10913</v>
      </c>
      <c r="E2901" t="s">
        <v>7083</v>
      </c>
      <c r="F2901" s="35" t="s">
        <v>10992</v>
      </c>
      <c r="G2901" s="1" t="s">
        <v>5104</v>
      </c>
      <c r="H2901" s="1" t="s">
        <v>5104</v>
      </c>
      <c r="I2901" s="3">
        <v>1</v>
      </c>
      <c r="J2901" s="1">
        <v>0</v>
      </c>
      <c r="K2901" s="1">
        <v>0</v>
      </c>
      <c r="L2901" s="3">
        <v>1</v>
      </c>
      <c r="M2901" s="6">
        <v>6.3</v>
      </c>
      <c r="N2901" s="13">
        <v>6.3</v>
      </c>
      <c r="O2901" s="3">
        <v>44</v>
      </c>
      <c r="P2901" s="1">
        <v>1.5</v>
      </c>
      <c r="Q2901" s="1">
        <v>1.5</v>
      </c>
      <c r="R2901" s="3">
        <v>1</v>
      </c>
      <c r="S2901" s="1">
        <v>100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3">
        <v>11</v>
      </c>
      <c r="AD2901" s="1">
        <v>9.9855619000000007E-2</v>
      </c>
      <c r="AE2901" s="1">
        <v>2.2143426940416499E-2</v>
      </c>
      <c r="AF2901" s="1">
        <v>4</v>
      </c>
      <c r="AG2901" s="2">
        <v>4</v>
      </c>
      <c r="AH2901" s="1">
        <v>11</v>
      </c>
      <c r="AI2901" s="1">
        <v>6</v>
      </c>
      <c r="AJ2901" s="1">
        <v>6</v>
      </c>
      <c r="AK2901" s="1">
        <v>51</v>
      </c>
    </row>
    <row r="2902" spans="1:37" x14ac:dyDescent="0.2">
      <c r="A2902" t="s">
        <v>2900</v>
      </c>
      <c r="B2902" t="s">
        <v>5168</v>
      </c>
      <c r="C2902" t="s">
        <v>5605</v>
      </c>
      <c r="D2902" t="s">
        <v>10913</v>
      </c>
      <c r="E2902" t="s">
        <v>10993</v>
      </c>
      <c r="F2902" s="35" t="s">
        <v>10994</v>
      </c>
      <c r="G2902" s="1" t="s">
        <v>5104</v>
      </c>
      <c r="H2902" s="1" t="s">
        <v>5104</v>
      </c>
      <c r="I2902" s="3">
        <v>1</v>
      </c>
      <c r="J2902" s="1">
        <v>0</v>
      </c>
      <c r="K2902" s="1">
        <v>0</v>
      </c>
      <c r="L2902" s="3">
        <v>1</v>
      </c>
      <c r="M2902" s="6">
        <v>3.7</v>
      </c>
      <c r="N2902" s="13">
        <v>3.7</v>
      </c>
      <c r="O2902" s="3">
        <v>44</v>
      </c>
      <c r="P2902" s="1">
        <v>1</v>
      </c>
      <c r="Q2902" s="1">
        <v>1</v>
      </c>
      <c r="R2902" s="3">
        <v>1</v>
      </c>
      <c r="S2902" s="1">
        <v>100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3">
        <v>11</v>
      </c>
      <c r="AD2902" s="1">
        <v>9.9855619000000007E-2</v>
      </c>
      <c r="AE2902" s="1">
        <v>2.2143426940416499E-2</v>
      </c>
      <c r="AF2902" s="1">
        <v>4</v>
      </c>
      <c r="AG2902" s="2">
        <v>4</v>
      </c>
      <c r="AH2902" s="1">
        <v>11</v>
      </c>
      <c r="AI2902" s="1">
        <v>4</v>
      </c>
      <c r="AJ2902" s="1">
        <v>4</v>
      </c>
      <c r="AK2902" s="1">
        <v>51</v>
      </c>
    </row>
    <row r="2903" spans="1:37" x14ac:dyDescent="0.2">
      <c r="A2903" t="s">
        <v>2901</v>
      </c>
      <c r="B2903" t="s">
        <v>5168</v>
      </c>
      <c r="C2903" t="s">
        <v>5605</v>
      </c>
      <c r="D2903" t="s">
        <v>10913</v>
      </c>
      <c r="E2903" t="s">
        <v>10995</v>
      </c>
      <c r="F2903" s="35" t="s">
        <v>10996</v>
      </c>
      <c r="G2903" s="1" t="s">
        <v>5104</v>
      </c>
      <c r="H2903" s="1" t="s">
        <v>5104</v>
      </c>
      <c r="I2903" s="3">
        <v>1</v>
      </c>
      <c r="J2903" s="1">
        <v>0</v>
      </c>
      <c r="K2903" s="1">
        <v>0</v>
      </c>
      <c r="L2903" s="3">
        <v>1</v>
      </c>
      <c r="M2903" s="6">
        <v>10</v>
      </c>
      <c r="N2903" s="13">
        <v>10</v>
      </c>
      <c r="O2903" s="3">
        <v>44</v>
      </c>
      <c r="P2903" s="1" t="s">
        <v>2</v>
      </c>
      <c r="Q2903" s="1">
        <v>1.0051000000000001</v>
      </c>
      <c r="R2903" s="3" t="s">
        <v>14989</v>
      </c>
      <c r="S2903" s="1">
        <v>100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3">
        <v>11</v>
      </c>
      <c r="AD2903" s="1">
        <v>9.9855619000000007E-2</v>
      </c>
      <c r="AE2903" s="1">
        <v>2.2143426940416499E-2</v>
      </c>
      <c r="AF2903" s="1">
        <v>4</v>
      </c>
      <c r="AG2903" s="2">
        <v>4</v>
      </c>
      <c r="AH2903" s="1">
        <v>11</v>
      </c>
      <c r="AI2903" s="1">
        <v>1</v>
      </c>
      <c r="AJ2903" s="1">
        <v>1</v>
      </c>
      <c r="AK2903" s="1">
        <v>51</v>
      </c>
    </row>
    <row r="2904" spans="1:37" x14ac:dyDescent="0.2">
      <c r="A2904" t="s">
        <v>2902</v>
      </c>
      <c r="B2904" t="s">
        <v>5168</v>
      </c>
      <c r="C2904" t="s">
        <v>5605</v>
      </c>
      <c r="D2904" t="s">
        <v>10913</v>
      </c>
      <c r="E2904" t="s">
        <v>10997</v>
      </c>
      <c r="F2904" s="35" t="s">
        <v>10998</v>
      </c>
      <c r="G2904" s="1" t="s">
        <v>5104</v>
      </c>
      <c r="H2904" s="1" t="s">
        <v>5104</v>
      </c>
      <c r="I2904" s="3">
        <v>1</v>
      </c>
      <c r="J2904" s="1">
        <v>0</v>
      </c>
      <c r="K2904" s="1">
        <v>0</v>
      </c>
      <c r="L2904" s="3">
        <v>1</v>
      </c>
      <c r="M2904" s="6">
        <v>5.3</v>
      </c>
      <c r="N2904" s="13">
        <v>5.3</v>
      </c>
      <c r="O2904" s="3">
        <v>44</v>
      </c>
      <c r="P2904" s="1">
        <v>0.98</v>
      </c>
      <c r="Q2904" s="1">
        <v>0.98</v>
      </c>
      <c r="R2904" s="3">
        <v>47</v>
      </c>
      <c r="S2904" s="1">
        <v>100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3">
        <v>11</v>
      </c>
      <c r="AD2904" s="1">
        <v>9.9855619000000007E-2</v>
      </c>
      <c r="AE2904" s="1">
        <v>2.2143426940416499E-2</v>
      </c>
      <c r="AF2904" s="1">
        <v>4</v>
      </c>
      <c r="AG2904" s="2">
        <v>4</v>
      </c>
      <c r="AH2904" s="1">
        <v>11</v>
      </c>
      <c r="AI2904" s="1">
        <v>1</v>
      </c>
      <c r="AJ2904" s="1">
        <v>1</v>
      </c>
      <c r="AK2904" s="1">
        <v>51</v>
      </c>
    </row>
    <row r="2905" spans="1:37" x14ac:dyDescent="0.2">
      <c r="A2905" t="s">
        <v>2903</v>
      </c>
      <c r="B2905" t="s">
        <v>5168</v>
      </c>
      <c r="C2905" t="s">
        <v>5605</v>
      </c>
      <c r="D2905" t="s">
        <v>10913</v>
      </c>
      <c r="E2905" t="s">
        <v>10999</v>
      </c>
      <c r="F2905" s="35" t="s">
        <v>11000</v>
      </c>
      <c r="G2905" s="1" t="s">
        <v>5104</v>
      </c>
      <c r="H2905" s="1" t="s">
        <v>5107</v>
      </c>
      <c r="I2905" s="3">
        <v>1</v>
      </c>
      <c r="J2905" s="1">
        <v>0</v>
      </c>
      <c r="K2905" s="1">
        <v>0</v>
      </c>
      <c r="L2905" s="3">
        <v>1</v>
      </c>
      <c r="M2905" s="6">
        <v>6.3</v>
      </c>
      <c r="N2905" s="13">
        <v>6.3</v>
      </c>
      <c r="O2905" s="3">
        <v>44</v>
      </c>
      <c r="P2905" s="1">
        <v>0.995</v>
      </c>
      <c r="Q2905" s="1">
        <v>0.995</v>
      </c>
      <c r="R2905" s="3">
        <v>47</v>
      </c>
      <c r="S2905" s="1">
        <v>100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3">
        <v>11</v>
      </c>
      <c r="AD2905" s="1">
        <v>9.9855619000000007E-2</v>
      </c>
      <c r="AE2905" s="1">
        <v>2.2143426940416499E-2</v>
      </c>
      <c r="AF2905" s="1">
        <v>4</v>
      </c>
      <c r="AG2905" s="2">
        <v>4</v>
      </c>
      <c r="AH2905" s="1">
        <v>11</v>
      </c>
      <c r="AI2905" s="1">
        <v>2</v>
      </c>
      <c r="AJ2905" s="1">
        <v>2</v>
      </c>
      <c r="AK2905" s="1">
        <v>51</v>
      </c>
    </row>
    <row r="2906" spans="1:37" x14ac:dyDescent="0.2">
      <c r="A2906" t="s">
        <v>2904</v>
      </c>
      <c r="B2906" t="s">
        <v>5168</v>
      </c>
      <c r="C2906" t="s">
        <v>5605</v>
      </c>
      <c r="D2906" t="s">
        <v>10913</v>
      </c>
      <c r="E2906" t="s">
        <v>5568</v>
      </c>
      <c r="F2906" s="35" t="s">
        <v>11001</v>
      </c>
      <c r="G2906" s="1" t="s">
        <v>5104</v>
      </c>
      <c r="H2906" s="1" t="s">
        <v>5104</v>
      </c>
      <c r="I2906" s="3">
        <v>1</v>
      </c>
      <c r="J2906" s="1">
        <v>0</v>
      </c>
      <c r="K2906" s="1">
        <v>0</v>
      </c>
      <c r="L2906" s="3">
        <v>1</v>
      </c>
      <c r="M2906" s="6">
        <v>3.7</v>
      </c>
      <c r="N2906" s="13">
        <v>3.7</v>
      </c>
      <c r="O2906" s="3">
        <v>44</v>
      </c>
      <c r="P2906" s="1" t="s">
        <v>2</v>
      </c>
      <c r="Q2906" s="1">
        <v>1.4552</v>
      </c>
      <c r="R2906" s="3" t="s">
        <v>14989</v>
      </c>
      <c r="S2906" s="1">
        <v>100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3">
        <v>11</v>
      </c>
      <c r="AD2906" s="1">
        <v>9.9855619000000007E-2</v>
      </c>
      <c r="AE2906" s="1">
        <v>2.2143426940416499E-2</v>
      </c>
      <c r="AF2906" s="1">
        <v>4</v>
      </c>
      <c r="AG2906" s="2">
        <v>4</v>
      </c>
      <c r="AH2906" s="1">
        <v>11</v>
      </c>
      <c r="AI2906" s="1">
        <v>2</v>
      </c>
      <c r="AJ2906" s="1">
        <v>2</v>
      </c>
      <c r="AK2906" s="1">
        <v>51</v>
      </c>
    </row>
    <row r="2907" spans="1:37" x14ac:dyDescent="0.2">
      <c r="A2907" t="s">
        <v>2905</v>
      </c>
      <c r="B2907" t="s">
        <v>5168</v>
      </c>
      <c r="C2907" t="s">
        <v>5605</v>
      </c>
      <c r="D2907" t="s">
        <v>10913</v>
      </c>
      <c r="E2907" t="s">
        <v>11002</v>
      </c>
      <c r="F2907" s="35" t="s">
        <v>11003</v>
      </c>
      <c r="G2907" s="1" t="s">
        <v>5104</v>
      </c>
      <c r="H2907" s="1" t="s">
        <v>5104</v>
      </c>
      <c r="I2907" s="3">
        <v>1</v>
      </c>
      <c r="J2907" s="1">
        <v>0</v>
      </c>
      <c r="K2907" s="1">
        <v>0</v>
      </c>
      <c r="L2907" s="3">
        <v>1</v>
      </c>
      <c r="M2907" s="6">
        <v>5.0999999999999996</v>
      </c>
      <c r="N2907" s="13">
        <v>5.0999999999999996</v>
      </c>
      <c r="O2907" s="3">
        <v>44</v>
      </c>
      <c r="P2907" s="1">
        <v>0.995</v>
      </c>
      <c r="Q2907" s="1">
        <v>0.995</v>
      </c>
      <c r="R2907" s="3">
        <v>47</v>
      </c>
      <c r="S2907" s="1">
        <v>100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3">
        <v>11</v>
      </c>
      <c r="AD2907" s="1">
        <v>9.9855619000000007E-2</v>
      </c>
      <c r="AE2907" s="1">
        <v>2.2143426940416499E-2</v>
      </c>
      <c r="AF2907" s="1">
        <v>4</v>
      </c>
      <c r="AG2907" s="2">
        <v>4</v>
      </c>
      <c r="AH2907" s="1">
        <v>11</v>
      </c>
      <c r="AI2907" s="1">
        <v>4</v>
      </c>
      <c r="AJ2907" s="1">
        <v>4</v>
      </c>
      <c r="AK2907" s="1">
        <v>51</v>
      </c>
    </row>
    <row r="2908" spans="1:37" x14ac:dyDescent="0.2">
      <c r="A2908" t="s">
        <v>2906</v>
      </c>
      <c r="B2908" t="s">
        <v>5168</v>
      </c>
      <c r="C2908" t="s">
        <v>5605</v>
      </c>
      <c r="D2908" t="s">
        <v>10913</v>
      </c>
      <c r="E2908" t="s">
        <v>10413</v>
      </c>
      <c r="F2908" s="35" t="s">
        <v>11004</v>
      </c>
      <c r="G2908" s="1" t="s">
        <v>5104</v>
      </c>
      <c r="H2908" s="1" t="s">
        <v>5104</v>
      </c>
      <c r="I2908" s="3">
        <v>1</v>
      </c>
      <c r="J2908" s="1">
        <v>0</v>
      </c>
      <c r="K2908" s="1">
        <v>0</v>
      </c>
      <c r="L2908" s="3">
        <v>1</v>
      </c>
      <c r="M2908" s="6">
        <v>5.5</v>
      </c>
      <c r="N2908" s="13">
        <v>5.5</v>
      </c>
      <c r="O2908" s="3">
        <v>44</v>
      </c>
      <c r="P2908" s="1" t="s">
        <v>2</v>
      </c>
      <c r="Q2908" s="1">
        <v>1.3894</v>
      </c>
      <c r="R2908" s="3" t="s">
        <v>14989</v>
      </c>
      <c r="S2908" s="1">
        <v>100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3">
        <v>11</v>
      </c>
      <c r="AD2908" s="1">
        <v>9.9855619000000007E-2</v>
      </c>
      <c r="AE2908" s="1">
        <v>2.2143426940416499E-2</v>
      </c>
      <c r="AF2908" s="1">
        <v>4</v>
      </c>
      <c r="AG2908" s="2">
        <v>4</v>
      </c>
      <c r="AH2908" s="1">
        <v>11</v>
      </c>
      <c r="AI2908" s="1">
        <v>2</v>
      </c>
      <c r="AJ2908" s="1">
        <v>2</v>
      </c>
      <c r="AK2908" s="1">
        <v>51</v>
      </c>
    </row>
    <row r="2909" spans="1:37" x14ac:dyDescent="0.2">
      <c r="A2909" t="s">
        <v>2907</v>
      </c>
      <c r="B2909" t="s">
        <v>5168</v>
      </c>
      <c r="C2909" t="s">
        <v>5605</v>
      </c>
      <c r="D2909" t="s">
        <v>10913</v>
      </c>
      <c r="E2909" t="s">
        <v>7115</v>
      </c>
      <c r="F2909" s="35" t="s">
        <v>11005</v>
      </c>
      <c r="G2909" s="1" t="s">
        <v>5104</v>
      </c>
      <c r="H2909" s="1" t="s">
        <v>5104</v>
      </c>
      <c r="I2909" s="3">
        <v>1</v>
      </c>
      <c r="J2909" s="1">
        <v>0</v>
      </c>
      <c r="K2909" s="1">
        <v>0</v>
      </c>
      <c r="L2909" s="3">
        <v>1</v>
      </c>
      <c r="M2909" s="6">
        <v>7.5</v>
      </c>
      <c r="N2909" s="13">
        <v>7.5</v>
      </c>
      <c r="O2909" s="3">
        <v>44</v>
      </c>
      <c r="P2909" s="1">
        <v>1</v>
      </c>
      <c r="Q2909" s="1">
        <v>1</v>
      </c>
      <c r="R2909" s="3">
        <v>47</v>
      </c>
      <c r="S2909" s="1">
        <v>100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3">
        <v>11</v>
      </c>
      <c r="AD2909" s="1">
        <v>9.9855619000000007E-2</v>
      </c>
      <c r="AE2909" s="1">
        <v>2.2143426940416499E-2</v>
      </c>
      <c r="AF2909" s="1">
        <v>4</v>
      </c>
      <c r="AG2909" s="2">
        <v>4</v>
      </c>
      <c r="AH2909" s="1">
        <v>11</v>
      </c>
      <c r="AI2909" s="1">
        <v>4</v>
      </c>
      <c r="AJ2909" s="1">
        <v>4</v>
      </c>
      <c r="AK2909" s="1">
        <v>51</v>
      </c>
    </row>
    <row r="2910" spans="1:37" x14ac:dyDescent="0.2">
      <c r="A2910" t="s">
        <v>2908</v>
      </c>
      <c r="B2910" t="s">
        <v>5168</v>
      </c>
      <c r="C2910" t="s">
        <v>5605</v>
      </c>
      <c r="D2910" t="s">
        <v>10913</v>
      </c>
      <c r="E2910" t="s">
        <v>11006</v>
      </c>
      <c r="F2910" s="35" t="s">
        <v>11007</v>
      </c>
      <c r="G2910" s="1" t="s">
        <v>5104</v>
      </c>
      <c r="H2910" s="1" t="s">
        <v>5104</v>
      </c>
      <c r="I2910" s="3">
        <v>1</v>
      </c>
      <c r="J2910" s="1">
        <v>0</v>
      </c>
      <c r="K2910" s="1">
        <v>0</v>
      </c>
      <c r="L2910" s="3">
        <v>1</v>
      </c>
      <c r="M2910" s="6">
        <v>7.6</v>
      </c>
      <c r="N2910" s="13">
        <v>7.6</v>
      </c>
      <c r="O2910" s="3">
        <v>44</v>
      </c>
      <c r="P2910" s="1">
        <v>1</v>
      </c>
      <c r="Q2910" s="1">
        <v>1</v>
      </c>
      <c r="R2910" s="3">
        <v>47</v>
      </c>
      <c r="S2910" s="1">
        <v>100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3">
        <v>11</v>
      </c>
      <c r="AD2910" s="1">
        <v>9.9855619000000007E-2</v>
      </c>
      <c r="AE2910" s="1">
        <v>2.2143426940416499E-2</v>
      </c>
      <c r="AF2910" s="1">
        <v>4</v>
      </c>
      <c r="AG2910" s="2">
        <v>4</v>
      </c>
      <c r="AH2910" s="1">
        <v>11</v>
      </c>
      <c r="AI2910" s="1">
        <v>3</v>
      </c>
      <c r="AJ2910" s="1">
        <v>3</v>
      </c>
      <c r="AK2910" s="1">
        <v>51</v>
      </c>
    </row>
    <row r="2911" spans="1:37" x14ac:dyDescent="0.2">
      <c r="A2911" t="s">
        <v>2909</v>
      </c>
      <c r="B2911" t="s">
        <v>5168</v>
      </c>
      <c r="C2911" t="s">
        <v>5605</v>
      </c>
      <c r="D2911" t="s">
        <v>10913</v>
      </c>
      <c r="E2911" t="s">
        <v>11008</v>
      </c>
      <c r="F2911" s="35" t="s">
        <v>11009</v>
      </c>
      <c r="G2911" s="1" t="s">
        <v>5104</v>
      </c>
      <c r="H2911" s="1" t="s">
        <v>5104</v>
      </c>
      <c r="I2911" s="3">
        <v>1</v>
      </c>
      <c r="J2911" s="1">
        <v>0</v>
      </c>
      <c r="K2911" s="1">
        <v>0</v>
      </c>
      <c r="L2911" s="3">
        <v>1</v>
      </c>
      <c r="M2911" s="6">
        <v>7.2</v>
      </c>
      <c r="N2911" s="13">
        <v>7.2</v>
      </c>
      <c r="O2911" s="3">
        <v>44</v>
      </c>
      <c r="P2911" s="1">
        <v>1</v>
      </c>
      <c r="Q2911" s="1">
        <v>1</v>
      </c>
      <c r="R2911" s="3">
        <v>47</v>
      </c>
      <c r="S2911" s="1">
        <v>100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3">
        <v>11</v>
      </c>
      <c r="AD2911" s="1">
        <v>9.9855619000000007E-2</v>
      </c>
      <c r="AE2911" s="1">
        <v>2.2143426940416499E-2</v>
      </c>
      <c r="AF2911" s="1">
        <v>4</v>
      </c>
      <c r="AG2911" s="2">
        <v>4</v>
      </c>
      <c r="AH2911" s="1">
        <v>11</v>
      </c>
      <c r="AI2911" s="1">
        <v>6</v>
      </c>
      <c r="AJ2911" s="1">
        <v>6</v>
      </c>
      <c r="AK2911" s="1">
        <v>51</v>
      </c>
    </row>
    <row r="2912" spans="1:37" x14ac:dyDescent="0.2">
      <c r="A2912" t="s">
        <v>2910</v>
      </c>
      <c r="B2912" t="s">
        <v>5168</v>
      </c>
      <c r="C2912" t="s">
        <v>5605</v>
      </c>
      <c r="D2912" t="s">
        <v>10913</v>
      </c>
      <c r="E2912" t="s">
        <v>11010</v>
      </c>
      <c r="F2912" s="35" t="s">
        <v>10915</v>
      </c>
      <c r="G2912" s="1" t="s">
        <v>5104</v>
      </c>
      <c r="H2912" s="1" t="s">
        <v>5104</v>
      </c>
      <c r="I2912" s="3">
        <v>1</v>
      </c>
      <c r="J2912" s="1">
        <v>0</v>
      </c>
      <c r="K2912" s="1">
        <v>0</v>
      </c>
      <c r="L2912" s="3">
        <v>1</v>
      </c>
      <c r="M2912" s="6">
        <v>10</v>
      </c>
      <c r="N2912" s="13">
        <v>10</v>
      </c>
      <c r="O2912" s="3">
        <v>44</v>
      </c>
      <c r="P2912" s="1">
        <v>1</v>
      </c>
      <c r="Q2912" s="1">
        <v>1</v>
      </c>
      <c r="R2912" s="3">
        <v>47</v>
      </c>
      <c r="S2912" s="1">
        <v>100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3">
        <v>11</v>
      </c>
      <c r="AD2912" s="1">
        <v>9.9855619000000007E-2</v>
      </c>
      <c r="AE2912" s="1">
        <v>2.2143426940416499E-2</v>
      </c>
      <c r="AF2912" s="1">
        <v>4</v>
      </c>
      <c r="AG2912" s="2">
        <v>4</v>
      </c>
      <c r="AH2912" s="1">
        <v>11</v>
      </c>
      <c r="AI2912" s="1">
        <v>5</v>
      </c>
      <c r="AJ2912" s="1">
        <v>5</v>
      </c>
      <c r="AK2912" s="1">
        <v>51</v>
      </c>
    </row>
    <row r="2913" spans="1:37" x14ac:dyDescent="0.2">
      <c r="A2913" t="s">
        <v>2911</v>
      </c>
      <c r="B2913" t="s">
        <v>5168</v>
      </c>
      <c r="C2913" t="s">
        <v>5605</v>
      </c>
      <c r="D2913" t="s">
        <v>10913</v>
      </c>
      <c r="E2913" t="s">
        <v>11011</v>
      </c>
      <c r="F2913" s="35" t="s">
        <v>11012</v>
      </c>
      <c r="G2913" s="1" t="s">
        <v>5104</v>
      </c>
      <c r="H2913" s="1" t="s">
        <v>5104</v>
      </c>
      <c r="I2913" s="3">
        <v>1</v>
      </c>
      <c r="J2913" s="1">
        <v>0</v>
      </c>
      <c r="K2913" s="1">
        <v>0</v>
      </c>
      <c r="L2913" s="3">
        <v>1</v>
      </c>
      <c r="M2913" s="6">
        <v>12.5</v>
      </c>
      <c r="N2913" s="13">
        <v>12.5</v>
      </c>
      <c r="O2913" s="3">
        <v>44</v>
      </c>
      <c r="P2913" s="1" t="s">
        <v>2</v>
      </c>
      <c r="Q2913" s="1">
        <v>1.1892</v>
      </c>
      <c r="R2913" s="3" t="s">
        <v>14989</v>
      </c>
      <c r="S2913" s="1">
        <v>90</v>
      </c>
      <c r="T2913" s="1">
        <v>0</v>
      </c>
      <c r="U2913" s="1">
        <v>0</v>
      </c>
      <c r="V2913" s="1">
        <v>10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3">
        <v>11</v>
      </c>
      <c r="AD2913" s="1">
        <v>0.100568797</v>
      </c>
      <c r="AE2913" s="1">
        <v>2.20075725647455E-2</v>
      </c>
      <c r="AF2913" s="1">
        <v>4</v>
      </c>
      <c r="AG2913" s="2">
        <v>4</v>
      </c>
      <c r="AH2913" s="1">
        <v>11</v>
      </c>
      <c r="AI2913" s="1">
        <v>2</v>
      </c>
      <c r="AJ2913" s="1">
        <v>2</v>
      </c>
      <c r="AK2913" s="1">
        <v>51</v>
      </c>
    </row>
    <row r="2914" spans="1:37" x14ac:dyDescent="0.2">
      <c r="A2914" t="s">
        <v>2912</v>
      </c>
      <c r="B2914" t="s">
        <v>5168</v>
      </c>
      <c r="C2914" t="s">
        <v>5605</v>
      </c>
      <c r="D2914" t="s">
        <v>10913</v>
      </c>
      <c r="E2914" t="s">
        <v>11013</v>
      </c>
      <c r="F2914" s="35" t="s">
        <v>11014</v>
      </c>
      <c r="G2914" s="1" t="s">
        <v>5104</v>
      </c>
      <c r="H2914" s="1" t="s">
        <v>5104</v>
      </c>
      <c r="I2914" s="3">
        <v>1</v>
      </c>
      <c r="J2914" s="1">
        <v>0</v>
      </c>
      <c r="K2914" s="1">
        <v>0</v>
      </c>
      <c r="L2914" s="3">
        <v>1</v>
      </c>
      <c r="M2914" s="6">
        <v>5</v>
      </c>
      <c r="N2914" s="13">
        <v>5</v>
      </c>
      <c r="O2914" s="3">
        <v>44</v>
      </c>
      <c r="P2914" s="1" t="s">
        <v>2</v>
      </c>
      <c r="Q2914" s="1">
        <v>1.3233999999999999</v>
      </c>
      <c r="R2914" s="3" t="s">
        <v>14989</v>
      </c>
      <c r="S2914" s="1">
        <v>100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3">
        <v>11</v>
      </c>
      <c r="AD2914" s="1">
        <v>9.9855619000000007E-2</v>
      </c>
      <c r="AE2914" s="1">
        <v>2.2143426940416499E-2</v>
      </c>
      <c r="AF2914" s="1">
        <v>4</v>
      </c>
      <c r="AG2914" s="2">
        <v>4</v>
      </c>
      <c r="AH2914" s="1">
        <v>11</v>
      </c>
      <c r="AI2914" s="1">
        <v>2</v>
      </c>
      <c r="AJ2914" s="1">
        <v>2</v>
      </c>
      <c r="AK2914" s="1">
        <v>51</v>
      </c>
    </row>
    <row r="2915" spans="1:37" x14ac:dyDescent="0.2">
      <c r="A2915" t="s">
        <v>2913</v>
      </c>
      <c r="B2915" t="s">
        <v>5168</v>
      </c>
      <c r="C2915" t="s">
        <v>5605</v>
      </c>
      <c r="D2915" t="s">
        <v>10913</v>
      </c>
      <c r="E2915" t="s">
        <v>11015</v>
      </c>
      <c r="F2915" s="35" t="s">
        <v>11016</v>
      </c>
      <c r="G2915" s="1" t="s">
        <v>5104</v>
      </c>
      <c r="H2915" s="1" t="s">
        <v>5104</v>
      </c>
      <c r="I2915" s="3">
        <v>1</v>
      </c>
      <c r="J2915" s="1">
        <v>0</v>
      </c>
      <c r="K2915" s="1">
        <v>0</v>
      </c>
      <c r="L2915" s="3">
        <v>1</v>
      </c>
      <c r="M2915" s="6">
        <v>5.9</v>
      </c>
      <c r="N2915" s="13">
        <v>5.9</v>
      </c>
      <c r="O2915" s="3">
        <v>44</v>
      </c>
      <c r="P2915" s="1">
        <v>1</v>
      </c>
      <c r="Q2915" s="1">
        <v>1</v>
      </c>
      <c r="R2915" s="3">
        <v>47</v>
      </c>
      <c r="S2915" s="1">
        <v>100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3">
        <v>11</v>
      </c>
      <c r="AD2915" s="1">
        <v>9.9855619000000007E-2</v>
      </c>
      <c r="AE2915" s="1">
        <v>2.2143426940416499E-2</v>
      </c>
      <c r="AF2915" s="1">
        <v>4</v>
      </c>
      <c r="AG2915" s="2">
        <v>4</v>
      </c>
      <c r="AH2915" s="1">
        <v>11</v>
      </c>
      <c r="AI2915" s="1">
        <v>3</v>
      </c>
      <c r="AJ2915" s="1">
        <v>3</v>
      </c>
      <c r="AK2915" s="1">
        <v>51</v>
      </c>
    </row>
    <row r="2916" spans="1:37" x14ac:dyDescent="0.2">
      <c r="A2916" t="s">
        <v>2914</v>
      </c>
      <c r="B2916" t="s">
        <v>5168</v>
      </c>
      <c r="C2916" t="s">
        <v>5605</v>
      </c>
      <c r="D2916" t="s">
        <v>10913</v>
      </c>
      <c r="E2916" t="s">
        <v>11017</v>
      </c>
      <c r="F2916" s="35" t="s">
        <v>11018</v>
      </c>
      <c r="G2916" s="1" t="s">
        <v>5104</v>
      </c>
      <c r="H2916" s="1" t="s">
        <v>5104</v>
      </c>
      <c r="I2916" s="3">
        <v>1</v>
      </c>
      <c r="J2916" s="1">
        <v>0</v>
      </c>
      <c r="K2916" s="1">
        <v>0</v>
      </c>
      <c r="L2916" s="3">
        <v>1</v>
      </c>
      <c r="M2916" s="6">
        <v>9.1999999999999993</v>
      </c>
      <c r="N2916" s="13">
        <v>9.1999999999999993</v>
      </c>
      <c r="O2916" s="3">
        <v>44</v>
      </c>
      <c r="P2916" s="1">
        <v>1</v>
      </c>
      <c r="Q2916" s="1">
        <v>1</v>
      </c>
      <c r="R2916" s="3">
        <v>47</v>
      </c>
      <c r="S2916" s="1">
        <v>100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3">
        <v>11</v>
      </c>
      <c r="AD2916" s="1">
        <v>9.9855619000000007E-2</v>
      </c>
      <c r="AE2916" s="1">
        <v>2.2143426940416499E-2</v>
      </c>
      <c r="AF2916" s="1">
        <v>4</v>
      </c>
      <c r="AG2916" s="2">
        <v>4</v>
      </c>
      <c r="AH2916" s="1">
        <v>11</v>
      </c>
      <c r="AI2916" s="1">
        <v>6</v>
      </c>
      <c r="AJ2916" s="1">
        <v>6</v>
      </c>
      <c r="AK2916" s="1">
        <v>51</v>
      </c>
    </row>
    <row r="2917" spans="1:37" x14ac:dyDescent="0.2">
      <c r="A2917" t="s">
        <v>2915</v>
      </c>
      <c r="B2917" t="s">
        <v>5168</v>
      </c>
      <c r="C2917" t="s">
        <v>5605</v>
      </c>
      <c r="D2917" t="s">
        <v>10913</v>
      </c>
      <c r="E2917" t="s">
        <v>11019</v>
      </c>
      <c r="F2917" s="35" t="s">
        <v>11020</v>
      </c>
      <c r="G2917" s="1" t="s">
        <v>5104</v>
      </c>
      <c r="H2917" s="1" t="s">
        <v>5104</v>
      </c>
      <c r="I2917" s="3">
        <v>1</v>
      </c>
      <c r="J2917" s="1">
        <v>0</v>
      </c>
      <c r="K2917" s="1">
        <v>0</v>
      </c>
      <c r="L2917" s="3">
        <v>1</v>
      </c>
      <c r="M2917" s="6">
        <v>8.3000000000000007</v>
      </c>
      <c r="N2917" s="13">
        <v>8.3000000000000007</v>
      </c>
      <c r="O2917" s="3">
        <v>44</v>
      </c>
      <c r="P2917" s="1">
        <v>1</v>
      </c>
      <c r="Q2917" s="1">
        <v>1</v>
      </c>
      <c r="R2917" s="3">
        <v>47</v>
      </c>
      <c r="S2917" s="1">
        <v>100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3">
        <v>11</v>
      </c>
      <c r="AD2917" s="1">
        <v>9.9855619000000007E-2</v>
      </c>
      <c r="AE2917" s="1">
        <v>2.2143426940416499E-2</v>
      </c>
      <c r="AF2917" s="1">
        <v>4</v>
      </c>
      <c r="AG2917" s="2">
        <v>4</v>
      </c>
      <c r="AH2917" s="1">
        <v>11</v>
      </c>
      <c r="AI2917" s="1">
        <v>4</v>
      </c>
      <c r="AJ2917" s="1">
        <v>4</v>
      </c>
      <c r="AK2917" s="1">
        <v>51</v>
      </c>
    </row>
    <row r="2918" spans="1:37" x14ac:dyDescent="0.2">
      <c r="A2918" t="s">
        <v>2916</v>
      </c>
      <c r="B2918" t="s">
        <v>5168</v>
      </c>
      <c r="C2918" t="s">
        <v>5605</v>
      </c>
      <c r="D2918" t="s">
        <v>10913</v>
      </c>
      <c r="E2918" t="s">
        <v>11021</v>
      </c>
      <c r="F2918" s="35" t="s">
        <v>11022</v>
      </c>
      <c r="G2918" s="1" t="s">
        <v>5104</v>
      </c>
      <c r="H2918" s="1" t="s">
        <v>5104</v>
      </c>
      <c r="I2918" s="3">
        <v>1</v>
      </c>
      <c r="J2918" s="1">
        <v>0</v>
      </c>
      <c r="K2918" s="1">
        <v>0</v>
      </c>
      <c r="L2918" s="3">
        <v>1</v>
      </c>
      <c r="M2918" s="6">
        <v>7.7</v>
      </c>
      <c r="N2918" s="13">
        <v>7.7</v>
      </c>
      <c r="O2918" s="3">
        <v>44</v>
      </c>
      <c r="P2918" s="1" t="s">
        <v>2</v>
      </c>
      <c r="Q2918" s="1">
        <v>1.3065</v>
      </c>
      <c r="R2918" s="3" t="s">
        <v>14989</v>
      </c>
      <c r="S2918" s="1">
        <v>100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3">
        <v>11</v>
      </c>
      <c r="AD2918" s="1">
        <v>9.9855619000000007E-2</v>
      </c>
      <c r="AE2918" s="1">
        <v>2.2143426940416499E-2</v>
      </c>
      <c r="AF2918" s="1">
        <v>4</v>
      </c>
      <c r="AG2918" s="2">
        <v>4</v>
      </c>
      <c r="AH2918" s="1">
        <v>11</v>
      </c>
      <c r="AI2918" s="1">
        <v>4</v>
      </c>
      <c r="AJ2918" s="1">
        <v>4</v>
      </c>
      <c r="AK2918" s="1">
        <v>51</v>
      </c>
    </row>
    <row r="2919" spans="1:37" x14ac:dyDescent="0.2">
      <c r="A2919" t="s">
        <v>2917</v>
      </c>
      <c r="B2919" t="s">
        <v>5168</v>
      </c>
      <c r="C2919" t="s">
        <v>5605</v>
      </c>
      <c r="D2919" t="s">
        <v>10913</v>
      </c>
      <c r="E2919" t="s">
        <v>11023</v>
      </c>
      <c r="F2919" s="35" t="s">
        <v>11024</v>
      </c>
      <c r="G2919" s="1" t="s">
        <v>5104</v>
      </c>
      <c r="H2919" s="1" t="s">
        <v>5104</v>
      </c>
      <c r="I2919" s="3">
        <v>1</v>
      </c>
      <c r="J2919" s="1">
        <v>0</v>
      </c>
      <c r="K2919" s="1">
        <v>0</v>
      </c>
      <c r="L2919" s="3">
        <v>1</v>
      </c>
      <c r="M2919" s="6">
        <v>4.0999999999999996</v>
      </c>
      <c r="N2919" s="13">
        <v>4.0999999999999996</v>
      </c>
      <c r="O2919" s="3">
        <v>44</v>
      </c>
      <c r="P2919" s="1">
        <v>1</v>
      </c>
      <c r="Q2919" s="1">
        <v>1</v>
      </c>
      <c r="R2919" s="3">
        <v>47</v>
      </c>
      <c r="S2919" s="1">
        <v>100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3">
        <v>11</v>
      </c>
      <c r="AD2919" s="1">
        <v>9.9855619000000007E-2</v>
      </c>
      <c r="AE2919" s="1">
        <v>2.2143426940416499E-2</v>
      </c>
      <c r="AF2919" s="1">
        <v>4</v>
      </c>
      <c r="AG2919" s="2">
        <v>4</v>
      </c>
      <c r="AH2919" s="1">
        <v>11</v>
      </c>
      <c r="AI2919" s="1">
        <v>6</v>
      </c>
      <c r="AJ2919" s="1">
        <v>6</v>
      </c>
      <c r="AK2919" s="1">
        <v>51</v>
      </c>
    </row>
    <row r="2920" spans="1:37" x14ac:dyDescent="0.2">
      <c r="A2920" t="s">
        <v>2918</v>
      </c>
      <c r="B2920" t="s">
        <v>5168</v>
      </c>
      <c r="C2920" t="s">
        <v>5605</v>
      </c>
      <c r="D2920" t="s">
        <v>10913</v>
      </c>
      <c r="E2920" t="s">
        <v>11025</v>
      </c>
      <c r="F2920" s="35" t="s">
        <v>11026</v>
      </c>
      <c r="G2920" s="1" t="s">
        <v>5104</v>
      </c>
      <c r="H2920" s="1" t="s">
        <v>5104</v>
      </c>
      <c r="I2920" s="3">
        <v>1</v>
      </c>
      <c r="J2920" s="1">
        <v>0</v>
      </c>
      <c r="K2920" s="1">
        <v>0</v>
      </c>
      <c r="L2920" s="3">
        <v>1</v>
      </c>
      <c r="M2920" s="6">
        <v>34</v>
      </c>
      <c r="N2920" s="13">
        <v>34</v>
      </c>
      <c r="O2920" s="3">
        <v>44</v>
      </c>
      <c r="P2920" s="1">
        <v>1.375</v>
      </c>
      <c r="Q2920" s="1">
        <v>1.375</v>
      </c>
      <c r="R2920" s="3">
        <v>47</v>
      </c>
      <c r="S2920" s="1">
        <v>100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3">
        <v>11</v>
      </c>
      <c r="AD2920" s="1">
        <v>9.9855619000000007E-2</v>
      </c>
      <c r="AE2920" s="1">
        <v>2.2143426940416499E-2</v>
      </c>
      <c r="AF2920" s="1">
        <v>2</v>
      </c>
      <c r="AG2920" s="1">
        <v>2</v>
      </c>
      <c r="AH2920" s="1">
        <v>11</v>
      </c>
      <c r="AI2920" s="1">
        <v>7</v>
      </c>
      <c r="AJ2920" s="1">
        <v>7</v>
      </c>
      <c r="AK2920" s="1">
        <v>51</v>
      </c>
    </row>
    <row r="2921" spans="1:37" x14ac:dyDescent="0.2">
      <c r="A2921" t="s">
        <v>2919</v>
      </c>
      <c r="B2921" t="s">
        <v>5168</v>
      </c>
      <c r="C2921" t="s">
        <v>5605</v>
      </c>
      <c r="D2921" t="s">
        <v>10913</v>
      </c>
      <c r="E2921" t="s">
        <v>5658</v>
      </c>
      <c r="F2921" s="35" t="s">
        <v>11024</v>
      </c>
      <c r="G2921" s="1" t="s">
        <v>5104</v>
      </c>
      <c r="H2921" s="1" t="s">
        <v>5104</v>
      </c>
      <c r="I2921" s="3">
        <v>1</v>
      </c>
      <c r="J2921" s="1">
        <v>0</v>
      </c>
      <c r="K2921" s="1">
        <v>0</v>
      </c>
      <c r="L2921" s="3">
        <v>41</v>
      </c>
      <c r="M2921" s="6">
        <v>6</v>
      </c>
      <c r="N2921" s="13">
        <v>6</v>
      </c>
      <c r="O2921" s="3">
        <v>44</v>
      </c>
      <c r="P2921" s="1">
        <v>1</v>
      </c>
      <c r="Q2921" s="1">
        <v>1</v>
      </c>
      <c r="R2921" s="3">
        <v>47</v>
      </c>
      <c r="S2921" s="1">
        <v>100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3">
        <v>11</v>
      </c>
      <c r="AD2921" s="1">
        <v>9.9855619000000007E-2</v>
      </c>
      <c r="AE2921" s="1">
        <v>2.2143426940416499E-2</v>
      </c>
      <c r="AF2921" s="1">
        <v>4</v>
      </c>
      <c r="AG2921" s="2">
        <v>4</v>
      </c>
      <c r="AH2921" s="1">
        <v>11</v>
      </c>
      <c r="AI2921" s="1">
        <v>11</v>
      </c>
      <c r="AJ2921" s="1">
        <v>11</v>
      </c>
      <c r="AK2921" s="1">
        <v>51</v>
      </c>
    </row>
    <row r="2922" spans="1:37" x14ac:dyDescent="0.2">
      <c r="A2922" t="s">
        <v>2920</v>
      </c>
      <c r="B2922" t="s">
        <v>5168</v>
      </c>
      <c r="C2922" t="s">
        <v>5605</v>
      </c>
      <c r="D2922" t="s">
        <v>10913</v>
      </c>
      <c r="E2922" t="s">
        <v>11027</v>
      </c>
      <c r="F2922" s="35" t="s">
        <v>11028</v>
      </c>
      <c r="G2922" s="1" t="s">
        <v>5104</v>
      </c>
      <c r="H2922" s="1" t="s">
        <v>5104</v>
      </c>
      <c r="I2922" s="3">
        <v>1</v>
      </c>
      <c r="J2922" s="1">
        <v>0</v>
      </c>
      <c r="K2922" s="1">
        <v>0</v>
      </c>
      <c r="L2922" s="3">
        <v>1</v>
      </c>
      <c r="M2922" s="6">
        <v>7.1</v>
      </c>
      <c r="N2922" s="13">
        <v>7.1</v>
      </c>
      <c r="O2922" s="3">
        <v>44</v>
      </c>
      <c r="P2922" s="1">
        <v>0.995</v>
      </c>
      <c r="Q2922" s="1">
        <v>0.995</v>
      </c>
      <c r="R2922" s="3">
        <v>47</v>
      </c>
      <c r="S2922" s="1">
        <v>100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3">
        <v>11</v>
      </c>
      <c r="AD2922" s="1">
        <v>9.9855619000000007E-2</v>
      </c>
      <c r="AE2922" s="1">
        <v>2.2143426940416499E-2</v>
      </c>
      <c r="AF2922" s="1">
        <v>2</v>
      </c>
      <c r="AG2922" s="1">
        <v>2</v>
      </c>
      <c r="AH2922" s="1">
        <v>11</v>
      </c>
      <c r="AI2922" s="1">
        <v>15</v>
      </c>
      <c r="AJ2922" s="1">
        <v>15</v>
      </c>
      <c r="AK2922" s="1">
        <v>51</v>
      </c>
    </row>
    <row r="2923" spans="1:37" x14ac:dyDescent="0.2">
      <c r="A2923" t="s">
        <v>2921</v>
      </c>
      <c r="B2923" t="s">
        <v>5168</v>
      </c>
      <c r="C2923" t="s">
        <v>5605</v>
      </c>
      <c r="D2923" t="s">
        <v>10913</v>
      </c>
      <c r="E2923" t="s">
        <v>11029</v>
      </c>
      <c r="F2923" s="35" t="s">
        <v>11030</v>
      </c>
      <c r="G2923" s="1" t="s">
        <v>5104</v>
      </c>
      <c r="H2923" s="1" t="s">
        <v>5104</v>
      </c>
      <c r="I2923" s="3">
        <v>1</v>
      </c>
      <c r="J2923" s="1">
        <v>0</v>
      </c>
      <c r="K2923" s="1">
        <v>0</v>
      </c>
      <c r="L2923" s="3">
        <v>1</v>
      </c>
      <c r="M2923" s="6">
        <v>3.5</v>
      </c>
      <c r="N2923" s="13">
        <v>3.5</v>
      </c>
      <c r="O2923" s="3">
        <v>44</v>
      </c>
      <c r="P2923" s="1" t="s">
        <v>2</v>
      </c>
      <c r="Q2923" s="1">
        <v>1.42</v>
      </c>
      <c r="R2923" s="3" t="s">
        <v>14989</v>
      </c>
      <c r="S2923" s="1">
        <v>100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3">
        <v>11</v>
      </c>
      <c r="AD2923" s="1">
        <v>9.9855619000000007E-2</v>
      </c>
      <c r="AE2923" s="1">
        <v>2.2143426940416499E-2</v>
      </c>
      <c r="AF2923" s="1">
        <v>4</v>
      </c>
      <c r="AG2923" s="2">
        <v>4</v>
      </c>
      <c r="AH2923" s="1">
        <v>11</v>
      </c>
      <c r="AI2923" s="1">
        <v>2</v>
      </c>
      <c r="AJ2923" s="1">
        <v>2</v>
      </c>
      <c r="AK2923" s="1">
        <v>51</v>
      </c>
    </row>
    <row r="2924" spans="1:37" x14ac:dyDescent="0.2">
      <c r="A2924" t="s">
        <v>2922</v>
      </c>
      <c r="B2924" t="s">
        <v>5168</v>
      </c>
      <c r="C2924" t="s">
        <v>5605</v>
      </c>
      <c r="D2924" t="s">
        <v>10913</v>
      </c>
      <c r="E2924" t="s">
        <v>7169</v>
      </c>
      <c r="F2924" s="35" t="s">
        <v>11031</v>
      </c>
      <c r="G2924" s="1" t="s">
        <v>5104</v>
      </c>
      <c r="H2924" s="1" t="s">
        <v>5104</v>
      </c>
      <c r="I2924" s="3">
        <v>1</v>
      </c>
      <c r="J2924" s="1">
        <v>0</v>
      </c>
      <c r="K2924" s="1">
        <v>0</v>
      </c>
      <c r="L2924" s="3">
        <v>1</v>
      </c>
      <c r="M2924" s="6">
        <v>4.2</v>
      </c>
      <c r="N2924" s="13">
        <v>4.2</v>
      </c>
      <c r="O2924" s="3">
        <v>44</v>
      </c>
      <c r="P2924" s="1">
        <v>1</v>
      </c>
      <c r="Q2924" s="1">
        <v>1</v>
      </c>
      <c r="R2924" s="3">
        <v>47</v>
      </c>
      <c r="S2924" s="1">
        <v>100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3">
        <v>11</v>
      </c>
      <c r="AD2924" s="1">
        <v>9.9855619000000007E-2</v>
      </c>
      <c r="AE2924" s="1">
        <v>2.2143426940416499E-2</v>
      </c>
      <c r="AF2924" s="1">
        <v>4</v>
      </c>
      <c r="AG2924" s="2">
        <v>4</v>
      </c>
      <c r="AH2924" s="1">
        <v>11</v>
      </c>
      <c r="AI2924" s="1">
        <v>8</v>
      </c>
      <c r="AJ2924" s="1">
        <v>8</v>
      </c>
      <c r="AK2924" s="1">
        <v>51</v>
      </c>
    </row>
    <row r="2925" spans="1:37" x14ac:dyDescent="0.2">
      <c r="A2925" t="s">
        <v>2923</v>
      </c>
      <c r="B2925" t="s">
        <v>5168</v>
      </c>
      <c r="C2925" t="s">
        <v>5605</v>
      </c>
      <c r="D2925" t="s">
        <v>10913</v>
      </c>
      <c r="E2925" t="s">
        <v>11032</v>
      </c>
      <c r="F2925" s="35" t="s">
        <v>11033</v>
      </c>
      <c r="G2925" s="1" t="s">
        <v>5104</v>
      </c>
      <c r="H2925" s="1" t="s">
        <v>5104</v>
      </c>
      <c r="I2925" s="3">
        <v>1</v>
      </c>
      <c r="J2925" s="1">
        <v>0</v>
      </c>
      <c r="K2925" s="1">
        <v>0</v>
      </c>
      <c r="L2925" s="3">
        <v>1</v>
      </c>
      <c r="M2925" s="6">
        <v>6.3</v>
      </c>
      <c r="N2925" s="13">
        <v>6.3</v>
      </c>
      <c r="O2925" s="3">
        <v>44</v>
      </c>
      <c r="P2925" s="1">
        <v>1</v>
      </c>
      <c r="Q2925" s="1">
        <v>1</v>
      </c>
      <c r="R2925" s="3">
        <v>47</v>
      </c>
      <c r="S2925" s="1">
        <v>100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3">
        <v>11</v>
      </c>
      <c r="AD2925" s="1">
        <v>9.9855619000000007E-2</v>
      </c>
      <c r="AE2925" s="1">
        <v>2.2143426940416499E-2</v>
      </c>
      <c r="AF2925" s="1">
        <v>4</v>
      </c>
      <c r="AG2925" s="2">
        <v>4</v>
      </c>
      <c r="AH2925" s="1">
        <v>11</v>
      </c>
      <c r="AI2925" s="1">
        <v>15</v>
      </c>
      <c r="AJ2925" s="1">
        <v>15</v>
      </c>
      <c r="AK2925" s="1">
        <v>51</v>
      </c>
    </row>
    <row r="2926" spans="1:37" x14ac:dyDescent="0.2">
      <c r="A2926" t="s">
        <v>2924</v>
      </c>
      <c r="B2926" t="s">
        <v>5168</v>
      </c>
      <c r="C2926" t="s">
        <v>5605</v>
      </c>
      <c r="D2926" t="s">
        <v>10913</v>
      </c>
      <c r="E2926" t="s">
        <v>11034</v>
      </c>
      <c r="F2926" s="35" t="s">
        <v>14939</v>
      </c>
      <c r="G2926" s="1" t="s">
        <v>5104</v>
      </c>
      <c r="H2926" s="1" t="s">
        <v>5104</v>
      </c>
      <c r="I2926" s="3">
        <v>1</v>
      </c>
      <c r="J2926" s="1">
        <v>0</v>
      </c>
      <c r="K2926" s="1">
        <v>0</v>
      </c>
      <c r="L2926" s="3">
        <v>1</v>
      </c>
      <c r="M2926" s="6">
        <v>5</v>
      </c>
      <c r="N2926" s="13">
        <v>5</v>
      </c>
      <c r="O2926" s="3">
        <v>1</v>
      </c>
      <c r="P2926" s="1" t="s">
        <v>2</v>
      </c>
      <c r="Q2926" s="1">
        <v>2.8687999999999998</v>
      </c>
      <c r="R2926" s="3" t="s">
        <v>14989</v>
      </c>
      <c r="S2926" s="1">
        <v>100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36">
        <v>51</v>
      </c>
      <c r="AD2926" s="1">
        <v>9.9855619000000007E-2</v>
      </c>
      <c r="AE2926" s="1">
        <v>2.2143426940416499E-2</v>
      </c>
      <c r="AF2926" s="1">
        <v>4</v>
      </c>
      <c r="AG2926" s="2">
        <v>4</v>
      </c>
      <c r="AH2926" s="1">
        <v>1</v>
      </c>
      <c r="AI2926" s="1">
        <v>2</v>
      </c>
      <c r="AJ2926" s="1">
        <v>2</v>
      </c>
      <c r="AK2926" s="1">
        <v>51</v>
      </c>
    </row>
    <row r="2927" spans="1:37" x14ac:dyDescent="0.2">
      <c r="A2927" t="s">
        <v>2925</v>
      </c>
      <c r="B2927" t="s">
        <v>5168</v>
      </c>
      <c r="C2927" t="s">
        <v>5605</v>
      </c>
      <c r="D2927" t="s">
        <v>10913</v>
      </c>
      <c r="E2927" t="s">
        <v>10213</v>
      </c>
      <c r="F2927" s="35" t="s">
        <v>11035</v>
      </c>
      <c r="G2927" s="1" t="s">
        <v>5104</v>
      </c>
      <c r="H2927" s="1" t="s">
        <v>5104</v>
      </c>
      <c r="I2927" s="3">
        <v>1</v>
      </c>
      <c r="J2927" s="1">
        <v>0</v>
      </c>
      <c r="K2927" s="1">
        <v>0</v>
      </c>
      <c r="L2927" s="3">
        <v>1</v>
      </c>
      <c r="M2927" s="6">
        <v>8</v>
      </c>
      <c r="N2927" s="13">
        <v>8</v>
      </c>
      <c r="O2927" s="3">
        <v>44</v>
      </c>
      <c r="P2927" s="1">
        <v>1</v>
      </c>
      <c r="Q2927" s="1">
        <v>1</v>
      </c>
      <c r="R2927" s="3">
        <v>47</v>
      </c>
      <c r="S2927" s="1">
        <v>100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3">
        <v>11</v>
      </c>
      <c r="AD2927" s="1">
        <v>9.9855619000000007E-2</v>
      </c>
      <c r="AE2927" s="1">
        <v>2.2143426940416499E-2</v>
      </c>
      <c r="AF2927" s="1">
        <v>4</v>
      </c>
      <c r="AG2927" s="2">
        <v>4</v>
      </c>
      <c r="AH2927" s="1">
        <v>11</v>
      </c>
      <c r="AI2927" s="1">
        <v>5</v>
      </c>
      <c r="AJ2927" s="1">
        <v>5</v>
      </c>
      <c r="AK2927" s="1">
        <v>51</v>
      </c>
    </row>
    <row r="2928" spans="1:37" x14ac:dyDescent="0.2">
      <c r="A2928" t="s">
        <v>2926</v>
      </c>
      <c r="B2928" t="s">
        <v>5168</v>
      </c>
      <c r="C2928" t="s">
        <v>5605</v>
      </c>
      <c r="D2928" t="s">
        <v>10913</v>
      </c>
      <c r="E2928" t="s">
        <v>11036</v>
      </c>
      <c r="F2928" s="35" t="s">
        <v>11037</v>
      </c>
      <c r="G2928" s="1" t="s">
        <v>5104</v>
      </c>
      <c r="H2928" s="1" t="s">
        <v>5104</v>
      </c>
      <c r="I2928" s="3">
        <v>1</v>
      </c>
      <c r="J2928" s="1">
        <v>0</v>
      </c>
      <c r="K2928" s="1">
        <v>0</v>
      </c>
      <c r="L2928" s="3">
        <v>1</v>
      </c>
      <c r="M2928" s="6">
        <v>7.1</v>
      </c>
      <c r="N2928" s="13">
        <v>7.1</v>
      </c>
      <c r="O2928" s="3">
        <v>44</v>
      </c>
      <c r="P2928" s="1" t="s">
        <v>2</v>
      </c>
      <c r="Q2928" s="1">
        <v>1.1031</v>
      </c>
      <c r="R2928" s="3" t="s">
        <v>14989</v>
      </c>
      <c r="S2928" s="1">
        <v>100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3">
        <v>11</v>
      </c>
      <c r="AD2928" s="1">
        <v>9.9855619000000007E-2</v>
      </c>
      <c r="AE2928" s="1">
        <v>2.2143426940416499E-2</v>
      </c>
      <c r="AF2928" s="1">
        <v>4</v>
      </c>
      <c r="AG2928" s="2">
        <v>4</v>
      </c>
      <c r="AH2928" s="1">
        <v>11</v>
      </c>
      <c r="AI2928" s="1">
        <v>1</v>
      </c>
      <c r="AJ2928" s="1">
        <v>1</v>
      </c>
      <c r="AK2928" s="1">
        <v>51</v>
      </c>
    </row>
    <row r="2929" spans="1:37" x14ac:dyDescent="0.2">
      <c r="A2929" t="s">
        <v>2927</v>
      </c>
      <c r="B2929" t="s">
        <v>5168</v>
      </c>
      <c r="C2929" t="s">
        <v>5605</v>
      </c>
      <c r="D2929" t="s">
        <v>10913</v>
      </c>
      <c r="E2929" t="s">
        <v>11038</v>
      </c>
      <c r="F2929" s="35" t="s">
        <v>11039</v>
      </c>
      <c r="G2929" s="1" t="s">
        <v>5104</v>
      </c>
      <c r="H2929" s="1" t="s">
        <v>5104</v>
      </c>
      <c r="I2929" s="3">
        <v>1</v>
      </c>
      <c r="J2929" s="1">
        <v>0</v>
      </c>
      <c r="K2929" s="1">
        <v>0</v>
      </c>
      <c r="L2929" s="3">
        <v>1</v>
      </c>
      <c r="M2929" s="6">
        <v>5.5</v>
      </c>
      <c r="N2929" s="13">
        <v>5.5</v>
      </c>
      <c r="O2929" s="3">
        <v>44</v>
      </c>
      <c r="P2929" s="1">
        <v>0.98</v>
      </c>
      <c r="Q2929" s="1">
        <v>0.98</v>
      </c>
      <c r="R2929" s="3">
        <v>47</v>
      </c>
      <c r="S2929" s="1">
        <v>100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3">
        <v>11</v>
      </c>
      <c r="AD2929" s="1">
        <v>9.9855619000000007E-2</v>
      </c>
      <c r="AE2929" s="1">
        <v>2.2143426940416499E-2</v>
      </c>
      <c r="AF2929" s="1">
        <v>4</v>
      </c>
      <c r="AG2929" s="2">
        <v>4</v>
      </c>
      <c r="AH2929" s="1">
        <v>11</v>
      </c>
      <c r="AI2929" s="1">
        <v>2</v>
      </c>
      <c r="AJ2929" s="1">
        <v>2</v>
      </c>
      <c r="AK2929" s="1">
        <v>51</v>
      </c>
    </row>
    <row r="2930" spans="1:37" x14ac:dyDescent="0.2">
      <c r="A2930" t="s">
        <v>2928</v>
      </c>
      <c r="B2930" t="s">
        <v>5168</v>
      </c>
      <c r="C2930" t="s">
        <v>5605</v>
      </c>
      <c r="D2930" t="s">
        <v>10913</v>
      </c>
      <c r="E2930" t="s">
        <v>11040</v>
      </c>
      <c r="F2930" s="35" t="s">
        <v>11041</v>
      </c>
      <c r="G2930" s="1" t="s">
        <v>5104</v>
      </c>
      <c r="H2930" s="1" t="s">
        <v>5104</v>
      </c>
      <c r="I2930" s="3">
        <v>1</v>
      </c>
      <c r="J2930" s="1">
        <v>0</v>
      </c>
      <c r="K2930" s="1">
        <v>0</v>
      </c>
      <c r="L2930" s="3">
        <v>1</v>
      </c>
      <c r="M2930" s="6">
        <v>7</v>
      </c>
      <c r="N2930" s="13">
        <v>7</v>
      </c>
      <c r="O2930" s="3">
        <v>44</v>
      </c>
      <c r="P2930" s="1">
        <v>1</v>
      </c>
      <c r="Q2930" s="1">
        <v>1</v>
      </c>
      <c r="R2930" s="3">
        <v>1</v>
      </c>
      <c r="S2930" s="1">
        <v>100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3">
        <v>11</v>
      </c>
      <c r="AD2930" s="1">
        <v>9.9855619000000007E-2</v>
      </c>
      <c r="AE2930" s="1">
        <v>2.2143426940416499E-2</v>
      </c>
      <c r="AF2930" s="1">
        <v>4</v>
      </c>
      <c r="AG2930" s="2">
        <v>4</v>
      </c>
      <c r="AH2930" s="1">
        <v>11</v>
      </c>
      <c r="AI2930" s="1">
        <v>5</v>
      </c>
      <c r="AJ2930" s="1">
        <v>5</v>
      </c>
      <c r="AK2930" s="1">
        <v>51</v>
      </c>
    </row>
    <row r="2931" spans="1:37" x14ac:dyDescent="0.2">
      <c r="A2931" t="s">
        <v>2929</v>
      </c>
      <c r="B2931" t="s">
        <v>5168</v>
      </c>
      <c r="C2931" t="s">
        <v>5605</v>
      </c>
      <c r="D2931" t="s">
        <v>10913</v>
      </c>
      <c r="E2931" t="s">
        <v>11042</v>
      </c>
      <c r="F2931" s="35" t="s">
        <v>11043</v>
      </c>
      <c r="G2931" s="1" t="s">
        <v>5104</v>
      </c>
      <c r="H2931" s="1" t="s">
        <v>5104</v>
      </c>
      <c r="I2931" s="3">
        <v>1</v>
      </c>
      <c r="J2931" s="1">
        <v>0</v>
      </c>
      <c r="K2931" s="1">
        <v>0</v>
      </c>
      <c r="L2931" s="3">
        <v>1</v>
      </c>
      <c r="M2931" s="6">
        <v>17.100000000000001</v>
      </c>
      <c r="N2931" s="13">
        <v>17.100000000000001</v>
      </c>
      <c r="O2931" s="3">
        <v>44</v>
      </c>
      <c r="P2931" s="1" t="s">
        <v>2</v>
      </c>
      <c r="Q2931" s="1">
        <v>1.0899000000000001</v>
      </c>
      <c r="R2931" s="3" t="s">
        <v>14989</v>
      </c>
      <c r="S2931" s="1">
        <v>100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3">
        <v>11</v>
      </c>
      <c r="AD2931" s="1">
        <v>9.9855619000000007E-2</v>
      </c>
      <c r="AE2931" s="1">
        <v>2.2143426940416499E-2</v>
      </c>
      <c r="AF2931" s="1">
        <v>4</v>
      </c>
      <c r="AG2931" s="2">
        <v>4</v>
      </c>
      <c r="AH2931" s="1">
        <v>11</v>
      </c>
      <c r="AI2931" s="1">
        <v>2</v>
      </c>
      <c r="AJ2931" s="1">
        <v>2</v>
      </c>
      <c r="AK2931" s="1">
        <v>51</v>
      </c>
    </row>
    <row r="2932" spans="1:37" x14ac:dyDescent="0.2">
      <c r="A2932" t="s">
        <v>2930</v>
      </c>
      <c r="B2932" t="s">
        <v>5168</v>
      </c>
      <c r="C2932" t="s">
        <v>5605</v>
      </c>
      <c r="D2932" t="s">
        <v>10913</v>
      </c>
      <c r="E2932" t="s">
        <v>7523</v>
      </c>
      <c r="F2932" s="35" t="s">
        <v>11044</v>
      </c>
      <c r="G2932" s="1" t="s">
        <v>5104</v>
      </c>
      <c r="H2932" s="1" t="s">
        <v>5104</v>
      </c>
      <c r="I2932" s="3">
        <v>2</v>
      </c>
      <c r="J2932" s="1">
        <v>0</v>
      </c>
      <c r="K2932" s="1">
        <v>0</v>
      </c>
      <c r="L2932" s="3">
        <v>1</v>
      </c>
      <c r="M2932" s="6">
        <v>15.6</v>
      </c>
      <c r="N2932" s="13">
        <v>15.6</v>
      </c>
      <c r="O2932" s="3">
        <v>44</v>
      </c>
      <c r="P2932" s="1">
        <v>1</v>
      </c>
      <c r="Q2932" s="1">
        <v>1</v>
      </c>
      <c r="R2932" s="3">
        <v>1</v>
      </c>
      <c r="S2932" s="1">
        <v>100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3">
        <v>11</v>
      </c>
      <c r="AD2932" s="1">
        <v>9.9855619000000007E-2</v>
      </c>
      <c r="AE2932" s="1">
        <v>2.2143426940416499E-2</v>
      </c>
      <c r="AF2932" s="1">
        <v>4</v>
      </c>
      <c r="AG2932" s="2">
        <v>4</v>
      </c>
      <c r="AH2932" s="1">
        <v>11</v>
      </c>
      <c r="AI2932" s="1">
        <v>3</v>
      </c>
      <c r="AJ2932" s="1">
        <v>3</v>
      </c>
      <c r="AK2932" s="1">
        <v>51</v>
      </c>
    </row>
    <row r="2933" spans="1:37" x14ac:dyDescent="0.2">
      <c r="A2933" t="s">
        <v>2931</v>
      </c>
      <c r="B2933" t="s">
        <v>5168</v>
      </c>
      <c r="C2933" t="s">
        <v>5605</v>
      </c>
      <c r="D2933" t="s">
        <v>10913</v>
      </c>
      <c r="E2933" t="s">
        <v>7205</v>
      </c>
      <c r="F2933" s="35" t="s">
        <v>11045</v>
      </c>
      <c r="G2933" s="1" t="s">
        <v>5104</v>
      </c>
      <c r="H2933" s="1" t="s">
        <v>5104</v>
      </c>
      <c r="I2933" s="3">
        <v>1</v>
      </c>
      <c r="J2933" s="1">
        <v>0</v>
      </c>
      <c r="K2933" s="1">
        <v>0</v>
      </c>
      <c r="L2933" s="3">
        <v>1</v>
      </c>
      <c r="M2933" s="6">
        <v>3.1</v>
      </c>
      <c r="N2933" s="13">
        <v>3.1</v>
      </c>
      <c r="O2933" s="3">
        <v>44</v>
      </c>
      <c r="P2933" s="1" t="s">
        <v>2</v>
      </c>
      <c r="Q2933" s="1">
        <v>1.2668999999999999</v>
      </c>
      <c r="R2933" s="3" t="s">
        <v>14989</v>
      </c>
      <c r="S2933" s="1">
        <v>100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3">
        <v>11</v>
      </c>
      <c r="AD2933" s="1">
        <v>9.9855619000000007E-2</v>
      </c>
      <c r="AE2933" s="1">
        <v>2.2143426940416499E-2</v>
      </c>
      <c r="AF2933" s="1">
        <v>4</v>
      </c>
      <c r="AG2933" s="2">
        <v>4</v>
      </c>
      <c r="AH2933" s="1">
        <v>11</v>
      </c>
      <c r="AI2933" s="1">
        <v>2</v>
      </c>
      <c r="AJ2933" s="1">
        <v>2</v>
      </c>
      <c r="AK2933" s="1">
        <v>51</v>
      </c>
    </row>
    <row r="2934" spans="1:37" x14ac:dyDescent="0.2">
      <c r="A2934" t="s">
        <v>2932</v>
      </c>
      <c r="B2934" t="s">
        <v>5168</v>
      </c>
      <c r="C2934" t="s">
        <v>5605</v>
      </c>
      <c r="D2934" t="s">
        <v>10913</v>
      </c>
      <c r="E2934" t="s">
        <v>6868</v>
      </c>
      <c r="F2934" s="35" t="s">
        <v>11046</v>
      </c>
      <c r="G2934" s="1" t="s">
        <v>5104</v>
      </c>
      <c r="H2934" s="1" t="s">
        <v>5104</v>
      </c>
      <c r="I2934" s="3">
        <v>1</v>
      </c>
      <c r="J2934" s="1">
        <v>0</v>
      </c>
      <c r="K2934" s="1">
        <v>0</v>
      </c>
      <c r="L2934" s="3">
        <v>1</v>
      </c>
      <c r="M2934" s="6">
        <v>2.7</v>
      </c>
      <c r="N2934" s="13">
        <v>2.7</v>
      </c>
      <c r="O2934" s="3">
        <v>44</v>
      </c>
      <c r="P2934" s="1">
        <v>1</v>
      </c>
      <c r="Q2934" s="1">
        <v>1</v>
      </c>
      <c r="R2934" s="3">
        <v>1</v>
      </c>
      <c r="S2934" s="1">
        <v>100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3">
        <v>11</v>
      </c>
      <c r="AD2934" s="1">
        <v>9.9855619000000007E-2</v>
      </c>
      <c r="AE2934" s="1">
        <v>2.2143426940416499E-2</v>
      </c>
      <c r="AF2934" s="1">
        <v>4</v>
      </c>
      <c r="AG2934" s="2">
        <v>4</v>
      </c>
      <c r="AH2934" s="1">
        <v>11</v>
      </c>
      <c r="AI2934" s="1">
        <v>1</v>
      </c>
      <c r="AJ2934" s="1">
        <v>1</v>
      </c>
      <c r="AK2934" s="1">
        <v>51</v>
      </c>
    </row>
    <row r="2935" spans="1:37" x14ac:dyDescent="0.2">
      <c r="A2935" t="s">
        <v>2933</v>
      </c>
      <c r="B2935" t="s">
        <v>5168</v>
      </c>
      <c r="C2935" t="s">
        <v>5605</v>
      </c>
      <c r="D2935" t="s">
        <v>10913</v>
      </c>
      <c r="E2935" t="s">
        <v>11047</v>
      </c>
      <c r="F2935" s="35" t="s">
        <v>11048</v>
      </c>
      <c r="G2935" s="1" t="s">
        <v>5104</v>
      </c>
      <c r="H2935" s="1" t="s">
        <v>5104</v>
      </c>
      <c r="I2935" s="3">
        <v>1</v>
      </c>
      <c r="J2935" s="1">
        <v>0</v>
      </c>
      <c r="K2935" s="1">
        <v>0</v>
      </c>
      <c r="L2935" s="3">
        <v>1</v>
      </c>
      <c r="M2935" s="6">
        <v>23.5</v>
      </c>
      <c r="N2935" s="13">
        <v>23.5</v>
      </c>
      <c r="O2935" s="3">
        <v>44</v>
      </c>
      <c r="P2935" s="1">
        <v>1</v>
      </c>
      <c r="Q2935" s="1">
        <v>1</v>
      </c>
      <c r="R2935" s="3">
        <v>47</v>
      </c>
      <c r="S2935" s="1">
        <v>100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3">
        <v>11</v>
      </c>
      <c r="AD2935" s="1">
        <v>9.9855619000000007E-2</v>
      </c>
      <c r="AE2935" s="1">
        <v>2.2143426940416499E-2</v>
      </c>
      <c r="AF2935" s="1">
        <v>4</v>
      </c>
      <c r="AG2935" s="2">
        <v>4</v>
      </c>
      <c r="AH2935" s="1">
        <v>11</v>
      </c>
      <c r="AI2935" s="1">
        <v>10</v>
      </c>
      <c r="AJ2935" s="1">
        <v>10</v>
      </c>
      <c r="AK2935" s="1">
        <v>51</v>
      </c>
    </row>
    <row r="2936" spans="1:37" x14ac:dyDescent="0.2">
      <c r="A2936" t="s">
        <v>2934</v>
      </c>
      <c r="B2936" t="s">
        <v>5168</v>
      </c>
      <c r="C2936" t="s">
        <v>5605</v>
      </c>
      <c r="D2936" t="s">
        <v>10913</v>
      </c>
      <c r="E2936" t="s">
        <v>8926</v>
      </c>
      <c r="F2936" s="35" t="s">
        <v>11049</v>
      </c>
      <c r="G2936" s="1" t="s">
        <v>5104</v>
      </c>
      <c r="H2936" s="1" t="s">
        <v>5104</v>
      </c>
      <c r="I2936" s="3">
        <v>1</v>
      </c>
      <c r="J2936" s="1">
        <v>0</v>
      </c>
      <c r="K2936" s="1">
        <v>0</v>
      </c>
      <c r="L2936" s="3">
        <v>1</v>
      </c>
      <c r="M2936" s="6">
        <v>4.5</v>
      </c>
      <c r="N2936" s="13">
        <v>4.5</v>
      </c>
      <c r="O2936" s="3">
        <v>44</v>
      </c>
      <c r="P2936" s="1" t="s">
        <v>2</v>
      </c>
      <c r="Q2936" s="1">
        <v>1.3835999999999999</v>
      </c>
      <c r="R2936" s="3" t="s">
        <v>14989</v>
      </c>
      <c r="S2936" s="1">
        <v>100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3">
        <v>11</v>
      </c>
      <c r="AD2936" s="1">
        <v>9.9855619000000007E-2</v>
      </c>
      <c r="AE2936" s="1">
        <v>2.21434269404166E-2</v>
      </c>
      <c r="AF2936" s="1">
        <v>4</v>
      </c>
      <c r="AG2936" s="2">
        <v>4</v>
      </c>
      <c r="AH2936" s="1">
        <v>11</v>
      </c>
      <c r="AI2936" s="1">
        <v>4</v>
      </c>
      <c r="AJ2936" s="1">
        <v>4</v>
      </c>
      <c r="AK2936" s="1">
        <v>51</v>
      </c>
    </row>
    <row r="2937" spans="1:37" x14ac:dyDescent="0.2">
      <c r="A2937" t="s">
        <v>2935</v>
      </c>
      <c r="B2937" t="s">
        <v>5168</v>
      </c>
      <c r="C2937" t="s">
        <v>5605</v>
      </c>
      <c r="D2937" t="s">
        <v>10913</v>
      </c>
      <c r="E2937" t="s">
        <v>11050</v>
      </c>
      <c r="F2937" s="35" t="s">
        <v>11051</v>
      </c>
      <c r="G2937" s="1" t="s">
        <v>5104</v>
      </c>
      <c r="H2937" s="1" t="s">
        <v>5104</v>
      </c>
      <c r="I2937" s="3">
        <v>1</v>
      </c>
      <c r="J2937" s="1">
        <v>0</v>
      </c>
      <c r="K2937" s="1">
        <v>0</v>
      </c>
      <c r="L2937" s="3">
        <v>1</v>
      </c>
      <c r="M2937" s="6">
        <v>5.6</v>
      </c>
      <c r="N2937" s="13">
        <v>5.6</v>
      </c>
      <c r="O2937" s="3">
        <v>44</v>
      </c>
      <c r="P2937" s="1">
        <v>0.98</v>
      </c>
      <c r="Q2937" s="1">
        <v>0.98</v>
      </c>
      <c r="R2937" s="3">
        <v>47</v>
      </c>
      <c r="S2937" s="1">
        <v>100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3">
        <v>11</v>
      </c>
      <c r="AD2937" s="1">
        <v>9.9855619000000007E-2</v>
      </c>
      <c r="AE2937" s="1">
        <v>2.21434269404166E-2</v>
      </c>
      <c r="AF2937" s="1">
        <v>4</v>
      </c>
      <c r="AG2937" s="2">
        <v>4</v>
      </c>
      <c r="AH2937" s="1">
        <v>11</v>
      </c>
      <c r="AI2937" s="1">
        <v>2</v>
      </c>
      <c r="AJ2937" s="1">
        <v>2</v>
      </c>
      <c r="AK2937" s="1">
        <v>51</v>
      </c>
    </row>
    <row r="2938" spans="1:37" x14ac:dyDescent="0.2">
      <c r="A2938" t="s">
        <v>2936</v>
      </c>
      <c r="B2938" t="s">
        <v>5168</v>
      </c>
      <c r="C2938" t="s">
        <v>5605</v>
      </c>
      <c r="D2938" t="s">
        <v>10913</v>
      </c>
      <c r="E2938" t="s">
        <v>11052</v>
      </c>
      <c r="F2938" s="35" t="s">
        <v>11053</v>
      </c>
      <c r="G2938" s="1" t="s">
        <v>5104</v>
      </c>
      <c r="H2938" s="1" t="s">
        <v>5104</v>
      </c>
      <c r="I2938" s="3">
        <v>1</v>
      </c>
      <c r="J2938" s="1">
        <v>0</v>
      </c>
      <c r="K2938" s="1">
        <v>0</v>
      </c>
      <c r="L2938" s="3">
        <v>1</v>
      </c>
      <c r="M2938" s="6">
        <v>3.3</v>
      </c>
      <c r="N2938" s="13">
        <v>3.3</v>
      </c>
      <c r="O2938" s="3">
        <v>44</v>
      </c>
      <c r="P2938" s="1" t="s">
        <v>2</v>
      </c>
      <c r="Q2938" s="1">
        <v>1.3027</v>
      </c>
      <c r="R2938" s="3" t="s">
        <v>14989</v>
      </c>
      <c r="S2938" s="1">
        <v>100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3">
        <v>11</v>
      </c>
      <c r="AD2938" s="1">
        <v>9.9855619000000007E-2</v>
      </c>
      <c r="AE2938" s="1">
        <v>2.21434269404166E-2</v>
      </c>
      <c r="AF2938" s="1">
        <v>4</v>
      </c>
      <c r="AG2938" s="2">
        <v>4</v>
      </c>
      <c r="AH2938" s="1">
        <v>11</v>
      </c>
      <c r="AI2938" s="1">
        <v>4</v>
      </c>
      <c r="AJ2938" s="1">
        <v>4</v>
      </c>
      <c r="AK2938" s="1">
        <v>51</v>
      </c>
    </row>
    <row r="2939" spans="1:37" x14ac:dyDescent="0.2">
      <c r="A2939" t="s">
        <v>2937</v>
      </c>
      <c r="B2939" t="s">
        <v>5168</v>
      </c>
      <c r="C2939" t="s">
        <v>5605</v>
      </c>
      <c r="D2939" t="s">
        <v>10913</v>
      </c>
      <c r="E2939" t="s">
        <v>8930</v>
      </c>
      <c r="F2939" s="35" t="s">
        <v>11054</v>
      </c>
      <c r="G2939" s="1" t="s">
        <v>5104</v>
      </c>
      <c r="H2939" s="1" t="s">
        <v>5104</v>
      </c>
      <c r="I2939" s="3">
        <v>1</v>
      </c>
      <c r="J2939" s="1">
        <v>0</v>
      </c>
      <c r="K2939" s="1">
        <v>0</v>
      </c>
      <c r="L2939" s="3">
        <v>1</v>
      </c>
      <c r="M2939" s="6">
        <v>5</v>
      </c>
      <c r="N2939" s="13">
        <v>5</v>
      </c>
      <c r="O2939" s="3">
        <v>44</v>
      </c>
      <c r="P2939" s="1" t="s">
        <v>2</v>
      </c>
      <c r="Q2939" s="1">
        <v>1.1615</v>
      </c>
      <c r="R2939" s="3" t="s">
        <v>14989</v>
      </c>
      <c r="S2939" s="1">
        <v>100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3">
        <v>11</v>
      </c>
      <c r="AD2939" s="1">
        <v>9.9855619000000007E-2</v>
      </c>
      <c r="AE2939" s="1">
        <v>2.21434269404166E-2</v>
      </c>
      <c r="AF2939" s="1">
        <v>4</v>
      </c>
      <c r="AG2939" s="2">
        <v>4</v>
      </c>
      <c r="AH2939" s="1">
        <v>11</v>
      </c>
      <c r="AI2939" s="1">
        <v>1</v>
      </c>
      <c r="AJ2939" s="1">
        <v>1</v>
      </c>
      <c r="AK2939" s="1">
        <v>51</v>
      </c>
    </row>
    <row r="2940" spans="1:37" x14ac:dyDescent="0.2">
      <c r="A2940" t="s">
        <v>2938</v>
      </c>
      <c r="B2940" t="s">
        <v>5168</v>
      </c>
      <c r="C2940" t="s">
        <v>5605</v>
      </c>
      <c r="D2940" t="s">
        <v>10913</v>
      </c>
      <c r="E2940" t="s">
        <v>11055</v>
      </c>
      <c r="F2940" s="35" t="s">
        <v>11056</v>
      </c>
      <c r="G2940" s="1" t="s">
        <v>5104</v>
      </c>
      <c r="H2940" s="1" t="s">
        <v>5104</v>
      </c>
      <c r="I2940" s="3">
        <v>2</v>
      </c>
      <c r="J2940" s="1">
        <v>0</v>
      </c>
      <c r="K2940" s="1">
        <v>0</v>
      </c>
      <c r="L2940" s="3">
        <v>1</v>
      </c>
      <c r="M2940" s="6">
        <v>17</v>
      </c>
      <c r="N2940" s="13">
        <v>17</v>
      </c>
      <c r="O2940" s="3">
        <v>44</v>
      </c>
      <c r="P2940" s="1" t="s">
        <v>2</v>
      </c>
      <c r="Q2940" s="1">
        <v>3.3959000000000001</v>
      </c>
      <c r="R2940" s="3" t="s">
        <v>14989</v>
      </c>
      <c r="S2940" s="1">
        <v>100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3">
        <v>44</v>
      </c>
      <c r="AD2940" s="1">
        <v>9.9855619000000007E-2</v>
      </c>
      <c r="AE2940" s="1">
        <v>2.21434269404166E-2</v>
      </c>
      <c r="AF2940" s="1">
        <v>4</v>
      </c>
      <c r="AG2940" s="2">
        <v>4</v>
      </c>
      <c r="AH2940" s="15">
        <v>1</v>
      </c>
      <c r="AI2940" s="1">
        <v>3</v>
      </c>
      <c r="AJ2940" s="1">
        <v>3</v>
      </c>
      <c r="AK2940" s="1">
        <v>51</v>
      </c>
    </row>
    <row r="2941" spans="1:37" x14ac:dyDescent="0.2">
      <c r="A2941" t="s">
        <v>2939</v>
      </c>
      <c r="B2941" t="s">
        <v>5168</v>
      </c>
      <c r="C2941" t="s">
        <v>5605</v>
      </c>
      <c r="D2941" t="s">
        <v>10913</v>
      </c>
      <c r="E2941" t="s">
        <v>11057</v>
      </c>
      <c r="F2941" s="35" t="s">
        <v>11058</v>
      </c>
      <c r="G2941" s="1" t="s">
        <v>5104</v>
      </c>
      <c r="H2941" s="1" t="s">
        <v>5104</v>
      </c>
      <c r="I2941" s="3">
        <v>1</v>
      </c>
      <c r="J2941" s="1">
        <v>0</v>
      </c>
      <c r="K2941" s="1">
        <v>0</v>
      </c>
      <c r="L2941" s="3">
        <v>1</v>
      </c>
      <c r="M2941" s="6">
        <v>8</v>
      </c>
      <c r="N2941" s="13">
        <v>8</v>
      </c>
      <c r="O2941" s="3">
        <v>44</v>
      </c>
      <c r="P2941" s="1">
        <v>1</v>
      </c>
      <c r="Q2941" s="1">
        <v>1</v>
      </c>
      <c r="R2941" s="3">
        <v>1</v>
      </c>
      <c r="S2941" s="1">
        <v>100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3">
        <v>11</v>
      </c>
      <c r="AD2941" s="1">
        <v>9.9855619000000007E-2</v>
      </c>
      <c r="AE2941" s="1">
        <v>2.21434269404166E-2</v>
      </c>
      <c r="AF2941" s="1">
        <v>4</v>
      </c>
      <c r="AG2941" s="2">
        <v>4</v>
      </c>
      <c r="AH2941" s="1">
        <v>11</v>
      </c>
      <c r="AI2941" s="1">
        <v>6</v>
      </c>
      <c r="AJ2941" s="1">
        <v>6</v>
      </c>
      <c r="AK2941" s="1">
        <v>51</v>
      </c>
    </row>
    <row r="2942" spans="1:37" x14ac:dyDescent="0.2">
      <c r="A2942" t="s">
        <v>2940</v>
      </c>
      <c r="B2942" t="s">
        <v>5168</v>
      </c>
      <c r="C2942" t="s">
        <v>5605</v>
      </c>
      <c r="D2942" t="s">
        <v>10913</v>
      </c>
      <c r="E2942" t="s">
        <v>6555</v>
      </c>
      <c r="F2942" s="35" t="s">
        <v>11059</v>
      </c>
      <c r="G2942" s="1" t="s">
        <v>5104</v>
      </c>
      <c r="H2942" s="1" t="s">
        <v>5104</v>
      </c>
      <c r="I2942" s="3">
        <v>1</v>
      </c>
      <c r="J2942" s="1">
        <v>0</v>
      </c>
      <c r="K2942" s="1">
        <v>0</v>
      </c>
      <c r="L2942" s="3">
        <v>1</v>
      </c>
      <c r="M2942" s="6">
        <v>8.6999999999999993</v>
      </c>
      <c r="N2942" s="13">
        <v>8.6999999999999993</v>
      </c>
      <c r="O2942" s="3">
        <v>44</v>
      </c>
      <c r="P2942" s="1">
        <v>1</v>
      </c>
      <c r="Q2942" s="1">
        <v>1</v>
      </c>
      <c r="R2942" s="3">
        <v>1</v>
      </c>
      <c r="S2942" s="1">
        <v>100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3">
        <v>11</v>
      </c>
      <c r="AD2942" s="1">
        <v>9.9855619000000007E-2</v>
      </c>
      <c r="AE2942" s="1">
        <v>2.21434269404166E-2</v>
      </c>
      <c r="AF2942" s="1">
        <v>4</v>
      </c>
      <c r="AG2942" s="2">
        <v>4</v>
      </c>
      <c r="AH2942" s="1">
        <v>11</v>
      </c>
      <c r="AI2942" s="1">
        <v>2</v>
      </c>
      <c r="AJ2942" s="1">
        <v>2</v>
      </c>
      <c r="AK2942" s="1">
        <v>51</v>
      </c>
    </row>
    <row r="2943" spans="1:37" x14ac:dyDescent="0.2">
      <c r="A2943" t="s">
        <v>2941</v>
      </c>
      <c r="B2943" t="s">
        <v>5168</v>
      </c>
      <c r="C2943" t="s">
        <v>5605</v>
      </c>
      <c r="D2943" t="s">
        <v>10913</v>
      </c>
      <c r="E2943" t="s">
        <v>9501</v>
      </c>
      <c r="F2943" s="35" t="s">
        <v>11060</v>
      </c>
      <c r="G2943" s="1" t="s">
        <v>5104</v>
      </c>
      <c r="H2943" s="1" t="s">
        <v>5104</v>
      </c>
      <c r="I2943" s="3">
        <v>1</v>
      </c>
      <c r="J2943" s="1">
        <v>0</v>
      </c>
      <c r="K2943" s="1">
        <v>0</v>
      </c>
      <c r="L2943" s="3">
        <v>1</v>
      </c>
      <c r="M2943" s="6">
        <v>7.5</v>
      </c>
      <c r="N2943" s="13">
        <v>7.5</v>
      </c>
      <c r="O2943" s="3">
        <v>44</v>
      </c>
      <c r="P2943" s="1">
        <v>1</v>
      </c>
      <c r="Q2943" s="1">
        <v>1</v>
      </c>
      <c r="R2943" s="3">
        <v>47</v>
      </c>
      <c r="S2943" s="1">
        <v>100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3">
        <v>11</v>
      </c>
      <c r="AD2943" s="1">
        <v>9.9855619000000007E-2</v>
      </c>
      <c r="AE2943" s="1">
        <v>2.21434269404166E-2</v>
      </c>
      <c r="AF2943" s="1">
        <v>4</v>
      </c>
      <c r="AG2943" s="2">
        <v>4</v>
      </c>
      <c r="AH2943" s="1">
        <v>11</v>
      </c>
      <c r="AI2943" s="1">
        <v>4</v>
      </c>
      <c r="AJ2943" s="1">
        <v>4</v>
      </c>
      <c r="AK2943" s="1">
        <v>51</v>
      </c>
    </row>
    <row r="2944" spans="1:37" x14ac:dyDescent="0.2">
      <c r="A2944" t="s">
        <v>2942</v>
      </c>
      <c r="B2944" t="s">
        <v>5168</v>
      </c>
      <c r="C2944" t="s">
        <v>5605</v>
      </c>
      <c r="D2944" t="s">
        <v>10913</v>
      </c>
      <c r="E2944" t="s">
        <v>11061</v>
      </c>
      <c r="F2944" s="35" t="s">
        <v>11062</v>
      </c>
      <c r="G2944" s="1" t="s">
        <v>5104</v>
      </c>
      <c r="H2944" s="1" t="s">
        <v>5104</v>
      </c>
      <c r="I2944" s="3">
        <v>1</v>
      </c>
      <c r="J2944" s="1">
        <v>0</v>
      </c>
      <c r="K2944" s="1">
        <v>0</v>
      </c>
      <c r="L2944" s="3">
        <v>1</v>
      </c>
      <c r="M2944" s="6">
        <v>13.1</v>
      </c>
      <c r="N2944" s="13">
        <v>13.1</v>
      </c>
      <c r="O2944" s="3">
        <v>44</v>
      </c>
      <c r="P2944" s="1">
        <v>1</v>
      </c>
      <c r="Q2944" s="1">
        <v>1</v>
      </c>
      <c r="R2944" s="3">
        <v>1</v>
      </c>
      <c r="S2944" s="1">
        <v>100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3">
        <v>11</v>
      </c>
      <c r="AD2944" s="1">
        <v>9.9855619000000007E-2</v>
      </c>
      <c r="AE2944" s="1">
        <v>2.21434269404166E-2</v>
      </c>
      <c r="AF2944" s="1">
        <v>4</v>
      </c>
      <c r="AG2944" s="2">
        <v>4</v>
      </c>
      <c r="AH2944" s="1">
        <v>11</v>
      </c>
      <c r="AI2944" s="1">
        <v>3</v>
      </c>
      <c r="AJ2944" s="1">
        <v>3</v>
      </c>
      <c r="AK2944" s="1">
        <v>51</v>
      </c>
    </row>
    <row r="2945" spans="1:37" x14ac:dyDescent="0.2">
      <c r="A2945" t="s">
        <v>2943</v>
      </c>
      <c r="B2945" t="s">
        <v>5168</v>
      </c>
      <c r="C2945" t="s">
        <v>5605</v>
      </c>
      <c r="D2945" t="s">
        <v>10913</v>
      </c>
      <c r="E2945" t="s">
        <v>11063</v>
      </c>
      <c r="F2945" s="35" t="s">
        <v>11064</v>
      </c>
      <c r="G2945" s="1" t="s">
        <v>5104</v>
      </c>
      <c r="H2945" s="1" t="s">
        <v>5104</v>
      </c>
      <c r="I2945" s="3">
        <v>1</v>
      </c>
      <c r="J2945" s="1">
        <v>0</v>
      </c>
      <c r="K2945" s="1">
        <v>0</v>
      </c>
      <c r="L2945" s="3">
        <v>1</v>
      </c>
      <c r="M2945" s="6">
        <v>2.7</v>
      </c>
      <c r="N2945" s="13">
        <v>2.7</v>
      </c>
      <c r="O2945" s="3">
        <v>44</v>
      </c>
      <c r="P2945" s="1">
        <v>0.98</v>
      </c>
      <c r="Q2945" s="1">
        <v>0.98</v>
      </c>
      <c r="R2945" s="3">
        <v>47</v>
      </c>
      <c r="S2945" s="1">
        <v>100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3">
        <v>11</v>
      </c>
      <c r="AD2945" s="1">
        <v>9.9855619000000007E-2</v>
      </c>
      <c r="AE2945" s="1">
        <v>2.21434269404166E-2</v>
      </c>
      <c r="AF2945" s="1">
        <v>4</v>
      </c>
      <c r="AG2945" s="2">
        <v>4</v>
      </c>
      <c r="AH2945" s="1">
        <v>11</v>
      </c>
      <c r="AI2945" s="1">
        <v>4</v>
      </c>
      <c r="AJ2945" s="1">
        <v>4</v>
      </c>
      <c r="AK2945" s="1">
        <v>51</v>
      </c>
    </row>
    <row r="2946" spans="1:37" x14ac:dyDescent="0.2">
      <c r="A2946" t="s">
        <v>2944</v>
      </c>
      <c r="B2946" t="s">
        <v>5168</v>
      </c>
      <c r="C2946" t="s">
        <v>5605</v>
      </c>
      <c r="D2946" t="s">
        <v>10913</v>
      </c>
      <c r="E2946" t="s">
        <v>8568</v>
      </c>
      <c r="F2946" s="35" t="s">
        <v>11065</v>
      </c>
      <c r="G2946" s="1" t="s">
        <v>5104</v>
      </c>
      <c r="H2946" s="1" t="s">
        <v>5104</v>
      </c>
      <c r="I2946" s="3">
        <v>1</v>
      </c>
      <c r="J2946" s="1">
        <v>0</v>
      </c>
      <c r="K2946" s="1">
        <v>0</v>
      </c>
      <c r="L2946" s="3">
        <v>1</v>
      </c>
      <c r="M2946" s="6">
        <v>8.1999999999999993</v>
      </c>
      <c r="N2946" s="13">
        <v>8.1999999999999993</v>
      </c>
      <c r="O2946" s="3">
        <v>44</v>
      </c>
      <c r="P2946" s="1">
        <v>0.98</v>
      </c>
      <c r="Q2946" s="1">
        <v>0.98</v>
      </c>
      <c r="R2946" s="3">
        <v>47</v>
      </c>
      <c r="S2946" s="1">
        <v>100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3">
        <v>11</v>
      </c>
      <c r="AD2946" s="1">
        <v>9.9855619000000007E-2</v>
      </c>
      <c r="AE2946" s="1">
        <v>2.21434269404166E-2</v>
      </c>
      <c r="AF2946" s="1">
        <v>4</v>
      </c>
      <c r="AG2946" s="2">
        <v>4</v>
      </c>
      <c r="AH2946" s="1">
        <v>11</v>
      </c>
      <c r="AI2946" s="1">
        <v>1</v>
      </c>
      <c r="AJ2946" s="1">
        <v>1</v>
      </c>
      <c r="AK2946" s="1">
        <v>51</v>
      </c>
    </row>
    <row r="2947" spans="1:37" x14ac:dyDescent="0.2">
      <c r="A2947" t="s">
        <v>2945</v>
      </c>
      <c r="B2947" t="s">
        <v>5168</v>
      </c>
      <c r="C2947" t="s">
        <v>5605</v>
      </c>
      <c r="D2947" t="s">
        <v>10913</v>
      </c>
      <c r="E2947" t="s">
        <v>6789</v>
      </c>
      <c r="F2947" s="35" t="s">
        <v>11066</v>
      </c>
      <c r="G2947" s="1" t="s">
        <v>5104</v>
      </c>
      <c r="H2947" s="1" t="s">
        <v>5104</v>
      </c>
      <c r="I2947" s="3">
        <v>1</v>
      </c>
      <c r="J2947" s="1">
        <v>0</v>
      </c>
      <c r="K2947" s="1">
        <v>0</v>
      </c>
      <c r="L2947" s="3">
        <v>1</v>
      </c>
      <c r="M2947" s="6">
        <v>6.9</v>
      </c>
      <c r="N2947" s="13">
        <v>6.9</v>
      </c>
      <c r="O2947" s="3">
        <v>44</v>
      </c>
      <c r="P2947" s="1">
        <v>0.99250000000000005</v>
      </c>
      <c r="Q2947" s="1">
        <v>0.99250000000000005</v>
      </c>
      <c r="R2947" s="3">
        <v>47</v>
      </c>
      <c r="S2947" s="1">
        <v>100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3">
        <v>11</v>
      </c>
      <c r="AD2947" s="1">
        <v>9.9855619000000007E-2</v>
      </c>
      <c r="AE2947" s="1">
        <v>2.21434269404166E-2</v>
      </c>
      <c r="AF2947" s="1">
        <v>4</v>
      </c>
      <c r="AG2947" s="2">
        <v>4</v>
      </c>
      <c r="AH2947" s="1">
        <v>11</v>
      </c>
      <c r="AI2947" s="1">
        <v>2</v>
      </c>
      <c r="AJ2947" s="1">
        <v>2</v>
      </c>
      <c r="AK2947" s="1">
        <v>51</v>
      </c>
    </row>
    <row r="2948" spans="1:37" x14ac:dyDescent="0.2">
      <c r="A2948" t="s">
        <v>2946</v>
      </c>
      <c r="B2948" t="s">
        <v>5168</v>
      </c>
      <c r="C2948" t="s">
        <v>5605</v>
      </c>
      <c r="D2948" t="s">
        <v>10913</v>
      </c>
      <c r="E2948" t="s">
        <v>11067</v>
      </c>
      <c r="F2948" s="35" t="s">
        <v>11068</v>
      </c>
      <c r="G2948" s="1" t="s">
        <v>5104</v>
      </c>
      <c r="H2948" s="1" t="s">
        <v>5104</v>
      </c>
      <c r="I2948" s="3">
        <v>1</v>
      </c>
      <c r="J2948" s="1">
        <v>0</v>
      </c>
      <c r="K2948" s="1">
        <v>0</v>
      </c>
      <c r="L2948" s="3">
        <v>1</v>
      </c>
      <c r="M2948" s="6">
        <v>17</v>
      </c>
      <c r="N2948" s="13">
        <v>17</v>
      </c>
      <c r="O2948" s="3">
        <v>44</v>
      </c>
      <c r="P2948" s="1">
        <v>1</v>
      </c>
      <c r="Q2948" s="1">
        <v>1</v>
      </c>
      <c r="R2948" s="3">
        <v>47</v>
      </c>
      <c r="S2948" s="1">
        <v>100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3">
        <v>11</v>
      </c>
      <c r="AD2948" s="1">
        <v>9.9855619000000007E-2</v>
      </c>
      <c r="AE2948" s="1">
        <v>2.21434269404166E-2</v>
      </c>
      <c r="AF2948" s="1">
        <v>4</v>
      </c>
      <c r="AG2948" s="2">
        <v>4</v>
      </c>
      <c r="AH2948" s="1">
        <v>11</v>
      </c>
      <c r="AI2948" s="1">
        <v>3</v>
      </c>
      <c r="AJ2948" s="1">
        <v>3</v>
      </c>
      <c r="AK2948" s="1">
        <v>51</v>
      </c>
    </row>
    <row r="2949" spans="1:37" x14ac:dyDescent="0.2">
      <c r="A2949" t="s">
        <v>2947</v>
      </c>
      <c r="B2949" t="s">
        <v>5168</v>
      </c>
      <c r="C2949" t="s">
        <v>5605</v>
      </c>
      <c r="D2949" t="s">
        <v>10913</v>
      </c>
      <c r="E2949" t="s">
        <v>11069</v>
      </c>
      <c r="F2949" s="35" t="s">
        <v>11070</v>
      </c>
      <c r="G2949" s="1" t="s">
        <v>5104</v>
      </c>
      <c r="H2949" s="1" t="s">
        <v>5104</v>
      </c>
      <c r="I2949" s="3">
        <v>1</v>
      </c>
      <c r="J2949" s="1">
        <v>0</v>
      </c>
      <c r="K2949" s="1">
        <v>0</v>
      </c>
      <c r="L2949" s="3">
        <v>1</v>
      </c>
      <c r="M2949" s="6">
        <v>8.1</v>
      </c>
      <c r="N2949" s="13">
        <v>8.1</v>
      </c>
      <c r="O2949" s="3">
        <v>44</v>
      </c>
      <c r="P2949" s="1">
        <v>0.995</v>
      </c>
      <c r="Q2949" s="1">
        <v>0.995</v>
      </c>
      <c r="R2949" s="3">
        <v>47</v>
      </c>
      <c r="S2949" s="1">
        <v>100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3">
        <v>11</v>
      </c>
      <c r="AD2949" s="1">
        <v>9.9855619000000007E-2</v>
      </c>
      <c r="AE2949" s="1">
        <v>2.21434269404166E-2</v>
      </c>
      <c r="AF2949" s="1">
        <v>4</v>
      </c>
      <c r="AG2949" s="2">
        <v>4</v>
      </c>
      <c r="AH2949" s="1">
        <v>11</v>
      </c>
      <c r="AI2949" s="1">
        <v>6</v>
      </c>
      <c r="AJ2949" s="1">
        <v>6</v>
      </c>
      <c r="AK2949" s="1">
        <v>51</v>
      </c>
    </row>
    <row r="2950" spans="1:37" x14ac:dyDescent="0.2">
      <c r="A2950" t="s">
        <v>2948</v>
      </c>
      <c r="B2950" t="s">
        <v>5168</v>
      </c>
      <c r="C2950" t="s">
        <v>5605</v>
      </c>
      <c r="D2950" t="s">
        <v>10913</v>
      </c>
      <c r="E2950" t="s">
        <v>11071</v>
      </c>
      <c r="F2950" s="35" t="s">
        <v>11072</v>
      </c>
      <c r="G2950" s="1" t="s">
        <v>5104</v>
      </c>
      <c r="H2950" s="1" t="s">
        <v>5104</v>
      </c>
      <c r="I2950" s="3">
        <v>1</v>
      </c>
      <c r="J2950" s="1">
        <v>0</v>
      </c>
      <c r="K2950" s="1">
        <v>0</v>
      </c>
      <c r="L2950" s="3">
        <v>1</v>
      </c>
      <c r="M2950" s="6">
        <v>13.9</v>
      </c>
      <c r="N2950" s="13">
        <v>13.9</v>
      </c>
      <c r="O2950" s="3">
        <v>44</v>
      </c>
      <c r="P2950" s="1">
        <v>0.99</v>
      </c>
      <c r="Q2950" s="1">
        <v>0.99</v>
      </c>
      <c r="R2950" s="3">
        <v>47</v>
      </c>
      <c r="S2950" s="1">
        <v>100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3">
        <v>11</v>
      </c>
      <c r="AD2950" s="1">
        <v>9.9855619000000007E-2</v>
      </c>
      <c r="AE2950" s="1">
        <v>2.21434269404166E-2</v>
      </c>
      <c r="AF2950" s="1">
        <v>4</v>
      </c>
      <c r="AG2950" s="2">
        <v>4</v>
      </c>
      <c r="AH2950" s="1">
        <v>11</v>
      </c>
      <c r="AI2950" s="1">
        <v>5</v>
      </c>
      <c r="AJ2950" s="1">
        <v>5</v>
      </c>
      <c r="AK2950" s="1">
        <v>51</v>
      </c>
    </row>
    <row r="2951" spans="1:37" x14ac:dyDescent="0.2">
      <c r="A2951" t="s">
        <v>2949</v>
      </c>
      <c r="B2951" t="s">
        <v>5168</v>
      </c>
      <c r="C2951" t="s">
        <v>5605</v>
      </c>
      <c r="D2951" t="s">
        <v>10913</v>
      </c>
      <c r="E2951" t="s">
        <v>11073</v>
      </c>
      <c r="F2951" s="35" t="s">
        <v>11074</v>
      </c>
      <c r="G2951" s="1" t="s">
        <v>5104</v>
      </c>
      <c r="H2951" s="1" t="s">
        <v>5104</v>
      </c>
      <c r="I2951" s="3">
        <v>1</v>
      </c>
      <c r="J2951" s="1">
        <v>0</v>
      </c>
      <c r="K2951" s="1">
        <v>0</v>
      </c>
      <c r="L2951" s="3">
        <v>1</v>
      </c>
      <c r="M2951" s="6">
        <v>10.1</v>
      </c>
      <c r="N2951" s="13">
        <v>10.1</v>
      </c>
      <c r="O2951" s="3">
        <v>44</v>
      </c>
      <c r="P2951" s="1">
        <v>0.99250000000000005</v>
      </c>
      <c r="Q2951" s="1">
        <v>0.99250000000000005</v>
      </c>
      <c r="R2951" s="3">
        <v>47</v>
      </c>
      <c r="S2951" s="1">
        <v>100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3">
        <v>11</v>
      </c>
      <c r="AD2951" s="1">
        <v>9.9855619000000007E-2</v>
      </c>
      <c r="AE2951" s="1">
        <v>2.21434269404166E-2</v>
      </c>
      <c r="AF2951" s="1">
        <v>4</v>
      </c>
      <c r="AG2951" s="2">
        <v>4</v>
      </c>
      <c r="AH2951" s="1">
        <v>11</v>
      </c>
      <c r="AI2951" s="1">
        <v>4</v>
      </c>
      <c r="AJ2951" s="1">
        <v>4</v>
      </c>
      <c r="AK2951" s="1">
        <v>51</v>
      </c>
    </row>
    <row r="2952" spans="1:37" x14ac:dyDescent="0.2">
      <c r="A2952" t="s">
        <v>2950</v>
      </c>
      <c r="B2952" t="s">
        <v>5168</v>
      </c>
      <c r="C2952" t="s">
        <v>5605</v>
      </c>
      <c r="D2952" t="s">
        <v>10913</v>
      </c>
      <c r="E2952" t="s">
        <v>11075</v>
      </c>
      <c r="F2952" s="35" t="s">
        <v>11076</v>
      </c>
      <c r="G2952" s="1" t="s">
        <v>5104</v>
      </c>
      <c r="H2952" s="1" t="s">
        <v>5104</v>
      </c>
      <c r="I2952" s="3">
        <v>1</v>
      </c>
      <c r="J2952" s="1">
        <v>0</v>
      </c>
      <c r="K2952" s="1">
        <v>0</v>
      </c>
      <c r="L2952" s="3">
        <v>1</v>
      </c>
      <c r="M2952" s="6">
        <v>25</v>
      </c>
      <c r="N2952" s="13">
        <v>25</v>
      </c>
      <c r="O2952" s="3">
        <v>44</v>
      </c>
      <c r="P2952" s="1">
        <v>0.995</v>
      </c>
      <c r="Q2952" s="1">
        <v>0.995</v>
      </c>
      <c r="R2952" s="3">
        <v>47</v>
      </c>
      <c r="S2952" s="1">
        <v>80</v>
      </c>
      <c r="T2952" s="1">
        <v>0</v>
      </c>
      <c r="U2952" s="1">
        <v>0</v>
      </c>
      <c r="V2952" s="1">
        <v>20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3">
        <v>11</v>
      </c>
      <c r="AD2952" s="1">
        <v>9.9534282000000002E-2</v>
      </c>
      <c r="AE2952" s="1">
        <v>2.1262934104497099E-2</v>
      </c>
      <c r="AF2952" s="1">
        <v>4</v>
      </c>
      <c r="AG2952" s="2">
        <v>4</v>
      </c>
      <c r="AH2952" s="1">
        <v>11</v>
      </c>
      <c r="AI2952" s="1">
        <v>2</v>
      </c>
      <c r="AJ2952" s="1">
        <v>2</v>
      </c>
      <c r="AK2952" s="1">
        <v>51</v>
      </c>
    </row>
    <row r="2953" spans="1:37" x14ac:dyDescent="0.2">
      <c r="A2953" t="s">
        <v>2951</v>
      </c>
      <c r="B2953" t="s">
        <v>5168</v>
      </c>
      <c r="C2953" t="s">
        <v>5605</v>
      </c>
      <c r="D2953" t="s">
        <v>10913</v>
      </c>
      <c r="E2953" t="s">
        <v>7411</v>
      </c>
      <c r="F2953" s="35" t="s">
        <v>11077</v>
      </c>
      <c r="G2953" s="1" t="s">
        <v>5104</v>
      </c>
      <c r="H2953" s="1" t="s">
        <v>5104</v>
      </c>
      <c r="I2953" s="3">
        <v>1</v>
      </c>
      <c r="J2953" s="1">
        <v>0</v>
      </c>
      <c r="K2953" s="1">
        <v>0</v>
      </c>
      <c r="L2953" s="3">
        <v>1</v>
      </c>
      <c r="M2953" s="6">
        <v>8.5</v>
      </c>
      <c r="N2953" s="13">
        <v>8.5</v>
      </c>
      <c r="O2953" s="3">
        <v>44</v>
      </c>
      <c r="P2953" s="1">
        <v>0.99250000000000005</v>
      </c>
      <c r="Q2953" s="1">
        <v>0.99250000000000005</v>
      </c>
      <c r="R2953" s="3">
        <v>47</v>
      </c>
      <c r="S2953" s="1">
        <v>100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3">
        <v>11</v>
      </c>
      <c r="AD2953" s="1">
        <v>9.9855619000000007E-2</v>
      </c>
      <c r="AE2953" s="1">
        <v>2.21434269404166E-2</v>
      </c>
      <c r="AF2953" s="1">
        <v>4</v>
      </c>
      <c r="AG2953" s="2">
        <v>4</v>
      </c>
      <c r="AH2953" s="1">
        <v>11</v>
      </c>
      <c r="AI2953" s="1">
        <v>5</v>
      </c>
      <c r="AJ2953" s="1">
        <v>5</v>
      </c>
      <c r="AK2953" s="1">
        <v>51</v>
      </c>
    </row>
    <row r="2954" spans="1:37" x14ac:dyDescent="0.2">
      <c r="A2954" t="s">
        <v>2952</v>
      </c>
      <c r="B2954" t="s">
        <v>5168</v>
      </c>
      <c r="C2954" t="s">
        <v>5605</v>
      </c>
      <c r="D2954" t="s">
        <v>10913</v>
      </c>
      <c r="E2954" t="s">
        <v>11078</v>
      </c>
      <c r="F2954" s="35" t="s">
        <v>11079</v>
      </c>
      <c r="G2954" s="1" t="s">
        <v>5104</v>
      </c>
      <c r="H2954" s="1" t="s">
        <v>5104</v>
      </c>
      <c r="I2954" s="3">
        <v>1</v>
      </c>
      <c r="J2954" s="1">
        <v>0</v>
      </c>
      <c r="K2954" s="1">
        <v>0</v>
      </c>
      <c r="L2954" s="3">
        <v>1</v>
      </c>
      <c r="M2954" s="6">
        <v>15.5</v>
      </c>
      <c r="N2954" s="13">
        <v>15.5</v>
      </c>
      <c r="O2954" s="3">
        <v>44</v>
      </c>
      <c r="P2954" s="1" t="s">
        <v>2</v>
      </c>
      <c r="Q2954" s="1">
        <v>1.2118</v>
      </c>
      <c r="R2954" s="3" t="s">
        <v>14989</v>
      </c>
      <c r="S2954" s="1">
        <v>100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3">
        <v>11</v>
      </c>
      <c r="AD2954" s="1">
        <v>9.9855619000000007E-2</v>
      </c>
      <c r="AE2954" s="1">
        <v>2.21434269404166E-2</v>
      </c>
      <c r="AF2954" s="1">
        <v>4</v>
      </c>
      <c r="AG2954" s="2">
        <v>4</v>
      </c>
      <c r="AH2954" s="1">
        <v>11</v>
      </c>
      <c r="AI2954" s="1">
        <v>9</v>
      </c>
      <c r="AJ2954" s="1">
        <v>9</v>
      </c>
      <c r="AK2954" s="1">
        <v>51</v>
      </c>
    </row>
    <row r="2955" spans="1:37" x14ac:dyDescent="0.2">
      <c r="A2955" t="s">
        <v>2953</v>
      </c>
      <c r="B2955" t="s">
        <v>5168</v>
      </c>
      <c r="C2955" t="s">
        <v>5605</v>
      </c>
      <c r="D2955" t="s">
        <v>10913</v>
      </c>
      <c r="E2955" t="s">
        <v>11080</v>
      </c>
      <c r="F2955" s="35" t="s">
        <v>11081</v>
      </c>
      <c r="G2955" s="1" t="s">
        <v>5104</v>
      </c>
      <c r="H2955" s="1" t="s">
        <v>5104</v>
      </c>
      <c r="I2955" s="3">
        <v>1</v>
      </c>
      <c r="J2955" s="1">
        <v>0</v>
      </c>
      <c r="K2955" s="1">
        <v>0</v>
      </c>
      <c r="L2955" s="3">
        <v>1</v>
      </c>
      <c r="M2955" s="6">
        <v>4.3</v>
      </c>
      <c r="N2955" s="13">
        <v>4.3</v>
      </c>
      <c r="O2955" s="3">
        <v>44</v>
      </c>
      <c r="P2955" s="1" t="s">
        <v>2</v>
      </c>
      <c r="Q2955" s="1">
        <v>1.1859999999999999</v>
      </c>
      <c r="R2955" s="3" t="s">
        <v>14989</v>
      </c>
      <c r="S2955" s="1">
        <v>100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3">
        <v>11</v>
      </c>
      <c r="AD2955" s="1">
        <v>9.9855619000000007E-2</v>
      </c>
      <c r="AE2955" s="1">
        <v>2.21434269404166E-2</v>
      </c>
      <c r="AF2955" s="1">
        <v>4</v>
      </c>
      <c r="AG2955" s="2">
        <v>4</v>
      </c>
      <c r="AH2955" s="1">
        <v>11</v>
      </c>
      <c r="AI2955" s="1">
        <v>1</v>
      </c>
      <c r="AJ2955" s="1">
        <v>1</v>
      </c>
      <c r="AK2955" s="1">
        <v>51</v>
      </c>
    </row>
    <row r="2956" spans="1:37" x14ac:dyDescent="0.2">
      <c r="A2956" t="s">
        <v>2954</v>
      </c>
      <c r="B2956" t="s">
        <v>5168</v>
      </c>
      <c r="C2956" t="s">
        <v>5605</v>
      </c>
      <c r="D2956" t="s">
        <v>10913</v>
      </c>
      <c r="E2956" t="s">
        <v>11082</v>
      </c>
      <c r="F2956" s="35" t="s">
        <v>11083</v>
      </c>
      <c r="G2956" s="1" t="s">
        <v>5104</v>
      </c>
      <c r="H2956" s="1" t="s">
        <v>5104</v>
      </c>
      <c r="I2956" s="3">
        <v>1</v>
      </c>
      <c r="J2956" s="1">
        <v>0</v>
      </c>
      <c r="K2956" s="1">
        <v>1</v>
      </c>
      <c r="L2956" s="3">
        <v>1</v>
      </c>
      <c r="M2956" s="6">
        <v>5.4</v>
      </c>
      <c r="N2956" s="13">
        <v>5.4</v>
      </c>
      <c r="O2956" s="3">
        <v>44</v>
      </c>
      <c r="P2956" s="1">
        <v>0.995</v>
      </c>
      <c r="Q2956" s="1">
        <v>0.995</v>
      </c>
      <c r="R2956" s="3">
        <v>47</v>
      </c>
      <c r="S2956" s="1">
        <v>100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3">
        <v>11</v>
      </c>
      <c r="AD2956" s="1">
        <v>9.9855619000000007E-2</v>
      </c>
      <c r="AE2956" s="1">
        <v>2.21434269404166E-2</v>
      </c>
      <c r="AF2956" s="1">
        <v>4</v>
      </c>
      <c r="AG2956" s="2">
        <v>4</v>
      </c>
      <c r="AH2956" s="1">
        <v>11</v>
      </c>
      <c r="AI2956" s="1">
        <v>3</v>
      </c>
      <c r="AJ2956" s="1">
        <v>3</v>
      </c>
      <c r="AK2956" s="1">
        <v>51</v>
      </c>
    </row>
    <row r="2957" spans="1:37" x14ac:dyDescent="0.2">
      <c r="A2957" t="s">
        <v>2955</v>
      </c>
      <c r="B2957" t="s">
        <v>5565</v>
      </c>
      <c r="C2957" t="s">
        <v>11084</v>
      </c>
      <c r="D2957" t="s">
        <v>11085</v>
      </c>
      <c r="E2957" t="s">
        <v>9304</v>
      </c>
      <c r="F2957" s="35" t="s">
        <v>11086</v>
      </c>
      <c r="G2957" s="1" t="s">
        <v>5105</v>
      </c>
      <c r="H2957" s="1" t="s">
        <v>5105</v>
      </c>
      <c r="I2957" s="3">
        <v>1</v>
      </c>
      <c r="J2957" s="1">
        <v>0</v>
      </c>
      <c r="K2957" s="1">
        <v>0</v>
      </c>
      <c r="L2957" s="3">
        <v>1</v>
      </c>
      <c r="M2957" s="6">
        <v>471.5</v>
      </c>
      <c r="N2957" s="13">
        <v>471.5</v>
      </c>
      <c r="O2957" s="3">
        <v>44</v>
      </c>
      <c r="P2957" s="1">
        <v>3.84</v>
      </c>
      <c r="Q2957" s="1">
        <v>3.84</v>
      </c>
      <c r="R2957" s="3">
        <v>47</v>
      </c>
      <c r="S2957" s="1">
        <v>100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3">
        <v>11</v>
      </c>
      <c r="AD2957" s="1">
        <v>9.9855619000000007E-2</v>
      </c>
      <c r="AE2957" s="1">
        <v>2.21434269404166E-2</v>
      </c>
      <c r="AF2957" s="1">
        <v>1</v>
      </c>
      <c r="AG2957" s="1">
        <v>1</v>
      </c>
      <c r="AH2957" s="1">
        <v>11</v>
      </c>
      <c r="AI2957" s="1">
        <v>4</v>
      </c>
      <c r="AJ2957" s="1">
        <v>4</v>
      </c>
      <c r="AK2957" s="1">
        <v>51</v>
      </c>
    </row>
    <row r="2958" spans="1:37" x14ac:dyDescent="0.2">
      <c r="A2958" t="s">
        <v>2956</v>
      </c>
      <c r="B2958" t="s">
        <v>6050</v>
      </c>
      <c r="C2958" t="s">
        <v>11087</v>
      </c>
      <c r="D2958" t="s">
        <v>11088</v>
      </c>
      <c r="E2958" t="s">
        <v>11089</v>
      </c>
      <c r="F2958" s="35" t="s">
        <v>11090</v>
      </c>
      <c r="G2958" s="1" t="s">
        <v>5105</v>
      </c>
      <c r="H2958" s="1" t="s">
        <v>5105</v>
      </c>
      <c r="I2958" s="3">
        <v>1</v>
      </c>
      <c r="J2958" s="1">
        <v>1</v>
      </c>
      <c r="K2958" s="1">
        <v>1</v>
      </c>
      <c r="L2958" s="3">
        <v>1</v>
      </c>
      <c r="M2958" s="6">
        <v>22333.200000000001</v>
      </c>
      <c r="N2958" s="13">
        <v>22333.200000000001</v>
      </c>
      <c r="O2958" s="3">
        <v>44</v>
      </c>
      <c r="P2958" s="1">
        <v>1</v>
      </c>
      <c r="Q2958" s="1">
        <v>1</v>
      </c>
      <c r="R2958" s="3">
        <v>47</v>
      </c>
      <c r="S2958" s="1">
        <v>100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3">
        <v>11</v>
      </c>
      <c r="AD2958" s="1">
        <v>9.9855619000000007E-2</v>
      </c>
      <c r="AE2958" s="1">
        <v>2.21434269404166E-2</v>
      </c>
      <c r="AF2958" s="1">
        <v>1</v>
      </c>
      <c r="AG2958" s="1">
        <v>1</v>
      </c>
      <c r="AH2958" s="1">
        <v>11</v>
      </c>
      <c r="AI2958" s="1">
        <v>11</v>
      </c>
      <c r="AJ2958" s="1">
        <v>11</v>
      </c>
      <c r="AK2958" s="1">
        <v>51</v>
      </c>
    </row>
    <row r="2959" spans="1:37" x14ac:dyDescent="0.2">
      <c r="A2959" t="s">
        <v>2957</v>
      </c>
      <c r="B2959" t="s">
        <v>5123</v>
      </c>
      <c r="C2959" t="s">
        <v>6199</v>
      </c>
      <c r="D2959" t="s">
        <v>11091</v>
      </c>
      <c r="E2959" t="s">
        <v>6393</v>
      </c>
      <c r="F2959" s="35" t="s">
        <v>11092</v>
      </c>
      <c r="G2959" s="1" t="s">
        <v>5104</v>
      </c>
      <c r="H2959" s="1" t="s">
        <v>5104</v>
      </c>
      <c r="I2959" s="3">
        <v>1</v>
      </c>
      <c r="J2959" s="1">
        <v>0</v>
      </c>
      <c r="K2959" s="1">
        <v>0</v>
      </c>
      <c r="L2959" s="3">
        <v>1</v>
      </c>
      <c r="M2959" s="6">
        <v>1218</v>
      </c>
      <c r="N2959" s="13">
        <v>1218</v>
      </c>
      <c r="O2959" s="3">
        <v>44</v>
      </c>
      <c r="P2959" s="1">
        <v>1.75</v>
      </c>
      <c r="Q2959" s="1">
        <v>1.75</v>
      </c>
      <c r="R2959" s="3">
        <v>47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30</v>
      </c>
      <c r="Z2959" s="1">
        <v>0</v>
      </c>
      <c r="AA2959" s="1">
        <v>0</v>
      </c>
      <c r="AB2959" s="1">
        <v>70</v>
      </c>
      <c r="AC2959" s="3">
        <v>11</v>
      </c>
      <c r="AD2959" s="1">
        <v>-9.6893048999999995E-2</v>
      </c>
      <c r="AE2959" s="1">
        <v>1.5037891538575499E-3</v>
      </c>
      <c r="AF2959" s="1">
        <v>1</v>
      </c>
      <c r="AG2959" s="1">
        <v>1</v>
      </c>
      <c r="AH2959" s="1">
        <v>11</v>
      </c>
      <c r="AI2959" s="1">
        <v>3</v>
      </c>
      <c r="AJ2959" s="1">
        <v>3</v>
      </c>
      <c r="AK2959" s="1">
        <v>51</v>
      </c>
    </row>
    <row r="2960" spans="1:37" x14ac:dyDescent="0.2">
      <c r="A2960" t="s">
        <v>2958</v>
      </c>
      <c r="B2960" t="s">
        <v>5123</v>
      </c>
      <c r="C2960" t="s">
        <v>6199</v>
      </c>
      <c r="D2960" t="s">
        <v>11091</v>
      </c>
      <c r="E2960" t="s">
        <v>6866</v>
      </c>
      <c r="F2960" s="35" t="s">
        <v>11093</v>
      </c>
      <c r="G2960" s="1" t="s">
        <v>5104</v>
      </c>
      <c r="H2960" s="1" t="s">
        <v>5104</v>
      </c>
      <c r="I2960" s="3">
        <v>1</v>
      </c>
      <c r="J2960" s="1">
        <v>0</v>
      </c>
      <c r="K2960" s="1">
        <v>0</v>
      </c>
      <c r="L2960" s="3">
        <v>1</v>
      </c>
      <c r="M2960" s="6">
        <v>1800</v>
      </c>
      <c r="N2960" s="13">
        <v>1800</v>
      </c>
      <c r="O2960" s="3">
        <v>44</v>
      </c>
      <c r="P2960" s="1">
        <v>2</v>
      </c>
      <c r="Q2960" s="1">
        <v>2</v>
      </c>
      <c r="R2960" s="3">
        <v>47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30</v>
      </c>
      <c r="Z2960" s="1">
        <v>0</v>
      </c>
      <c r="AA2960" s="1">
        <v>0</v>
      </c>
      <c r="AB2960" s="1">
        <v>70</v>
      </c>
      <c r="AC2960" s="3">
        <v>11</v>
      </c>
      <c r="AD2960" s="1">
        <v>-9.6893048999999995E-2</v>
      </c>
      <c r="AE2960" s="1">
        <v>1.5037891538575499E-3</v>
      </c>
      <c r="AF2960" s="1">
        <v>3</v>
      </c>
      <c r="AG2960" s="1">
        <v>3</v>
      </c>
      <c r="AH2960" s="1">
        <v>11</v>
      </c>
      <c r="AI2960" s="1">
        <v>1</v>
      </c>
      <c r="AJ2960" s="1">
        <v>1</v>
      </c>
      <c r="AK2960" s="1">
        <v>51</v>
      </c>
    </row>
    <row r="2961" spans="1:37" x14ac:dyDescent="0.2">
      <c r="A2961" t="s">
        <v>2959</v>
      </c>
      <c r="B2961" t="s">
        <v>5168</v>
      </c>
      <c r="C2961" t="s">
        <v>11094</v>
      </c>
      <c r="D2961" t="s">
        <v>11095</v>
      </c>
      <c r="E2961" t="s">
        <v>7984</v>
      </c>
      <c r="F2961" s="35" t="s">
        <v>11096</v>
      </c>
      <c r="G2961" s="1" t="s">
        <v>5104</v>
      </c>
      <c r="H2961" s="1" t="s">
        <v>5104</v>
      </c>
      <c r="I2961" s="3">
        <v>1</v>
      </c>
      <c r="J2961" s="1">
        <v>0</v>
      </c>
      <c r="K2961" s="1">
        <v>0</v>
      </c>
      <c r="L2961" s="3">
        <v>1</v>
      </c>
      <c r="M2961" s="6">
        <v>16.399999999999999</v>
      </c>
      <c r="N2961" s="13">
        <v>16.399999999999999</v>
      </c>
      <c r="O2961" s="3">
        <v>44</v>
      </c>
      <c r="P2961" s="1" t="s">
        <v>2</v>
      </c>
      <c r="Q2961" s="1">
        <v>4.1821999999999999</v>
      </c>
      <c r="R2961" s="3">
        <v>47</v>
      </c>
      <c r="S2961" s="1">
        <v>40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30</v>
      </c>
      <c r="Z2961" s="1">
        <v>30</v>
      </c>
      <c r="AA2961" s="1">
        <v>0</v>
      </c>
      <c r="AB2961" s="1">
        <v>0</v>
      </c>
      <c r="AC2961" s="3">
        <v>1</v>
      </c>
      <c r="AD2961" s="1">
        <v>4.2172977E-2</v>
      </c>
      <c r="AE2961" s="1">
        <v>-6.1842639776427497E-2</v>
      </c>
      <c r="AF2961" s="1">
        <v>1</v>
      </c>
      <c r="AG2961" s="1">
        <v>1</v>
      </c>
      <c r="AH2961" s="1">
        <v>11</v>
      </c>
      <c r="AI2961" s="1">
        <v>2</v>
      </c>
      <c r="AJ2961" s="1">
        <v>2</v>
      </c>
      <c r="AK2961" s="1">
        <v>51</v>
      </c>
    </row>
    <row r="2962" spans="1:37" x14ac:dyDescent="0.2">
      <c r="A2962" t="s">
        <v>2960</v>
      </c>
      <c r="B2962" t="s">
        <v>5168</v>
      </c>
      <c r="C2962" t="s">
        <v>11094</v>
      </c>
      <c r="D2962" t="s">
        <v>11095</v>
      </c>
      <c r="E2962" t="s">
        <v>11097</v>
      </c>
      <c r="F2962" s="35" t="s">
        <v>11098</v>
      </c>
      <c r="G2962" s="1" t="s">
        <v>5104</v>
      </c>
      <c r="H2962" s="1" t="s">
        <v>5104</v>
      </c>
      <c r="I2962" s="3">
        <v>1</v>
      </c>
      <c r="J2962" s="1">
        <v>0</v>
      </c>
      <c r="K2962" s="1">
        <v>0</v>
      </c>
      <c r="L2962" s="3">
        <v>1</v>
      </c>
      <c r="M2962" s="6">
        <v>12.6</v>
      </c>
      <c r="N2962" s="13">
        <v>12.6</v>
      </c>
      <c r="O2962" s="3">
        <v>44</v>
      </c>
      <c r="P2962" s="1">
        <v>0.995</v>
      </c>
      <c r="Q2962" s="1">
        <v>0.995</v>
      </c>
      <c r="R2962" s="3">
        <v>47</v>
      </c>
      <c r="S2962" s="1">
        <v>40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30</v>
      </c>
      <c r="Z2962" s="1">
        <v>30</v>
      </c>
      <c r="AA2962" s="1">
        <v>0</v>
      </c>
      <c r="AB2962" s="1">
        <v>0</v>
      </c>
      <c r="AC2962" s="3">
        <v>1</v>
      </c>
      <c r="AD2962" s="1">
        <v>4.2172977E-2</v>
      </c>
      <c r="AE2962" s="1">
        <v>-6.1842639776427497E-2</v>
      </c>
      <c r="AF2962" s="1">
        <v>1</v>
      </c>
      <c r="AG2962" s="1">
        <v>1</v>
      </c>
      <c r="AH2962" s="1">
        <v>11</v>
      </c>
      <c r="AI2962" s="1">
        <v>5</v>
      </c>
      <c r="AJ2962" s="1">
        <v>5</v>
      </c>
      <c r="AK2962" s="1">
        <v>51</v>
      </c>
    </row>
    <row r="2963" spans="1:37" x14ac:dyDescent="0.2">
      <c r="A2963" t="s">
        <v>2961</v>
      </c>
      <c r="B2963" t="s">
        <v>5123</v>
      </c>
      <c r="C2963" t="s">
        <v>5949</v>
      </c>
      <c r="D2963" t="s">
        <v>11099</v>
      </c>
      <c r="E2963" t="s">
        <v>11100</v>
      </c>
      <c r="F2963" s="35" t="s">
        <v>11101</v>
      </c>
      <c r="G2963" s="1" t="s">
        <v>5104</v>
      </c>
      <c r="H2963" s="1" t="s">
        <v>5104</v>
      </c>
      <c r="I2963" s="3">
        <v>1</v>
      </c>
      <c r="J2963" s="1">
        <v>0</v>
      </c>
      <c r="K2963" s="1">
        <v>0</v>
      </c>
      <c r="L2963" s="3">
        <v>1</v>
      </c>
      <c r="M2963" s="6">
        <v>86.9</v>
      </c>
      <c r="N2963" s="13">
        <v>86.9</v>
      </c>
      <c r="O2963" s="3">
        <v>44</v>
      </c>
      <c r="P2963" s="1">
        <v>3</v>
      </c>
      <c r="Q2963" s="1">
        <v>3</v>
      </c>
      <c r="R2963" s="3">
        <v>47</v>
      </c>
      <c r="S2963" s="1">
        <v>30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30</v>
      </c>
      <c r="AB2963" s="1">
        <v>40</v>
      </c>
      <c r="AC2963" s="3">
        <v>11</v>
      </c>
      <c r="AD2963" s="1">
        <v>-2.3202153E-2</v>
      </c>
      <c r="AE2963" s="1">
        <v>3.1538597284870899E-2</v>
      </c>
      <c r="AF2963" s="1">
        <v>1</v>
      </c>
      <c r="AG2963" s="1">
        <v>1</v>
      </c>
      <c r="AH2963" s="1">
        <v>11</v>
      </c>
      <c r="AI2963" s="1">
        <v>2</v>
      </c>
      <c r="AJ2963" s="1">
        <v>2</v>
      </c>
      <c r="AK2963" s="1">
        <v>51</v>
      </c>
    </row>
    <row r="2964" spans="1:37" x14ac:dyDescent="0.2">
      <c r="A2964" t="s">
        <v>2962</v>
      </c>
      <c r="B2964" t="s">
        <v>5168</v>
      </c>
      <c r="C2964" t="s">
        <v>11102</v>
      </c>
      <c r="D2964" t="s">
        <v>11103</v>
      </c>
      <c r="E2964" t="s">
        <v>6203</v>
      </c>
      <c r="F2964" s="35" t="s">
        <v>11104</v>
      </c>
      <c r="G2964" s="1" t="s">
        <v>5104</v>
      </c>
      <c r="H2964" s="1" t="s">
        <v>5104</v>
      </c>
      <c r="I2964" s="3">
        <v>1</v>
      </c>
      <c r="J2964" s="1">
        <v>0</v>
      </c>
      <c r="K2964" s="1">
        <v>0</v>
      </c>
      <c r="L2964" s="3">
        <v>1</v>
      </c>
      <c r="M2964" s="6">
        <v>9.3000000000000007</v>
      </c>
      <c r="N2964" s="13">
        <v>9.3000000000000007</v>
      </c>
      <c r="O2964" s="3">
        <v>44</v>
      </c>
      <c r="P2964" s="1">
        <v>1</v>
      </c>
      <c r="Q2964" s="1">
        <v>1</v>
      </c>
      <c r="R2964" s="3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100</v>
      </c>
      <c r="AC2964" s="3">
        <v>1</v>
      </c>
      <c r="AD2964" s="1">
        <v>-9.0224465000000004E-2</v>
      </c>
      <c r="AE2964" s="1">
        <v>7.4363546281954102E-2</v>
      </c>
      <c r="AF2964" s="1">
        <v>4</v>
      </c>
      <c r="AG2964" s="2">
        <v>4</v>
      </c>
      <c r="AH2964" s="1">
        <v>11</v>
      </c>
      <c r="AI2964" s="1">
        <v>7</v>
      </c>
      <c r="AJ2964" s="1">
        <v>7</v>
      </c>
      <c r="AK2964" s="1">
        <v>51</v>
      </c>
    </row>
    <row r="2965" spans="1:37" x14ac:dyDescent="0.2">
      <c r="A2965" t="s">
        <v>2963</v>
      </c>
      <c r="B2965" t="s">
        <v>5168</v>
      </c>
      <c r="C2965" t="s">
        <v>11102</v>
      </c>
      <c r="D2965" t="s">
        <v>11103</v>
      </c>
      <c r="E2965" t="s">
        <v>11105</v>
      </c>
      <c r="F2965" s="35" t="s">
        <v>11106</v>
      </c>
      <c r="G2965" s="1" t="s">
        <v>5104</v>
      </c>
      <c r="H2965" s="1" t="s">
        <v>5104</v>
      </c>
      <c r="I2965" s="3">
        <v>1</v>
      </c>
      <c r="J2965" s="1">
        <v>0</v>
      </c>
      <c r="K2965" s="1">
        <v>0</v>
      </c>
      <c r="L2965" s="3">
        <v>1</v>
      </c>
      <c r="M2965" s="6">
        <v>9.1</v>
      </c>
      <c r="N2965" s="13">
        <v>9.1</v>
      </c>
      <c r="O2965" s="3">
        <v>44</v>
      </c>
      <c r="P2965" s="1">
        <v>1</v>
      </c>
      <c r="Q2965" s="1">
        <v>1</v>
      </c>
      <c r="R2965" s="3">
        <v>1</v>
      </c>
      <c r="S2965" s="1">
        <v>100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3">
        <v>1</v>
      </c>
      <c r="AD2965" s="1">
        <v>9.9855619000000007E-2</v>
      </c>
      <c r="AE2965" s="1">
        <v>2.21434269404166E-2</v>
      </c>
      <c r="AF2965" s="1">
        <v>4</v>
      </c>
      <c r="AG2965" s="2">
        <v>4</v>
      </c>
      <c r="AH2965" s="1">
        <v>1</v>
      </c>
      <c r="AI2965" s="1">
        <v>2</v>
      </c>
      <c r="AJ2965" s="1">
        <v>2</v>
      </c>
      <c r="AK2965" s="1">
        <v>51</v>
      </c>
    </row>
    <row r="2966" spans="1:37" x14ac:dyDescent="0.2">
      <c r="A2966" t="s">
        <v>2964</v>
      </c>
      <c r="B2966" t="s">
        <v>5233</v>
      </c>
      <c r="C2966" t="s">
        <v>5234</v>
      </c>
      <c r="D2966" t="s">
        <v>11107</v>
      </c>
      <c r="E2966" t="s">
        <v>6610</v>
      </c>
      <c r="F2966" s="35" t="s">
        <v>11108</v>
      </c>
      <c r="G2966" s="1" t="s">
        <v>5105</v>
      </c>
      <c r="H2966" s="1" t="s">
        <v>5105</v>
      </c>
      <c r="I2966" s="3">
        <v>1</v>
      </c>
      <c r="J2966" s="1">
        <v>0</v>
      </c>
      <c r="K2966" s="1">
        <v>0</v>
      </c>
      <c r="L2966" s="3">
        <v>1</v>
      </c>
      <c r="M2966" s="6">
        <v>27487.5</v>
      </c>
      <c r="N2966" s="13">
        <v>27487.5</v>
      </c>
      <c r="O2966" s="3">
        <v>44</v>
      </c>
      <c r="P2966" s="1">
        <v>1.25</v>
      </c>
      <c r="Q2966" s="1">
        <v>1.25</v>
      </c>
      <c r="R2966" s="3">
        <v>47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20</v>
      </c>
      <c r="AB2966" s="1">
        <v>80</v>
      </c>
      <c r="AC2966" s="3">
        <v>11</v>
      </c>
      <c r="AD2966" s="1">
        <v>-9.6604672000000003E-2</v>
      </c>
      <c r="AE2966" s="1">
        <v>5.6137505220850703E-2</v>
      </c>
      <c r="AF2966" s="1">
        <v>1</v>
      </c>
      <c r="AG2966" s="1">
        <v>1</v>
      </c>
      <c r="AH2966" s="1">
        <v>11</v>
      </c>
      <c r="AI2966" s="1">
        <v>5</v>
      </c>
      <c r="AJ2966" s="1">
        <v>5</v>
      </c>
      <c r="AK2966" s="1">
        <v>51</v>
      </c>
    </row>
    <row r="2967" spans="1:37" x14ac:dyDescent="0.2">
      <c r="A2967" t="s">
        <v>2965</v>
      </c>
      <c r="B2967" t="s">
        <v>5233</v>
      </c>
      <c r="C2967" t="s">
        <v>5234</v>
      </c>
      <c r="D2967" t="s">
        <v>11107</v>
      </c>
      <c r="E2967" t="s">
        <v>6495</v>
      </c>
      <c r="F2967" s="35" t="s">
        <v>11109</v>
      </c>
      <c r="G2967" s="1" t="s">
        <v>5104</v>
      </c>
      <c r="H2967" s="1" t="s">
        <v>5104</v>
      </c>
      <c r="I2967" s="3">
        <v>1</v>
      </c>
      <c r="J2967" s="1">
        <v>1</v>
      </c>
      <c r="K2967" s="1">
        <v>1</v>
      </c>
      <c r="L2967" s="3">
        <v>1</v>
      </c>
      <c r="M2967" s="6">
        <v>27000</v>
      </c>
      <c r="N2967" s="13">
        <v>27000</v>
      </c>
      <c r="O2967" s="3">
        <v>44</v>
      </c>
      <c r="P2967" s="1">
        <v>1</v>
      </c>
      <c r="Q2967" s="1">
        <v>1</v>
      </c>
      <c r="R2967" s="3">
        <v>47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20</v>
      </c>
      <c r="AB2967" s="1">
        <v>80</v>
      </c>
      <c r="AC2967" s="3">
        <v>11</v>
      </c>
      <c r="AD2967" s="1">
        <v>-9.6604672000000003E-2</v>
      </c>
      <c r="AE2967" s="1">
        <v>5.6137505220850703E-2</v>
      </c>
      <c r="AF2967" s="1">
        <v>1</v>
      </c>
      <c r="AG2967" s="1">
        <v>1</v>
      </c>
      <c r="AH2967" s="1">
        <v>11</v>
      </c>
      <c r="AI2967" s="1">
        <v>4</v>
      </c>
      <c r="AJ2967" s="1">
        <v>4</v>
      </c>
      <c r="AK2967" s="1">
        <v>51</v>
      </c>
    </row>
    <row r="2968" spans="1:37" x14ac:dyDescent="0.2">
      <c r="A2968" t="s">
        <v>2966</v>
      </c>
      <c r="B2968" t="s">
        <v>5233</v>
      </c>
      <c r="C2968" t="s">
        <v>5234</v>
      </c>
      <c r="D2968" t="s">
        <v>11107</v>
      </c>
      <c r="E2968" t="s">
        <v>11110</v>
      </c>
      <c r="F2968" s="35" t="s">
        <v>11111</v>
      </c>
      <c r="G2968" s="1" t="s">
        <v>5107</v>
      </c>
      <c r="H2968" s="1" t="s">
        <v>5107</v>
      </c>
      <c r="I2968" s="3">
        <v>1</v>
      </c>
      <c r="J2968" s="1">
        <v>1</v>
      </c>
      <c r="K2968" s="1">
        <v>1</v>
      </c>
      <c r="L2968" s="3">
        <v>1</v>
      </c>
      <c r="M2968" s="6">
        <v>28500</v>
      </c>
      <c r="N2968" s="13">
        <v>28500</v>
      </c>
      <c r="O2968" s="3">
        <v>44</v>
      </c>
      <c r="P2968" s="1">
        <v>1</v>
      </c>
      <c r="Q2968" s="1">
        <v>1</v>
      </c>
      <c r="R2968" s="3">
        <v>47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20</v>
      </c>
      <c r="AB2968" s="1">
        <v>80</v>
      </c>
      <c r="AC2968" s="3">
        <v>11</v>
      </c>
      <c r="AD2968" s="1">
        <v>-9.6604672000000003E-2</v>
      </c>
      <c r="AE2968" s="1">
        <v>5.61375052208508E-2</v>
      </c>
      <c r="AF2968" s="1">
        <v>1</v>
      </c>
      <c r="AG2968" s="1">
        <v>1</v>
      </c>
      <c r="AH2968" s="1">
        <v>11</v>
      </c>
      <c r="AI2968" s="1">
        <v>8</v>
      </c>
      <c r="AJ2968" s="1">
        <v>8</v>
      </c>
      <c r="AK2968" s="1">
        <v>51</v>
      </c>
    </row>
    <row r="2969" spans="1:37" x14ac:dyDescent="0.2">
      <c r="A2969" t="s">
        <v>2967</v>
      </c>
      <c r="B2969" t="s">
        <v>5233</v>
      </c>
      <c r="C2969" t="s">
        <v>5234</v>
      </c>
      <c r="D2969" t="s">
        <v>11107</v>
      </c>
      <c r="E2969" t="s">
        <v>8694</v>
      </c>
      <c r="F2969" s="35" t="s">
        <v>11112</v>
      </c>
      <c r="G2969" s="1" t="s">
        <v>5107</v>
      </c>
      <c r="H2969" s="1" t="s">
        <v>5107</v>
      </c>
      <c r="I2969" s="3">
        <v>1</v>
      </c>
      <c r="J2969" s="1">
        <v>0</v>
      </c>
      <c r="K2969" s="1">
        <v>0</v>
      </c>
      <c r="L2969" s="3">
        <v>1</v>
      </c>
      <c r="M2969" s="6">
        <v>25000</v>
      </c>
      <c r="N2969" s="13">
        <v>25000</v>
      </c>
      <c r="O2969" s="3">
        <v>44</v>
      </c>
      <c r="P2969" s="1">
        <v>1</v>
      </c>
      <c r="Q2969" s="1">
        <v>1</v>
      </c>
      <c r="R2969" s="3">
        <v>47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10</v>
      </c>
      <c r="AB2969" s="1">
        <v>90</v>
      </c>
      <c r="AC2969" s="3">
        <v>11</v>
      </c>
      <c r="AD2969" s="1">
        <v>-9.4347508999999996E-2</v>
      </c>
      <c r="AE2969" s="1">
        <v>6.52671397682731E-2</v>
      </c>
      <c r="AF2969" s="1">
        <v>1</v>
      </c>
      <c r="AG2969" s="1">
        <v>1</v>
      </c>
      <c r="AH2969" s="1">
        <v>11</v>
      </c>
      <c r="AI2969" s="1">
        <v>5</v>
      </c>
      <c r="AJ2969" s="1">
        <v>5</v>
      </c>
      <c r="AK2969" s="1">
        <v>51</v>
      </c>
    </row>
    <row r="2970" spans="1:37" x14ac:dyDescent="0.2">
      <c r="A2970" t="s">
        <v>2968</v>
      </c>
      <c r="B2970" t="s">
        <v>5181</v>
      </c>
      <c r="C2970" t="s">
        <v>11113</v>
      </c>
      <c r="D2970" t="s">
        <v>11114</v>
      </c>
      <c r="E2970" t="s">
        <v>11115</v>
      </c>
      <c r="F2970" s="35" t="s">
        <v>11116</v>
      </c>
      <c r="G2970" s="1" t="s">
        <v>5104</v>
      </c>
      <c r="H2970" s="1" t="s">
        <v>5104</v>
      </c>
      <c r="I2970" s="3">
        <v>1</v>
      </c>
      <c r="J2970" s="1">
        <v>0</v>
      </c>
      <c r="K2970" s="1">
        <v>0</v>
      </c>
      <c r="L2970" s="3">
        <v>1</v>
      </c>
      <c r="M2970" s="6">
        <v>2000</v>
      </c>
      <c r="N2970" s="13">
        <v>2000</v>
      </c>
      <c r="O2970" s="3">
        <v>44</v>
      </c>
      <c r="P2970" s="1">
        <v>1.92</v>
      </c>
      <c r="Q2970" s="1">
        <v>1.92</v>
      </c>
      <c r="R2970" s="3">
        <v>47</v>
      </c>
      <c r="S2970" s="1">
        <v>10</v>
      </c>
      <c r="T2970" s="1">
        <v>10</v>
      </c>
      <c r="U2970" s="1">
        <v>0</v>
      </c>
      <c r="V2970" s="1">
        <v>0</v>
      </c>
      <c r="W2970" s="1">
        <v>0</v>
      </c>
      <c r="X2970" s="1">
        <v>0</v>
      </c>
      <c r="Y2970" s="1">
        <v>80</v>
      </c>
      <c r="Z2970" s="1">
        <v>0</v>
      </c>
      <c r="AA2970" s="1">
        <v>0</v>
      </c>
      <c r="AB2970" s="1">
        <v>0</v>
      </c>
      <c r="AC2970" s="3">
        <v>11</v>
      </c>
      <c r="AD2970" s="1">
        <v>-1.1678238000000001E-2</v>
      </c>
      <c r="AE2970" s="1">
        <v>-0.10786720199800399</v>
      </c>
      <c r="AF2970" s="1">
        <v>3</v>
      </c>
      <c r="AG2970" s="1">
        <v>3</v>
      </c>
      <c r="AH2970" s="1">
        <v>11</v>
      </c>
      <c r="AI2970" s="1">
        <v>6</v>
      </c>
      <c r="AJ2970" s="1">
        <v>6</v>
      </c>
      <c r="AK2970" s="1">
        <v>51</v>
      </c>
    </row>
    <row r="2971" spans="1:37" x14ac:dyDescent="0.2">
      <c r="A2971" t="s">
        <v>2969</v>
      </c>
      <c r="B2971" t="s">
        <v>5233</v>
      </c>
      <c r="C2971" t="s">
        <v>5234</v>
      </c>
      <c r="D2971" t="s">
        <v>11117</v>
      </c>
      <c r="E2971" t="s">
        <v>7466</v>
      </c>
      <c r="F2971" s="35" t="s">
        <v>11118</v>
      </c>
      <c r="G2971" s="1" t="s">
        <v>5105</v>
      </c>
      <c r="H2971" s="1" t="s">
        <v>5105</v>
      </c>
      <c r="I2971" s="3">
        <v>1</v>
      </c>
      <c r="J2971" s="1">
        <v>0</v>
      </c>
      <c r="K2971" s="1">
        <v>0</v>
      </c>
      <c r="L2971" s="3">
        <v>1</v>
      </c>
      <c r="M2971" s="6">
        <v>72999.5</v>
      </c>
      <c r="N2971" s="13">
        <v>72999.5</v>
      </c>
      <c r="O2971" s="3">
        <v>44</v>
      </c>
      <c r="P2971" s="1">
        <v>1</v>
      </c>
      <c r="Q2971" s="1">
        <v>1</v>
      </c>
      <c r="R2971" s="3">
        <v>47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100</v>
      </c>
      <c r="AC2971" s="3">
        <v>11</v>
      </c>
      <c r="AD2971" s="1">
        <v>-9.0224465000000004E-2</v>
      </c>
      <c r="AE2971" s="1">
        <v>7.4363546281954102E-2</v>
      </c>
      <c r="AF2971" s="1">
        <v>1</v>
      </c>
      <c r="AG2971" s="1">
        <v>1</v>
      </c>
      <c r="AH2971" s="1">
        <v>11</v>
      </c>
      <c r="AI2971" s="1">
        <v>3</v>
      </c>
      <c r="AJ2971" s="1">
        <v>3</v>
      </c>
      <c r="AK2971" s="1">
        <v>51</v>
      </c>
    </row>
    <row r="2972" spans="1:37" x14ac:dyDescent="0.2">
      <c r="A2972" t="s">
        <v>2970</v>
      </c>
      <c r="B2972" t="s">
        <v>5233</v>
      </c>
      <c r="C2972" t="s">
        <v>5234</v>
      </c>
      <c r="D2972" t="s">
        <v>11117</v>
      </c>
      <c r="E2972" t="s">
        <v>5273</v>
      </c>
      <c r="F2972" s="35" t="s">
        <v>11119</v>
      </c>
      <c r="G2972" s="1" t="s">
        <v>5105</v>
      </c>
      <c r="H2972" s="1" t="s">
        <v>5105</v>
      </c>
      <c r="I2972" s="3">
        <v>1</v>
      </c>
      <c r="J2972" s="1">
        <v>0</v>
      </c>
      <c r="K2972" s="1">
        <v>0</v>
      </c>
      <c r="L2972" s="3">
        <v>1</v>
      </c>
      <c r="M2972" s="6">
        <v>54999.7</v>
      </c>
      <c r="N2972" s="13">
        <v>54999.7</v>
      </c>
      <c r="O2972" s="3">
        <v>44</v>
      </c>
      <c r="P2972" s="1">
        <v>1</v>
      </c>
      <c r="Q2972" s="1">
        <v>1</v>
      </c>
      <c r="R2972" s="3">
        <v>47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100</v>
      </c>
      <c r="AC2972" s="3">
        <v>11</v>
      </c>
      <c r="AD2972" s="1">
        <v>-9.0224465000000004E-2</v>
      </c>
      <c r="AE2972" s="1">
        <v>7.4363546281954102E-2</v>
      </c>
      <c r="AF2972" s="1">
        <v>1</v>
      </c>
      <c r="AG2972" s="1">
        <v>1</v>
      </c>
      <c r="AH2972" s="1">
        <v>11</v>
      </c>
      <c r="AI2972" s="1">
        <v>5</v>
      </c>
      <c r="AJ2972" s="1">
        <v>5</v>
      </c>
      <c r="AK2972" s="1">
        <v>51</v>
      </c>
    </row>
    <row r="2973" spans="1:37" x14ac:dyDescent="0.2">
      <c r="A2973" t="s">
        <v>2971</v>
      </c>
      <c r="B2973" t="s">
        <v>5233</v>
      </c>
      <c r="C2973" t="s">
        <v>5234</v>
      </c>
      <c r="D2973" t="s">
        <v>11117</v>
      </c>
      <c r="E2973" t="s">
        <v>11120</v>
      </c>
      <c r="F2973" s="35" t="s">
        <v>11121</v>
      </c>
      <c r="G2973" s="1" t="s">
        <v>5105</v>
      </c>
      <c r="H2973" s="1" t="s">
        <v>5105</v>
      </c>
      <c r="I2973" s="3">
        <v>13</v>
      </c>
      <c r="J2973" s="1">
        <v>0</v>
      </c>
      <c r="K2973" s="1">
        <v>0</v>
      </c>
      <c r="L2973" s="3">
        <v>1</v>
      </c>
      <c r="M2973" s="6">
        <v>40000</v>
      </c>
      <c r="N2973" s="13">
        <v>40000</v>
      </c>
      <c r="O2973" s="3">
        <v>44</v>
      </c>
      <c r="P2973" s="1">
        <v>1</v>
      </c>
      <c r="Q2973" s="1">
        <v>1</v>
      </c>
      <c r="R2973" s="3">
        <v>47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100</v>
      </c>
      <c r="AC2973" s="3">
        <v>11</v>
      </c>
      <c r="AD2973" s="1">
        <v>-9.0224465000000004E-2</v>
      </c>
      <c r="AE2973" s="1">
        <v>7.4363546281954102E-2</v>
      </c>
      <c r="AF2973" s="1">
        <v>1</v>
      </c>
      <c r="AG2973" s="1">
        <v>1</v>
      </c>
      <c r="AH2973" s="1">
        <v>11</v>
      </c>
      <c r="AI2973" s="1">
        <v>3</v>
      </c>
      <c r="AJ2973" s="1">
        <v>3</v>
      </c>
      <c r="AK2973" s="1">
        <v>51</v>
      </c>
    </row>
    <row r="2974" spans="1:37" x14ac:dyDescent="0.2">
      <c r="A2974" t="s">
        <v>2972</v>
      </c>
      <c r="B2974" t="s">
        <v>5123</v>
      </c>
      <c r="C2974" t="s">
        <v>5254</v>
      </c>
      <c r="D2974" t="s">
        <v>11122</v>
      </c>
      <c r="E2974" t="s">
        <v>5296</v>
      </c>
      <c r="F2974" s="35" t="s">
        <v>11123</v>
      </c>
      <c r="G2974" s="1" t="s">
        <v>5105</v>
      </c>
      <c r="H2974" s="1" t="s">
        <v>5105</v>
      </c>
      <c r="I2974" s="3">
        <v>1</v>
      </c>
      <c r="J2974" s="1">
        <v>0</v>
      </c>
      <c r="K2974" s="1">
        <v>0</v>
      </c>
      <c r="L2974" s="3">
        <v>1</v>
      </c>
      <c r="M2974" s="6">
        <v>50</v>
      </c>
      <c r="N2974" s="13">
        <v>50</v>
      </c>
      <c r="O2974" s="3">
        <v>44</v>
      </c>
      <c r="P2974" s="1" t="s">
        <v>2</v>
      </c>
      <c r="Q2974" s="1">
        <v>3.5741999999999998</v>
      </c>
      <c r="R2974" s="3" t="s">
        <v>14989</v>
      </c>
      <c r="S2974" s="1">
        <v>10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20</v>
      </c>
      <c r="Z2974" s="1">
        <v>0</v>
      </c>
      <c r="AA2974" s="1">
        <v>50</v>
      </c>
      <c r="AB2974" s="1">
        <v>20</v>
      </c>
      <c r="AC2974" s="3">
        <v>11</v>
      </c>
      <c r="AD2974" s="1">
        <v>-4.9022193999999998E-2</v>
      </c>
      <c r="AE2974" s="1">
        <v>-4.0751083045269101E-2</v>
      </c>
      <c r="AF2974" s="1">
        <v>2</v>
      </c>
      <c r="AG2974" s="1">
        <v>2</v>
      </c>
      <c r="AH2974" s="1">
        <v>11</v>
      </c>
      <c r="AI2974" s="1">
        <v>1</v>
      </c>
      <c r="AJ2974" s="1">
        <v>1</v>
      </c>
      <c r="AK2974" s="1">
        <v>51</v>
      </c>
    </row>
    <row r="2975" spans="1:37" x14ac:dyDescent="0.2">
      <c r="A2975" t="s">
        <v>2973</v>
      </c>
      <c r="B2975" t="s">
        <v>5168</v>
      </c>
      <c r="C2975" t="s">
        <v>5169</v>
      </c>
      <c r="D2975" t="s">
        <v>11124</v>
      </c>
      <c r="E2975" t="s">
        <v>11125</v>
      </c>
      <c r="F2975" s="35" t="s">
        <v>11126</v>
      </c>
      <c r="G2975" s="1" t="s">
        <v>5104</v>
      </c>
      <c r="H2975" s="1" t="s">
        <v>5104</v>
      </c>
      <c r="I2975" s="3">
        <v>1</v>
      </c>
      <c r="J2975" s="1">
        <v>0</v>
      </c>
      <c r="K2975" s="1">
        <v>0</v>
      </c>
      <c r="L2975" s="3">
        <v>1</v>
      </c>
      <c r="M2975" s="6">
        <v>21.4</v>
      </c>
      <c r="N2975" s="13">
        <v>21.4</v>
      </c>
      <c r="O2975" s="3">
        <v>44</v>
      </c>
      <c r="P2975" s="1">
        <v>0.98</v>
      </c>
      <c r="Q2975" s="1">
        <v>0.98</v>
      </c>
      <c r="R2975" s="3">
        <v>47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100</v>
      </c>
      <c r="AA2975" s="1">
        <v>0</v>
      </c>
      <c r="AB2975" s="1">
        <v>0</v>
      </c>
      <c r="AC2975" s="3">
        <v>11</v>
      </c>
      <c r="AD2975" s="1">
        <v>-2.3178500000000002E-3</v>
      </c>
      <c r="AE2975" s="1">
        <v>-1.83482956129398E-2</v>
      </c>
      <c r="AF2975" s="1">
        <v>3</v>
      </c>
      <c r="AG2975" s="1">
        <v>3</v>
      </c>
      <c r="AH2975" s="1">
        <v>11</v>
      </c>
      <c r="AI2975" s="1">
        <v>8</v>
      </c>
      <c r="AJ2975" s="1">
        <v>8</v>
      </c>
      <c r="AK2975" s="1">
        <v>51</v>
      </c>
    </row>
    <row r="2976" spans="1:37" x14ac:dyDescent="0.2">
      <c r="A2976" t="s">
        <v>2974</v>
      </c>
      <c r="B2976" t="s">
        <v>5123</v>
      </c>
      <c r="C2976" t="s">
        <v>5383</v>
      </c>
      <c r="D2976" t="s">
        <v>11127</v>
      </c>
      <c r="E2976" t="s">
        <v>5685</v>
      </c>
      <c r="F2976" s="35" t="s">
        <v>11128</v>
      </c>
      <c r="G2976" s="1" t="s">
        <v>5104</v>
      </c>
      <c r="H2976" s="1" t="s">
        <v>5104</v>
      </c>
      <c r="I2976" s="3">
        <v>1</v>
      </c>
      <c r="J2976" s="1">
        <v>1</v>
      </c>
      <c r="K2976" s="1">
        <v>1</v>
      </c>
      <c r="L2976" s="3">
        <v>1</v>
      </c>
      <c r="M2976" s="6">
        <v>22.3</v>
      </c>
      <c r="N2976" s="13">
        <v>22.3</v>
      </c>
      <c r="O2976" s="3">
        <v>44</v>
      </c>
      <c r="P2976" s="1">
        <v>4.4800000000000004</v>
      </c>
      <c r="Q2976" s="1">
        <v>4.4800000000000004</v>
      </c>
      <c r="R2976" s="3">
        <v>47</v>
      </c>
      <c r="S2976" s="1">
        <v>20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10</v>
      </c>
      <c r="Z2976" s="1">
        <v>0</v>
      </c>
      <c r="AA2976" s="1">
        <v>40</v>
      </c>
      <c r="AB2976" s="1">
        <v>30</v>
      </c>
      <c r="AC2976" s="3">
        <v>11</v>
      </c>
      <c r="AD2976" s="1">
        <v>-3.6722113000000001E-2</v>
      </c>
      <c r="AE2976" s="1">
        <v>-5.4924045430876601E-3</v>
      </c>
      <c r="AF2976" s="1">
        <v>1</v>
      </c>
      <c r="AG2976" s="1">
        <v>1</v>
      </c>
      <c r="AH2976" s="1">
        <v>11</v>
      </c>
      <c r="AI2976" s="1">
        <v>3</v>
      </c>
      <c r="AJ2976" s="1">
        <v>3</v>
      </c>
      <c r="AK2976" s="1">
        <v>51</v>
      </c>
    </row>
    <row r="2977" spans="1:37" x14ac:dyDescent="0.2">
      <c r="A2977" t="s">
        <v>2975</v>
      </c>
      <c r="B2977" t="s">
        <v>5412</v>
      </c>
      <c r="C2977" t="s">
        <v>5413</v>
      </c>
      <c r="D2977" t="s">
        <v>11129</v>
      </c>
      <c r="E2977" t="s">
        <v>8895</v>
      </c>
      <c r="F2977" s="35" t="s">
        <v>11130</v>
      </c>
      <c r="G2977" s="1" t="s">
        <v>5105</v>
      </c>
      <c r="H2977" s="1" t="s">
        <v>5105</v>
      </c>
      <c r="I2977" s="3">
        <v>1</v>
      </c>
      <c r="J2977" s="1">
        <v>0</v>
      </c>
      <c r="K2977" s="1">
        <v>0</v>
      </c>
      <c r="L2977" s="3">
        <v>1</v>
      </c>
      <c r="M2977" s="6">
        <v>9000</v>
      </c>
      <c r="N2977" s="13">
        <v>9000</v>
      </c>
      <c r="O2977" s="3">
        <v>44</v>
      </c>
      <c r="P2977" s="1">
        <v>1.0149999999999999</v>
      </c>
      <c r="Q2977" s="1">
        <v>1.0149999999999999</v>
      </c>
      <c r="R2977" s="3">
        <v>47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20</v>
      </c>
      <c r="Z2977" s="1">
        <v>0</v>
      </c>
      <c r="AA2977" s="1">
        <v>0</v>
      </c>
      <c r="AB2977" s="1">
        <v>80</v>
      </c>
      <c r="AC2977" s="3">
        <v>11</v>
      </c>
      <c r="AD2977" s="1">
        <v>-9.6483146000000006E-2</v>
      </c>
      <c r="AE2977" s="1">
        <v>2.21853394695656E-2</v>
      </c>
      <c r="AF2977" s="1">
        <v>2</v>
      </c>
      <c r="AG2977" s="1">
        <v>2</v>
      </c>
      <c r="AH2977" s="1">
        <v>11</v>
      </c>
      <c r="AI2977" s="1">
        <v>3</v>
      </c>
      <c r="AJ2977" s="1">
        <v>3</v>
      </c>
      <c r="AK2977" s="1">
        <v>51</v>
      </c>
    </row>
    <row r="2978" spans="1:37" x14ac:dyDescent="0.2">
      <c r="A2978" t="s">
        <v>2976</v>
      </c>
      <c r="B2978" t="s">
        <v>5181</v>
      </c>
      <c r="C2978" t="s">
        <v>5915</v>
      </c>
      <c r="D2978" t="s">
        <v>11131</v>
      </c>
      <c r="E2978" t="s">
        <v>11132</v>
      </c>
      <c r="F2978" s="35" t="s">
        <v>11133</v>
      </c>
      <c r="G2978" s="1" t="s">
        <v>5105</v>
      </c>
      <c r="H2978" s="1" t="s">
        <v>5105</v>
      </c>
      <c r="I2978" s="3">
        <v>1</v>
      </c>
      <c r="J2978" s="1">
        <v>1</v>
      </c>
      <c r="K2978" s="1">
        <v>1</v>
      </c>
      <c r="L2978" s="3">
        <v>1</v>
      </c>
      <c r="M2978" s="6">
        <v>4030</v>
      </c>
      <c r="N2978" s="13">
        <v>4030</v>
      </c>
      <c r="O2978" s="3">
        <v>44</v>
      </c>
      <c r="P2978" s="1">
        <v>4.085</v>
      </c>
      <c r="Q2978" s="1">
        <v>4.085</v>
      </c>
      <c r="R2978" s="3">
        <v>47</v>
      </c>
      <c r="S2978" s="1">
        <v>10</v>
      </c>
      <c r="T2978" s="1">
        <v>20</v>
      </c>
      <c r="U2978" s="1">
        <v>0</v>
      </c>
      <c r="V2978" s="1">
        <v>0</v>
      </c>
      <c r="W2978" s="1">
        <v>0</v>
      </c>
      <c r="X2978" s="1">
        <v>0</v>
      </c>
      <c r="Y2978" s="1">
        <v>70</v>
      </c>
      <c r="Z2978" s="1">
        <v>0</v>
      </c>
      <c r="AA2978" s="1">
        <v>0</v>
      </c>
      <c r="AB2978" s="1">
        <v>0</v>
      </c>
      <c r="AC2978" s="3">
        <v>11</v>
      </c>
      <c r="AD2978" s="1">
        <v>-1.0733993000000001E-2</v>
      </c>
      <c r="AE2978" s="1">
        <v>-0.106743687323663</v>
      </c>
      <c r="AF2978" s="1">
        <v>2</v>
      </c>
      <c r="AG2978" s="1">
        <v>2</v>
      </c>
      <c r="AH2978" s="1">
        <v>11</v>
      </c>
      <c r="AI2978" s="1">
        <v>3</v>
      </c>
      <c r="AJ2978" s="1">
        <v>3</v>
      </c>
      <c r="AK2978" s="1">
        <v>51</v>
      </c>
    </row>
    <row r="2979" spans="1:37" x14ac:dyDescent="0.2">
      <c r="A2979" t="s">
        <v>2977</v>
      </c>
      <c r="B2979" t="s">
        <v>5181</v>
      </c>
      <c r="C2979" t="s">
        <v>5915</v>
      </c>
      <c r="D2979" t="s">
        <v>11131</v>
      </c>
      <c r="E2979" t="s">
        <v>11134</v>
      </c>
      <c r="F2979" s="35" t="s">
        <v>11135</v>
      </c>
      <c r="G2979" s="1" t="s">
        <v>5105</v>
      </c>
      <c r="H2979" s="1" t="s">
        <v>5105</v>
      </c>
      <c r="I2979" s="3">
        <v>1</v>
      </c>
      <c r="J2979" s="1">
        <v>0</v>
      </c>
      <c r="K2979" s="1">
        <v>0</v>
      </c>
      <c r="L2979" s="3">
        <v>1</v>
      </c>
      <c r="M2979" s="6">
        <v>3793.8</v>
      </c>
      <c r="N2979" s="13">
        <v>3793.8</v>
      </c>
      <c r="O2979" s="3">
        <v>44</v>
      </c>
      <c r="P2979" s="1">
        <v>3.75</v>
      </c>
      <c r="Q2979" s="1">
        <v>3.75</v>
      </c>
      <c r="R2979" s="3">
        <v>47</v>
      </c>
      <c r="S2979" s="1">
        <v>10</v>
      </c>
      <c r="T2979" s="1">
        <v>20</v>
      </c>
      <c r="U2979" s="1">
        <v>0</v>
      </c>
      <c r="V2979" s="1">
        <v>0</v>
      </c>
      <c r="W2979" s="1">
        <v>0</v>
      </c>
      <c r="X2979" s="1">
        <v>0</v>
      </c>
      <c r="Y2979" s="1">
        <v>70</v>
      </c>
      <c r="Z2979" s="1">
        <v>0</v>
      </c>
      <c r="AA2979" s="1">
        <v>0</v>
      </c>
      <c r="AB2979" s="1">
        <v>0</v>
      </c>
      <c r="AC2979" s="3">
        <v>11</v>
      </c>
      <c r="AD2979" s="1">
        <v>-1.0733993000000001E-2</v>
      </c>
      <c r="AE2979" s="1">
        <v>-0.106743687323663</v>
      </c>
      <c r="AF2979" s="1">
        <v>2</v>
      </c>
      <c r="AG2979" s="1">
        <v>2</v>
      </c>
      <c r="AH2979" s="1">
        <v>11</v>
      </c>
      <c r="AI2979" s="1">
        <v>3</v>
      </c>
      <c r="AJ2979" s="1">
        <v>3</v>
      </c>
      <c r="AK2979" s="1">
        <v>51</v>
      </c>
    </row>
    <row r="2980" spans="1:37" x14ac:dyDescent="0.2">
      <c r="A2980" t="s">
        <v>2978</v>
      </c>
      <c r="B2980" t="s">
        <v>5181</v>
      </c>
      <c r="C2980" t="s">
        <v>5915</v>
      </c>
      <c r="D2980" t="s">
        <v>11136</v>
      </c>
      <c r="E2980" t="s">
        <v>7355</v>
      </c>
      <c r="F2980" s="35" t="s">
        <v>11137</v>
      </c>
      <c r="G2980" s="1" t="s">
        <v>5105</v>
      </c>
      <c r="H2980" s="1" t="s">
        <v>5105</v>
      </c>
      <c r="I2980" s="3">
        <v>1</v>
      </c>
      <c r="J2980" s="1">
        <v>1</v>
      </c>
      <c r="K2980" s="1">
        <v>1</v>
      </c>
      <c r="L2980" s="3">
        <v>1</v>
      </c>
      <c r="M2980" s="6">
        <f>(1000 + 1500)/2</f>
        <v>1250</v>
      </c>
      <c r="N2980" s="1">
        <f>(1000 + 1500)/2</f>
        <v>1250</v>
      </c>
      <c r="O2980" s="3">
        <v>1</v>
      </c>
      <c r="P2980" s="1">
        <v>4</v>
      </c>
      <c r="Q2980" s="1">
        <v>4</v>
      </c>
      <c r="R2980" s="6">
        <v>1</v>
      </c>
      <c r="S2980" s="1">
        <v>50</v>
      </c>
      <c r="T2980" s="1">
        <v>10</v>
      </c>
      <c r="U2980" s="1">
        <v>0</v>
      </c>
      <c r="V2980" s="1">
        <v>0</v>
      </c>
      <c r="W2980" s="1">
        <v>10</v>
      </c>
      <c r="X2980" s="1">
        <v>0</v>
      </c>
      <c r="Y2980" s="1">
        <v>20</v>
      </c>
      <c r="Z2980" s="1">
        <v>0</v>
      </c>
      <c r="AA2980" s="1">
        <v>0</v>
      </c>
      <c r="AB2980" s="1">
        <v>10</v>
      </c>
      <c r="AC2980" s="3">
        <v>1</v>
      </c>
      <c r="AD2980" s="1">
        <v>4.3399939999999998E-2</v>
      </c>
      <c r="AE2980" s="1">
        <v>-2.4700490756376599E-2</v>
      </c>
      <c r="AF2980" s="1">
        <v>1</v>
      </c>
      <c r="AG2980" s="1">
        <v>1</v>
      </c>
      <c r="AH2980" s="15">
        <v>1</v>
      </c>
      <c r="AI2980" s="1">
        <v>2</v>
      </c>
      <c r="AJ2980" s="1">
        <v>2</v>
      </c>
      <c r="AK2980" s="1">
        <v>51</v>
      </c>
    </row>
    <row r="2981" spans="1:37" x14ac:dyDescent="0.2">
      <c r="A2981" t="s">
        <v>2979</v>
      </c>
      <c r="B2981" t="s">
        <v>5181</v>
      </c>
      <c r="C2981" t="s">
        <v>5915</v>
      </c>
      <c r="D2981" t="s">
        <v>11136</v>
      </c>
      <c r="E2981" t="s">
        <v>11138</v>
      </c>
      <c r="F2981" s="35" t="s">
        <v>11139</v>
      </c>
      <c r="G2981" s="1" t="s">
        <v>5105</v>
      </c>
      <c r="H2981" s="1" t="s">
        <v>5105</v>
      </c>
      <c r="I2981" s="3">
        <v>1</v>
      </c>
      <c r="J2981" s="1">
        <v>1</v>
      </c>
      <c r="K2981" s="1">
        <v>1</v>
      </c>
      <c r="L2981" s="3">
        <v>1</v>
      </c>
      <c r="M2981" s="6">
        <v>1340</v>
      </c>
      <c r="N2981" s="13">
        <v>1340</v>
      </c>
      <c r="O2981" s="3">
        <v>44</v>
      </c>
      <c r="P2981" s="1">
        <v>4</v>
      </c>
      <c r="Q2981" s="1">
        <v>4</v>
      </c>
      <c r="R2981" s="3">
        <v>1</v>
      </c>
      <c r="S2981" s="1">
        <v>10</v>
      </c>
      <c r="T2981" s="1">
        <v>20</v>
      </c>
      <c r="U2981" s="1">
        <v>0</v>
      </c>
      <c r="V2981" s="1">
        <v>0</v>
      </c>
      <c r="W2981" s="1">
        <v>0</v>
      </c>
      <c r="X2981" s="1">
        <v>0</v>
      </c>
      <c r="Y2981" s="1">
        <v>70</v>
      </c>
      <c r="Z2981" s="1">
        <v>0</v>
      </c>
      <c r="AA2981" s="1">
        <v>0</v>
      </c>
      <c r="AB2981" s="1">
        <v>0</v>
      </c>
      <c r="AC2981" s="3">
        <v>11</v>
      </c>
      <c r="AD2981" s="1">
        <v>-1.0733993000000001E-2</v>
      </c>
      <c r="AE2981" s="1">
        <v>-0.106743687323663</v>
      </c>
      <c r="AF2981" s="1">
        <v>1</v>
      </c>
      <c r="AG2981" s="1">
        <v>1</v>
      </c>
      <c r="AH2981" s="1">
        <v>11</v>
      </c>
      <c r="AI2981" s="1">
        <v>2</v>
      </c>
      <c r="AJ2981" s="1">
        <v>2</v>
      </c>
      <c r="AK2981" s="1">
        <v>51</v>
      </c>
    </row>
    <row r="2982" spans="1:37" x14ac:dyDescent="0.2">
      <c r="A2982" t="s">
        <v>2980</v>
      </c>
      <c r="B2982" t="s">
        <v>5168</v>
      </c>
      <c r="C2982" t="s">
        <v>6685</v>
      </c>
      <c r="D2982" t="s">
        <v>11140</v>
      </c>
      <c r="E2982" t="s">
        <v>11141</v>
      </c>
      <c r="F2982" s="35" t="s">
        <v>11142</v>
      </c>
      <c r="G2982" s="1" t="s">
        <v>5104</v>
      </c>
      <c r="H2982" s="1" t="s">
        <v>5104</v>
      </c>
      <c r="I2982" s="3">
        <v>1</v>
      </c>
      <c r="J2982" s="1">
        <v>0</v>
      </c>
      <c r="K2982" s="1">
        <v>0</v>
      </c>
      <c r="L2982" s="3">
        <v>1</v>
      </c>
      <c r="M2982" s="6">
        <v>6</v>
      </c>
      <c r="N2982" s="13">
        <v>6</v>
      </c>
      <c r="O2982" s="3">
        <v>44</v>
      </c>
      <c r="P2982" s="1">
        <v>0.995</v>
      </c>
      <c r="Q2982" s="1">
        <v>0.995</v>
      </c>
      <c r="R2982" s="3">
        <v>47</v>
      </c>
      <c r="S2982" s="1">
        <v>100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3">
        <v>1</v>
      </c>
      <c r="AD2982" s="1">
        <v>9.9855619000000007E-2</v>
      </c>
      <c r="AE2982" s="1">
        <v>2.21434269404166E-2</v>
      </c>
      <c r="AF2982" s="1">
        <v>4</v>
      </c>
      <c r="AG2982" s="2">
        <v>4</v>
      </c>
      <c r="AH2982" s="1">
        <v>1</v>
      </c>
      <c r="AI2982" s="1">
        <v>1</v>
      </c>
      <c r="AJ2982" s="1">
        <v>1</v>
      </c>
      <c r="AK2982" s="1">
        <v>51</v>
      </c>
    </row>
    <row r="2983" spans="1:37" x14ac:dyDescent="0.2">
      <c r="A2983" t="s">
        <v>2981</v>
      </c>
      <c r="B2983" t="s">
        <v>5168</v>
      </c>
      <c r="C2983" t="s">
        <v>6685</v>
      </c>
      <c r="D2983" t="s">
        <v>11140</v>
      </c>
      <c r="E2983" t="s">
        <v>5761</v>
      </c>
      <c r="F2983" s="35" t="s">
        <v>11143</v>
      </c>
      <c r="G2983" s="1" t="s">
        <v>5104</v>
      </c>
      <c r="H2983" s="1" t="s">
        <v>5104</v>
      </c>
      <c r="I2983" s="3">
        <v>1</v>
      </c>
      <c r="J2983" s="1">
        <v>0</v>
      </c>
      <c r="K2983" s="1">
        <v>0</v>
      </c>
      <c r="L2983" s="3">
        <v>1</v>
      </c>
      <c r="M2983" s="6">
        <v>6.7</v>
      </c>
      <c r="N2983" s="13">
        <v>6.7</v>
      </c>
      <c r="O2983" s="3">
        <v>44</v>
      </c>
      <c r="P2983" s="1">
        <v>1</v>
      </c>
      <c r="Q2983" s="1">
        <v>1</v>
      </c>
      <c r="R2983" s="3">
        <v>47</v>
      </c>
      <c r="S2983" s="1">
        <v>100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3">
        <v>11</v>
      </c>
      <c r="AD2983" s="1">
        <v>9.9855619000000007E-2</v>
      </c>
      <c r="AE2983" s="1">
        <v>2.21434269404166E-2</v>
      </c>
      <c r="AF2983" s="1">
        <v>4</v>
      </c>
      <c r="AG2983" s="2">
        <v>4</v>
      </c>
      <c r="AH2983" s="1">
        <v>11</v>
      </c>
      <c r="AI2983" s="1">
        <v>1</v>
      </c>
      <c r="AJ2983" s="1">
        <v>1</v>
      </c>
      <c r="AK2983" s="1">
        <v>51</v>
      </c>
    </row>
    <row r="2984" spans="1:37" x14ac:dyDescent="0.2">
      <c r="A2984" t="s">
        <v>2982</v>
      </c>
      <c r="B2984" t="s">
        <v>5168</v>
      </c>
      <c r="C2984" t="s">
        <v>6685</v>
      </c>
      <c r="D2984" t="s">
        <v>11140</v>
      </c>
      <c r="E2984" t="s">
        <v>5397</v>
      </c>
      <c r="F2984" s="35" t="s">
        <v>11144</v>
      </c>
      <c r="G2984" s="1" t="s">
        <v>5104</v>
      </c>
      <c r="H2984" s="1" t="s">
        <v>5104</v>
      </c>
      <c r="I2984" s="3">
        <v>1</v>
      </c>
      <c r="J2984" s="1">
        <v>0</v>
      </c>
      <c r="K2984" s="1">
        <v>0</v>
      </c>
      <c r="L2984" s="3">
        <v>1</v>
      </c>
      <c r="M2984" s="6">
        <v>7.1</v>
      </c>
      <c r="N2984" s="13">
        <v>7.1</v>
      </c>
      <c r="O2984" s="3">
        <v>44</v>
      </c>
      <c r="P2984" s="1">
        <v>1</v>
      </c>
      <c r="Q2984" s="1">
        <v>1</v>
      </c>
      <c r="R2984" s="3">
        <v>47</v>
      </c>
      <c r="S2984" s="1">
        <v>100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3">
        <v>11</v>
      </c>
      <c r="AD2984" s="1">
        <v>9.9855619000000007E-2</v>
      </c>
      <c r="AE2984" s="1">
        <v>2.21434269404166E-2</v>
      </c>
      <c r="AF2984" s="1">
        <v>4</v>
      </c>
      <c r="AG2984" s="2">
        <v>4</v>
      </c>
      <c r="AH2984" s="1">
        <v>11</v>
      </c>
      <c r="AI2984" s="1">
        <v>2</v>
      </c>
      <c r="AJ2984" s="1">
        <v>2</v>
      </c>
      <c r="AK2984" s="1">
        <v>51</v>
      </c>
    </row>
    <row r="2985" spans="1:37" x14ac:dyDescent="0.2">
      <c r="A2985" t="s">
        <v>2983</v>
      </c>
      <c r="B2985" t="s">
        <v>5168</v>
      </c>
      <c r="C2985" t="s">
        <v>6685</v>
      </c>
      <c r="D2985" t="s">
        <v>11140</v>
      </c>
      <c r="E2985" t="s">
        <v>6862</v>
      </c>
      <c r="F2985" s="35" t="s">
        <v>11145</v>
      </c>
      <c r="G2985" s="1" t="s">
        <v>5104</v>
      </c>
      <c r="H2985" s="1" t="s">
        <v>5104</v>
      </c>
      <c r="I2985" s="3">
        <v>1</v>
      </c>
      <c r="J2985" s="1">
        <v>0</v>
      </c>
      <c r="K2985" s="1">
        <v>0</v>
      </c>
      <c r="L2985" s="3">
        <v>1</v>
      </c>
      <c r="M2985" s="6">
        <v>5.3</v>
      </c>
      <c r="N2985" s="13">
        <v>5.3</v>
      </c>
      <c r="O2985" s="3">
        <v>44</v>
      </c>
      <c r="P2985" s="1">
        <v>0.995</v>
      </c>
      <c r="Q2985" s="1">
        <v>0.995</v>
      </c>
      <c r="R2985" s="3">
        <v>47</v>
      </c>
      <c r="S2985" s="1">
        <v>100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3">
        <v>1</v>
      </c>
      <c r="AD2985" s="1">
        <v>9.9855619000000007E-2</v>
      </c>
      <c r="AE2985" s="1">
        <v>2.21434269404166E-2</v>
      </c>
      <c r="AF2985" s="1">
        <v>4</v>
      </c>
      <c r="AG2985" s="2">
        <v>4</v>
      </c>
      <c r="AH2985" s="1">
        <v>1</v>
      </c>
      <c r="AI2985" s="1">
        <v>3</v>
      </c>
      <c r="AJ2985" s="1">
        <v>3</v>
      </c>
      <c r="AK2985" s="1">
        <v>51</v>
      </c>
    </row>
    <row r="2986" spans="1:37" x14ac:dyDescent="0.2">
      <c r="A2986" t="s">
        <v>2984</v>
      </c>
      <c r="B2986" t="s">
        <v>5168</v>
      </c>
      <c r="C2986" t="s">
        <v>6685</v>
      </c>
      <c r="D2986" t="s">
        <v>11140</v>
      </c>
      <c r="E2986" t="s">
        <v>11146</v>
      </c>
      <c r="F2986" s="35" t="s">
        <v>11147</v>
      </c>
      <c r="G2986" s="1" t="s">
        <v>5104</v>
      </c>
      <c r="H2986" s="1" t="s">
        <v>5104</v>
      </c>
      <c r="I2986" s="3">
        <v>1</v>
      </c>
      <c r="J2986" s="1">
        <v>0</v>
      </c>
      <c r="K2986" s="1">
        <v>0</v>
      </c>
      <c r="L2986" s="3">
        <v>1</v>
      </c>
      <c r="M2986" s="6">
        <v>9.1</v>
      </c>
      <c r="N2986" s="13">
        <v>9.1</v>
      </c>
      <c r="O2986" s="3">
        <v>44</v>
      </c>
      <c r="P2986" s="1">
        <v>1</v>
      </c>
      <c r="Q2986" s="1">
        <v>1</v>
      </c>
      <c r="R2986" s="3">
        <v>47</v>
      </c>
      <c r="S2986" s="1">
        <v>100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3">
        <v>11</v>
      </c>
      <c r="AD2986" s="1">
        <v>9.9855619000000007E-2</v>
      </c>
      <c r="AE2986" s="1">
        <v>2.21434269404166E-2</v>
      </c>
      <c r="AF2986" s="1">
        <v>4</v>
      </c>
      <c r="AG2986" s="2">
        <v>4</v>
      </c>
      <c r="AH2986" s="1">
        <v>11</v>
      </c>
      <c r="AI2986" s="1">
        <v>1</v>
      </c>
      <c r="AJ2986" s="1">
        <v>1</v>
      </c>
      <c r="AK2986" s="1">
        <v>51</v>
      </c>
    </row>
    <row r="2987" spans="1:37" x14ac:dyDescent="0.2">
      <c r="A2987" t="s">
        <v>2985</v>
      </c>
      <c r="B2987" t="s">
        <v>5168</v>
      </c>
      <c r="C2987" t="s">
        <v>6685</v>
      </c>
      <c r="D2987" t="s">
        <v>11140</v>
      </c>
      <c r="E2987" t="s">
        <v>11148</v>
      </c>
      <c r="F2987" s="35" t="s">
        <v>11149</v>
      </c>
      <c r="G2987" s="1" t="s">
        <v>5104</v>
      </c>
      <c r="H2987" s="1" t="s">
        <v>5104</v>
      </c>
      <c r="I2987" s="3">
        <v>1</v>
      </c>
      <c r="J2987" s="1">
        <v>0</v>
      </c>
      <c r="K2987" s="1">
        <v>0</v>
      </c>
      <c r="L2987" s="3">
        <v>1</v>
      </c>
      <c r="M2987" s="6">
        <v>5</v>
      </c>
      <c r="N2987" s="13">
        <v>5</v>
      </c>
      <c r="O2987" s="3">
        <v>44</v>
      </c>
      <c r="P2987" s="1">
        <v>0.995</v>
      </c>
      <c r="Q2987" s="1">
        <v>0.995</v>
      </c>
      <c r="R2987" s="3">
        <v>47</v>
      </c>
      <c r="S2987" s="1">
        <v>100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3">
        <v>11</v>
      </c>
      <c r="AD2987" s="1">
        <v>9.9855619000000007E-2</v>
      </c>
      <c r="AE2987" s="1">
        <v>2.21434269404166E-2</v>
      </c>
      <c r="AF2987" s="1">
        <v>4</v>
      </c>
      <c r="AG2987" s="2">
        <v>4</v>
      </c>
      <c r="AH2987" s="1">
        <v>11</v>
      </c>
      <c r="AI2987" s="1">
        <v>3</v>
      </c>
      <c r="AJ2987" s="1">
        <v>3</v>
      </c>
      <c r="AK2987" s="1">
        <v>51</v>
      </c>
    </row>
    <row r="2988" spans="1:37" x14ac:dyDescent="0.2">
      <c r="A2988" t="s">
        <v>2986</v>
      </c>
      <c r="B2988" t="s">
        <v>5168</v>
      </c>
      <c r="C2988" t="s">
        <v>6685</v>
      </c>
      <c r="D2988" t="s">
        <v>11140</v>
      </c>
      <c r="E2988" t="s">
        <v>11150</v>
      </c>
      <c r="F2988" s="35" t="s">
        <v>11151</v>
      </c>
      <c r="G2988" s="1" t="s">
        <v>5104</v>
      </c>
      <c r="H2988" s="1" t="s">
        <v>5104</v>
      </c>
      <c r="I2988" s="3">
        <v>1</v>
      </c>
      <c r="J2988" s="1">
        <v>0</v>
      </c>
      <c r="K2988" s="1">
        <v>0</v>
      </c>
      <c r="L2988" s="3">
        <v>1</v>
      </c>
      <c r="M2988" s="6">
        <v>6.4</v>
      </c>
      <c r="N2988" s="13">
        <v>6.4</v>
      </c>
      <c r="O2988" s="3">
        <v>44</v>
      </c>
      <c r="P2988" s="1">
        <v>1</v>
      </c>
      <c r="Q2988" s="1">
        <v>1</v>
      </c>
      <c r="R2988" s="3">
        <v>1</v>
      </c>
      <c r="S2988" s="1">
        <v>100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3">
        <v>11</v>
      </c>
      <c r="AD2988" s="1">
        <v>9.9855619000000007E-2</v>
      </c>
      <c r="AE2988" s="1">
        <v>2.21434269404166E-2</v>
      </c>
      <c r="AF2988" s="1">
        <v>4</v>
      </c>
      <c r="AG2988" s="2">
        <v>4</v>
      </c>
      <c r="AH2988" s="1">
        <v>11</v>
      </c>
      <c r="AI2988" s="1">
        <v>5</v>
      </c>
      <c r="AJ2988" s="1">
        <v>5</v>
      </c>
      <c r="AK2988" s="1">
        <v>51</v>
      </c>
    </row>
    <row r="2989" spans="1:37" x14ac:dyDescent="0.2">
      <c r="A2989" t="s">
        <v>2987</v>
      </c>
      <c r="B2989" t="s">
        <v>5123</v>
      </c>
      <c r="C2989" t="s">
        <v>5131</v>
      </c>
      <c r="D2989" t="s">
        <v>11152</v>
      </c>
      <c r="E2989" t="s">
        <v>11153</v>
      </c>
      <c r="F2989" s="35" t="s">
        <v>11154</v>
      </c>
      <c r="G2989" s="1" t="s">
        <v>2</v>
      </c>
      <c r="H2989" s="1" t="s">
        <v>5104</v>
      </c>
      <c r="I2989" s="14" t="s">
        <v>14989</v>
      </c>
      <c r="J2989" s="1" t="s">
        <v>2</v>
      </c>
      <c r="K2989" s="1">
        <v>0</v>
      </c>
      <c r="L2989" s="14" t="s">
        <v>14989</v>
      </c>
      <c r="M2989" s="6">
        <v>14.7</v>
      </c>
      <c r="N2989" s="13">
        <v>14.7</v>
      </c>
      <c r="O2989" s="3">
        <v>44</v>
      </c>
      <c r="P2989" s="1" t="s">
        <v>2</v>
      </c>
      <c r="Q2989" s="1">
        <v>4.6454000000000004</v>
      </c>
      <c r="R2989" s="3" t="s">
        <v>14989</v>
      </c>
      <c r="S2989" s="1">
        <v>20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10</v>
      </c>
      <c r="Z2989" s="1">
        <v>0</v>
      </c>
      <c r="AA2989" s="1">
        <v>40</v>
      </c>
      <c r="AB2989" s="1">
        <v>30</v>
      </c>
      <c r="AC2989" s="3">
        <v>11</v>
      </c>
      <c r="AD2989" s="1">
        <v>-3.6722113000000001E-2</v>
      </c>
      <c r="AE2989" s="1">
        <v>-5.4924045430876497E-3</v>
      </c>
      <c r="AF2989" s="1">
        <v>1</v>
      </c>
      <c r="AG2989" s="1">
        <v>1</v>
      </c>
      <c r="AH2989" s="1">
        <v>11</v>
      </c>
      <c r="AI2989" s="1">
        <v>2</v>
      </c>
      <c r="AJ2989" s="1">
        <v>2</v>
      </c>
      <c r="AK2989" s="1">
        <v>51</v>
      </c>
    </row>
    <row r="2990" spans="1:37" x14ac:dyDescent="0.2">
      <c r="A2990" t="s">
        <v>2988</v>
      </c>
      <c r="B2990" t="s">
        <v>5123</v>
      </c>
      <c r="C2990" t="s">
        <v>5131</v>
      </c>
      <c r="D2990" t="s">
        <v>11152</v>
      </c>
      <c r="E2990" t="s">
        <v>11155</v>
      </c>
      <c r="F2990" s="35" t="s">
        <v>11156</v>
      </c>
      <c r="G2990" s="1" t="s">
        <v>5104</v>
      </c>
      <c r="H2990" s="1" t="s">
        <v>5104</v>
      </c>
      <c r="I2990" s="3">
        <v>1</v>
      </c>
      <c r="J2990" s="1">
        <v>0</v>
      </c>
      <c r="K2990" s="1">
        <v>0</v>
      </c>
      <c r="L2990" s="3">
        <v>1</v>
      </c>
      <c r="M2990" s="6">
        <v>14.2</v>
      </c>
      <c r="N2990" s="13">
        <v>14.2</v>
      </c>
      <c r="O2990" s="3">
        <v>44</v>
      </c>
      <c r="P2990" s="1" t="s">
        <v>2</v>
      </c>
      <c r="Q2990" s="1">
        <v>3.3961999999999999</v>
      </c>
      <c r="R2990" s="3" t="s">
        <v>14989</v>
      </c>
      <c r="S2990" s="1">
        <v>20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20</v>
      </c>
      <c r="Z2990" s="1">
        <v>0</v>
      </c>
      <c r="AA2990" s="1">
        <v>20</v>
      </c>
      <c r="AB2990" s="1">
        <v>40</v>
      </c>
      <c r="AC2990" s="3">
        <v>11</v>
      </c>
      <c r="AD2990" s="1">
        <v>-4.6720485999999999E-2</v>
      </c>
      <c r="AE2990" s="1">
        <v>-7.7927399428690198E-3</v>
      </c>
      <c r="AF2990" s="1">
        <v>1</v>
      </c>
      <c r="AG2990" s="1">
        <v>1</v>
      </c>
      <c r="AH2990" s="1">
        <v>11</v>
      </c>
      <c r="AI2990" s="1">
        <v>1</v>
      </c>
      <c r="AJ2990" s="1">
        <v>1</v>
      </c>
      <c r="AK2990" s="1">
        <v>51</v>
      </c>
    </row>
    <row r="2991" spans="1:37" x14ac:dyDescent="0.2">
      <c r="A2991" t="s">
        <v>2989</v>
      </c>
      <c r="B2991" t="s">
        <v>5123</v>
      </c>
      <c r="C2991" t="s">
        <v>5131</v>
      </c>
      <c r="D2991" t="s">
        <v>11152</v>
      </c>
      <c r="E2991" t="s">
        <v>7437</v>
      </c>
      <c r="F2991" s="35" t="s">
        <v>11157</v>
      </c>
      <c r="G2991" s="1" t="s">
        <v>5104</v>
      </c>
      <c r="H2991" s="1" t="s">
        <v>5104</v>
      </c>
      <c r="I2991" s="3">
        <v>1</v>
      </c>
      <c r="J2991" s="1">
        <v>0</v>
      </c>
      <c r="K2991" s="1">
        <v>0</v>
      </c>
      <c r="L2991" s="3">
        <v>1</v>
      </c>
      <c r="M2991" s="6">
        <v>10.4</v>
      </c>
      <c r="N2991" s="13">
        <v>10.4</v>
      </c>
      <c r="O2991" s="3">
        <v>44</v>
      </c>
      <c r="P2991" s="1">
        <v>3</v>
      </c>
      <c r="Q2991" s="1">
        <v>3</v>
      </c>
      <c r="R2991" s="3">
        <v>1</v>
      </c>
      <c r="S2991" s="1">
        <v>20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</v>
      </c>
      <c r="Z2991" s="1">
        <v>0</v>
      </c>
      <c r="AA2991" s="1">
        <v>20</v>
      </c>
      <c r="AB2991" s="1">
        <v>40</v>
      </c>
      <c r="AC2991" s="3">
        <v>11</v>
      </c>
      <c r="AD2991" s="1">
        <v>-4.6720485999999999E-2</v>
      </c>
      <c r="AE2991" s="1">
        <v>-7.7927399428690198E-3</v>
      </c>
      <c r="AF2991" s="1">
        <v>1</v>
      </c>
      <c r="AG2991" s="1">
        <v>1</v>
      </c>
      <c r="AH2991" s="1">
        <v>11</v>
      </c>
      <c r="AI2991" s="1">
        <v>2</v>
      </c>
      <c r="AJ2991" s="1">
        <v>2</v>
      </c>
      <c r="AK2991" s="1">
        <v>51</v>
      </c>
    </row>
    <row r="2992" spans="1:37" x14ac:dyDescent="0.2">
      <c r="A2992" t="s">
        <v>2990</v>
      </c>
      <c r="B2992" t="s">
        <v>5123</v>
      </c>
      <c r="C2992" t="s">
        <v>5131</v>
      </c>
      <c r="D2992" t="s">
        <v>11152</v>
      </c>
      <c r="E2992" t="s">
        <v>7155</v>
      </c>
      <c r="F2992" s="35" t="s">
        <v>11158</v>
      </c>
      <c r="G2992" s="1" t="s">
        <v>5104</v>
      </c>
      <c r="H2992" s="1" t="s">
        <v>5104</v>
      </c>
      <c r="I2992" s="3">
        <v>1</v>
      </c>
      <c r="J2992" s="1">
        <v>0</v>
      </c>
      <c r="K2992" s="1">
        <v>0</v>
      </c>
      <c r="L2992" s="3">
        <v>1</v>
      </c>
      <c r="M2992" s="6">
        <v>12.1</v>
      </c>
      <c r="N2992" s="13">
        <v>12.1</v>
      </c>
      <c r="O2992" s="3">
        <v>44</v>
      </c>
      <c r="P2992" s="1">
        <v>2</v>
      </c>
      <c r="Q2992" s="1">
        <v>2</v>
      </c>
      <c r="R2992" s="3">
        <v>1</v>
      </c>
      <c r="S2992" s="1">
        <v>20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10</v>
      </c>
      <c r="Z2992" s="1">
        <v>0</v>
      </c>
      <c r="AA2992" s="1">
        <v>40</v>
      </c>
      <c r="AB2992" s="1">
        <v>30</v>
      </c>
      <c r="AC2992" s="3">
        <v>11</v>
      </c>
      <c r="AD2992" s="1">
        <v>-3.6722113000000001E-2</v>
      </c>
      <c r="AE2992" s="1">
        <v>-5.4924045430876497E-3</v>
      </c>
      <c r="AF2992" s="1">
        <v>1</v>
      </c>
      <c r="AG2992" s="1">
        <v>1</v>
      </c>
      <c r="AH2992" s="1">
        <v>11</v>
      </c>
      <c r="AI2992" s="1">
        <v>2</v>
      </c>
      <c r="AJ2992" s="1">
        <v>2</v>
      </c>
      <c r="AK2992" s="1">
        <v>51</v>
      </c>
    </row>
    <row r="2993" spans="1:37" x14ac:dyDescent="0.2">
      <c r="A2993" t="s">
        <v>2991</v>
      </c>
      <c r="B2993" t="s">
        <v>5123</v>
      </c>
      <c r="C2993" t="s">
        <v>5131</v>
      </c>
      <c r="D2993" t="s">
        <v>11152</v>
      </c>
      <c r="E2993" t="s">
        <v>11159</v>
      </c>
      <c r="F2993" s="35" t="s">
        <v>11160</v>
      </c>
      <c r="G2993" s="1" t="s">
        <v>2</v>
      </c>
      <c r="H2993" s="1" t="s">
        <v>5104</v>
      </c>
      <c r="I2993" s="14" t="s">
        <v>14989</v>
      </c>
      <c r="J2993" s="1" t="s">
        <v>2</v>
      </c>
      <c r="K2993" s="1">
        <v>0</v>
      </c>
      <c r="L2993" s="14" t="s">
        <v>14989</v>
      </c>
      <c r="M2993" s="6">
        <v>14.5</v>
      </c>
      <c r="N2993" s="13">
        <v>14.5</v>
      </c>
      <c r="O2993" s="3">
        <v>44</v>
      </c>
      <c r="P2993" s="1" t="s">
        <v>2</v>
      </c>
      <c r="Q2993" s="1">
        <v>3.8081999999999998</v>
      </c>
      <c r="R2993" s="3" t="s">
        <v>14989</v>
      </c>
      <c r="S2993" s="1">
        <v>20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10</v>
      </c>
      <c r="Z2993" s="1">
        <v>0</v>
      </c>
      <c r="AA2993" s="1">
        <v>40</v>
      </c>
      <c r="AB2993" s="1">
        <v>30</v>
      </c>
      <c r="AC2993" s="3">
        <v>11</v>
      </c>
      <c r="AD2993" s="1">
        <v>-3.6722113000000001E-2</v>
      </c>
      <c r="AE2993" s="1">
        <v>-5.4924045430876497E-3</v>
      </c>
      <c r="AF2993" s="1">
        <v>1</v>
      </c>
      <c r="AG2993" s="1">
        <v>1</v>
      </c>
      <c r="AH2993" s="1">
        <v>11</v>
      </c>
      <c r="AI2993" s="1">
        <v>1</v>
      </c>
      <c r="AJ2993" s="1">
        <v>1</v>
      </c>
      <c r="AK2993" s="1">
        <v>51</v>
      </c>
    </row>
    <row r="2994" spans="1:37" x14ac:dyDescent="0.2">
      <c r="A2994" t="s">
        <v>2992</v>
      </c>
      <c r="B2994" t="s">
        <v>5123</v>
      </c>
      <c r="C2994" t="s">
        <v>5131</v>
      </c>
      <c r="D2994" t="s">
        <v>11152</v>
      </c>
      <c r="E2994" t="s">
        <v>5843</v>
      </c>
      <c r="F2994" s="35" t="s">
        <v>11161</v>
      </c>
      <c r="G2994" s="1" t="s">
        <v>5104</v>
      </c>
      <c r="H2994" s="1" t="s">
        <v>5104</v>
      </c>
      <c r="I2994" s="3">
        <v>2</v>
      </c>
      <c r="J2994" s="1">
        <v>0</v>
      </c>
      <c r="K2994" s="1">
        <v>0</v>
      </c>
      <c r="L2994" s="3">
        <v>1</v>
      </c>
      <c r="M2994" s="6">
        <v>17.5</v>
      </c>
      <c r="N2994" s="13">
        <v>17.5</v>
      </c>
      <c r="O2994" s="3">
        <v>44</v>
      </c>
      <c r="P2994" s="1" t="s">
        <v>2</v>
      </c>
      <c r="Q2994" s="1">
        <v>3.4310999999999998</v>
      </c>
      <c r="R2994" s="3" t="s">
        <v>14989</v>
      </c>
      <c r="S2994" s="1">
        <v>20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20</v>
      </c>
      <c r="Z2994" s="1">
        <v>0</v>
      </c>
      <c r="AA2994" s="1">
        <v>20</v>
      </c>
      <c r="AB2994" s="1">
        <v>40</v>
      </c>
      <c r="AC2994" s="3">
        <v>11</v>
      </c>
      <c r="AD2994" s="1">
        <v>-4.6720485999999999E-2</v>
      </c>
      <c r="AE2994" s="1">
        <v>-7.7927399428690198E-3</v>
      </c>
      <c r="AF2994" s="1">
        <v>1</v>
      </c>
      <c r="AG2994" s="1">
        <v>1</v>
      </c>
      <c r="AH2994" s="1">
        <v>11</v>
      </c>
      <c r="AI2994" s="1">
        <v>1</v>
      </c>
      <c r="AJ2994" s="1">
        <v>1</v>
      </c>
      <c r="AK2994" s="1">
        <v>51</v>
      </c>
    </row>
    <row r="2995" spans="1:37" x14ac:dyDescent="0.2">
      <c r="A2995" t="s">
        <v>2993</v>
      </c>
      <c r="B2995" t="s">
        <v>5123</v>
      </c>
      <c r="C2995" t="s">
        <v>5131</v>
      </c>
      <c r="D2995" t="s">
        <v>11152</v>
      </c>
      <c r="E2995" t="s">
        <v>6875</v>
      </c>
      <c r="F2995" s="35" t="s">
        <v>11162</v>
      </c>
      <c r="G2995" s="1" t="s">
        <v>5104</v>
      </c>
      <c r="H2995" s="1" t="s">
        <v>5104</v>
      </c>
      <c r="I2995" s="3">
        <v>1</v>
      </c>
      <c r="J2995" s="1">
        <v>0</v>
      </c>
      <c r="K2995" s="1">
        <v>0</v>
      </c>
      <c r="L2995" s="3">
        <v>1</v>
      </c>
      <c r="M2995" s="6">
        <v>19</v>
      </c>
      <c r="N2995" s="13">
        <v>19</v>
      </c>
      <c r="O2995" s="3">
        <v>44</v>
      </c>
      <c r="P2995" s="1" t="s">
        <v>2</v>
      </c>
      <c r="Q2995" s="1">
        <v>3.7566000000000002</v>
      </c>
      <c r="R2995" s="3" t="s">
        <v>14989</v>
      </c>
      <c r="S2995" s="1">
        <v>20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20</v>
      </c>
      <c r="Z2995" s="1">
        <v>0</v>
      </c>
      <c r="AA2995" s="1">
        <v>20</v>
      </c>
      <c r="AB2995" s="1">
        <v>40</v>
      </c>
      <c r="AC2995" s="3">
        <v>11</v>
      </c>
      <c r="AD2995" s="1">
        <v>-4.6720485999999999E-2</v>
      </c>
      <c r="AE2995" s="1">
        <v>-7.7927399428690198E-3</v>
      </c>
      <c r="AF2995" s="1">
        <v>1</v>
      </c>
      <c r="AG2995" s="1">
        <v>1</v>
      </c>
      <c r="AH2995" s="1">
        <v>11</v>
      </c>
      <c r="AI2995" s="1">
        <v>4</v>
      </c>
      <c r="AJ2995" s="1">
        <v>4</v>
      </c>
      <c r="AK2995" s="1">
        <v>51</v>
      </c>
    </row>
    <row r="2996" spans="1:37" x14ac:dyDescent="0.2">
      <c r="A2996" t="s">
        <v>2994</v>
      </c>
      <c r="B2996" t="s">
        <v>5123</v>
      </c>
      <c r="C2996" t="s">
        <v>5131</v>
      </c>
      <c r="D2996" t="s">
        <v>11152</v>
      </c>
      <c r="E2996" t="s">
        <v>11163</v>
      </c>
      <c r="F2996" s="35" t="s">
        <v>11164</v>
      </c>
      <c r="G2996" s="1" t="s">
        <v>5104</v>
      </c>
      <c r="H2996" s="1" t="s">
        <v>5104</v>
      </c>
      <c r="I2996" s="3">
        <v>2</v>
      </c>
      <c r="J2996" s="1">
        <v>0</v>
      </c>
      <c r="K2996" s="1">
        <v>0</v>
      </c>
      <c r="L2996" s="3">
        <v>1</v>
      </c>
      <c r="M2996" s="6">
        <v>19</v>
      </c>
      <c r="N2996" s="13">
        <v>19</v>
      </c>
      <c r="O2996" s="3">
        <v>44</v>
      </c>
      <c r="P2996" s="1">
        <v>3.9049999999999998</v>
      </c>
      <c r="Q2996" s="1">
        <v>3.9049999999999998</v>
      </c>
      <c r="R2996" s="3">
        <v>47</v>
      </c>
      <c r="S2996" s="1">
        <v>20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20</v>
      </c>
      <c r="Z2996" s="1">
        <v>0</v>
      </c>
      <c r="AA2996" s="1">
        <v>20</v>
      </c>
      <c r="AB2996" s="1">
        <v>40</v>
      </c>
      <c r="AC2996" s="3">
        <v>11</v>
      </c>
      <c r="AD2996" s="1">
        <v>-4.6720485999999999E-2</v>
      </c>
      <c r="AE2996" s="1">
        <v>-7.7927399428690102E-3</v>
      </c>
      <c r="AF2996" s="1">
        <v>1</v>
      </c>
      <c r="AG2996" s="1">
        <v>1</v>
      </c>
      <c r="AH2996" s="1">
        <v>11</v>
      </c>
      <c r="AI2996" s="1">
        <v>2</v>
      </c>
      <c r="AJ2996" s="1">
        <v>2</v>
      </c>
      <c r="AK2996" s="1">
        <v>51</v>
      </c>
    </row>
    <row r="2997" spans="1:37" x14ac:dyDescent="0.2">
      <c r="A2997" t="s">
        <v>2995</v>
      </c>
      <c r="B2997" t="s">
        <v>5123</v>
      </c>
      <c r="C2997" t="s">
        <v>5131</v>
      </c>
      <c r="D2997" t="s">
        <v>11165</v>
      </c>
      <c r="E2997" t="s">
        <v>8419</v>
      </c>
      <c r="F2997" s="35" t="s">
        <v>11166</v>
      </c>
      <c r="G2997" s="1" t="s">
        <v>5105</v>
      </c>
      <c r="H2997" s="1" t="s">
        <v>5105</v>
      </c>
      <c r="I2997" s="3">
        <v>1</v>
      </c>
      <c r="J2997" s="1">
        <v>0</v>
      </c>
      <c r="K2997" s="1">
        <v>0</v>
      </c>
      <c r="L2997" s="3">
        <v>1</v>
      </c>
      <c r="M2997" s="6">
        <v>29</v>
      </c>
      <c r="N2997" s="13">
        <v>29</v>
      </c>
      <c r="O2997" s="3">
        <v>44</v>
      </c>
      <c r="P2997" s="1" t="s">
        <v>2</v>
      </c>
      <c r="Q2997" s="1">
        <v>3.4014000000000002</v>
      </c>
      <c r="R2997" s="3" t="s">
        <v>14989</v>
      </c>
      <c r="S2997" s="1">
        <v>70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30</v>
      </c>
      <c r="AC2997" s="3">
        <v>11</v>
      </c>
      <c r="AD2997" s="1">
        <v>4.1321194999999998E-2</v>
      </c>
      <c r="AE2997" s="1">
        <v>5.1149692935126403E-2</v>
      </c>
      <c r="AF2997" s="1">
        <v>1</v>
      </c>
      <c r="AG2997" s="1">
        <v>1</v>
      </c>
      <c r="AH2997" s="1">
        <v>11</v>
      </c>
      <c r="AI2997" s="1">
        <v>3</v>
      </c>
      <c r="AJ2997" s="1">
        <v>3</v>
      </c>
      <c r="AK2997" s="1">
        <v>51</v>
      </c>
    </row>
    <row r="2998" spans="1:37" x14ac:dyDescent="0.2">
      <c r="A2998" t="s">
        <v>2996</v>
      </c>
      <c r="B2998" t="s">
        <v>5123</v>
      </c>
      <c r="C2998" t="s">
        <v>5131</v>
      </c>
      <c r="D2998" t="s">
        <v>11165</v>
      </c>
      <c r="E2998" t="s">
        <v>11167</v>
      </c>
      <c r="F2998" s="35" t="s">
        <v>14939</v>
      </c>
      <c r="G2998" s="1" t="s">
        <v>5105</v>
      </c>
      <c r="H2998" s="1" t="s">
        <v>5105</v>
      </c>
      <c r="I2998" s="3">
        <v>1</v>
      </c>
      <c r="J2998" s="1">
        <v>1</v>
      </c>
      <c r="K2998" s="1">
        <v>1</v>
      </c>
      <c r="L2998" s="3">
        <v>1</v>
      </c>
      <c r="M2998" s="6" t="s">
        <v>2</v>
      </c>
      <c r="N2998" s="13">
        <v>38.4</v>
      </c>
      <c r="O2998" s="3" t="s">
        <v>14989</v>
      </c>
      <c r="P2998" s="1" t="s">
        <v>2</v>
      </c>
      <c r="Q2998" s="1">
        <v>3.6726000000000001</v>
      </c>
      <c r="R2998" s="3" t="s">
        <v>14989</v>
      </c>
      <c r="S2998" s="1">
        <v>70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30</v>
      </c>
      <c r="AC2998" s="3">
        <v>11</v>
      </c>
      <c r="AD2998" s="1">
        <v>4.1321194999999998E-2</v>
      </c>
      <c r="AE2998" s="1">
        <v>5.1149692935126403E-2</v>
      </c>
      <c r="AF2998" s="1">
        <v>1</v>
      </c>
      <c r="AG2998" s="1">
        <v>1</v>
      </c>
      <c r="AH2998" s="1">
        <v>11</v>
      </c>
      <c r="AI2998" s="1">
        <v>2</v>
      </c>
      <c r="AJ2998" s="1">
        <v>2</v>
      </c>
      <c r="AK2998" s="1">
        <v>51</v>
      </c>
    </row>
    <row r="2999" spans="1:37" x14ac:dyDescent="0.2">
      <c r="A2999" t="s">
        <v>2997</v>
      </c>
      <c r="B2999" t="s">
        <v>5123</v>
      </c>
      <c r="C2999" t="s">
        <v>5131</v>
      </c>
      <c r="D2999" t="s">
        <v>11165</v>
      </c>
      <c r="E2999" t="s">
        <v>11168</v>
      </c>
      <c r="F2999" s="35" t="s">
        <v>11169</v>
      </c>
      <c r="G2999" s="1" t="s">
        <v>5106</v>
      </c>
      <c r="H2999" s="1" t="s">
        <v>5106</v>
      </c>
      <c r="I2999" s="3">
        <v>1</v>
      </c>
      <c r="J2999" s="1">
        <v>1</v>
      </c>
      <c r="K2999" s="1">
        <v>1</v>
      </c>
      <c r="L2999" s="3">
        <v>1</v>
      </c>
      <c r="M2999" s="6">
        <v>32.9</v>
      </c>
      <c r="N2999" s="13">
        <v>32.9</v>
      </c>
      <c r="O2999" s="3">
        <v>44</v>
      </c>
      <c r="P2999" s="1" t="s">
        <v>2</v>
      </c>
      <c r="Q2999" s="1">
        <v>5.0597000000000003</v>
      </c>
      <c r="R2999" s="3" t="s">
        <v>14989</v>
      </c>
      <c r="S2999" s="1">
        <v>70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30</v>
      </c>
      <c r="AC2999" s="3">
        <v>11</v>
      </c>
      <c r="AD2999" s="1">
        <v>4.1321194999999998E-2</v>
      </c>
      <c r="AE2999" s="1">
        <v>5.1149692935126403E-2</v>
      </c>
      <c r="AF2999" s="1">
        <v>1</v>
      </c>
      <c r="AG2999" s="1">
        <v>1</v>
      </c>
      <c r="AH2999" s="1">
        <v>11</v>
      </c>
      <c r="AI2999" s="1">
        <v>3</v>
      </c>
      <c r="AJ2999" s="1">
        <v>3</v>
      </c>
      <c r="AK2999" s="1">
        <v>51</v>
      </c>
    </row>
    <row r="3000" spans="1:37" x14ac:dyDescent="0.2">
      <c r="A3000" t="s">
        <v>2998</v>
      </c>
      <c r="B3000" t="s">
        <v>5123</v>
      </c>
      <c r="C3000" t="s">
        <v>5131</v>
      </c>
      <c r="D3000" t="s">
        <v>11165</v>
      </c>
      <c r="E3000" t="s">
        <v>11170</v>
      </c>
      <c r="F3000" s="35" t="s">
        <v>11171</v>
      </c>
      <c r="G3000" s="1" t="s">
        <v>5105</v>
      </c>
      <c r="H3000" s="1" t="s">
        <v>5105</v>
      </c>
      <c r="I3000" s="3">
        <v>1</v>
      </c>
      <c r="J3000" s="1">
        <v>1</v>
      </c>
      <c r="K3000" s="1">
        <v>1</v>
      </c>
      <c r="L3000" s="3">
        <v>1</v>
      </c>
      <c r="M3000" s="6">
        <v>39.9</v>
      </c>
      <c r="N3000" s="13">
        <v>39.9</v>
      </c>
      <c r="O3000" s="3">
        <v>44</v>
      </c>
      <c r="P3000" s="1">
        <v>4.4175000000000004</v>
      </c>
      <c r="Q3000" s="1">
        <v>4.4175000000000004</v>
      </c>
      <c r="R3000" s="3">
        <v>47</v>
      </c>
      <c r="S3000" s="1">
        <v>70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30</v>
      </c>
      <c r="AC3000" s="3">
        <v>11</v>
      </c>
      <c r="AD3000" s="1">
        <v>4.1321194999999998E-2</v>
      </c>
      <c r="AE3000" s="1">
        <v>5.1149692935126403E-2</v>
      </c>
      <c r="AF3000" s="1">
        <v>1</v>
      </c>
      <c r="AG3000" s="1">
        <v>1</v>
      </c>
      <c r="AH3000" s="1">
        <v>11</v>
      </c>
      <c r="AI3000" s="1">
        <v>4</v>
      </c>
      <c r="AJ3000" s="1">
        <v>4</v>
      </c>
      <c r="AK3000" s="1">
        <v>51</v>
      </c>
    </row>
    <row r="3001" spans="1:37" x14ac:dyDescent="0.2">
      <c r="A3001" t="s">
        <v>2999</v>
      </c>
      <c r="B3001" t="s">
        <v>5123</v>
      </c>
      <c r="C3001" t="s">
        <v>5131</v>
      </c>
      <c r="D3001" t="s">
        <v>11165</v>
      </c>
      <c r="E3001" t="s">
        <v>11172</v>
      </c>
      <c r="F3001" s="35" t="s">
        <v>14939</v>
      </c>
      <c r="G3001" s="1" t="s">
        <v>5105</v>
      </c>
      <c r="H3001" s="1" t="s">
        <v>5105</v>
      </c>
      <c r="I3001" s="3">
        <v>1</v>
      </c>
      <c r="J3001" s="1">
        <v>1</v>
      </c>
      <c r="K3001" s="1">
        <v>1</v>
      </c>
      <c r="L3001" s="3">
        <v>1</v>
      </c>
      <c r="M3001" s="6">
        <v>29.9</v>
      </c>
      <c r="N3001" s="13">
        <v>29.9</v>
      </c>
      <c r="O3001" s="3">
        <v>44</v>
      </c>
      <c r="P3001" s="1">
        <v>4.17</v>
      </c>
      <c r="Q3001" s="1">
        <v>4.17</v>
      </c>
      <c r="R3001" s="3">
        <v>47</v>
      </c>
      <c r="S3001" s="1">
        <v>70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30</v>
      </c>
      <c r="AC3001" s="3">
        <v>11</v>
      </c>
      <c r="AD3001" s="1">
        <v>4.1321194999999998E-2</v>
      </c>
      <c r="AE3001" s="1">
        <v>5.1149692935126403E-2</v>
      </c>
      <c r="AF3001" s="1">
        <v>1</v>
      </c>
      <c r="AG3001" s="1">
        <v>1</v>
      </c>
      <c r="AH3001" s="1">
        <v>11</v>
      </c>
      <c r="AI3001" s="1">
        <v>6</v>
      </c>
      <c r="AJ3001" s="1">
        <v>6</v>
      </c>
      <c r="AK3001" s="1">
        <v>51</v>
      </c>
    </row>
    <row r="3002" spans="1:37" x14ac:dyDescent="0.2">
      <c r="A3002" t="s">
        <v>3000</v>
      </c>
      <c r="B3002" t="s">
        <v>5123</v>
      </c>
      <c r="C3002" t="s">
        <v>5131</v>
      </c>
      <c r="D3002" t="s">
        <v>11165</v>
      </c>
      <c r="E3002" t="s">
        <v>5765</v>
      </c>
      <c r="F3002" s="35" t="s">
        <v>11173</v>
      </c>
      <c r="G3002" s="1" t="s">
        <v>5105</v>
      </c>
      <c r="H3002" s="1" t="s">
        <v>5105</v>
      </c>
      <c r="I3002" s="3">
        <v>1</v>
      </c>
      <c r="J3002" s="1">
        <v>0</v>
      </c>
      <c r="K3002" s="1">
        <v>0</v>
      </c>
      <c r="L3002" s="3">
        <v>1</v>
      </c>
      <c r="M3002" s="6">
        <v>40.700000000000003</v>
      </c>
      <c r="N3002" s="13">
        <v>40.700000000000003</v>
      </c>
      <c r="O3002" s="3">
        <v>44</v>
      </c>
      <c r="P3002" s="1">
        <v>4.8600000000000003</v>
      </c>
      <c r="Q3002" s="1">
        <v>4.8600000000000003</v>
      </c>
      <c r="R3002" s="3">
        <v>47</v>
      </c>
      <c r="S3002" s="1">
        <v>70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30</v>
      </c>
      <c r="AC3002" s="3">
        <v>11</v>
      </c>
      <c r="AD3002" s="1">
        <v>4.1321194999999998E-2</v>
      </c>
      <c r="AE3002" s="1">
        <v>5.1149692935126403E-2</v>
      </c>
      <c r="AF3002" s="1">
        <v>1</v>
      </c>
      <c r="AG3002" s="1">
        <v>1</v>
      </c>
      <c r="AH3002" s="1">
        <v>11</v>
      </c>
      <c r="AI3002" s="1">
        <v>3</v>
      </c>
      <c r="AJ3002" s="1">
        <v>3</v>
      </c>
      <c r="AK3002" s="1">
        <v>51</v>
      </c>
    </row>
    <row r="3003" spans="1:37" x14ac:dyDescent="0.2">
      <c r="A3003" t="s">
        <v>3001</v>
      </c>
      <c r="B3003" t="s">
        <v>5123</v>
      </c>
      <c r="C3003" t="s">
        <v>5131</v>
      </c>
      <c r="D3003" t="s">
        <v>11165</v>
      </c>
      <c r="E3003" t="s">
        <v>11174</v>
      </c>
      <c r="F3003" s="35" t="s">
        <v>11175</v>
      </c>
      <c r="G3003" s="1" t="s">
        <v>2</v>
      </c>
      <c r="H3003" s="1" t="s">
        <v>5106</v>
      </c>
      <c r="I3003" s="14" t="s">
        <v>14989</v>
      </c>
      <c r="J3003" s="1" t="s">
        <v>2</v>
      </c>
      <c r="K3003" s="1">
        <v>0</v>
      </c>
      <c r="L3003" s="14" t="s">
        <v>14989</v>
      </c>
      <c r="M3003" s="6">
        <v>37.299999999999997</v>
      </c>
      <c r="N3003" s="13">
        <v>37.299999999999997</v>
      </c>
      <c r="O3003" s="3">
        <v>44</v>
      </c>
      <c r="P3003" s="1" t="s">
        <v>2</v>
      </c>
      <c r="Q3003" s="1">
        <v>4.8801500000000004</v>
      </c>
      <c r="R3003" s="3" t="s">
        <v>14989</v>
      </c>
      <c r="S3003" s="1">
        <v>70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30</v>
      </c>
      <c r="AC3003" s="3">
        <v>11</v>
      </c>
      <c r="AD3003" s="1">
        <v>4.1321194999999998E-2</v>
      </c>
      <c r="AE3003" s="1">
        <v>5.1149692935126403E-2</v>
      </c>
      <c r="AF3003" s="1">
        <v>1</v>
      </c>
      <c r="AG3003" s="1">
        <v>1</v>
      </c>
      <c r="AH3003" s="1">
        <v>11</v>
      </c>
      <c r="AI3003" s="1">
        <v>1</v>
      </c>
      <c r="AJ3003" s="1">
        <v>1</v>
      </c>
      <c r="AK3003" s="1">
        <v>51</v>
      </c>
    </row>
    <row r="3004" spans="1:37" x14ac:dyDescent="0.2">
      <c r="A3004" t="s">
        <v>3002</v>
      </c>
      <c r="B3004" t="s">
        <v>5123</v>
      </c>
      <c r="C3004" t="s">
        <v>5131</v>
      </c>
      <c r="D3004" t="s">
        <v>11165</v>
      </c>
      <c r="E3004" t="s">
        <v>11176</v>
      </c>
      <c r="F3004" s="35" t="s">
        <v>11177</v>
      </c>
      <c r="G3004" s="1" t="s">
        <v>5105</v>
      </c>
      <c r="H3004" s="1" t="s">
        <v>5105</v>
      </c>
      <c r="I3004" s="3">
        <v>1</v>
      </c>
      <c r="J3004" s="1">
        <v>1</v>
      </c>
      <c r="K3004" s="1">
        <v>1</v>
      </c>
      <c r="L3004" s="3">
        <v>1</v>
      </c>
      <c r="M3004" s="6">
        <v>47.2</v>
      </c>
      <c r="N3004" s="13">
        <v>47.2</v>
      </c>
      <c r="O3004" s="3">
        <v>44</v>
      </c>
      <c r="P3004" s="1" t="s">
        <v>2</v>
      </c>
      <c r="Q3004" s="1">
        <v>4.0518000000000001</v>
      </c>
      <c r="R3004" s="3" t="s">
        <v>14989</v>
      </c>
      <c r="S3004" s="1">
        <v>70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30</v>
      </c>
      <c r="AC3004" s="3">
        <v>11</v>
      </c>
      <c r="AD3004" s="1">
        <v>4.1321194999999998E-2</v>
      </c>
      <c r="AE3004" s="1">
        <v>5.1149692935126403E-2</v>
      </c>
      <c r="AF3004" s="1">
        <v>1</v>
      </c>
      <c r="AG3004" s="1">
        <v>1</v>
      </c>
      <c r="AH3004" s="1">
        <v>11</v>
      </c>
      <c r="AI3004" s="1">
        <v>2</v>
      </c>
      <c r="AJ3004" s="1">
        <v>2</v>
      </c>
      <c r="AK3004" s="1">
        <v>51</v>
      </c>
    </row>
    <row r="3005" spans="1:37" x14ac:dyDescent="0.2">
      <c r="A3005" t="s">
        <v>3003</v>
      </c>
      <c r="B3005" t="s">
        <v>5123</v>
      </c>
      <c r="C3005" t="s">
        <v>5131</v>
      </c>
      <c r="D3005" t="s">
        <v>11165</v>
      </c>
      <c r="E3005" t="s">
        <v>11178</v>
      </c>
      <c r="F3005" s="35" t="s">
        <v>11179</v>
      </c>
      <c r="G3005" s="1" t="s">
        <v>5106</v>
      </c>
      <c r="H3005" s="1" t="s">
        <v>5106</v>
      </c>
      <c r="I3005" s="3">
        <v>1</v>
      </c>
      <c r="J3005" s="1">
        <v>0</v>
      </c>
      <c r="K3005" s="1">
        <v>0</v>
      </c>
      <c r="L3005" s="3">
        <v>1</v>
      </c>
      <c r="M3005" s="6">
        <v>34</v>
      </c>
      <c r="N3005" s="13">
        <v>34</v>
      </c>
      <c r="O3005" s="3">
        <v>44</v>
      </c>
      <c r="P3005" s="1">
        <v>5.1349999999999998</v>
      </c>
      <c r="Q3005" s="1">
        <v>5.1349999999999998</v>
      </c>
      <c r="R3005" s="3">
        <v>47</v>
      </c>
      <c r="S3005" s="1">
        <v>70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30</v>
      </c>
      <c r="AC3005" s="3">
        <v>11</v>
      </c>
      <c r="AD3005" s="1">
        <v>4.1321194999999998E-2</v>
      </c>
      <c r="AE3005" s="1">
        <v>5.1149692935126403E-2</v>
      </c>
      <c r="AF3005" s="1">
        <v>1</v>
      </c>
      <c r="AG3005" s="1">
        <v>1</v>
      </c>
      <c r="AH3005" s="1">
        <v>11</v>
      </c>
      <c r="AI3005" s="1">
        <v>3</v>
      </c>
      <c r="AJ3005" s="1">
        <v>3</v>
      </c>
      <c r="AK3005" s="1">
        <v>51</v>
      </c>
    </row>
    <row r="3006" spans="1:37" x14ac:dyDescent="0.2">
      <c r="A3006" t="s">
        <v>3004</v>
      </c>
      <c r="B3006" t="s">
        <v>5554</v>
      </c>
      <c r="C3006" t="s">
        <v>5555</v>
      </c>
      <c r="D3006" t="s">
        <v>11180</v>
      </c>
      <c r="E3006" t="s">
        <v>8328</v>
      </c>
      <c r="F3006" s="35" t="s">
        <v>11181</v>
      </c>
      <c r="G3006" s="1" t="s">
        <v>5106</v>
      </c>
      <c r="H3006" s="1" t="s">
        <v>5106</v>
      </c>
      <c r="I3006" s="3">
        <v>1</v>
      </c>
      <c r="J3006" s="1">
        <v>0</v>
      </c>
      <c r="K3006" s="1">
        <v>0</v>
      </c>
      <c r="L3006" s="3">
        <v>1</v>
      </c>
      <c r="M3006" s="6">
        <v>32.5</v>
      </c>
      <c r="N3006" s="13">
        <v>32.5</v>
      </c>
      <c r="O3006" s="3">
        <v>44</v>
      </c>
      <c r="P3006" s="1" t="s">
        <v>2</v>
      </c>
      <c r="Q3006" s="1">
        <v>5.3287000000000004</v>
      </c>
      <c r="R3006" s="3" t="s">
        <v>14989</v>
      </c>
      <c r="S3006" s="1">
        <v>20</v>
      </c>
      <c r="T3006" s="1">
        <v>0</v>
      </c>
      <c r="U3006" s="1">
        <v>0</v>
      </c>
      <c r="V3006" s="1">
        <v>80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3">
        <v>11</v>
      </c>
      <c r="AD3006" s="1">
        <v>3.5144845000000001E-2</v>
      </c>
      <c r="AE3006" s="1">
        <v>-3.0361074955094101E-3</v>
      </c>
      <c r="AF3006" s="1">
        <v>1</v>
      </c>
      <c r="AG3006" s="1">
        <v>1</v>
      </c>
      <c r="AH3006" s="1">
        <v>11</v>
      </c>
      <c r="AI3006" s="1">
        <v>2</v>
      </c>
      <c r="AJ3006" s="1">
        <v>2</v>
      </c>
      <c r="AK3006" s="1">
        <v>51</v>
      </c>
    </row>
    <row r="3007" spans="1:37" x14ac:dyDescent="0.2">
      <c r="A3007" t="s">
        <v>3005</v>
      </c>
      <c r="B3007" t="s">
        <v>5123</v>
      </c>
      <c r="C3007" t="s">
        <v>5131</v>
      </c>
      <c r="D3007" t="s">
        <v>11182</v>
      </c>
      <c r="E3007" t="s">
        <v>9420</v>
      </c>
      <c r="F3007" s="35" t="s">
        <v>14939</v>
      </c>
      <c r="G3007" s="1" t="s">
        <v>5104</v>
      </c>
      <c r="H3007" s="1" t="s">
        <v>5104</v>
      </c>
      <c r="I3007" s="3">
        <v>1</v>
      </c>
      <c r="J3007" s="1">
        <v>0</v>
      </c>
      <c r="K3007" s="1">
        <v>0</v>
      </c>
      <c r="L3007" s="3">
        <v>1</v>
      </c>
      <c r="M3007" s="6">
        <v>297.39999999999998</v>
      </c>
      <c r="N3007" s="13">
        <v>297.39999999999998</v>
      </c>
      <c r="O3007" s="3">
        <v>44</v>
      </c>
      <c r="P3007" s="1">
        <v>4.3150000000000004</v>
      </c>
      <c r="Q3007" s="1">
        <v>4.3150000000000004</v>
      </c>
      <c r="R3007" s="3">
        <v>47</v>
      </c>
      <c r="S3007" s="1">
        <v>30</v>
      </c>
      <c r="T3007" s="1">
        <v>0</v>
      </c>
      <c r="U3007" s="1">
        <v>20</v>
      </c>
      <c r="V3007" s="1">
        <v>20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30</v>
      </c>
      <c r="AC3007" s="3">
        <v>11</v>
      </c>
      <c r="AD3007" s="1">
        <v>8.4855079999999992E-3</v>
      </c>
      <c r="AE3007" s="1">
        <v>4.0438084579865002E-2</v>
      </c>
      <c r="AF3007" s="1">
        <v>1</v>
      </c>
      <c r="AG3007" s="1">
        <v>1</v>
      </c>
      <c r="AH3007" s="1">
        <v>11</v>
      </c>
      <c r="AI3007" s="1">
        <v>5</v>
      </c>
      <c r="AJ3007" s="1">
        <v>5</v>
      </c>
      <c r="AK3007" s="1">
        <v>51</v>
      </c>
    </row>
    <row r="3008" spans="1:37" x14ac:dyDescent="0.2">
      <c r="A3008" t="s">
        <v>3006</v>
      </c>
      <c r="B3008" t="s">
        <v>5123</v>
      </c>
      <c r="C3008" t="s">
        <v>5131</v>
      </c>
      <c r="D3008" t="s">
        <v>11182</v>
      </c>
      <c r="E3008" t="s">
        <v>11183</v>
      </c>
      <c r="F3008" s="35" t="s">
        <v>14939</v>
      </c>
      <c r="G3008" s="1" t="s">
        <v>5104</v>
      </c>
      <c r="H3008" s="1" t="s">
        <v>5104</v>
      </c>
      <c r="I3008" s="3">
        <v>1</v>
      </c>
      <c r="J3008" s="1">
        <v>0</v>
      </c>
      <c r="K3008" s="1">
        <v>0</v>
      </c>
      <c r="L3008" s="3">
        <v>1</v>
      </c>
      <c r="M3008" s="6">
        <v>250.6</v>
      </c>
      <c r="N3008" s="13">
        <v>250.6</v>
      </c>
      <c r="O3008" s="3">
        <v>44</v>
      </c>
      <c r="P3008" s="1">
        <v>4.3150000000000004</v>
      </c>
      <c r="Q3008" s="1">
        <v>4.3150000000000004</v>
      </c>
      <c r="R3008" s="3">
        <v>47</v>
      </c>
      <c r="S3008" s="1">
        <v>30</v>
      </c>
      <c r="T3008" s="1">
        <v>0</v>
      </c>
      <c r="U3008" s="1">
        <v>20</v>
      </c>
      <c r="V3008" s="1">
        <v>20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30</v>
      </c>
      <c r="AC3008" s="3">
        <v>11</v>
      </c>
      <c r="AD3008" s="1">
        <v>8.4855079999999992E-3</v>
      </c>
      <c r="AE3008" s="1">
        <v>4.0438084579865002E-2</v>
      </c>
      <c r="AF3008" s="1">
        <v>1</v>
      </c>
      <c r="AG3008" s="1">
        <v>1</v>
      </c>
      <c r="AH3008" s="1">
        <v>11</v>
      </c>
      <c r="AI3008" s="1">
        <v>1</v>
      </c>
      <c r="AJ3008" s="1">
        <v>1</v>
      </c>
      <c r="AK3008" s="11">
        <v>1</v>
      </c>
    </row>
    <row r="3009" spans="1:37" x14ac:dyDescent="0.2">
      <c r="A3009" t="s">
        <v>3007</v>
      </c>
      <c r="B3009" t="s">
        <v>5123</v>
      </c>
      <c r="C3009" t="s">
        <v>5131</v>
      </c>
      <c r="D3009" t="s">
        <v>11182</v>
      </c>
      <c r="E3009" t="s">
        <v>11184</v>
      </c>
      <c r="F3009" s="35" t="s">
        <v>11185</v>
      </c>
      <c r="G3009" s="1" t="s">
        <v>5104</v>
      </c>
      <c r="H3009" s="1" t="s">
        <v>5104</v>
      </c>
      <c r="I3009" s="3">
        <v>1</v>
      </c>
      <c r="J3009" s="1">
        <v>0</v>
      </c>
      <c r="K3009" s="1">
        <v>0</v>
      </c>
      <c r="L3009" s="3">
        <v>1</v>
      </c>
      <c r="M3009" s="6">
        <v>197</v>
      </c>
      <c r="N3009" s="13">
        <v>197</v>
      </c>
      <c r="O3009" s="3">
        <v>44</v>
      </c>
      <c r="P3009" s="1">
        <v>4.3150000000000004</v>
      </c>
      <c r="Q3009" s="1">
        <v>4.3150000000000004</v>
      </c>
      <c r="R3009" s="3">
        <v>47</v>
      </c>
      <c r="S3009" s="1">
        <v>30</v>
      </c>
      <c r="T3009" s="1">
        <v>0</v>
      </c>
      <c r="U3009" s="1">
        <v>20</v>
      </c>
      <c r="V3009" s="1">
        <v>20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30</v>
      </c>
      <c r="AC3009" s="3">
        <v>11</v>
      </c>
      <c r="AD3009" s="1">
        <v>8.4855079999999992E-3</v>
      </c>
      <c r="AE3009" s="1">
        <v>4.0438084579865002E-2</v>
      </c>
      <c r="AF3009" s="1">
        <v>1</v>
      </c>
      <c r="AG3009" s="1">
        <v>1</v>
      </c>
      <c r="AH3009" s="1">
        <v>11</v>
      </c>
      <c r="AI3009" s="1">
        <v>3</v>
      </c>
      <c r="AJ3009" s="1">
        <v>3</v>
      </c>
      <c r="AK3009" s="1">
        <v>51</v>
      </c>
    </row>
    <row r="3010" spans="1:37" x14ac:dyDescent="0.2">
      <c r="A3010" t="s">
        <v>3008</v>
      </c>
      <c r="B3010" t="s">
        <v>5123</v>
      </c>
      <c r="C3010" t="s">
        <v>5131</v>
      </c>
      <c r="D3010" t="s">
        <v>11182</v>
      </c>
      <c r="E3010" t="s">
        <v>11186</v>
      </c>
      <c r="F3010" s="35" t="s">
        <v>9009</v>
      </c>
      <c r="G3010" s="1" t="s">
        <v>5104</v>
      </c>
      <c r="H3010" s="1" t="s">
        <v>5104</v>
      </c>
      <c r="I3010" s="3">
        <v>1</v>
      </c>
      <c r="J3010" s="1">
        <v>0</v>
      </c>
      <c r="K3010" s="1">
        <v>0</v>
      </c>
      <c r="L3010" s="3">
        <v>1</v>
      </c>
      <c r="M3010" s="6">
        <v>248.8</v>
      </c>
      <c r="N3010" s="13">
        <v>248.8</v>
      </c>
      <c r="O3010" s="3">
        <v>44</v>
      </c>
      <c r="P3010" s="1">
        <v>4.5</v>
      </c>
      <c r="Q3010" s="1">
        <v>4.5</v>
      </c>
      <c r="R3010" s="3">
        <v>47</v>
      </c>
      <c r="S3010" s="1">
        <v>30</v>
      </c>
      <c r="T3010" s="1">
        <v>0</v>
      </c>
      <c r="U3010" s="1">
        <v>20</v>
      </c>
      <c r="V3010" s="1">
        <v>20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30</v>
      </c>
      <c r="AC3010" s="3">
        <v>11</v>
      </c>
      <c r="AD3010" s="1">
        <v>8.4855079999999992E-3</v>
      </c>
      <c r="AE3010" s="1">
        <v>4.0438084579865002E-2</v>
      </c>
      <c r="AF3010" s="1">
        <v>1</v>
      </c>
      <c r="AG3010" s="1">
        <v>1</v>
      </c>
      <c r="AH3010" s="1">
        <v>11</v>
      </c>
      <c r="AI3010" s="1">
        <v>8</v>
      </c>
      <c r="AJ3010" s="1">
        <v>8</v>
      </c>
      <c r="AK3010" s="1">
        <v>51</v>
      </c>
    </row>
    <row r="3011" spans="1:37" x14ac:dyDescent="0.2">
      <c r="A3011" t="s">
        <v>3009</v>
      </c>
      <c r="B3011" t="s">
        <v>5123</v>
      </c>
      <c r="C3011" t="s">
        <v>5131</v>
      </c>
      <c r="D3011" t="s">
        <v>11182</v>
      </c>
      <c r="E3011" t="s">
        <v>5561</v>
      </c>
      <c r="F3011" s="35" t="s">
        <v>11187</v>
      </c>
      <c r="G3011" s="1" t="s">
        <v>5104</v>
      </c>
      <c r="H3011" s="1" t="s">
        <v>5104</v>
      </c>
      <c r="I3011" s="3">
        <v>1</v>
      </c>
      <c r="J3011" s="1">
        <v>0</v>
      </c>
      <c r="K3011" s="1">
        <v>0</v>
      </c>
      <c r="L3011" s="3">
        <v>1</v>
      </c>
      <c r="M3011" s="6">
        <v>190.7</v>
      </c>
      <c r="N3011" s="13">
        <v>190.7</v>
      </c>
      <c r="O3011" s="3">
        <v>44</v>
      </c>
      <c r="P3011" s="1">
        <v>4.4074999999999998</v>
      </c>
      <c r="Q3011" s="1">
        <v>4.4074999999999998</v>
      </c>
      <c r="R3011" s="3">
        <v>47</v>
      </c>
      <c r="S3011" s="1">
        <v>30</v>
      </c>
      <c r="T3011" s="1">
        <v>0</v>
      </c>
      <c r="U3011" s="1">
        <v>20</v>
      </c>
      <c r="V3011" s="1">
        <v>20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30</v>
      </c>
      <c r="AC3011" s="3">
        <v>11</v>
      </c>
      <c r="AD3011" s="1">
        <v>8.4855079999999992E-3</v>
      </c>
      <c r="AE3011" s="1">
        <v>4.0438084579865002E-2</v>
      </c>
      <c r="AF3011" s="1">
        <v>1</v>
      </c>
      <c r="AG3011" s="1">
        <v>1</v>
      </c>
      <c r="AH3011" s="1">
        <v>11</v>
      </c>
      <c r="AI3011" s="1">
        <v>2</v>
      </c>
      <c r="AJ3011" s="1">
        <v>2</v>
      </c>
      <c r="AK3011" s="1">
        <v>51</v>
      </c>
    </row>
    <row r="3012" spans="1:37" x14ac:dyDescent="0.2">
      <c r="A3012" t="s">
        <v>3010</v>
      </c>
      <c r="B3012" t="s">
        <v>5123</v>
      </c>
      <c r="C3012" t="s">
        <v>5131</v>
      </c>
      <c r="D3012" t="s">
        <v>11188</v>
      </c>
      <c r="E3012" t="s">
        <v>6620</v>
      </c>
      <c r="F3012" s="35" t="s">
        <v>11189</v>
      </c>
      <c r="G3012" s="1" t="s">
        <v>5104</v>
      </c>
      <c r="H3012" s="1" t="s">
        <v>5104</v>
      </c>
      <c r="I3012" s="3">
        <v>1</v>
      </c>
      <c r="J3012" s="1">
        <v>0</v>
      </c>
      <c r="K3012" s="1">
        <v>0</v>
      </c>
      <c r="L3012" s="3">
        <v>1</v>
      </c>
      <c r="M3012" s="6">
        <v>28.5</v>
      </c>
      <c r="N3012" s="13">
        <v>28.5</v>
      </c>
      <c r="O3012" s="3">
        <v>44</v>
      </c>
      <c r="P3012" s="1" t="s">
        <v>2</v>
      </c>
      <c r="Q3012" s="1">
        <v>3.8944999999999999</v>
      </c>
      <c r="R3012" s="3" t="s">
        <v>14989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100</v>
      </c>
      <c r="AC3012" s="3">
        <v>11</v>
      </c>
      <c r="AD3012" s="1">
        <v>-9.0224465000000004E-2</v>
      </c>
      <c r="AE3012" s="1">
        <v>7.4363546281954102E-2</v>
      </c>
      <c r="AF3012" s="1">
        <v>1</v>
      </c>
      <c r="AG3012" s="1">
        <v>1</v>
      </c>
      <c r="AH3012" s="1">
        <v>11</v>
      </c>
      <c r="AI3012" s="1">
        <v>1</v>
      </c>
      <c r="AJ3012" s="1">
        <v>1</v>
      </c>
      <c r="AK3012" s="1">
        <v>51</v>
      </c>
    </row>
    <row r="3013" spans="1:37" x14ac:dyDescent="0.2">
      <c r="A3013" t="s">
        <v>3011</v>
      </c>
      <c r="B3013" t="s">
        <v>5123</v>
      </c>
      <c r="C3013" t="s">
        <v>5131</v>
      </c>
      <c r="D3013" t="s">
        <v>11188</v>
      </c>
      <c r="E3013" t="s">
        <v>11190</v>
      </c>
      <c r="F3013" s="35" t="s">
        <v>11191</v>
      </c>
      <c r="G3013" s="1" t="s">
        <v>5104</v>
      </c>
      <c r="H3013" s="1" t="s">
        <v>5104</v>
      </c>
      <c r="I3013" s="3">
        <v>1</v>
      </c>
      <c r="J3013" s="1">
        <v>0</v>
      </c>
      <c r="K3013" s="1">
        <v>0</v>
      </c>
      <c r="L3013" s="3">
        <v>1</v>
      </c>
      <c r="M3013" s="6">
        <v>80</v>
      </c>
      <c r="N3013" s="13">
        <v>80</v>
      </c>
      <c r="O3013" s="3">
        <v>44</v>
      </c>
      <c r="P3013" s="1" t="s">
        <v>2</v>
      </c>
      <c r="Q3013" s="1">
        <v>3.4123000000000001</v>
      </c>
      <c r="R3013" s="3" t="s">
        <v>14989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100</v>
      </c>
      <c r="AC3013" s="3">
        <v>11</v>
      </c>
      <c r="AD3013" s="1">
        <v>-9.0224465000000004E-2</v>
      </c>
      <c r="AE3013" s="1">
        <v>7.4363546281954102E-2</v>
      </c>
      <c r="AF3013" s="1">
        <v>1</v>
      </c>
      <c r="AG3013" s="1">
        <v>1</v>
      </c>
      <c r="AH3013" s="1">
        <v>11</v>
      </c>
      <c r="AI3013" s="1">
        <v>1</v>
      </c>
      <c r="AJ3013" s="1">
        <v>1</v>
      </c>
      <c r="AK3013" s="1">
        <v>51</v>
      </c>
    </row>
    <row r="3014" spans="1:37" x14ac:dyDescent="0.2">
      <c r="A3014" t="s">
        <v>3012</v>
      </c>
      <c r="B3014" t="s">
        <v>5123</v>
      </c>
      <c r="C3014" t="s">
        <v>5131</v>
      </c>
      <c r="D3014" t="s">
        <v>11192</v>
      </c>
      <c r="E3014" t="s">
        <v>9379</v>
      </c>
      <c r="F3014" s="35" t="s">
        <v>11193</v>
      </c>
      <c r="G3014" s="1" t="s">
        <v>2</v>
      </c>
      <c r="H3014" s="1" t="s">
        <v>5104</v>
      </c>
      <c r="I3014" s="14" t="s">
        <v>14989</v>
      </c>
      <c r="J3014" s="1" t="s">
        <v>2</v>
      </c>
      <c r="K3014" s="1">
        <v>0</v>
      </c>
      <c r="L3014" s="14" t="s">
        <v>14989</v>
      </c>
      <c r="M3014" s="6">
        <v>85.9</v>
      </c>
      <c r="N3014" s="13">
        <v>85.9</v>
      </c>
      <c r="O3014" s="3">
        <v>44</v>
      </c>
      <c r="P3014" s="1" t="s">
        <v>2</v>
      </c>
      <c r="Q3014" s="1">
        <v>4.2180499999999999</v>
      </c>
      <c r="R3014" s="3" t="s">
        <v>14989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20</v>
      </c>
      <c r="AB3014" s="1">
        <v>80</v>
      </c>
      <c r="AC3014" s="3">
        <v>11</v>
      </c>
      <c r="AD3014" s="1">
        <v>-9.6604672000000003E-2</v>
      </c>
      <c r="AE3014" s="1">
        <v>5.6137505220850703E-2</v>
      </c>
      <c r="AF3014" s="1">
        <v>1</v>
      </c>
      <c r="AG3014" s="1">
        <v>1</v>
      </c>
      <c r="AH3014" s="1">
        <v>11</v>
      </c>
      <c r="AI3014" s="1">
        <v>2</v>
      </c>
      <c r="AJ3014" s="1">
        <v>2</v>
      </c>
      <c r="AK3014" s="1">
        <v>51</v>
      </c>
    </row>
    <row r="3015" spans="1:37" x14ac:dyDescent="0.2">
      <c r="A3015" t="s">
        <v>3013</v>
      </c>
      <c r="B3015" t="s">
        <v>5123</v>
      </c>
      <c r="C3015" t="s">
        <v>5131</v>
      </c>
      <c r="D3015" t="s">
        <v>11192</v>
      </c>
      <c r="E3015" t="s">
        <v>11194</v>
      </c>
      <c r="F3015" s="35" t="s">
        <v>11195</v>
      </c>
      <c r="G3015" s="1" t="s">
        <v>5104</v>
      </c>
      <c r="H3015" s="1" t="s">
        <v>5104</v>
      </c>
      <c r="I3015" s="3">
        <v>1</v>
      </c>
      <c r="J3015" s="1">
        <v>1</v>
      </c>
      <c r="K3015" s="1">
        <v>1</v>
      </c>
      <c r="L3015" s="3">
        <v>1</v>
      </c>
      <c r="M3015" s="6">
        <v>44.6</v>
      </c>
      <c r="N3015" s="13">
        <v>44.6</v>
      </c>
      <c r="O3015" s="3">
        <v>44</v>
      </c>
      <c r="P3015" s="1">
        <v>3</v>
      </c>
      <c r="Q3015" s="1">
        <v>3</v>
      </c>
      <c r="R3015" s="3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20</v>
      </c>
      <c r="AB3015" s="1">
        <v>80</v>
      </c>
      <c r="AC3015" s="3">
        <v>11</v>
      </c>
      <c r="AD3015" s="1">
        <v>-9.6604672000000003E-2</v>
      </c>
      <c r="AE3015" s="1">
        <v>5.6137505220850703E-2</v>
      </c>
      <c r="AF3015" s="1">
        <v>1</v>
      </c>
      <c r="AG3015" s="1">
        <v>1</v>
      </c>
      <c r="AH3015" s="1">
        <v>11</v>
      </c>
      <c r="AI3015" s="1">
        <v>2</v>
      </c>
      <c r="AJ3015" s="1">
        <v>2</v>
      </c>
      <c r="AK3015" s="1">
        <v>51</v>
      </c>
    </row>
    <row r="3016" spans="1:37" x14ac:dyDescent="0.2">
      <c r="A3016" t="s">
        <v>3014</v>
      </c>
      <c r="B3016" t="s">
        <v>5123</v>
      </c>
      <c r="C3016" t="s">
        <v>5131</v>
      </c>
      <c r="D3016" t="s">
        <v>11192</v>
      </c>
      <c r="E3016" t="s">
        <v>11196</v>
      </c>
      <c r="F3016" s="35" t="s">
        <v>11197</v>
      </c>
      <c r="G3016" s="1" t="s">
        <v>5106</v>
      </c>
      <c r="H3016" s="1" t="s">
        <v>5106</v>
      </c>
      <c r="I3016" s="3">
        <v>1</v>
      </c>
      <c r="J3016" s="1">
        <v>1</v>
      </c>
      <c r="K3016" s="1">
        <v>1</v>
      </c>
      <c r="L3016" s="3">
        <v>1</v>
      </c>
      <c r="M3016" s="6">
        <v>44.6</v>
      </c>
      <c r="N3016" s="13">
        <v>44.6</v>
      </c>
      <c r="O3016" s="3">
        <v>44</v>
      </c>
      <c r="P3016" s="1">
        <v>3.5225</v>
      </c>
      <c r="Q3016" s="1">
        <v>3.5225</v>
      </c>
      <c r="R3016" s="3">
        <v>47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20</v>
      </c>
      <c r="AB3016" s="1">
        <v>80</v>
      </c>
      <c r="AC3016" s="3">
        <v>11</v>
      </c>
      <c r="AD3016" s="1">
        <v>-9.6604672000000003E-2</v>
      </c>
      <c r="AE3016" s="1">
        <v>5.6137505220850703E-2</v>
      </c>
      <c r="AF3016" s="1">
        <v>1</v>
      </c>
      <c r="AG3016" s="1">
        <v>1</v>
      </c>
      <c r="AH3016" s="1">
        <v>11</v>
      </c>
      <c r="AI3016" s="1">
        <v>3</v>
      </c>
      <c r="AJ3016" s="1">
        <v>3</v>
      </c>
      <c r="AK3016" s="1">
        <v>51</v>
      </c>
    </row>
    <row r="3017" spans="1:37" x14ac:dyDescent="0.2">
      <c r="A3017" t="s">
        <v>3015</v>
      </c>
      <c r="B3017" t="s">
        <v>5123</v>
      </c>
      <c r="C3017" t="s">
        <v>5131</v>
      </c>
      <c r="D3017" t="s">
        <v>11192</v>
      </c>
      <c r="E3017" t="s">
        <v>11198</v>
      </c>
      <c r="F3017" s="35" t="s">
        <v>11199</v>
      </c>
      <c r="G3017" s="1" t="s">
        <v>2</v>
      </c>
      <c r="H3017" s="1" t="s">
        <v>5104</v>
      </c>
      <c r="I3017" s="14" t="s">
        <v>14989</v>
      </c>
      <c r="J3017" s="1" t="s">
        <v>2</v>
      </c>
      <c r="K3017" s="1">
        <v>0</v>
      </c>
      <c r="L3017" s="14" t="s">
        <v>14989</v>
      </c>
      <c r="M3017" s="6">
        <f>(28+48)/2</f>
        <v>38</v>
      </c>
      <c r="N3017" s="1">
        <f>(28+48)/2</f>
        <v>38</v>
      </c>
      <c r="O3017" s="3">
        <v>1</v>
      </c>
      <c r="P3017" s="1" t="s">
        <v>2</v>
      </c>
      <c r="Q3017" s="1">
        <v>2.5522999999999998</v>
      </c>
      <c r="R3017" s="3" t="s">
        <v>14989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20</v>
      </c>
      <c r="AB3017" s="1">
        <v>80</v>
      </c>
      <c r="AC3017" s="3">
        <v>44</v>
      </c>
      <c r="AD3017" s="1">
        <v>-9.6604672000000003E-2</v>
      </c>
      <c r="AE3017" s="1">
        <v>5.6137505220850703E-2</v>
      </c>
      <c r="AF3017" s="1" t="s">
        <v>2</v>
      </c>
      <c r="AG3017" s="1">
        <v>1</v>
      </c>
      <c r="AH3017" s="1" t="s">
        <v>14989</v>
      </c>
      <c r="AI3017" s="1">
        <v>1</v>
      </c>
      <c r="AJ3017" s="1">
        <v>1</v>
      </c>
      <c r="AK3017" s="1">
        <v>51</v>
      </c>
    </row>
    <row r="3018" spans="1:37" x14ac:dyDescent="0.2">
      <c r="A3018" t="s">
        <v>3016</v>
      </c>
      <c r="B3018" t="s">
        <v>5181</v>
      </c>
      <c r="C3018" t="s">
        <v>5182</v>
      </c>
      <c r="D3018" t="s">
        <v>11200</v>
      </c>
      <c r="E3018" t="s">
        <v>11201</v>
      </c>
      <c r="F3018" s="35" t="s">
        <v>11202</v>
      </c>
      <c r="G3018" s="1" t="s">
        <v>5104</v>
      </c>
      <c r="H3018" s="1" t="s">
        <v>5104</v>
      </c>
      <c r="I3018" s="3">
        <v>1</v>
      </c>
      <c r="J3018" s="1">
        <v>1</v>
      </c>
      <c r="K3018" s="1">
        <v>1</v>
      </c>
      <c r="L3018" s="3">
        <v>1</v>
      </c>
      <c r="M3018" s="6">
        <v>20500</v>
      </c>
      <c r="N3018" s="13">
        <v>20500</v>
      </c>
      <c r="O3018" s="3">
        <v>44</v>
      </c>
      <c r="P3018" s="1">
        <v>2.25</v>
      </c>
      <c r="Q3018" s="1">
        <v>2.25</v>
      </c>
      <c r="R3018" s="3">
        <v>47</v>
      </c>
      <c r="S3018" s="1">
        <v>0</v>
      </c>
      <c r="T3018" s="1">
        <v>0</v>
      </c>
      <c r="U3018" s="1">
        <v>0</v>
      </c>
      <c r="V3018" s="1">
        <v>20</v>
      </c>
      <c r="W3018" s="1">
        <v>80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3">
        <v>1</v>
      </c>
      <c r="AD3018" s="1">
        <v>3.5061499999999998E-4</v>
      </c>
      <c r="AE3018" s="1">
        <v>-9.1883364760729103E-3</v>
      </c>
      <c r="AF3018" s="1">
        <v>1</v>
      </c>
      <c r="AG3018" s="1">
        <v>1</v>
      </c>
      <c r="AH3018" s="1">
        <v>1</v>
      </c>
      <c r="AI3018" s="1">
        <v>4</v>
      </c>
      <c r="AJ3018" s="1">
        <v>4</v>
      </c>
      <c r="AK3018" s="1">
        <v>51</v>
      </c>
    </row>
    <row r="3019" spans="1:37" x14ac:dyDescent="0.2">
      <c r="A3019" t="s">
        <v>3017</v>
      </c>
      <c r="B3019" t="s">
        <v>5181</v>
      </c>
      <c r="C3019" t="s">
        <v>5182</v>
      </c>
      <c r="D3019" t="s">
        <v>11200</v>
      </c>
      <c r="E3019" t="s">
        <v>11203</v>
      </c>
      <c r="F3019" s="35" t="s">
        <v>15114</v>
      </c>
      <c r="G3019" s="1" t="s">
        <v>5104</v>
      </c>
      <c r="H3019" s="1" t="s">
        <v>5104</v>
      </c>
      <c r="I3019" s="3">
        <v>1</v>
      </c>
      <c r="J3019" s="1">
        <v>1</v>
      </c>
      <c r="K3019" s="1">
        <v>1</v>
      </c>
      <c r="L3019" s="3">
        <v>1</v>
      </c>
      <c r="M3019" s="6">
        <v>20500</v>
      </c>
      <c r="N3019" s="13">
        <v>20500</v>
      </c>
      <c r="O3019" s="3">
        <v>44</v>
      </c>
      <c r="P3019" s="1">
        <v>2.25</v>
      </c>
      <c r="Q3019" s="1">
        <v>2.25</v>
      </c>
      <c r="R3019" s="3">
        <v>47</v>
      </c>
      <c r="S3019" s="1">
        <v>0</v>
      </c>
      <c r="T3019" s="1">
        <v>100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3">
        <v>11</v>
      </c>
      <c r="AD3019" s="1">
        <v>1.0211409999999999E-3</v>
      </c>
      <c r="AE3019" s="1">
        <v>-1.13382927541711E-2</v>
      </c>
      <c r="AF3019" s="1">
        <v>2</v>
      </c>
      <c r="AG3019" s="1">
        <v>2</v>
      </c>
      <c r="AH3019" s="1">
        <v>11</v>
      </c>
      <c r="AI3019" s="1">
        <v>8</v>
      </c>
      <c r="AJ3019" s="1">
        <v>8</v>
      </c>
      <c r="AK3019" s="1">
        <v>51</v>
      </c>
    </row>
    <row r="3020" spans="1:37" x14ac:dyDescent="0.2">
      <c r="A3020" t="s">
        <v>3018</v>
      </c>
      <c r="B3020" t="s">
        <v>5123</v>
      </c>
      <c r="C3020" t="s">
        <v>5131</v>
      </c>
      <c r="D3020" t="s">
        <v>11204</v>
      </c>
      <c r="E3020" t="s">
        <v>5917</v>
      </c>
      <c r="F3020" s="35" t="s">
        <v>11205</v>
      </c>
      <c r="G3020" s="1" t="s">
        <v>5104</v>
      </c>
      <c r="H3020" s="1" t="s">
        <v>5104</v>
      </c>
      <c r="I3020" s="3">
        <v>13</v>
      </c>
      <c r="J3020" s="1">
        <v>0</v>
      </c>
      <c r="K3020" s="1">
        <v>0</v>
      </c>
      <c r="L3020" s="3">
        <v>1</v>
      </c>
      <c r="M3020" s="6">
        <v>266</v>
      </c>
      <c r="N3020" s="13">
        <v>266</v>
      </c>
      <c r="O3020" s="3">
        <v>44</v>
      </c>
      <c r="P3020" s="1">
        <v>2.3325</v>
      </c>
      <c r="Q3020" s="1">
        <v>2.3325</v>
      </c>
      <c r="R3020" s="3">
        <v>47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100</v>
      </c>
      <c r="AC3020" s="3">
        <v>11</v>
      </c>
      <c r="AD3020" s="1">
        <v>-9.0224465000000004E-2</v>
      </c>
      <c r="AE3020" s="1">
        <v>7.4363546281954102E-2</v>
      </c>
      <c r="AF3020" s="1">
        <v>1</v>
      </c>
      <c r="AG3020" s="1">
        <v>1</v>
      </c>
      <c r="AH3020" s="1">
        <v>11</v>
      </c>
      <c r="AI3020" s="1">
        <v>5</v>
      </c>
      <c r="AJ3020" s="1">
        <v>5</v>
      </c>
      <c r="AK3020" s="1">
        <v>51</v>
      </c>
    </row>
    <row r="3021" spans="1:37" x14ac:dyDescent="0.2">
      <c r="A3021" t="s">
        <v>3019</v>
      </c>
      <c r="B3021" t="s">
        <v>5123</v>
      </c>
      <c r="C3021" t="s">
        <v>5131</v>
      </c>
      <c r="D3021" t="s">
        <v>11206</v>
      </c>
      <c r="E3021" t="s">
        <v>11207</v>
      </c>
      <c r="F3021" s="35" t="s">
        <v>11208</v>
      </c>
      <c r="G3021" s="1" t="s">
        <v>5104</v>
      </c>
      <c r="H3021" s="1" t="s">
        <v>5104</v>
      </c>
      <c r="I3021" s="3">
        <v>1</v>
      </c>
      <c r="J3021" s="1">
        <v>0</v>
      </c>
      <c r="K3021" s="1">
        <v>0</v>
      </c>
      <c r="L3021" s="3">
        <v>1</v>
      </c>
      <c r="M3021" s="6">
        <v>13</v>
      </c>
      <c r="N3021" s="13">
        <v>13</v>
      </c>
      <c r="O3021" s="3">
        <v>44</v>
      </c>
      <c r="P3021" s="1" t="s">
        <v>2</v>
      </c>
      <c r="Q3021" s="1">
        <v>3.859</v>
      </c>
      <c r="R3021" s="3" t="s">
        <v>14989</v>
      </c>
      <c r="S3021" s="1">
        <v>80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20</v>
      </c>
      <c r="AC3021" s="3">
        <v>11</v>
      </c>
      <c r="AD3021" s="1">
        <v>5.9815637999999997E-2</v>
      </c>
      <c r="AE3021" s="1">
        <v>4.1344563626637201E-2</v>
      </c>
      <c r="AF3021" s="1">
        <v>1</v>
      </c>
      <c r="AG3021" s="1">
        <v>1</v>
      </c>
      <c r="AH3021" s="1">
        <v>11</v>
      </c>
      <c r="AI3021" s="1">
        <v>5</v>
      </c>
      <c r="AJ3021" s="1">
        <v>5</v>
      </c>
      <c r="AK3021" s="1">
        <v>51</v>
      </c>
    </row>
    <row r="3022" spans="1:37" x14ac:dyDescent="0.2">
      <c r="A3022" t="s">
        <v>3020</v>
      </c>
      <c r="B3022" t="s">
        <v>5123</v>
      </c>
      <c r="C3022" t="s">
        <v>5131</v>
      </c>
      <c r="D3022" t="s">
        <v>11206</v>
      </c>
      <c r="E3022" t="s">
        <v>11209</v>
      </c>
      <c r="F3022" s="35" t="s">
        <v>11210</v>
      </c>
      <c r="G3022" s="1" t="s">
        <v>5104</v>
      </c>
      <c r="H3022" s="1" t="s">
        <v>5104</v>
      </c>
      <c r="I3022" s="3">
        <v>1</v>
      </c>
      <c r="J3022" s="1">
        <v>1</v>
      </c>
      <c r="K3022" s="1">
        <v>1</v>
      </c>
      <c r="L3022" s="3">
        <v>1</v>
      </c>
      <c r="M3022" s="6">
        <v>39</v>
      </c>
      <c r="N3022" s="13">
        <v>39</v>
      </c>
      <c r="O3022" s="3">
        <v>44</v>
      </c>
      <c r="P3022" s="1" t="s">
        <v>2</v>
      </c>
      <c r="Q3022" s="1">
        <v>3.6657999999999999</v>
      </c>
      <c r="R3022" s="3" t="s">
        <v>14989</v>
      </c>
      <c r="S3022" s="1">
        <v>80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20</v>
      </c>
      <c r="AC3022" s="3">
        <v>11</v>
      </c>
      <c r="AD3022" s="1">
        <v>5.9815637999999997E-2</v>
      </c>
      <c r="AE3022" s="1">
        <v>4.1344563626637201E-2</v>
      </c>
      <c r="AF3022" s="1">
        <v>1</v>
      </c>
      <c r="AG3022" s="1">
        <v>1</v>
      </c>
      <c r="AH3022" s="1">
        <v>11</v>
      </c>
      <c r="AI3022" s="1">
        <v>3</v>
      </c>
      <c r="AJ3022" s="1">
        <v>3</v>
      </c>
      <c r="AK3022" s="1">
        <v>51</v>
      </c>
    </row>
    <row r="3023" spans="1:37" x14ac:dyDescent="0.2">
      <c r="A3023" t="s">
        <v>3021</v>
      </c>
      <c r="B3023" t="s">
        <v>5554</v>
      </c>
      <c r="C3023" t="s">
        <v>5555</v>
      </c>
      <c r="D3023" t="s">
        <v>11211</v>
      </c>
      <c r="E3023" t="s">
        <v>8804</v>
      </c>
      <c r="F3023" s="35" t="s">
        <v>11212</v>
      </c>
      <c r="G3023" s="1" t="s">
        <v>5106</v>
      </c>
      <c r="H3023" s="1" t="s">
        <v>5106</v>
      </c>
      <c r="I3023" s="3">
        <v>1</v>
      </c>
      <c r="J3023" s="1">
        <v>0</v>
      </c>
      <c r="K3023" s="1">
        <v>0</v>
      </c>
      <c r="L3023" s="3">
        <v>1</v>
      </c>
      <c r="M3023" s="6">
        <v>16</v>
      </c>
      <c r="N3023" s="13">
        <v>16</v>
      </c>
      <c r="O3023" s="3">
        <v>44</v>
      </c>
      <c r="P3023" s="1">
        <v>6.7074999999999996</v>
      </c>
      <c r="Q3023" s="1">
        <v>6.7074999999999996</v>
      </c>
      <c r="R3023" s="3">
        <v>47</v>
      </c>
      <c r="S3023" s="1">
        <v>40</v>
      </c>
      <c r="T3023" s="1">
        <v>0</v>
      </c>
      <c r="U3023" s="1">
        <v>30</v>
      </c>
      <c r="V3023" s="1">
        <v>30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3">
        <v>11</v>
      </c>
      <c r="AD3023" s="1">
        <v>8.8603976000000001E-2</v>
      </c>
      <c r="AE3023" s="1">
        <v>8.1919142057722497E-3</v>
      </c>
      <c r="AF3023" s="1">
        <v>1</v>
      </c>
      <c r="AG3023" s="1">
        <v>1</v>
      </c>
      <c r="AH3023" s="1">
        <v>11</v>
      </c>
      <c r="AI3023" s="1">
        <v>5</v>
      </c>
      <c r="AJ3023" s="1">
        <v>5</v>
      </c>
      <c r="AK3023" s="1">
        <v>51</v>
      </c>
    </row>
    <row r="3024" spans="1:37" x14ac:dyDescent="0.2">
      <c r="A3024" t="s">
        <v>3022</v>
      </c>
      <c r="B3024" t="s">
        <v>5554</v>
      </c>
      <c r="C3024" t="s">
        <v>5555</v>
      </c>
      <c r="D3024" t="s">
        <v>11211</v>
      </c>
      <c r="E3024" t="s">
        <v>11213</v>
      </c>
      <c r="F3024" s="35" t="s">
        <v>11214</v>
      </c>
      <c r="G3024" s="1" t="s">
        <v>5106</v>
      </c>
      <c r="H3024" s="1" t="s">
        <v>5106</v>
      </c>
      <c r="I3024" s="3">
        <v>1</v>
      </c>
      <c r="J3024" s="1">
        <v>0</v>
      </c>
      <c r="K3024" s="1">
        <v>0</v>
      </c>
      <c r="L3024" s="3">
        <v>1</v>
      </c>
      <c r="M3024" s="6">
        <v>14.3</v>
      </c>
      <c r="N3024" s="13">
        <v>14.3</v>
      </c>
      <c r="O3024" s="3">
        <v>44</v>
      </c>
      <c r="P3024" s="1">
        <v>5.95</v>
      </c>
      <c r="Q3024" s="1">
        <v>5.95</v>
      </c>
      <c r="R3024" s="3">
        <v>47</v>
      </c>
      <c r="S3024" s="1">
        <v>40</v>
      </c>
      <c r="T3024" s="1">
        <v>0</v>
      </c>
      <c r="U3024" s="1">
        <v>30</v>
      </c>
      <c r="V3024" s="1">
        <v>30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3">
        <v>11</v>
      </c>
      <c r="AD3024" s="1">
        <v>8.8603976000000001E-2</v>
      </c>
      <c r="AE3024" s="1">
        <v>8.1919142057722497E-3</v>
      </c>
      <c r="AF3024" s="1">
        <v>1</v>
      </c>
      <c r="AG3024" s="1">
        <v>1</v>
      </c>
      <c r="AH3024" s="1">
        <v>11</v>
      </c>
      <c r="AI3024" s="1">
        <v>11</v>
      </c>
      <c r="AJ3024" s="1">
        <v>11</v>
      </c>
      <c r="AK3024" s="1">
        <v>51</v>
      </c>
    </row>
    <row r="3025" spans="1:37" x14ac:dyDescent="0.2">
      <c r="A3025" t="s">
        <v>3023</v>
      </c>
      <c r="B3025" t="s">
        <v>5554</v>
      </c>
      <c r="C3025" t="s">
        <v>5555</v>
      </c>
      <c r="D3025" t="s">
        <v>11211</v>
      </c>
      <c r="E3025" t="s">
        <v>11215</v>
      </c>
      <c r="F3025" s="35" t="s">
        <v>11216</v>
      </c>
      <c r="G3025" s="1" t="s">
        <v>5104</v>
      </c>
      <c r="H3025" s="1" t="s">
        <v>5104</v>
      </c>
      <c r="I3025" s="3">
        <v>1</v>
      </c>
      <c r="J3025" s="1">
        <v>1</v>
      </c>
      <c r="K3025" s="1">
        <v>1</v>
      </c>
      <c r="L3025" s="3">
        <v>1</v>
      </c>
      <c r="M3025" s="6">
        <v>12.9</v>
      </c>
      <c r="N3025" s="13">
        <v>12.9</v>
      </c>
      <c r="O3025" s="3">
        <v>44</v>
      </c>
      <c r="P3025" s="1">
        <v>5.53</v>
      </c>
      <c r="Q3025" s="1">
        <v>5.53</v>
      </c>
      <c r="R3025" s="3">
        <v>47</v>
      </c>
      <c r="S3025" s="1">
        <v>40</v>
      </c>
      <c r="T3025" s="1">
        <v>0</v>
      </c>
      <c r="U3025" s="1">
        <v>30</v>
      </c>
      <c r="V3025" s="1">
        <v>30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3">
        <v>11</v>
      </c>
      <c r="AD3025" s="1">
        <v>8.8603976000000001E-2</v>
      </c>
      <c r="AE3025" s="1">
        <v>8.1919142057722306E-3</v>
      </c>
      <c r="AF3025" s="1">
        <v>1</v>
      </c>
      <c r="AG3025" s="1">
        <v>1</v>
      </c>
      <c r="AH3025" s="1">
        <v>11</v>
      </c>
      <c r="AI3025" s="1">
        <v>2</v>
      </c>
      <c r="AJ3025" s="1">
        <v>2</v>
      </c>
      <c r="AK3025" s="1">
        <v>51</v>
      </c>
    </row>
    <row r="3026" spans="1:37" x14ac:dyDescent="0.2">
      <c r="A3026" t="s">
        <v>3024</v>
      </c>
      <c r="B3026" t="s">
        <v>5168</v>
      </c>
      <c r="C3026" t="s">
        <v>5481</v>
      </c>
      <c r="D3026" t="s">
        <v>11217</v>
      </c>
      <c r="E3026" t="s">
        <v>10316</v>
      </c>
      <c r="F3026" s="35" t="s">
        <v>11218</v>
      </c>
      <c r="G3026" s="1" t="s">
        <v>5104</v>
      </c>
      <c r="H3026" s="1" t="s">
        <v>5104</v>
      </c>
      <c r="I3026" s="3">
        <v>1</v>
      </c>
      <c r="J3026" s="1">
        <v>0</v>
      </c>
      <c r="K3026" s="1">
        <v>0</v>
      </c>
      <c r="L3026" s="3">
        <v>1</v>
      </c>
      <c r="M3026" s="6">
        <v>7.3</v>
      </c>
      <c r="N3026" s="13">
        <v>7.3</v>
      </c>
      <c r="O3026" s="3">
        <v>44</v>
      </c>
      <c r="P3026" s="1" t="s">
        <v>2</v>
      </c>
      <c r="Q3026" s="1">
        <v>1.6857</v>
      </c>
      <c r="R3026" s="3" t="s">
        <v>14989</v>
      </c>
      <c r="S3026" s="1">
        <v>80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20</v>
      </c>
      <c r="Z3026" s="1">
        <v>0</v>
      </c>
      <c r="AA3026" s="1">
        <v>0</v>
      </c>
      <c r="AB3026" s="1">
        <v>0</v>
      </c>
      <c r="AC3026" s="3">
        <v>11</v>
      </c>
      <c r="AD3026" s="1">
        <v>7.8540758000000002E-2</v>
      </c>
      <c r="AE3026" s="1">
        <v>-2.4736138973648E-2</v>
      </c>
      <c r="AF3026" s="1">
        <v>4</v>
      </c>
      <c r="AG3026" s="2">
        <v>4</v>
      </c>
      <c r="AH3026" s="1">
        <v>11</v>
      </c>
      <c r="AI3026" s="1">
        <v>1</v>
      </c>
      <c r="AJ3026" s="1">
        <v>1</v>
      </c>
      <c r="AK3026" s="1">
        <v>51</v>
      </c>
    </row>
    <row r="3027" spans="1:37" x14ac:dyDescent="0.2">
      <c r="A3027" t="s">
        <v>3025</v>
      </c>
      <c r="B3027" t="s">
        <v>5565</v>
      </c>
      <c r="C3027" t="s">
        <v>5566</v>
      </c>
      <c r="D3027" t="s">
        <v>11219</v>
      </c>
      <c r="E3027" t="s">
        <v>11220</v>
      </c>
      <c r="F3027" s="35" t="s">
        <v>11221</v>
      </c>
      <c r="G3027" s="1" t="s">
        <v>5105</v>
      </c>
      <c r="H3027" s="1" t="s">
        <v>5105</v>
      </c>
      <c r="I3027" s="3">
        <v>1</v>
      </c>
      <c r="J3027" s="1">
        <v>0</v>
      </c>
      <c r="K3027" s="1">
        <v>0</v>
      </c>
      <c r="L3027" s="3">
        <v>1</v>
      </c>
      <c r="M3027" s="6">
        <v>212</v>
      </c>
      <c r="N3027" s="13">
        <v>212</v>
      </c>
      <c r="O3027" s="3">
        <v>44</v>
      </c>
      <c r="P3027" s="1">
        <v>4</v>
      </c>
      <c r="Q3027" s="1">
        <v>4</v>
      </c>
      <c r="R3027" s="3">
        <v>1</v>
      </c>
      <c r="S3027" s="1">
        <v>80</v>
      </c>
      <c r="T3027" s="1">
        <v>0</v>
      </c>
      <c r="U3027" s="1">
        <v>0</v>
      </c>
      <c r="V3027" s="1">
        <v>0</v>
      </c>
      <c r="W3027" s="1">
        <v>20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3">
        <v>11</v>
      </c>
      <c r="AD3027" s="1">
        <v>9.6739702999999996E-2</v>
      </c>
      <c r="AE3027" s="1">
        <v>1.7688549988211798E-2</v>
      </c>
      <c r="AF3027" s="1">
        <v>3</v>
      </c>
      <c r="AG3027" s="1">
        <v>3</v>
      </c>
      <c r="AH3027" s="1">
        <v>11</v>
      </c>
      <c r="AI3027" s="1">
        <v>2</v>
      </c>
      <c r="AJ3027" s="1">
        <v>2</v>
      </c>
      <c r="AK3027" s="1">
        <v>51</v>
      </c>
    </row>
    <row r="3028" spans="1:37" x14ac:dyDescent="0.2">
      <c r="A3028" t="s">
        <v>3026</v>
      </c>
      <c r="B3028" t="s">
        <v>5168</v>
      </c>
      <c r="C3028" t="s">
        <v>5169</v>
      </c>
      <c r="D3028" t="s">
        <v>11222</v>
      </c>
      <c r="E3028" t="s">
        <v>11223</v>
      </c>
      <c r="F3028" s="35" t="s">
        <v>11224</v>
      </c>
      <c r="G3028" s="1" t="s">
        <v>5104</v>
      </c>
      <c r="H3028" s="1" t="s">
        <v>5104</v>
      </c>
      <c r="I3028" s="3">
        <v>1</v>
      </c>
      <c r="J3028" s="1">
        <v>0</v>
      </c>
      <c r="K3028" s="1">
        <v>1</v>
      </c>
      <c r="L3028" s="3">
        <v>1</v>
      </c>
      <c r="M3028" s="6">
        <v>225</v>
      </c>
      <c r="N3028" s="13">
        <v>225</v>
      </c>
      <c r="O3028" s="3">
        <v>44</v>
      </c>
      <c r="P3028" s="1">
        <v>0.98</v>
      </c>
      <c r="Q3028" s="1">
        <v>0.98</v>
      </c>
      <c r="R3028" s="3">
        <v>47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80</v>
      </c>
      <c r="Z3028" s="1">
        <v>20</v>
      </c>
      <c r="AA3028" s="1">
        <v>0</v>
      </c>
      <c r="AB3028" s="1">
        <v>0</v>
      </c>
      <c r="AC3028" s="3">
        <v>11</v>
      </c>
      <c r="AD3028" s="1">
        <v>-3.0572976000000002E-2</v>
      </c>
      <c r="AE3028" s="1">
        <v>-0.11668543370225801</v>
      </c>
      <c r="AF3028" s="1">
        <v>3</v>
      </c>
      <c r="AG3028" s="1">
        <v>3</v>
      </c>
      <c r="AH3028" s="1">
        <v>11</v>
      </c>
      <c r="AI3028" s="1">
        <v>1</v>
      </c>
      <c r="AJ3028" s="1">
        <v>1</v>
      </c>
      <c r="AK3028" s="1">
        <v>51</v>
      </c>
    </row>
    <row r="3029" spans="1:37" x14ac:dyDescent="0.2">
      <c r="A3029" t="s">
        <v>3027</v>
      </c>
      <c r="B3029" t="s">
        <v>5168</v>
      </c>
      <c r="C3029" t="s">
        <v>5605</v>
      </c>
      <c r="D3029" t="s">
        <v>11225</v>
      </c>
      <c r="E3029" t="s">
        <v>7004</v>
      </c>
      <c r="F3029" s="35" t="s">
        <v>11226</v>
      </c>
      <c r="G3029" s="1" t="s">
        <v>5104</v>
      </c>
      <c r="H3029" s="1" t="s">
        <v>5104</v>
      </c>
      <c r="I3029" s="3">
        <v>1</v>
      </c>
      <c r="J3029" s="1">
        <v>0</v>
      </c>
      <c r="K3029" s="1">
        <v>0</v>
      </c>
      <c r="L3029" s="3">
        <v>1</v>
      </c>
      <c r="M3029" s="6">
        <v>9.9</v>
      </c>
      <c r="N3029" s="13">
        <v>9.9</v>
      </c>
      <c r="O3029" s="3">
        <v>44</v>
      </c>
      <c r="P3029" s="1">
        <v>1</v>
      </c>
      <c r="Q3029" s="1">
        <v>1</v>
      </c>
      <c r="R3029" s="3">
        <v>1</v>
      </c>
      <c r="S3029" s="1">
        <v>100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3">
        <v>11</v>
      </c>
      <c r="AD3029" s="1">
        <v>9.9855619000000007E-2</v>
      </c>
      <c r="AE3029" s="1">
        <v>2.21434269404166E-2</v>
      </c>
      <c r="AF3029" s="1">
        <v>4</v>
      </c>
      <c r="AG3029" s="2">
        <v>4</v>
      </c>
      <c r="AH3029" s="1">
        <v>11</v>
      </c>
      <c r="AI3029" s="1">
        <v>2</v>
      </c>
      <c r="AJ3029" s="1">
        <v>2</v>
      </c>
      <c r="AK3029" s="1">
        <v>51</v>
      </c>
    </row>
    <row r="3030" spans="1:37" x14ac:dyDescent="0.2">
      <c r="A3030" t="s">
        <v>3028</v>
      </c>
      <c r="B3030" t="s">
        <v>5168</v>
      </c>
      <c r="C3030" t="s">
        <v>5605</v>
      </c>
      <c r="D3030" t="s">
        <v>11225</v>
      </c>
      <c r="E3030" t="s">
        <v>5611</v>
      </c>
      <c r="F3030" s="35" t="s">
        <v>11227</v>
      </c>
      <c r="G3030" s="1" t="s">
        <v>5104</v>
      </c>
      <c r="H3030" s="1" t="s">
        <v>5104</v>
      </c>
      <c r="I3030" s="3">
        <v>1</v>
      </c>
      <c r="J3030" s="1">
        <v>0</v>
      </c>
      <c r="K3030" s="1">
        <v>0</v>
      </c>
      <c r="L3030" s="3">
        <v>1</v>
      </c>
      <c r="M3030" s="6">
        <v>6</v>
      </c>
      <c r="N3030" s="13">
        <v>6</v>
      </c>
      <c r="O3030" s="3">
        <v>44</v>
      </c>
      <c r="P3030" s="1">
        <v>1.96</v>
      </c>
      <c r="Q3030" s="1">
        <v>1.96</v>
      </c>
      <c r="R3030" s="3">
        <v>47</v>
      </c>
      <c r="S3030" s="1">
        <v>100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3">
        <v>11</v>
      </c>
      <c r="AD3030" s="1">
        <v>9.9855619000000007E-2</v>
      </c>
      <c r="AE3030" s="1">
        <v>2.21434269404166E-2</v>
      </c>
      <c r="AF3030" s="1">
        <v>4</v>
      </c>
      <c r="AG3030" s="2">
        <v>4</v>
      </c>
      <c r="AH3030" s="1">
        <v>11</v>
      </c>
      <c r="AI3030" s="1">
        <v>9</v>
      </c>
      <c r="AJ3030" s="1">
        <v>9</v>
      </c>
      <c r="AK3030" s="1">
        <v>51</v>
      </c>
    </row>
    <row r="3031" spans="1:37" x14ac:dyDescent="0.2">
      <c r="A3031" t="s">
        <v>3029</v>
      </c>
      <c r="B3031" t="s">
        <v>5168</v>
      </c>
      <c r="C3031" t="s">
        <v>5605</v>
      </c>
      <c r="D3031" t="s">
        <v>11225</v>
      </c>
      <c r="E3031" t="s">
        <v>5746</v>
      </c>
      <c r="F3031" s="35" t="s">
        <v>11228</v>
      </c>
      <c r="G3031" s="1" t="s">
        <v>5104</v>
      </c>
      <c r="H3031" s="1" t="s">
        <v>5104</v>
      </c>
      <c r="I3031" s="3">
        <v>1</v>
      </c>
      <c r="J3031" s="1">
        <v>0</v>
      </c>
      <c r="K3031" s="1">
        <v>0</v>
      </c>
      <c r="L3031" s="3">
        <v>1</v>
      </c>
      <c r="M3031" s="6">
        <v>10.5</v>
      </c>
      <c r="N3031" s="13">
        <v>10.5</v>
      </c>
      <c r="O3031" s="3">
        <v>44</v>
      </c>
      <c r="P3031" s="1" t="s">
        <v>2</v>
      </c>
      <c r="Q3031" s="1">
        <v>1.3368</v>
      </c>
      <c r="R3031" s="3" t="s">
        <v>14989</v>
      </c>
      <c r="S3031" s="1">
        <v>100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3">
        <v>11</v>
      </c>
      <c r="AD3031" s="1">
        <v>9.9855619000000007E-2</v>
      </c>
      <c r="AE3031" s="1">
        <v>2.21434269404166E-2</v>
      </c>
      <c r="AF3031" s="1">
        <v>4</v>
      </c>
      <c r="AG3031" s="2">
        <v>4</v>
      </c>
      <c r="AH3031" s="1">
        <v>11</v>
      </c>
      <c r="AI3031" s="1">
        <v>6</v>
      </c>
      <c r="AJ3031" s="1">
        <v>6</v>
      </c>
      <c r="AK3031" s="1">
        <v>51</v>
      </c>
    </row>
    <row r="3032" spans="1:37" x14ac:dyDescent="0.2">
      <c r="A3032" t="s">
        <v>3030</v>
      </c>
      <c r="B3032" t="s">
        <v>5168</v>
      </c>
      <c r="C3032" t="s">
        <v>5605</v>
      </c>
      <c r="D3032" t="s">
        <v>11225</v>
      </c>
      <c r="E3032" t="s">
        <v>11229</v>
      </c>
      <c r="F3032" s="35" t="s">
        <v>11230</v>
      </c>
      <c r="G3032" s="1" t="s">
        <v>5104</v>
      </c>
      <c r="H3032" s="1" t="s">
        <v>5104</v>
      </c>
      <c r="I3032" s="3">
        <v>1</v>
      </c>
      <c r="J3032" s="1">
        <v>0</v>
      </c>
      <c r="K3032" s="1">
        <v>0</v>
      </c>
      <c r="L3032" s="3">
        <v>1</v>
      </c>
      <c r="M3032" s="6">
        <v>3.1</v>
      </c>
      <c r="N3032" s="13">
        <v>3.1</v>
      </c>
      <c r="O3032" s="3">
        <v>44</v>
      </c>
      <c r="P3032" s="1" t="s">
        <v>2</v>
      </c>
      <c r="Q3032" s="1">
        <v>1.6515</v>
      </c>
      <c r="R3032" s="3" t="s">
        <v>14989</v>
      </c>
      <c r="S3032" s="1">
        <v>100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3">
        <v>11</v>
      </c>
      <c r="AD3032" s="1">
        <v>9.9855619000000007E-2</v>
      </c>
      <c r="AE3032" s="1">
        <v>2.21434269404166E-2</v>
      </c>
      <c r="AF3032" s="1">
        <v>4</v>
      </c>
      <c r="AG3032" s="2">
        <v>4</v>
      </c>
      <c r="AH3032" s="1">
        <v>11</v>
      </c>
      <c r="AI3032" s="1">
        <v>4</v>
      </c>
      <c r="AJ3032" s="1">
        <v>4</v>
      </c>
      <c r="AK3032" s="1">
        <v>51</v>
      </c>
    </row>
    <row r="3033" spans="1:37" x14ac:dyDescent="0.2">
      <c r="A3033" t="s">
        <v>3031</v>
      </c>
      <c r="B3033" t="s">
        <v>5168</v>
      </c>
      <c r="C3033" t="s">
        <v>5605</v>
      </c>
      <c r="D3033" t="s">
        <v>11225</v>
      </c>
      <c r="E3033" t="s">
        <v>11231</v>
      </c>
      <c r="F3033" s="35" t="s">
        <v>11232</v>
      </c>
      <c r="G3033" s="1" t="s">
        <v>5104</v>
      </c>
      <c r="H3033" s="1" t="s">
        <v>5104</v>
      </c>
      <c r="I3033" s="3">
        <v>1</v>
      </c>
      <c r="J3033" s="1">
        <v>0</v>
      </c>
      <c r="K3033" s="1">
        <v>0</v>
      </c>
      <c r="L3033" s="3">
        <v>1</v>
      </c>
      <c r="M3033" s="6">
        <v>2.6</v>
      </c>
      <c r="N3033" s="13">
        <v>2.6</v>
      </c>
      <c r="O3033" s="3">
        <v>44</v>
      </c>
      <c r="P3033" s="1">
        <v>2</v>
      </c>
      <c r="Q3033" s="1">
        <v>2</v>
      </c>
      <c r="R3033" s="3">
        <v>1</v>
      </c>
      <c r="S3033" s="1">
        <v>100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3">
        <v>11</v>
      </c>
      <c r="AD3033" s="1">
        <v>9.9855619000000007E-2</v>
      </c>
      <c r="AE3033" s="1">
        <v>2.21434269404166E-2</v>
      </c>
      <c r="AF3033" s="1">
        <v>4</v>
      </c>
      <c r="AG3033" s="2">
        <v>4</v>
      </c>
      <c r="AH3033" s="1">
        <v>11</v>
      </c>
      <c r="AI3033" s="1">
        <v>1</v>
      </c>
      <c r="AJ3033" s="1">
        <v>1</v>
      </c>
      <c r="AK3033" s="1">
        <v>51</v>
      </c>
    </row>
    <row r="3034" spans="1:37" x14ac:dyDescent="0.2">
      <c r="A3034" t="s">
        <v>3032</v>
      </c>
      <c r="B3034" t="s">
        <v>5168</v>
      </c>
      <c r="C3034" t="s">
        <v>5605</v>
      </c>
      <c r="D3034" t="s">
        <v>11225</v>
      </c>
      <c r="E3034" t="s">
        <v>11233</v>
      </c>
      <c r="F3034" s="35" t="s">
        <v>11234</v>
      </c>
      <c r="G3034" s="1" t="s">
        <v>5104</v>
      </c>
      <c r="H3034" s="1" t="s">
        <v>5104</v>
      </c>
      <c r="I3034" s="3">
        <v>1</v>
      </c>
      <c r="J3034" s="1">
        <v>0</v>
      </c>
      <c r="K3034" s="1">
        <v>0</v>
      </c>
      <c r="L3034" s="3">
        <v>1</v>
      </c>
      <c r="M3034" s="6">
        <v>6.5</v>
      </c>
      <c r="N3034" s="13">
        <v>6.5</v>
      </c>
      <c r="O3034" s="3">
        <v>44</v>
      </c>
      <c r="P3034" s="1">
        <v>2</v>
      </c>
      <c r="Q3034" s="1">
        <v>2</v>
      </c>
      <c r="R3034" s="3">
        <v>47</v>
      </c>
      <c r="S3034" s="1">
        <v>100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3">
        <v>44</v>
      </c>
      <c r="AD3034" s="1">
        <v>9.9855619000000007E-2</v>
      </c>
      <c r="AE3034" s="1">
        <v>2.21434269404166E-2</v>
      </c>
      <c r="AF3034" s="1">
        <v>4</v>
      </c>
      <c r="AG3034" s="2">
        <v>4</v>
      </c>
      <c r="AH3034" s="1">
        <v>1</v>
      </c>
      <c r="AI3034" s="1">
        <v>1</v>
      </c>
      <c r="AJ3034" s="1">
        <v>1</v>
      </c>
      <c r="AK3034" s="1">
        <v>51</v>
      </c>
    </row>
    <row r="3035" spans="1:37" x14ac:dyDescent="0.2">
      <c r="A3035" t="s">
        <v>3033</v>
      </c>
      <c r="B3035" t="s">
        <v>5168</v>
      </c>
      <c r="C3035" t="s">
        <v>5605</v>
      </c>
      <c r="D3035" t="s">
        <v>11225</v>
      </c>
      <c r="E3035" t="s">
        <v>11235</v>
      </c>
      <c r="F3035" s="35" t="s">
        <v>11236</v>
      </c>
      <c r="G3035" s="1" t="s">
        <v>5104</v>
      </c>
      <c r="H3035" s="1" t="s">
        <v>5104</v>
      </c>
      <c r="I3035" s="3">
        <v>1</v>
      </c>
      <c r="J3035" s="1">
        <v>0</v>
      </c>
      <c r="K3035" s="1">
        <v>0</v>
      </c>
      <c r="L3035" s="3">
        <v>1</v>
      </c>
      <c r="M3035" s="6">
        <v>6.5</v>
      </c>
      <c r="N3035" s="13">
        <v>6.5</v>
      </c>
      <c r="O3035" s="3">
        <v>44</v>
      </c>
      <c r="P3035" s="1">
        <v>1.22</v>
      </c>
      <c r="Q3035" s="1">
        <v>1.22</v>
      </c>
      <c r="R3035" s="3">
        <v>47</v>
      </c>
      <c r="S3035" s="1">
        <v>100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3">
        <v>11</v>
      </c>
      <c r="AD3035" s="1">
        <v>9.9855619000000007E-2</v>
      </c>
      <c r="AE3035" s="1">
        <v>2.21434269404166E-2</v>
      </c>
      <c r="AF3035" s="1">
        <v>4</v>
      </c>
      <c r="AG3035" s="2">
        <v>4</v>
      </c>
      <c r="AH3035" s="1">
        <v>11</v>
      </c>
      <c r="AI3035" s="1">
        <v>5</v>
      </c>
      <c r="AJ3035" s="1">
        <v>5</v>
      </c>
      <c r="AK3035" s="1">
        <v>51</v>
      </c>
    </row>
    <row r="3036" spans="1:37" x14ac:dyDescent="0.2">
      <c r="A3036" t="s">
        <v>3034</v>
      </c>
      <c r="B3036" t="s">
        <v>5168</v>
      </c>
      <c r="C3036" t="s">
        <v>5605</v>
      </c>
      <c r="D3036" t="s">
        <v>11225</v>
      </c>
      <c r="E3036" t="s">
        <v>11237</v>
      </c>
      <c r="F3036" s="35" t="s">
        <v>11238</v>
      </c>
      <c r="G3036" s="1" t="s">
        <v>5104</v>
      </c>
      <c r="H3036" s="1" t="s">
        <v>5104</v>
      </c>
      <c r="I3036" s="3">
        <v>1</v>
      </c>
      <c r="J3036" s="1">
        <v>0</v>
      </c>
      <c r="K3036" s="1">
        <v>0</v>
      </c>
      <c r="L3036" s="3">
        <v>1</v>
      </c>
      <c r="M3036" s="6">
        <v>7.2</v>
      </c>
      <c r="N3036" s="13">
        <v>7.2</v>
      </c>
      <c r="O3036" s="3">
        <v>44</v>
      </c>
      <c r="P3036" s="1">
        <v>1.98</v>
      </c>
      <c r="Q3036" s="1">
        <v>1.98</v>
      </c>
      <c r="R3036" s="3">
        <v>47</v>
      </c>
      <c r="S3036" s="1">
        <v>100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3">
        <v>11</v>
      </c>
      <c r="AD3036" s="1">
        <v>9.9855619000000007E-2</v>
      </c>
      <c r="AE3036" s="1">
        <v>2.21434269404166E-2</v>
      </c>
      <c r="AF3036" s="1">
        <v>4</v>
      </c>
      <c r="AG3036" s="2">
        <v>4</v>
      </c>
      <c r="AH3036" s="1">
        <v>11</v>
      </c>
      <c r="AI3036" s="1">
        <v>5</v>
      </c>
      <c r="AJ3036" s="1">
        <v>5</v>
      </c>
      <c r="AK3036" s="1">
        <v>51</v>
      </c>
    </row>
    <row r="3037" spans="1:37" x14ac:dyDescent="0.2">
      <c r="A3037" t="s">
        <v>3035</v>
      </c>
      <c r="B3037" t="s">
        <v>5168</v>
      </c>
      <c r="C3037" t="s">
        <v>5605</v>
      </c>
      <c r="D3037" t="s">
        <v>11225</v>
      </c>
      <c r="E3037" t="s">
        <v>6033</v>
      </c>
      <c r="F3037" s="35" t="s">
        <v>11239</v>
      </c>
      <c r="G3037" s="1" t="s">
        <v>5104</v>
      </c>
      <c r="H3037" s="1" t="s">
        <v>5104</v>
      </c>
      <c r="I3037" s="3">
        <v>1</v>
      </c>
      <c r="J3037" s="1">
        <v>0</v>
      </c>
      <c r="K3037" s="1">
        <v>0</v>
      </c>
      <c r="L3037" s="3">
        <v>1</v>
      </c>
      <c r="M3037" s="6">
        <v>3.9</v>
      </c>
      <c r="N3037" s="13">
        <v>3.9</v>
      </c>
      <c r="O3037" s="3">
        <v>44</v>
      </c>
      <c r="P3037" s="1">
        <v>1.86</v>
      </c>
      <c r="Q3037" s="1">
        <v>1.86</v>
      </c>
      <c r="R3037" s="3">
        <v>47</v>
      </c>
      <c r="S3037" s="1">
        <v>100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3">
        <v>11</v>
      </c>
      <c r="AD3037" s="1">
        <v>9.9855619000000007E-2</v>
      </c>
      <c r="AE3037" s="1">
        <v>2.21434269404166E-2</v>
      </c>
      <c r="AF3037" s="1">
        <v>4</v>
      </c>
      <c r="AG3037" s="2">
        <v>4</v>
      </c>
      <c r="AH3037" s="1">
        <v>11</v>
      </c>
      <c r="AI3037" s="1">
        <v>8</v>
      </c>
      <c r="AJ3037" s="1">
        <v>8</v>
      </c>
      <c r="AK3037" s="1">
        <v>51</v>
      </c>
    </row>
    <row r="3038" spans="1:37" x14ac:dyDescent="0.2">
      <c r="A3038" t="s">
        <v>3036</v>
      </c>
      <c r="B3038" t="s">
        <v>5168</v>
      </c>
      <c r="C3038" t="s">
        <v>5605</v>
      </c>
      <c r="D3038" t="s">
        <v>11225</v>
      </c>
      <c r="E3038" t="s">
        <v>11240</v>
      </c>
      <c r="F3038" s="35" t="s">
        <v>11241</v>
      </c>
      <c r="G3038" s="1" t="s">
        <v>5104</v>
      </c>
      <c r="H3038" s="1" t="s">
        <v>5104</v>
      </c>
      <c r="I3038" s="3">
        <v>1</v>
      </c>
      <c r="J3038" s="1">
        <v>0</v>
      </c>
      <c r="K3038" s="1">
        <v>0</v>
      </c>
      <c r="L3038" s="3">
        <v>1</v>
      </c>
      <c r="M3038" s="6">
        <v>6.3</v>
      </c>
      <c r="N3038" s="13">
        <v>6.3</v>
      </c>
      <c r="O3038" s="3">
        <v>44</v>
      </c>
      <c r="P3038" s="1">
        <v>2</v>
      </c>
      <c r="Q3038" s="1">
        <v>2</v>
      </c>
      <c r="R3038" s="3">
        <v>1</v>
      </c>
      <c r="S3038" s="1">
        <v>100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3">
        <v>11</v>
      </c>
      <c r="AD3038" s="1">
        <v>9.9855619000000007E-2</v>
      </c>
      <c r="AE3038" s="1">
        <v>2.21434269404166E-2</v>
      </c>
      <c r="AF3038" s="1">
        <v>4</v>
      </c>
      <c r="AG3038" s="2">
        <v>4</v>
      </c>
      <c r="AH3038" s="1">
        <v>11</v>
      </c>
      <c r="AI3038" s="1">
        <v>6</v>
      </c>
      <c r="AJ3038" s="1">
        <v>6</v>
      </c>
      <c r="AK3038" s="1">
        <v>51</v>
      </c>
    </row>
    <row r="3039" spans="1:37" x14ac:dyDescent="0.2">
      <c r="A3039" t="s">
        <v>3037</v>
      </c>
      <c r="B3039" t="s">
        <v>5168</v>
      </c>
      <c r="C3039" t="s">
        <v>5605</v>
      </c>
      <c r="D3039" t="s">
        <v>11225</v>
      </c>
      <c r="E3039" t="s">
        <v>7240</v>
      </c>
      <c r="F3039" s="35" t="s">
        <v>11242</v>
      </c>
      <c r="G3039" s="1" t="s">
        <v>5104</v>
      </c>
      <c r="H3039" s="1" t="s">
        <v>5104</v>
      </c>
      <c r="I3039" s="3">
        <v>1</v>
      </c>
      <c r="J3039" s="1">
        <v>0</v>
      </c>
      <c r="K3039" s="1">
        <v>0</v>
      </c>
      <c r="L3039" s="3">
        <v>1</v>
      </c>
      <c r="M3039" s="6">
        <v>3.8</v>
      </c>
      <c r="N3039" s="13">
        <v>3.8</v>
      </c>
      <c r="O3039" s="3">
        <v>44</v>
      </c>
      <c r="P3039" s="1">
        <v>2</v>
      </c>
      <c r="Q3039" s="1">
        <v>2</v>
      </c>
      <c r="R3039" s="3">
        <v>47</v>
      </c>
      <c r="S3039" s="1">
        <v>100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3">
        <v>11</v>
      </c>
      <c r="AD3039" s="1">
        <v>9.9855619000000007E-2</v>
      </c>
      <c r="AE3039" s="1">
        <v>2.21434269404166E-2</v>
      </c>
      <c r="AF3039" s="1">
        <v>4</v>
      </c>
      <c r="AG3039" s="2">
        <v>4</v>
      </c>
      <c r="AH3039" s="1">
        <v>11</v>
      </c>
      <c r="AI3039" s="1">
        <v>3</v>
      </c>
      <c r="AJ3039" s="1">
        <v>3</v>
      </c>
      <c r="AK3039" s="1">
        <v>51</v>
      </c>
    </row>
    <row r="3040" spans="1:37" x14ac:dyDescent="0.2">
      <c r="A3040" t="s">
        <v>3038</v>
      </c>
      <c r="B3040" t="s">
        <v>5168</v>
      </c>
      <c r="C3040" t="s">
        <v>5605</v>
      </c>
      <c r="D3040" t="s">
        <v>11225</v>
      </c>
      <c r="E3040" t="s">
        <v>11243</v>
      </c>
      <c r="F3040" s="35" t="s">
        <v>11244</v>
      </c>
      <c r="G3040" s="1" t="s">
        <v>5104</v>
      </c>
      <c r="H3040" s="1" t="s">
        <v>5104</v>
      </c>
      <c r="I3040" s="3">
        <v>1</v>
      </c>
      <c r="J3040" s="1">
        <v>0</v>
      </c>
      <c r="K3040" s="1">
        <v>0</v>
      </c>
      <c r="L3040" s="3">
        <v>1</v>
      </c>
      <c r="M3040" s="6">
        <v>5.3</v>
      </c>
      <c r="N3040" s="13">
        <v>5.3</v>
      </c>
      <c r="O3040" s="3">
        <v>44</v>
      </c>
      <c r="P3040" s="1">
        <v>1</v>
      </c>
      <c r="Q3040" s="1">
        <v>1</v>
      </c>
      <c r="R3040" s="3">
        <v>1</v>
      </c>
      <c r="S3040" s="1">
        <v>100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3">
        <v>11</v>
      </c>
      <c r="AD3040" s="1">
        <v>9.9855619000000007E-2</v>
      </c>
      <c r="AE3040" s="1">
        <v>2.21434269404166E-2</v>
      </c>
      <c r="AF3040" s="1">
        <v>4</v>
      </c>
      <c r="AG3040" s="2">
        <v>4</v>
      </c>
      <c r="AH3040" s="1">
        <v>11</v>
      </c>
      <c r="AI3040" s="1">
        <v>7</v>
      </c>
      <c r="AJ3040" s="1">
        <v>7</v>
      </c>
      <c r="AK3040" s="1">
        <v>51</v>
      </c>
    </row>
    <row r="3041" spans="1:37" x14ac:dyDescent="0.2">
      <c r="A3041" t="s">
        <v>3039</v>
      </c>
      <c r="B3041" t="s">
        <v>5168</v>
      </c>
      <c r="C3041" t="s">
        <v>5605</v>
      </c>
      <c r="D3041" t="s">
        <v>11225</v>
      </c>
      <c r="E3041" t="s">
        <v>11245</v>
      </c>
      <c r="F3041" s="35" t="s">
        <v>11246</v>
      </c>
      <c r="G3041" s="1" t="s">
        <v>5104</v>
      </c>
      <c r="H3041" s="1" t="s">
        <v>5104</v>
      </c>
      <c r="I3041" s="3">
        <v>1</v>
      </c>
      <c r="J3041" s="1">
        <v>0</v>
      </c>
      <c r="K3041" s="1">
        <v>0</v>
      </c>
      <c r="L3041" s="3">
        <v>1</v>
      </c>
      <c r="M3041" s="6">
        <v>3.9</v>
      </c>
      <c r="N3041" s="13">
        <v>3.9</v>
      </c>
      <c r="O3041" s="3">
        <v>44</v>
      </c>
      <c r="P3041" s="1">
        <v>2</v>
      </c>
      <c r="Q3041" s="1">
        <v>2</v>
      </c>
      <c r="R3041" s="3">
        <v>1</v>
      </c>
      <c r="S3041" s="1">
        <v>100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3">
        <v>11</v>
      </c>
      <c r="AD3041" s="1">
        <v>9.9855619000000007E-2</v>
      </c>
      <c r="AE3041" s="1">
        <v>2.21434269404166E-2</v>
      </c>
      <c r="AF3041" s="1">
        <v>4</v>
      </c>
      <c r="AG3041" s="2">
        <v>4</v>
      </c>
      <c r="AH3041" s="1">
        <v>11</v>
      </c>
      <c r="AI3041" s="1">
        <v>4</v>
      </c>
      <c r="AJ3041" s="1">
        <v>4</v>
      </c>
      <c r="AK3041" s="1">
        <v>51</v>
      </c>
    </row>
    <row r="3042" spans="1:37" x14ac:dyDescent="0.2">
      <c r="A3042" t="s">
        <v>3040</v>
      </c>
      <c r="B3042" t="s">
        <v>5123</v>
      </c>
      <c r="C3042" t="s">
        <v>5254</v>
      </c>
      <c r="D3042" t="s">
        <v>11247</v>
      </c>
      <c r="E3042" t="s">
        <v>7396</v>
      </c>
      <c r="F3042" s="35" t="s">
        <v>11248</v>
      </c>
      <c r="G3042" s="1" t="s">
        <v>5105</v>
      </c>
      <c r="H3042" s="1" t="s">
        <v>5105</v>
      </c>
      <c r="I3042" s="3">
        <v>1</v>
      </c>
      <c r="J3042" s="1">
        <v>0</v>
      </c>
      <c r="K3042" s="1">
        <v>0</v>
      </c>
      <c r="L3042" s="3">
        <v>1</v>
      </c>
      <c r="M3042" s="6">
        <v>36.6</v>
      </c>
      <c r="N3042" s="13">
        <v>36.6</v>
      </c>
      <c r="O3042" s="3">
        <v>44</v>
      </c>
      <c r="P3042" s="1">
        <v>4.5</v>
      </c>
      <c r="Q3042" s="1">
        <v>4.5</v>
      </c>
      <c r="R3042" s="3">
        <v>47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50</v>
      </c>
      <c r="Z3042" s="1">
        <v>0</v>
      </c>
      <c r="AA3042" s="1">
        <v>50</v>
      </c>
      <c r="AB3042" s="1">
        <v>0</v>
      </c>
      <c r="AC3042" s="3">
        <v>11</v>
      </c>
      <c r="AD3042" s="1">
        <v>-4.8037924000000003E-2</v>
      </c>
      <c r="AE3042" s="1">
        <v>-0.107415343584461</v>
      </c>
      <c r="AF3042" s="1">
        <v>1</v>
      </c>
      <c r="AG3042" s="1">
        <v>1</v>
      </c>
      <c r="AH3042" s="1">
        <v>11</v>
      </c>
      <c r="AI3042" s="1">
        <v>2</v>
      </c>
      <c r="AJ3042" s="1">
        <v>2</v>
      </c>
      <c r="AK3042" s="1">
        <v>51</v>
      </c>
    </row>
    <row r="3043" spans="1:37" x14ac:dyDescent="0.2">
      <c r="A3043" t="s">
        <v>3041</v>
      </c>
      <c r="B3043" t="s">
        <v>5123</v>
      </c>
      <c r="C3043" t="s">
        <v>5254</v>
      </c>
      <c r="D3043" t="s">
        <v>11247</v>
      </c>
      <c r="E3043" t="s">
        <v>8419</v>
      </c>
      <c r="F3043" s="35" t="s">
        <v>11249</v>
      </c>
      <c r="G3043" s="1" t="s">
        <v>5105</v>
      </c>
      <c r="H3043" s="1" t="s">
        <v>5105</v>
      </c>
      <c r="I3043" s="3">
        <v>1</v>
      </c>
      <c r="J3043" s="1">
        <v>0</v>
      </c>
      <c r="K3043" s="1">
        <v>0</v>
      </c>
      <c r="L3043" s="3">
        <v>1</v>
      </c>
      <c r="M3043" s="6">
        <v>50.5</v>
      </c>
      <c r="N3043" s="13">
        <v>50.5</v>
      </c>
      <c r="O3043" s="3">
        <v>44</v>
      </c>
      <c r="P3043" s="1">
        <v>5.09</v>
      </c>
      <c r="Q3043" s="1">
        <v>5.09</v>
      </c>
      <c r="R3043" s="3">
        <v>47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50</v>
      </c>
      <c r="Z3043" s="1">
        <v>0</v>
      </c>
      <c r="AA3043" s="1">
        <v>50</v>
      </c>
      <c r="AB3043" s="1">
        <v>0</v>
      </c>
      <c r="AC3043" s="3">
        <v>11</v>
      </c>
      <c r="AD3043" s="1">
        <v>-4.8037924000000003E-2</v>
      </c>
      <c r="AE3043" s="1">
        <v>-0.107415343584461</v>
      </c>
      <c r="AF3043" s="1">
        <v>1</v>
      </c>
      <c r="AG3043" s="1">
        <v>1</v>
      </c>
      <c r="AH3043" s="1">
        <v>11</v>
      </c>
      <c r="AI3043" s="1">
        <v>3</v>
      </c>
      <c r="AJ3043" s="1">
        <v>3</v>
      </c>
      <c r="AK3043" s="1">
        <v>51</v>
      </c>
    </row>
    <row r="3044" spans="1:37" x14ac:dyDescent="0.2">
      <c r="A3044" t="s">
        <v>3042</v>
      </c>
      <c r="B3044" t="s">
        <v>5123</v>
      </c>
      <c r="C3044" t="s">
        <v>5254</v>
      </c>
      <c r="D3044" t="s">
        <v>11247</v>
      </c>
      <c r="E3044" t="s">
        <v>11250</v>
      </c>
      <c r="F3044" s="35" t="s">
        <v>11251</v>
      </c>
      <c r="G3044" s="1" t="s">
        <v>5105</v>
      </c>
      <c r="H3044" s="1" t="s">
        <v>5105</v>
      </c>
      <c r="I3044" s="3">
        <v>2</v>
      </c>
      <c r="J3044" s="1">
        <v>0</v>
      </c>
      <c r="K3044" s="1">
        <v>0</v>
      </c>
      <c r="L3044" s="3">
        <v>1</v>
      </c>
      <c r="M3044" s="6">
        <v>100</v>
      </c>
      <c r="N3044" s="13">
        <v>100</v>
      </c>
      <c r="O3044" s="3">
        <v>44</v>
      </c>
      <c r="P3044" s="1">
        <v>2.4474999999999998</v>
      </c>
      <c r="Q3044" s="1">
        <v>2.4474999999999998</v>
      </c>
      <c r="R3044" s="3">
        <v>47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50</v>
      </c>
      <c r="Z3044" s="1">
        <v>0</v>
      </c>
      <c r="AA3044" s="1">
        <v>50</v>
      </c>
      <c r="AB3044" s="1">
        <v>0</v>
      </c>
      <c r="AC3044" s="3">
        <v>11</v>
      </c>
      <c r="AD3044" s="1">
        <v>-4.8037924000000003E-2</v>
      </c>
      <c r="AE3044" s="1">
        <v>-0.107415343584461</v>
      </c>
      <c r="AF3044" s="1">
        <v>1</v>
      </c>
      <c r="AG3044" s="1">
        <v>1</v>
      </c>
      <c r="AH3044" s="1">
        <v>11</v>
      </c>
      <c r="AI3044" s="1">
        <v>2</v>
      </c>
      <c r="AJ3044" s="1">
        <v>2</v>
      </c>
      <c r="AK3044" s="1">
        <v>51</v>
      </c>
    </row>
    <row r="3045" spans="1:37" x14ac:dyDescent="0.2">
      <c r="A3045" t="s">
        <v>3043</v>
      </c>
      <c r="B3045" t="s">
        <v>5123</v>
      </c>
      <c r="C3045" t="s">
        <v>5254</v>
      </c>
      <c r="D3045" t="s">
        <v>11247</v>
      </c>
      <c r="E3045" t="s">
        <v>11252</v>
      </c>
      <c r="F3045" s="35" t="s">
        <v>11253</v>
      </c>
      <c r="G3045" s="1" t="s">
        <v>5105</v>
      </c>
      <c r="H3045" s="1" t="s">
        <v>5105</v>
      </c>
      <c r="I3045" s="3">
        <v>1</v>
      </c>
      <c r="J3045" s="1">
        <v>0</v>
      </c>
      <c r="K3045" s="1">
        <v>0</v>
      </c>
      <c r="L3045" s="3">
        <v>1</v>
      </c>
      <c r="M3045" s="6">
        <v>70.400000000000006</v>
      </c>
      <c r="N3045" s="13">
        <v>70.400000000000006</v>
      </c>
      <c r="O3045" s="3">
        <v>44</v>
      </c>
      <c r="P3045" s="1">
        <v>4.1624999999999996</v>
      </c>
      <c r="Q3045" s="1">
        <v>4.1624999999999996</v>
      </c>
      <c r="R3045" s="3">
        <v>47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50</v>
      </c>
      <c r="Z3045" s="1">
        <v>0</v>
      </c>
      <c r="AA3045" s="1">
        <v>50</v>
      </c>
      <c r="AB3045" s="1">
        <v>0</v>
      </c>
      <c r="AC3045" s="3">
        <v>11</v>
      </c>
      <c r="AD3045" s="1">
        <v>-4.8037924000000003E-2</v>
      </c>
      <c r="AE3045" s="1">
        <v>-0.107415343584461</v>
      </c>
      <c r="AF3045" s="1">
        <v>1</v>
      </c>
      <c r="AG3045" s="1">
        <v>1</v>
      </c>
      <c r="AH3045" s="1">
        <v>11</v>
      </c>
      <c r="AI3045" s="1">
        <v>3</v>
      </c>
      <c r="AJ3045" s="1">
        <v>3</v>
      </c>
      <c r="AK3045" s="1">
        <v>51</v>
      </c>
    </row>
    <row r="3046" spans="1:37" x14ac:dyDescent="0.2">
      <c r="A3046" t="s">
        <v>3044</v>
      </c>
      <c r="B3046" t="s">
        <v>5123</v>
      </c>
      <c r="C3046" t="s">
        <v>5254</v>
      </c>
      <c r="D3046" t="s">
        <v>11247</v>
      </c>
      <c r="E3046" t="s">
        <v>11254</v>
      </c>
      <c r="F3046" s="35" t="s">
        <v>11255</v>
      </c>
      <c r="G3046" s="1" t="s">
        <v>5105</v>
      </c>
      <c r="H3046" s="1" t="s">
        <v>5105</v>
      </c>
      <c r="I3046" s="3">
        <v>1</v>
      </c>
      <c r="J3046" s="1">
        <v>0</v>
      </c>
      <c r="K3046" s="1">
        <v>0</v>
      </c>
      <c r="L3046" s="3">
        <v>1</v>
      </c>
      <c r="M3046" s="6">
        <v>61.7</v>
      </c>
      <c r="N3046" s="13">
        <v>61.7</v>
      </c>
      <c r="O3046" s="3">
        <v>44</v>
      </c>
      <c r="P3046" s="1">
        <v>4.92</v>
      </c>
      <c r="Q3046" s="1">
        <v>4.92</v>
      </c>
      <c r="R3046" s="3">
        <v>47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50</v>
      </c>
      <c r="Z3046" s="1">
        <v>0</v>
      </c>
      <c r="AA3046" s="1">
        <v>50</v>
      </c>
      <c r="AB3046" s="1">
        <v>0</v>
      </c>
      <c r="AC3046" s="3">
        <v>11</v>
      </c>
      <c r="AD3046" s="1">
        <v>-4.8037924000000003E-2</v>
      </c>
      <c r="AE3046" s="1">
        <v>-0.107415343584461</v>
      </c>
      <c r="AF3046" s="1">
        <v>1</v>
      </c>
      <c r="AG3046" s="1">
        <v>1</v>
      </c>
      <c r="AH3046" s="1">
        <v>11</v>
      </c>
      <c r="AI3046" s="1">
        <v>1</v>
      </c>
      <c r="AJ3046" s="1">
        <v>1</v>
      </c>
      <c r="AK3046" s="1">
        <v>51</v>
      </c>
    </row>
    <row r="3047" spans="1:37" x14ac:dyDescent="0.2">
      <c r="A3047" t="s">
        <v>3045</v>
      </c>
      <c r="B3047" t="s">
        <v>5123</v>
      </c>
      <c r="C3047" t="s">
        <v>5254</v>
      </c>
      <c r="D3047" t="s">
        <v>11247</v>
      </c>
      <c r="E3047" t="s">
        <v>6464</v>
      </c>
      <c r="F3047" s="35" t="s">
        <v>11255</v>
      </c>
      <c r="G3047" s="1" t="s">
        <v>5105</v>
      </c>
      <c r="H3047" s="1" t="s">
        <v>5105</v>
      </c>
      <c r="I3047" s="3">
        <v>1</v>
      </c>
      <c r="J3047" s="1">
        <v>0</v>
      </c>
      <c r="K3047" s="1">
        <v>0</v>
      </c>
      <c r="L3047" s="3">
        <v>1</v>
      </c>
      <c r="M3047" s="6">
        <v>71.099999999999994</v>
      </c>
      <c r="N3047" s="13">
        <v>71.099999999999994</v>
      </c>
      <c r="O3047" s="3">
        <v>44</v>
      </c>
      <c r="P3047" s="1">
        <v>5.0599999999999996</v>
      </c>
      <c r="Q3047" s="1">
        <v>5.0599999999999996</v>
      </c>
      <c r="R3047" s="3">
        <v>47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50</v>
      </c>
      <c r="Z3047" s="1">
        <v>0</v>
      </c>
      <c r="AA3047" s="1">
        <v>50</v>
      </c>
      <c r="AB3047" s="1">
        <v>0</v>
      </c>
      <c r="AC3047" s="3">
        <v>11</v>
      </c>
      <c r="AD3047" s="1">
        <v>-4.8037924000000003E-2</v>
      </c>
      <c r="AE3047" s="1">
        <v>-0.107415343584461</v>
      </c>
      <c r="AF3047" s="1">
        <v>1</v>
      </c>
      <c r="AG3047" s="1">
        <v>1</v>
      </c>
      <c r="AH3047" s="1">
        <v>11</v>
      </c>
      <c r="AI3047" s="1">
        <v>2</v>
      </c>
      <c r="AJ3047" s="1">
        <v>2</v>
      </c>
      <c r="AK3047" s="1">
        <v>51</v>
      </c>
    </row>
    <row r="3048" spans="1:37" x14ac:dyDescent="0.2">
      <c r="A3048" t="s">
        <v>3046</v>
      </c>
      <c r="B3048" t="s">
        <v>5123</v>
      </c>
      <c r="C3048" t="s">
        <v>5254</v>
      </c>
      <c r="D3048" t="s">
        <v>11247</v>
      </c>
      <c r="E3048" t="s">
        <v>11256</v>
      </c>
      <c r="F3048" s="35" t="s">
        <v>11257</v>
      </c>
      <c r="G3048" s="1" t="s">
        <v>5105</v>
      </c>
      <c r="H3048" s="1" t="s">
        <v>5105</v>
      </c>
      <c r="I3048" s="3">
        <v>1</v>
      </c>
      <c r="J3048" s="1">
        <v>0</v>
      </c>
      <c r="K3048" s="1">
        <v>0</v>
      </c>
      <c r="L3048" s="3">
        <v>1</v>
      </c>
      <c r="M3048" s="6">
        <v>85</v>
      </c>
      <c r="N3048" s="13">
        <v>85</v>
      </c>
      <c r="O3048" s="3">
        <v>44</v>
      </c>
      <c r="P3048" s="1">
        <v>2.4224999999999999</v>
      </c>
      <c r="Q3048" s="1">
        <v>2.4224999999999999</v>
      </c>
      <c r="R3048" s="3">
        <v>47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50</v>
      </c>
      <c r="Z3048" s="1">
        <v>0</v>
      </c>
      <c r="AA3048" s="1">
        <v>50</v>
      </c>
      <c r="AB3048" s="1">
        <v>0</v>
      </c>
      <c r="AC3048" s="3">
        <v>11</v>
      </c>
      <c r="AD3048" s="1">
        <v>-4.8037924000000003E-2</v>
      </c>
      <c r="AE3048" s="1">
        <v>-0.107415343584461</v>
      </c>
      <c r="AF3048" s="1">
        <v>1</v>
      </c>
      <c r="AG3048" s="1">
        <v>1</v>
      </c>
      <c r="AH3048" s="1">
        <v>11</v>
      </c>
      <c r="AI3048" s="1">
        <v>1</v>
      </c>
      <c r="AJ3048" s="1">
        <v>1</v>
      </c>
      <c r="AK3048" s="1">
        <v>51</v>
      </c>
    </row>
    <row r="3049" spans="1:37" x14ac:dyDescent="0.2">
      <c r="A3049" t="s">
        <v>3047</v>
      </c>
      <c r="B3049" t="s">
        <v>5123</v>
      </c>
      <c r="C3049" t="s">
        <v>5254</v>
      </c>
      <c r="D3049" t="s">
        <v>11247</v>
      </c>
      <c r="E3049" t="s">
        <v>7357</v>
      </c>
      <c r="F3049" s="35" t="s">
        <v>11258</v>
      </c>
      <c r="G3049" s="1" t="s">
        <v>5105</v>
      </c>
      <c r="H3049" s="1" t="s">
        <v>5105</v>
      </c>
      <c r="I3049" s="3">
        <v>1</v>
      </c>
      <c r="J3049" s="1">
        <v>0</v>
      </c>
      <c r="K3049" s="1">
        <v>0</v>
      </c>
      <c r="L3049" s="3">
        <v>1</v>
      </c>
      <c r="M3049" s="6">
        <v>74.8</v>
      </c>
      <c r="N3049" s="13">
        <v>74.8</v>
      </c>
      <c r="O3049" s="3">
        <v>44</v>
      </c>
      <c r="P3049" s="1">
        <v>4.3049999999999997</v>
      </c>
      <c r="Q3049" s="1">
        <v>4.3049999999999997</v>
      </c>
      <c r="R3049" s="3">
        <v>47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50</v>
      </c>
      <c r="Z3049" s="1">
        <v>0</v>
      </c>
      <c r="AA3049" s="1">
        <v>50</v>
      </c>
      <c r="AB3049" s="1">
        <v>0</v>
      </c>
      <c r="AC3049" s="3">
        <v>11</v>
      </c>
      <c r="AD3049" s="1">
        <v>-4.8037924000000003E-2</v>
      </c>
      <c r="AE3049" s="1">
        <v>-0.107415343584461</v>
      </c>
      <c r="AF3049" s="1">
        <v>1</v>
      </c>
      <c r="AG3049" s="1">
        <v>1</v>
      </c>
      <c r="AH3049" s="1">
        <v>11</v>
      </c>
      <c r="AI3049" s="1">
        <v>2</v>
      </c>
      <c r="AJ3049" s="1">
        <v>2</v>
      </c>
      <c r="AK3049" s="1">
        <v>51</v>
      </c>
    </row>
    <row r="3050" spans="1:37" x14ac:dyDescent="0.2">
      <c r="A3050" t="s">
        <v>3048</v>
      </c>
      <c r="B3050" t="s">
        <v>5123</v>
      </c>
      <c r="C3050" t="s">
        <v>5254</v>
      </c>
      <c r="D3050" t="s">
        <v>11247</v>
      </c>
      <c r="E3050" t="s">
        <v>5583</v>
      </c>
      <c r="F3050" s="35" t="s">
        <v>11259</v>
      </c>
      <c r="G3050" s="1" t="s">
        <v>5105</v>
      </c>
      <c r="H3050" s="1" t="s">
        <v>5105</v>
      </c>
      <c r="I3050" s="3">
        <v>1</v>
      </c>
      <c r="J3050" s="1">
        <v>0</v>
      </c>
      <c r="K3050" s="1">
        <v>0</v>
      </c>
      <c r="L3050" s="3">
        <v>1</v>
      </c>
      <c r="M3050" s="6">
        <v>135.30000000000001</v>
      </c>
      <c r="N3050" s="13">
        <v>135.30000000000001</v>
      </c>
      <c r="O3050" s="3">
        <v>44</v>
      </c>
      <c r="P3050" s="1">
        <v>4.95</v>
      </c>
      <c r="Q3050" s="1">
        <v>4.95</v>
      </c>
      <c r="R3050" s="3">
        <v>47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50</v>
      </c>
      <c r="Z3050" s="1">
        <v>0</v>
      </c>
      <c r="AA3050" s="1">
        <v>50</v>
      </c>
      <c r="AB3050" s="1">
        <v>0</v>
      </c>
      <c r="AC3050" s="3">
        <v>11</v>
      </c>
      <c r="AD3050" s="1">
        <v>-4.8037924000000003E-2</v>
      </c>
      <c r="AE3050" s="1">
        <v>-0.107415343584461</v>
      </c>
      <c r="AF3050" s="1">
        <v>1</v>
      </c>
      <c r="AG3050" s="1">
        <v>1</v>
      </c>
      <c r="AH3050" s="1">
        <v>11</v>
      </c>
      <c r="AI3050" s="1">
        <v>6</v>
      </c>
      <c r="AJ3050" s="1">
        <v>6</v>
      </c>
      <c r="AK3050" s="1">
        <v>51</v>
      </c>
    </row>
    <row r="3051" spans="1:37" x14ac:dyDescent="0.2">
      <c r="A3051" t="s">
        <v>3049</v>
      </c>
      <c r="B3051" t="s">
        <v>5123</v>
      </c>
      <c r="C3051" t="s">
        <v>5254</v>
      </c>
      <c r="D3051" t="s">
        <v>11247</v>
      </c>
      <c r="E3051" t="s">
        <v>5765</v>
      </c>
      <c r="F3051" s="35" t="s">
        <v>11260</v>
      </c>
      <c r="G3051" s="1" t="s">
        <v>5105</v>
      </c>
      <c r="H3051" s="1" t="s">
        <v>5105</v>
      </c>
      <c r="I3051" s="3">
        <v>1</v>
      </c>
      <c r="J3051" s="1">
        <v>0</v>
      </c>
      <c r="K3051" s="1">
        <v>0</v>
      </c>
      <c r="L3051" s="3">
        <v>1</v>
      </c>
      <c r="M3051" s="6">
        <v>73</v>
      </c>
      <c r="N3051" s="13">
        <v>73</v>
      </c>
      <c r="O3051" s="3">
        <v>44</v>
      </c>
      <c r="P3051" s="1">
        <v>3.55</v>
      </c>
      <c r="Q3051" s="1">
        <v>3.55</v>
      </c>
      <c r="R3051" s="3">
        <v>47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50</v>
      </c>
      <c r="Z3051" s="1">
        <v>0</v>
      </c>
      <c r="AA3051" s="1">
        <v>50</v>
      </c>
      <c r="AB3051" s="1">
        <v>0</v>
      </c>
      <c r="AC3051" s="3">
        <v>11</v>
      </c>
      <c r="AD3051" s="1">
        <v>-4.8037924000000003E-2</v>
      </c>
      <c r="AE3051" s="1">
        <v>-0.107415343584461</v>
      </c>
      <c r="AF3051" s="1">
        <v>1</v>
      </c>
      <c r="AG3051" s="1">
        <v>1</v>
      </c>
      <c r="AH3051" s="1">
        <v>11</v>
      </c>
      <c r="AI3051" s="1">
        <v>2</v>
      </c>
      <c r="AJ3051" s="1">
        <v>2</v>
      </c>
      <c r="AK3051" s="1">
        <v>51</v>
      </c>
    </row>
    <row r="3052" spans="1:37" x14ac:dyDescent="0.2">
      <c r="A3052" t="s">
        <v>3050</v>
      </c>
      <c r="B3052" t="s">
        <v>5123</v>
      </c>
      <c r="C3052" t="s">
        <v>5254</v>
      </c>
      <c r="D3052" t="s">
        <v>11247</v>
      </c>
      <c r="E3052" t="s">
        <v>11261</v>
      </c>
      <c r="F3052" s="35" t="s">
        <v>11262</v>
      </c>
      <c r="G3052" s="1" t="s">
        <v>5105</v>
      </c>
      <c r="H3052" s="1" t="s">
        <v>5105</v>
      </c>
      <c r="I3052" s="3">
        <v>1</v>
      </c>
      <c r="J3052" s="1">
        <v>0</v>
      </c>
      <c r="K3052" s="1">
        <v>0</v>
      </c>
      <c r="L3052" s="3">
        <v>1</v>
      </c>
      <c r="M3052" s="6">
        <v>91.7</v>
      </c>
      <c r="N3052" s="13">
        <v>91.7</v>
      </c>
      <c r="O3052" s="3">
        <v>44</v>
      </c>
      <c r="P3052" s="1">
        <v>3.94</v>
      </c>
      <c r="Q3052" s="1">
        <v>3.94</v>
      </c>
      <c r="R3052" s="3">
        <v>47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50</v>
      </c>
      <c r="Z3052" s="1">
        <v>0</v>
      </c>
      <c r="AA3052" s="1">
        <v>50</v>
      </c>
      <c r="AB3052" s="1">
        <v>0</v>
      </c>
      <c r="AC3052" s="3">
        <v>11</v>
      </c>
      <c r="AD3052" s="1">
        <v>-4.8037924000000003E-2</v>
      </c>
      <c r="AE3052" s="1">
        <v>-0.107415343584461</v>
      </c>
      <c r="AF3052" s="1">
        <v>1</v>
      </c>
      <c r="AG3052" s="1">
        <v>1</v>
      </c>
      <c r="AH3052" s="1">
        <v>11</v>
      </c>
      <c r="AI3052" s="1">
        <v>1</v>
      </c>
      <c r="AJ3052" s="1">
        <v>1</v>
      </c>
      <c r="AK3052" s="1">
        <v>51</v>
      </c>
    </row>
    <row r="3053" spans="1:37" x14ac:dyDescent="0.2">
      <c r="A3053" t="s">
        <v>3051</v>
      </c>
      <c r="B3053" t="s">
        <v>5123</v>
      </c>
      <c r="C3053" t="s">
        <v>5254</v>
      </c>
      <c r="D3053" t="s">
        <v>11247</v>
      </c>
      <c r="E3053" t="s">
        <v>11263</v>
      </c>
      <c r="F3053" s="35" t="s">
        <v>11264</v>
      </c>
      <c r="G3053" s="1" t="s">
        <v>5105</v>
      </c>
      <c r="H3053" s="1" t="s">
        <v>5105</v>
      </c>
      <c r="I3053" s="3">
        <v>1</v>
      </c>
      <c r="J3053" s="1">
        <v>0</v>
      </c>
      <c r="K3053" s="1">
        <v>0</v>
      </c>
      <c r="L3053" s="3">
        <v>1</v>
      </c>
      <c r="M3053" s="6">
        <v>69.400000000000006</v>
      </c>
      <c r="N3053" s="13">
        <v>69.400000000000006</v>
      </c>
      <c r="O3053" s="3">
        <v>44</v>
      </c>
      <c r="P3053" s="1">
        <v>3.93</v>
      </c>
      <c r="Q3053" s="1">
        <v>3.93</v>
      </c>
      <c r="R3053" s="3">
        <v>47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50</v>
      </c>
      <c r="Z3053" s="1">
        <v>0</v>
      </c>
      <c r="AA3053" s="1">
        <v>50</v>
      </c>
      <c r="AB3053" s="1">
        <v>0</v>
      </c>
      <c r="AC3053" s="3">
        <v>11</v>
      </c>
      <c r="AD3053" s="1">
        <v>-4.8037924000000003E-2</v>
      </c>
      <c r="AE3053" s="1">
        <v>-0.107415343584461</v>
      </c>
      <c r="AF3053" s="1">
        <v>1</v>
      </c>
      <c r="AG3053" s="1">
        <v>1</v>
      </c>
      <c r="AH3053" s="1">
        <v>11</v>
      </c>
      <c r="AI3053" s="1">
        <v>2</v>
      </c>
      <c r="AJ3053" s="1">
        <v>2</v>
      </c>
      <c r="AK3053" s="1">
        <v>51</v>
      </c>
    </row>
    <row r="3054" spans="1:37" x14ac:dyDescent="0.2">
      <c r="A3054" t="s">
        <v>3052</v>
      </c>
      <c r="B3054" t="s">
        <v>5123</v>
      </c>
      <c r="C3054" t="s">
        <v>5254</v>
      </c>
      <c r="D3054" t="s">
        <v>11247</v>
      </c>
      <c r="E3054" t="s">
        <v>7748</v>
      </c>
      <c r="F3054" s="35" t="s">
        <v>11265</v>
      </c>
      <c r="G3054" s="1" t="s">
        <v>5105</v>
      </c>
      <c r="H3054" s="1" t="s">
        <v>5105</v>
      </c>
      <c r="I3054" s="3">
        <v>1</v>
      </c>
      <c r="J3054" s="1">
        <v>0</v>
      </c>
      <c r="K3054" s="1">
        <v>0</v>
      </c>
      <c r="L3054" s="3">
        <v>1</v>
      </c>
      <c r="M3054" s="6">
        <v>52.3</v>
      </c>
      <c r="N3054" s="13">
        <v>52.3</v>
      </c>
      <c r="O3054" s="3">
        <v>44</v>
      </c>
      <c r="P3054" s="1">
        <v>4.07</v>
      </c>
      <c r="Q3054" s="1">
        <v>4.07</v>
      </c>
      <c r="R3054" s="3">
        <v>47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50</v>
      </c>
      <c r="Z3054" s="1">
        <v>0</v>
      </c>
      <c r="AA3054" s="1">
        <v>50</v>
      </c>
      <c r="AB3054" s="1">
        <v>0</v>
      </c>
      <c r="AC3054" s="3">
        <v>11</v>
      </c>
      <c r="AD3054" s="1">
        <v>-4.8037924000000003E-2</v>
      </c>
      <c r="AE3054" s="1">
        <v>-0.107415343584461</v>
      </c>
      <c r="AF3054" s="1">
        <v>1</v>
      </c>
      <c r="AG3054" s="1">
        <v>1</v>
      </c>
      <c r="AH3054" s="1">
        <v>11</v>
      </c>
      <c r="AI3054" s="1">
        <v>2</v>
      </c>
      <c r="AJ3054" s="1">
        <v>2</v>
      </c>
      <c r="AK3054" s="1">
        <v>51</v>
      </c>
    </row>
    <row r="3055" spans="1:37" x14ac:dyDescent="0.2">
      <c r="A3055" t="s">
        <v>3053</v>
      </c>
      <c r="B3055" t="s">
        <v>5123</v>
      </c>
      <c r="C3055" t="s">
        <v>5254</v>
      </c>
      <c r="D3055" t="s">
        <v>11247</v>
      </c>
      <c r="E3055" t="s">
        <v>11266</v>
      </c>
      <c r="F3055" s="35" t="s">
        <v>11267</v>
      </c>
      <c r="G3055" s="1" t="s">
        <v>5105</v>
      </c>
      <c r="H3055" s="1" t="s">
        <v>5105</v>
      </c>
      <c r="I3055" s="3">
        <v>1</v>
      </c>
      <c r="J3055" s="1">
        <v>0</v>
      </c>
      <c r="K3055" s="1">
        <v>0</v>
      </c>
      <c r="L3055" s="3">
        <v>1</v>
      </c>
      <c r="M3055" s="6">
        <v>85.2</v>
      </c>
      <c r="N3055" s="13">
        <v>85.2</v>
      </c>
      <c r="O3055" s="3">
        <v>44</v>
      </c>
      <c r="P3055" s="1">
        <v>5.5149999999999997</v>
      </c>
      <c r="Q3055" s="1">
        <v>5.5149999999999997</v>
      </c>
      <c r="R3055" s="3">
        <v>47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50</v>
      </c>
      <c r="Z3055" s="1">
        <v>0</v>
      </c>
      <c r="AA3055" s="1">
        <v>50</v>
      </c>
      <c r="AB3055" s="1">
        <v>0</v>
      </c>
      <c r="AC3055" s="3">
        <v>11</v>
      </c>
      <c r="AD3055" s="1">
        <v>-4.8037924000000003E-2</v>
      </c>
      <c r="AE3055" s="1">
        <v>-0.107415343584461</v>
      </c>
      <c r="AF3055" s="1">
        <v>1</v>
      </c>
      <c r="AG3055" s="1">
        <v>1</v>
      </c>
      <c r="AH3055" s="1">
        <v>11</v>
      </c>
      <c r="AI3055" s="1">
        <v>2</v>
      </c>
      <c r="AJ3055" s="1">
        <v>2</v>
      </c>
      <c r="AK3055" s="1">
        <v>51</v>
      </c>
    </row>
    <row r="3056" spans="1:37" x14ac:dyDescent="0.2">
      <c r="A3056" t="s">
        <v>3054</v>
      </c>
      <c r="B3056" t="s">
        <v>5123</v>
      </c>
      <c r="C3056" t="s">
        <v>5254</v>
      </c>
      <c r="D3056" t="s">
        <v>11247</v>
      </c>
      <c r="E3056" t="s">
        <v>11268</v>
      </c>
      <c r="F3056" s="35" t="s">
        <v>11269</v>
      </c>
      <c r="G3056" s="1" t="s">
        <v>5105</v>
      </c>
      <c r="H3056" s="1" t="s">
        <v>5105</v>
      </c>
      <c r="I3056" s="3">
        <v>1</v>
      </c>
      <c r="J3056" s="1">
        <v>0</v>
      </c>
      <c r="K3056" s="1">
        <v>0</v>
      </c>
      <c r="L3056" s="3">
        <v>1</v>
      </c>
      <c r="M3056" s="6">
        <v>62.2</v>
      </c>
      <c r="N3056" s="13">
        <v>62.2</v>
      </c>
      <c r="O3056" s="3">
        <v>44</v>
      </c>
      <c r="P3056" s="1">
        <v>4.0250000000000004</v>
      </c>
      <c r="Q3056" s="1">
        <v>4.0250000000000004</v>
      </c>
      <c r="R3056" s="3">
        <v>47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50</v>
      </c>
      <c r="Z3056" s="1">
        <v>0</v>
      </c>
      <c r="AA3056" s="1">
        <v>50</v>
      </c>
      <c r="AB3056" s="1">
        <v>0</v>
      </c>
      <c r="AC3056" s="3">
        <v>11</v>
      </c>
      <c r="AD3056" s="1">
        <v>-4.8037924000000003E-2</v>
      </c>
      <c r="AE3056" s="1">
        <v>-0.107415343584461</v>
      </c>
      <c r="AF3056" s="1">
        <v>1</v>
      </c>
      <c r="AG3056" s="1">
        <v>1</v>
      </c>
      <c r="AH3056" s="1">
        <v>11</v>
      </c>
      <c r="AI3056" s="1">
        <v>3</v>
      </c>
      <c r="AJ3056" s="1">
        <v>3</v>
      </c>
      <c r="AK3056" s="1">
        <v>51</v>
      </c>
    </row>
    <row r="3057" spans="1:37" x14ac:dyDescent="0.2">
      <c r="A3057" t="s">
        <v>3055</v>
      </c>
      <c r="B3057" t="s">
        <v>5123</v>
      </c>
      <c r="C3057" t="s">
        <v>5254</v>
      </c>
      <c r="D3057" t="s">
        <v>11247</v>
      </c>
      <c r="E3057" t="s">
        <v>11270</v>
      </c>
      <c r="F3057" s="35" t="s">
        <v>11271</v>
      </c>
      <c r="G3057" s="1" t="s">
        <v>5105</v>
      </c>
      <c r="H3057" s="1" t="s">
        <v>5105</v>
      </c>
      <c r="I3057" s="3">
        <v>1</v>
      </c>
      <c r="J3057" s="1">
        <v>0</v>
      </c>
      <c r="K3057" s="1">
        <v>0</v>
      </c>
      <c r="L3057" s="3">
        <v>1</v>
      </c>
      <c r="M3057" s="6">
        <v>68</v>
      </c>
      <c r="N3057" s="13">
        <v>68</v>
      </c>
      <c r="O3057" s="3">
        <v>44</v>
      </c>
      <c r="P3057" s="1">
        <v>4.8499999999999996</v>
      </c>
      <c r="Q3057" s="1">
        <v>4.8499999999999996</v>
      </c>
      <c r="R3057" s="3">
        <v>47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50</v>
      </c>
      <c r="Z3057" s="1">
        <v>0</v>
      </c>
      <c r="AA3057" s="1">
        <v>50</v>
      </c>
      <c r="AB3057" s="1">
        <v>0</v>
      </c>
      <c r="AC3057" s="3">
        <v>11</v>
      </c>
      <c r="AD3057" s="1">
        <v>-4.8037924000000003E-2</v>
      </c>
      <c r="AE3057" s="1">
        <v>-0.107415343584461</v>
      </c>
      <c r="AF3057" s="1">
        <v>1</v>
      </c>
      <c r="AG3057" s="1">
        <v>1</v>
      </c>
      <c r="AH3057" s="1">
        <v>11</v>
      </c>
      <c r="AI3057" s="1">
        <v>2</v>
      </c>
      <c r="AJ3057" s="1">
        <v>2</v>
      </c>
      <c r="AK3057" s="1">
        <v>51</v>
      </c>
    </row>
    <row r="3058" spans="1:37" x14ac:dyDescent="0.2">
      <c r="A3058" t="s">
        <v>3056</v>
      </c>
      <c r="B3058" t="s">
        <v>5123</v>
      </c>
      <c r="C3058" t="s">
        <v>5254</v>
      </c>
      <c r="D3058" t="s">
        <v>11247</v>
      </c>
      <c r="E3058" t="s">
        <v>6314</v>
      </c>
      <c r="F3058" s="35" t="s">
        <v>11272</v>
      </c>
      <c r="G3058" s="1" t="s">
        <v>5105</v>
      </c>
      <c r="H3058" s="1" t="s">
        <v>5105</v>
      </c>
      <c r="I3058" s="3">
        <v>1</v>
      </c>
      <c r="J3058" s="1">
        <v>0</v>
      </c>
      <c r="K3058" s="1">
        <v>0</v>
      </c>
      <c r="L3058" s="3">
        <v>1</v>
      </c>
      <c r="M3058" s="6">
        <v>53.6</v>
      </c>
      <c r="N3058" s="13">
        <v>53.6</v>
      </c>
      <c r="O3058" s="3">
        <v>44</v>
      </c>
      <c r="P3058" s="1">
        <v>4.2750000000000004</v>
      </c>
      <c r="Q3058" s="1">
        <v>4.2750000000000004</v>
      </c>
      <c r="R3058" s="3">
        <v>47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50</v>
      </c>
      <c r="Z3058" s="1">
        <v>0</v>
      </c>
      <c r="AA3058" s="1">
        <v>50</v>
      </c>
      <c r="AB3058" s="1">
        <v>0</v>
      </c>
      <c r="AC3058" s="3">
        <v>11</v>
      </c>
      <c r="AD3058" s="1">
        <v>-4.8037924000000003E-2</v>
      </c>
      <c r="AE3058" s="1">
        <v>-0.107415343584461</v>
      </c>
      <c r="AF3058" s="1">
        <v>1</v>
      </c>
      <c r="AG3058" s="1">
        <v>1</v>
      </c>
      <c r="AH3058" s="1">
        <v>11</v>
      </c>
      <c r="AI3058" s="1">
        <v>4</v>
      </c>
      <c r="AJ3058" s="1">
        <v>4</v>
      </c>
      <c r="AK3058" s="1">
        <v>51</v>
      </c>
    </row>
    <row r="3059" spans="1:37" x14ac:dyDescent="0.2">
      <c r="A3059" t="s">
        <v>3057</v>
      </c>
      <c r="B3059" t="s">
        <v>5123</v>
      </c>
      <c r="C3059" t="s">
        <v>5254</v>
      </c>
      <c r="D3059" t="s">
        <v>11247</v>
      </c>
      <c r="E3059" t="s">
        <v>6457</v>
      </c>
      <c r="F3059" s="35" t="s">
        <v>11273</v>
      </c>
      <c r="G3059" s="1" t="s">
        <v>5105</v>
      </c>
      <c r="H3059" s="1" t="s">
        <v>5105</v>
      </c>
      <c r="I3059" s="3">
        <v>1</v>
      </c>
      <c r="J3059" s="1">
        <v>0</v>
      </c>
      <c r="K3059" s="1">
        <v>0</v>
      </c>
      <c r="L3059" s="3">
        <v>1</v>
      </c>
      <c r="M3059" s="6">
        <v>89.3</v>
      </c>
      <c r="N3059" s="13">
        <v>89.3</v>
      </c>
      <c r="O3059" s="3">
        <v>44</v>
      </c>
      <c r="P3059" s="1">
        <v>4.3499999999999996</v>
      </c>
      <c r="Q3059" s="1">
        <v>4.3499999999999996</v>
      </c>
      <c r="R3059" s="3">
        <v>47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50</v>
      </c>
      <c r="Z3059" s="1">
        <v>0</v>
      </c>
      <c r="AA3059" s="1">
        <v>50</v>
      </c>
      <c r="AB3059" s="1">
        <v>0</v>
      </c>
      <c r="AC3059" s="3">
        <v>11</v>
      </c>
      <c r="AD3059" s="1">
        <v>-4.8037924000000003E-2</v>
      </c>
      <c r="AE3059" s="1">
        <v>-0.107415343584461</v>
      </c>
      <c r="AF3059" s="1">
        <v>1</v>
      </c>
      <c r="AG3059" s="1">
        <v>1</v>
      </c>
      <c r="AH3059" s="1">
        <v>11</v>
      </c>
      <c r="AI3059" s="1">
        <v>2</v>
      </c>
      <c r="AJ3059" s="1">
        <v>2</v>
      </c>
      <c r="AK3059" s="1">
        <v>51</v>
      </c>
    </row>
    <row r="3060" spans="1:37" x14ac:dyDescent="0.2">
      <c r="A3060" t="s">
        <v>3058</v>
      </c>
      <c r="B3060" t="s">
        <v>5123</v>
      </c>
      <c r="C3060" t="s">
        <v>5254</v>
      </c>
      <c r="D3060" t="s">
        <v>11247</v>
      </c>
      <c r="E3060" t="s">
        <v>11274</v>
      </c>
      <c r="F3060" s="35" t="s">
        <v>11275</v>
      </c>
      <c r="G3060" s="1" t="s">
        <v>5105</v>
      </c>
      <c r="H3060" s="1" t="s">
        <v>5105</v>
      </c>
      <c r="I3060" s="3">
        <v>2</v>
      </c>
      <c r="J3060" s="1">
        <v>0</v>
      </c>
      <c r="K3060" s="1">
        <v>0</v>
      </c>
      <c r="L3060" s="3">
        <v>1</v>
      </c>
      <c r="M3060" s="6">
        <v>75</v>
      </c>
      <c r="N3060" s="13">
        <v>75</v>
      </c>
      <c r="O3060" s="3">
        <v>44</v>
      </c>
      <c r="P3060" s="1">
        <v>4.2300000000000004</v>
      </c>
      <c r="Q3060" s="1">
        <v>4.2300000000000004</v>
      </c>
      <c r="R3060" s="3">
        <v>47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50</v>
      </c>
      <c r="Z3060" s="1">
        <v>0</v>
      </c>
      <c r="AA3060" s="1">
        <v>50</v>
      </c>
      <c r="AB3060" s="1">
        <v>0</v>
      </c>
      <c r="AC3060" s="3">
        <v>11</v>
      </c>
      <c r="AD3060" s="1">
        <v>-4.8037924000000003E-2</v>
      </c>
      <c r="AE3060" s="1">
        <v>-0.107415343584461</v>
      </c>
      <c r="AF3060" s="1">
        <v>1</v>
      </c>
      <c r="AG3060" s="1">
        <v>1</v>
      </c>
      <c r="AH3060" s="1">
        <v>11</v>
      </c>
      <c r="AI3060" s="1">
        <v>1</v>
      </c>
      <c r="AJ3060" s="1">
        <v>1</v>
      </c>
      <c r="AK3060" s="1">
        <v>51</v>
      </c>
    </row>
    <row r="3061" spans="1:37" x14ac:dyDescent="0.2">
      <c r="A3061" t="s">
        <v>3059</v>
      </c>
      <c r="B3061" t="s">
        <v>5123</v>
      </c>
      <c r="C3061" t="s">
        <v>5254</v>
      </c>
      <c r="D3061" t="s">
        <v>11247</v>
      </c>
      <c r="E3061" t="s">
        <v>11276</v>
      </c>
      <c r="F3061" s="35" t="s">
        <v>11277</v>
      </c>
      <c r="G3061" s="1" t="s">
        <v>5105</v>
      </c>
      <c r="H3061" s="1" t="s">
        <v>5105</v>
      </c>
      <c r="I3061" s="3">
        <v>1</v>
      </c>
      <c r="J3061" s="1">
        <v>0</v>
      </c>
      <c r="K3061" s="1">
        <v>0</v>
      </c>
      <c r="L3061" s="3">
        <v>1</v>
      </c>
      <c r="M3061" s="6">
        <v>75</v>
      </c>
      <c r="N3061" s="13">
        <v>75</v>
      </c>
      <c r="O3061" s="3">
        <v>44</v>
      </c>
      <c r="P3061" s="1">
        <v>4</v>
      </c>
      <c r="Q3061" s="1">
        <v>4</v>
      </c>
      <c r="R3061" s="3">
        <v>47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50</v>
      </c>
      <c r="Z3061" s="1">
        <v>0</v>
      </c>
      <c r="AA3061" s="1">
        <v>50</v>
      </c>
      <c r="AB3061" s="1">
        <v>0</v>
      </c>
      <c r="AC3061" s="3">
        <v>11</v>
      </c>
      <c r="AD3061" s="1">
        <v>-4.8037924000000003E-2</v>
      </c>
      <c r="AE3061" s="1">
        <v>-0.107415343584461</v>
      </c>
      <c r="AF3061" s="1">
        <v>1</v>
      </c>
      <c r="AG3061" s="1">
        <v>1</v>
      </c>
      <c r="AH3061" s="1">
        <v>11</v>
      </c>
      <c r="AI3061" s="1">
        <v>2</v>
      </c>
      <c r="AJ3061" s="1">
        <v>2</v>
      </c>
      <c r="AK3061" s="1">
        <v>51</v>
      </c>
    </row>
    <row r="3062" spans="1:37" x14ac:dyDescent="0.2">
      <c r="A3062" t="s">
        <v>3060</v>
      </c>
      <c r="B3062" t="s">
        <v>5123</v>
      </c>
      <c r="C3062" t="s">
        <v>5254</v>
      </c>
      <c r="D3062" t="s">
        <v>11247</v>
      </c>
      <c r="E3062" t="s">
        <v>5670</v>
      </c>
      <c r="F3062" s="35" t="s">
        <v>11278</v>
      </c>
      <c r="G3062" s="1" t="s">
        <v>5105</v>
      </c>
      <c r="H3062" s="1" t="s">
        <v>5105</v>
      </c>
      <c r="I3062" s="3">
        <v>1</v>
      </c>
      <c r="J3062" s="1">
        <v>0</v>
      </c>
      <c r="K3062" s="1">
        <v>0</v>
      </c>
      <c r="L3062" s="3">
        <v>1</v>
      </c>
      <c r="M3062" s="6">
        <v>62</v>
      </c>
      <c r="N3062" s="13">
        <v>62</v>
      </c>
      <c r="O3062" s="3">
        <v>44</v>
      </c>
      <c r="P3062" s="1">
        <v>4.1425000000000001</v>
      </c>
      <c r="Q3062" s="1">
        <v>4.1425000000000001</v>
      </c>
      <c r="R3062" s="3">
        <v>47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50</v>
      </c>
      <c r="Z3062" s="1">
        <v>0</v>
      </c>
      <c r="AA3062" s="1">
        <v>50</v>
      </c>
      <c r="AB3062" s="1">
        <v>0</v>
      </c>
      <c r="AC3062" s="3">
        <v>11</v>
      </c>
      <c r="AD3062" s="1">
        <v>-4.8037924000000003E-2</v>
      </c>
      <c r="AE3062" s="1">
        <v>-0.107415343584461</v>
      </c>
      <c r="AF3062" s="1">
        <v>1</v>
      </c>
      <c r="AG3062" s="1">
        <v>1</v>
      </c>
      <c r="AH3062" s="1">
        <v>11</v>
      </c>
      <c r="AI3062" s="1">
        <v>2</v>
      </c>
      <c r="AJ3062" s="1">
        <v>2</v>
      </c>
      <c r="AK3062" s="1">
        <v>51</v>
      </c>
    </row>
    <row r="3063" spans="1:37" x14ac:dyDescent="0.2">
      <c r="A3063" t="s">
        <v>3061</v>
      </c>
      <c r="B3063" t="s">
        <v>5123</v>
      </c>
      <c r="C3063" t="s">
        <v>5254</v>
      </c>
      <c r="D3063" t="s">
        <v>11247</v>
      </c>
      <c r="E3063" t="s">
        <v>6931</v>
      </c>
      <c r="F3063" s="35" t="s">
        <v>11279</v>
      </c>
      <c r="G3063" s="1" t="s">
        <v>5105</v>
      </c>
      <c r="H3063" s="1" t="s">
        <v>5105</v>
      </c>
      <c r="I3063" s="3">
        <v>1</v>
      </c>
      <c r="J3063" s="1">
        <v>0</v>
      </c>
      <c r="K3063" s="1">
        <v>0</v>
      </c>
      <c r="L3063" s="3">
        <v>1</v>
      </c>
      <c r="M3063" s="6">
        <v>74.8</v>
      </c>
      <c r="N3063" s="13">
        <v>74.8</v>
      </c>
      <c r="O3063" s="3">
        <v>44</v>
      </c>
      <c r="P3063" s="1">
        <v>3.99</v>
      </c>
      <c r="Q3063" s="1">
        <v>3.99</v>
      </c>
      <c r="R3063" s="3">
        <v>47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50</v>
      </c>
      <c r="Z3063" s="1">
        <v>0</v>
      </c>
      <c r="AA3063" s="1">
        <v>50</v>
      </c>
      <c r="AB3063" s="1">
        <v>0</v>
      </c>
      <c r="AC3063" s="3">
        <v>11</v>
      </c>
      <c r="AD3063" s="1">
        <v>-4.8037924000000003E-2</v>
      </c>
      <c r="AE3063" s="1">
        <v>-0.107415343584461</v>
      </c>
      <c r="AF3063" s="1">
        <v>1</v>
      </c>
      <c r="AG3063" s="1">
        <v>1</v>
      </c>
      <c r="AH3063" s="1">
        <v>11</v>
      </c>
      <c r="AI3063" s="1">
        <v>1</v>
      </c>
      <c r="AJ3063" s="1">
        <v>1</v>
      </c>
      <c r="AK3063" s="1">
        <v>51</v>
      </c>
    </row>
    <row r="3064" spans="1:37" x14ac:dyDescent="0.2">
      <c r="A3064" t="s">
        <v>3062</v>
      </c>
      <c r="B3064" t="s">
        <v>5123</v>
      </c>
      <c r="C3064" t="s">
        <v>5254</v>
      </c>
      <c r="D3064" t="s">
        <v>11247</v>
      </c>
      <c r="E3064" t="s">
        <v>11280</v>
      </c>
      <c r="F3064" s="35" t="s">
        <v>11281</v>
      </c>
      <c r="G3064" s="1" t="s">
        <v>5105</v>
      </c>
      <c r="H3064" s="1" t="s">
        <v>5105</v>
      </c>
      <c r="I3064" s="3">
        <v>1</v>
      </c>
      <c r="J3064" s="1">
        <v>0</v>
      </c>
      <c r="K3064" s="1">
        <v>0</v>
      </c>
      <c r="L3064" s="3">
        <v>1</v>
      </c>
      <c r="M3064" s="6">
        <v>63</v>
      </c>
      <c r="N3064" s="13">
        <v>63</v>
      </c>
      <c r="O3064" s="3">
        <v>44</v>
      </c>
      <c r="P3064" s="1">
        <v>5.9749999999999996</v>
      </c>
      <c r="Q3064" s="1">
        <v>5.9749999999999996</v>
      </c>
      <c r="R3064" s="3">
        <v>47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50</v>
      </c>
      <c r="Z3064" s="1">
        <v>0</v>
      </c>
      <c r="AA3064" s="1">
        <v>50</v>
      </c>
      <c r="AB3064" s="1">
        <v>0</v>
      </c>
      <c r="AC3064" s="3">
        <v>11</v>
      </c>
      <c r="AD3064" s="1">
        <v>-4.8037924000000003E-2</v>
      </c>
      <c r="AE3064" s="1">
        <v>-0.107415343584461</v>
      </c>
      <c r="AF3064" s="1">
        <v>1</v>
      </c>
      <c r="AG3064" s="1">
        <v>1</v>
      </c>
      <c r="AH3064" s="1">
        <v>11</v>
      </c>
      <c r="AI3064" s="1">
        <v>2</v>
      </c>
      <c r="AJ3064" s="1">
        <v>2</v>
      </c>
      <c r="AK3064" s="1">
        <v>51</v>
      </c>
    </row>
    <row r="3065" spans="1:37" x14ac:dyDescent="0.2">
      <c r="A3065" t="s">
        <v>3063</v>
      </c>
      <c r="B3065" t="s">
        <v>5123</v>
      </c>
      <c r="C3065" t="s">
        <v>5131</v>
      </c>
      <c r="D3065" t="s">
        <v>11282</v>
      </c>
      <c r="E3065" t="s">
        <v>11283</v>
      </c>
      <c r="F3065" s="35" t="s">
        <v>11284</v>
      </c>
      <c r="G3065" s="1" t="s">
        <v>5104</v>
      </c>
      <c r="H3065" s="1" t="s">
        <v>5104</v>
      </c>
      <c r="I3065" s="3">
        <v>1</v>
      </c>
      <c r="J3065" s="1">
        <v>1</v>
      </c>
      <c r="K3065" s="1">
        <v>1</v>
      </c>
      <c r="L3065" s="3">
        <v>1</v>
      </c>
      <c r="M3065" s="6">
        <v>206</v>
      </c>
      <c r="N3065" s="13">
        <v>206</v>
      </c>
      <c r="O3065" s="3">
        <v>44</v>
      </c>
      <c r="P3065" s="1">
        <v>2.14</v>
      </c>
      <c r="Q3065" s="1">
        <v>2.14</v>
      </c>
      <c r="R3065" s="3">
        <v>47</v>
      </c>
      <c r="S3065" s="1">
        <v>10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20</v>
      </c>
      <c r="AB3065" s="1">
        <v>70</v>
      </c>
      <c r="AC3065" s="3">
        <v>11</v>
      </c>
      <c r="AD3065" s="1">
        <v>-7.4388947999999996E-2</v>
      </c>
      <c r="AE3065" s="1">
        <v>5.0850339811116203E-2</v>
      </c>
      <c r="AF3065" s="1">
        <v>1</v>
      </c>
      <c r="AG3065" s="1">
        <v>1</v>
      </c>
      <c r="AH3065" s="1">
        <v>11</v>
      </c>
      <c r="AI3065" s="1">
        <v>4</v>
      </c>
      <c r="AJ3065" s="1">
        <v>4</v>
      </c>
      <c r="AK3065" s="1">
        <v>51</v>
      </c>
    </row>
    <row r="3066" spans="1:37" x14ac:dyDescent="0.2">
      <c r="A3066" t="s">
        <v>3064</v>
      </c>
      <c r="B3066" t="s">
        <v>5123</v>
      </c>
      <c r="C3066" t="s">
        <v>5131</v>
      </c>
      <c r="D3066" t="s">
        <v>11282</v>
      </c>
      <c r="E3066" t="s">
        <v>11285</v>
      </c>
      <c r="F3066" s="35" t="s">
        <v>11286</v>
      </c>
      <c r="G3066" s="1" t="s">
        <v>5104</v>
      </c>
      <c r="H3066" s="1" t="s">
        <v>5104</v>
      </c>
      <c r="I3066" s="3">
        <v>1</v>
      </c>
      <c r="J3066" s="1">
        <v>0</v>
      </c>
      <c r="K3066" s="1">
        <v>0</v>
      </c>
      <c r="L3066" s="3">
        <v>1</v>
      </c>
      <c r="M3066" s="6">
        <v>198</v>
      </c>
      <c r="N3066" s="13">
        <v>198</v>
      </c>
      <c r="O3066" s="3">
        <v>44</v>
      </c>
      <c r="P3066" s="1">
        <v>2.3450000000000002</v>
      </c>
      <c r="Q3066" s="1">
        <v>2.3450000000000002</v>
      </c>
      <c r="R3066" s="3">
        <v>47</v>
      </c>
      <c r="S3066" s="1">
        <v>10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20</v>
      </c>
      <c r="AB3066" s="1">
        <v>70</v>
      </c>
      <c r="AC3066" s="3">
        <v>11</v>
      </c>
      <c r="AD3066" s="1">
        <v>-7.4388947999999996E-2</v>
      </c>
      <c r="AE3066" s="1">
        <v>5.0850339811116203E-2</v>
      </c>
      <c r="AF3066" s="1">
        <v>1</v>
      </c>
      <c r="AG3066" s="1">
        <v>1</v>
      </c>
      <c r="AH3066" s="1">
        <v>11</v>
      </c>
      <c r="AI3066" s="1">
        <v>1</v>
      </c>
      <c r="AJ3066" s="1">
        <v>1</v>
      </c>
      <c r="AK3066" s="1">
        <v>51</v>
      </c>
    </row>
    <row r="3067" spans="1:37" x14ac:dyDescent="0.2">
      <c r="A3067" t="s">
        <v>3065</v>
      </c>
      <c r="B3067" t="s">
        <v>5123</v>
      </c>
      <c r="C3067" t="s">
        <v>5131</v>
      </c>
      <c r="D3067" t="s">
        <v>11282</v>
      </c>
      <c r="E3067" t="s">
        <v>11287</v>
      </c>
      <c r="F3067" s="35" t="s">
        <v>11288</v>
      </c>
      <c r="G3067" s="1" t="s">
        <v>5104</v>
      </c>
      <c r="H3067" s="1" t="s">
        <v>5104</v>
      </c>
      <c r="I3067" s="3">
        <v>1</v>
      </c>
      <c r="J3067" s="1">
        <v>0</v>
      </c>
      <c r="K3067" s="1">
        <v>0</v>
      </c>
      <c r="L3067" s="3">
        <v>1</v>
      </c>
      <c r="M3067" s="6">
        <v>182</v>
      </c>
      <c r="N3067" s="13">
        <v>182</v>
      </c>
      <c r="O3067" s="3">
        <v>44</v>
      </c>
      <c r="P3067" s="1">
        <v>2.92</v>
      </c>
      <c r="Q3067" s="1">
        <v>2.92</v>
      </c>
      <c r="R3067" s="3">
        <v>47</v>
      </c>
      <c r="S3067" s="1">
        <v>10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20</v>
      </c>
      <c r="AB3067" s="1">
        <v>70</v>
      </c>
      <c r="AC3067" s="3">
        <v>11</v>
      </c>
      <c r="AD3067" s="1">
        <v>-7.4388947999999996E-2</v>
      </c>
      <c r="AE3067" s="1">
        <v>5.0850339811116203E-2</v>
      </c>
      <c r="AF3067" s="1">
        <v>1</v>
      </c>
      <c r="AG3067" s="1">
        <v>1</v>
      </c>
      <c r="AH3067" s="1">
        <v>11</v>
      </c>
      <c r="AI3067" s="1">
        <v>3</v>
      </c>
      <c r="AJ3067" s="1">
        <v>3</v>
      </c>
      <c r="AK3067" s="1">
        <v>51</v>
      </c>
    </row>
    <row r="3068" spans="1:37" x14ac:dyDescent="0.2">
      <c r="A3068" t="s">
        <v>3066</v>
      </c>
      <c r="B3068" t="s">
        <v>5123</v>
      </c>
      <c r="C3068" t="s">
        <v>5131</v>
      </c>
      <c r="D3068" t="s">
        <v>11282</v>
      </c>
      <c r="E3068" t="s">
        <v>9425</v>
      </c>
      <c r="F3068" s="35" t="s">
        <v>11289</v>
      </c>
      <c r="G3068" s="1" t="s">
        <v>5104</v>
      </c>
      <c r="H3068" s="1" t="s">
        <v>5104</v>
      </c>
      <c r="I3068" s="3">
        <v>1</v>
      </c>
      <c r="J3068" s="1">
        <v>0</v>
      </c>
      <c r="K3068" s="1">
        <v>0</v>
      </c>
      <c r="L3068" s="3">
        <v>1</v>
      </c>
      <c r="M3068" s="6">
        <v>169.5</v>
      </c>
      <c r="N3068" s="13">
        <v>169.5</v>
      </c>
      <c r="O3068" s="3">
        <v>44</v>
      </c>
      <c r="P3068" s="1">
        <v>1.3725000000000001</v>
      </c>
      <c r="Q3068" s="1">
        <v>1.3725000000000001</v>
      </c>
      <c r="R3068" s="3">
        <v>47</v>
      </c>
      <c r="S3068" s="1">
        <v>10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20</v>
      </c>
      <c r="AB3068" s="1">
        <v>70</v>
      </c>
      <c r="AC3068" s="3">
        <v>11</v>
      </c>
      <c r="AD3068" s="1">
        <v>-7.4388947999999996E-2</v>
      </c>
      <c r="AE3068" s="1">
        <v>5.0850339811116203E-2</v>
      </c>
      <c r="AF3068" s="1">
        <v>1</v>
      </c>
      <c r="AG3068" s="1">
        <v>1</v>
      </c>
      <c r="AH3068" s="1">
        <v>11</v>
      </c>
      <c r="AI3068" s="1">
        <v>2</v>
      </c>
      <c r="AJ3068" s="1">
        <v>2</v>
      </c>
      <c r="AK3068" s="1">
        <v>51</v>
      </c>
    </row>
    <row r="3069" spans="1:37" x14ac:dyDescent="0.2">
      <c r="A3069" t="s">
        <v>3067</v>
      </c>
      <c r="B3069" t="s">
        <v>5123</v>
      </c>
      <c r="C3069" t="s">
        <v>5131</v>
      </c>
      <c r="D3069" t="s">
        <v>11282</v>
      </c>
      <c r="E3069" t="s">
        <v>5143</v>
      </c>
      <c r="F3069" s="35" t="s">
        <v>11290</v>
      </c>
      <c r="G3069" s="1" t="s">
        <v>5104</v>
      </c>
      <c r="H3069" s="1" t="s">
        <v>5104</v>
      </c>
      <c r="I3069" s="3">
        <v>2</v>
      </c>
      <c r="J3069" s="1">
        <v>0</v>
      </c>
      <c r="K3069" s="1">
        <v>0</v>
      </c>
      <c r="L3069" s="3">
        <v>1</v>
      </c>
      <c r="M3069" s="6">
        <v>299.2</v>
      </c>
      <c r="N3069" s="13">
        <v>299.2</v>
      </c>
      <c r="O3069" s="3">
        <v>44</v>
      </c>
      <c r="P3069" s="1">
        <v>3.5074999999999998</v>
      </c>
      <c r="Q3069" s="1">
        <v>3.5074999999999998</v>
      </c>
      <c r="R3069" s="3">
        <v>47</v>
      </c>
      <c r="S3069" s="1">
        <v>10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20</v>
      </c>
      <c r="AB3069" s="1">
        <v>70</v>
      </c>
      <c r="AC3069" s="3">
        <v>11</v>
      </c>
      <c r="AD3069" s="1">
        <v>-7.4388947999999996E-2</v>
      </c>
      <c r="AE3069" s="1">
        <v>5.0850339811116099E-2</v>
      </c>
      <c r="AF3069" s="1">
        <v>1</v>
      </c>
      <c r="AG3069" s="1">
        <v>1</v>
      </c>
      <c r="AH3069" s="1">
        <v>11</v>
      </c>
      <c r="AI3069" s="1">
        <v>7</v>
      </c>
      <c r="AJ3069" s="1">
        <v>7</v>
      </c>
      <c r="AK3069" s="1">
        <v>51</v>
      </c>
    </row>
    <row r="3070" spans="1:37" x14ac:dyDescent="0.2">
      <c r="A3070" t="s">
        <v>3068</v>
      </c>
      <c r="B3070" t="s">
        <v>5123</v>
      </c>
      <c r="C3070" t="s">
        <v>5131</v>
      </c>
      <c r="D3070" t="s">
        <v>11282</v>
      </c>
      <c r="E3070" t="s">
        <v>11291</v>
      </c>
      <c r="F3070" s="35" t="s">
        <v>11292</v>
      </c>
      <c r="G3070" s="1" t="s">
        <v>5104</v>
      </c>
      <c r="H3070" s="1" t="s">
        <v>5104</v>
      </c>
      <c r="I3070" s="3">
        <v>1</v>
      </c>
      <c r="J3070" s="1">
        <v>1</v>
      </c>
      <c r="K3070" s="1">
        <v>1</v>
      </c>
      <c r="L3070" s="3">
        <v>1</v>
      </c>
      <c r="M3070" s="6">
        <v>200</v>
      </c>
      <c r="N3070" s="13">
        <v>200</v>
      </c>
      <c r="O3070" s="3">
        <v>44</v>
      </c>
      <c r="P3070" s="1">
        <v>2.81</v>
      </c>
      <c r="Q3070" s="1">
        <v>2.81</v>
      </c>
      <c r="R3070" s="3">
        <v>47</v>
      </c>
      <c r="S3070" s="1">
        <v>10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20</v>
      </c>
      <c r="AB3070" s="1">
        <v>70</v>
      </c>
      <c r="AC3070" s="3">
        <v>11</v>
      </c>
      <c r="AD3070" s="1">
        <v>-7.4388947999999996E-2</v>
      </c>
      <c r="AE3070" s="1">
        <v>5.0850339811116099E-2</v>
      </c>
      <c r="AF3070" s="1">
        <v>1</v>
      </c>
      <c r="AG3070" s="1">
        <v>1</v>
      </c>
      <c r="AH3070" s="1">
        <v>11</v>
      </c>
      <c r="AI3070" s="1">
        <v>2</v>
      </c>
      <c r="AJ3070" s="1">
        <v>2</v>
      </c>
      <c r="AK3070" s="1">
        <v>51</v>
      </c>
    </row>
    <row r="3071" spans="1:37" x14ac:dyDescent="0.2">
      <c r="A3071" t="s">
        <v>3069</v>
      </c>
      <c r="B3071" t="s">
        <v>5123</v>
      </c>
      <c r="C3071" t="s">
        <v>5131</v>
      </c>
      <c r="D3071" t="s">
        <v>11282</v>
      </c>
      <c r="E3071" t="s">
        <v>11293</v>
      </c>
      <c r="F3071" s="35" t="s">
        <v>11294</v>
      </c>
      <c r="G3071" s="1" t="s">
        <v>5104</v>
      </c>
      <c r="H3071" s="1" t="s">
        <v>5104</v>
      </c>
      <c r="I3071" s="3">
        <v>2</v>
      </c>
      <c r="J3071" s="1">
        <v>0</v>
      </c>
      <c r="K3071" s="1">
        <v>0</v>
      </c>
      <c r="L3071" s="3">
        <v>1</v>
      </c>
      <c r="M3071" s="6">
        <v>244.7</v>
      </c>
      <c r="N3071" s="13">
        <v>244.7</v>
      </c>
      <c r="O3071" s="3">
        <v>44</v>
      </c>
      <c r="P3071" s="1">
        <v>2.8675000000000002</v>
      </c>
      <c r="Q3071" s="1">
        <v>2.8675000000000002</v>
      </c>
      <c r="R3071" s="3">
        <v>47</v>
      </c>
      <c r="S3071" s="1">
        <v>10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20</v>
      </c>
      <c r="AB3071" s="1">
        <v>70</v>
      </c>
      <c r="AC3071" s="3">
        <v>11</v>
      </c>
      <c r="AD3071" s="1">
        <v>-7.4388947999999996E-2</v>
      </c>
      <c r="AE3071" s="1">
        <v>5.0850339811116099E-2</v>
      </c>
      <c r="AF3071" s="1">
        <v>1</v>
      </c>
      <c r="AG3071" s="1">
        <v>1</v>
      </c>
      <c r="AH3071" s="1">
        <v>11</v>
      </c>
      <c r="AI3071" s="1">
        <v>6</v>
      </c>
      <c r="AJ3071" s="1">
        <v>6</v>
      </c>
      <c r="AK3071" s="1">
        <v>51</v>
      </c>
    </row>
    <row r="3072" spans="1:37" x14ac:dyDescent="0.2">
      <c r="A3072" t="s">
        <v>3070</v>
      </c>
      <c r="B3072" t="s">
        <v>5123</v>
      </c>
      <c r="C3072" t="s">
        <v>5131</v>
      </c>
      <c r="D3072" t="s">
        <v>11282</v>
      </c>
      <c r="E3072" t="s">
        <v>7899</v>
      </c>
      <c r="F3072" s="35" t="s">
        <v>11295</v>
      </c>
      <c r="G3072" s="1" t="s">
        <v>5104</v>
      </c>
      <c r="H3072" s="1" t="s">
        <v>5104</v>
      </c>
      <c r="I3072" s="3">
        <v>1</v>
      </c>
      <c r="J3072" s="1">
        <v>1</v>
      </c>
      <c r="K3072" s="1">
        <v>1</v>
      </c>
      <c r="L3072" s="3">
        <v>1</v>
      </c>
      <c r="M3072" s="6">
        <v>229.8</v>
      </c>
      <c r="N3072" s="13">
        <v>229.8</v>
      </c>
      <c r="O3072" s="3">
        <v>44</v>
      </c>
      <c r="P3072" s="1">
        <v>2.7549999999999999</v>
      </c>
      <c r="Q3072" s="1">
        <v>2.7549999999999999</v>
      </c>
      <c r="R3072" s="3">
        <v>47</v>
      </c>
      <c r="S3072" s="1">
        <v>10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20</v>
      </c>
      <c r="AB3072" s="1">
        <v>70</v>
      </c>
      <c r="AC3072" s="3">
        <v>11</v>
      </c>
      <c r="AD3072" s="1">
        <v>-7.4388947999999996E-2</v>
      </c>
      <c r="AE3072" s="1">
        <v>5.0850339811116099E-2</v>
      </c>
      <c r="AF3072" s="1">
        <v>1</v>
      </c>
      <c r="AG3072" s="1">
        <v>1</v>
      </c>
      <c r="AH3072" s="1">
        <v>11</v>
      </c>
      <c r="AI3072" s="1">
        <v>2</v>
      </c>
      <c r="AJ3072" s="1">
        <v>2</v>
      </c>
      <c r="AK3072" s="1">
        <v>51</v>
      </c>
    </row>
    <row r="3073" spans="1:37" x14ac:dyDescent="0.2">
      <c r="A3073" t="s">
        <v>3071</v>
      </c>
      <c r="B3073" t="s">
        <v>5123</v>
      </c>
      <c r="C3073" t="s">
        <v>5131</v>
      </c>
      <c r="D3073" t="s">
        <v>11282</v>
      </c>
      <c r="E3073" t="s">
        <v>6620</v>
      </c>
      <c r="F3073" s="35" t="s">
        <v>11296</v>
      </c>
      <c r="G3073" s="1" t="s">
        <v>5106</v>
      </c>
      <c r="H3073" s="1" t="s">
        <v>5106</v>
      </c>
      <c r="I3073" s="3">
        <v>1</v>
      </c>
      <c r="J3073" s="1">
        <v>1</v>
      </c>
      <c r="K3073" s="1">
        <v>1</v>
      </c>
      <c r="L3073" s="3">
        <v>1</v>
      </c>
      <c r="M3073" s="6">
        <v>198</v>
      </c>
      <c r="N3073" s="13">
        <v>198</v>
      </c>
      <c r="O3073" s="3">
        <v>44</v>
      </c>
      <c r="P3073" s="1">
        <v>1.68</v>
      </c>
      <c r="Q3073" s="1">
        <v>1.68</v>
      </c>
      <c r="R3073" s="3">
        <v>47</v>
      </c>
      <c r="S3073" s="1">
        <v>10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20</v>
      </c>
      <c r="AB3073" s="1">
        <v>70</v>
      </c>
      <c r="AC3073" s="3">
        <v>11</v>
      </c>
      <c r="AD3073" s="1">
        <v>-7.4388947999999996E-2</v>
      </c>
      <c r="AE3073" s="1">
        <v>5.0850339811116099E-2</v>
      </c>
      <c r="AF3073" s="1">
        <v>1</v>
      </c>
      <c r="AG3073" s="1">
        <v>1</v>
      </c>
      <c r="AH3073" s="1">
        <v>11</v>
      </c>
      <c r="AI3073" s="1">
        <v>2</v>
      </c>
      <c r="AJ3073" s="1">
        <v>2</v>
      </c>
      <c r="AK3073" s="1">
        <v>51</v>
      </c>
    </row>
    <row r="3074" spans="1:37" x14ac:dyDescent="0.2">
      <c r="A3074" t="s">
        <v>3072</v>
      </c>
      <c r="B3074" t="s">
        <v>5123</v>
      </c>
      <c r="C3074" t="s">
        <v>5131</v>
      </c>
      <c r="D3074" t="s">
        <v>11282</v>
      </c>
      <c r="E3074" t="s">
        <v>9897</v>
      </c>
      <c r="F3074" s="35" t="s">
        <v>11297</v>
      </c>
      <c r="G3074" s="1" t="s">
        <v>5104</v>
      </c>
      <c r="H3074" s="1" t="s">
        <v>5104</v>
      </c>
      <c r="I3074" s="3">
        <v>1</v>
      </c>
      <c r="J3074" s="1">
        <v>1</v>
      </c>
      <c r="K3074" s="1">
        <v>1</v>
      </c>
      <c r="L3074" s="3">
        <v>1</v>
      </c>
      <c r="M3074" s="6">
        <v>163.80000000000001</v>
      </c>
      <c r="N3074" s="13">
        <v>163.80000000000001</v>
      </c>
      <c r="O3074" s="3">
        <v>44</v>
      </c>
      <c r="P3074" s="1">
        <v>2.81</v>
      </c>
      <c r="Q3074" s="1">
        <v>2.81</v>
      </c>
      <c r="R3074" s="3">
        <v>47</v>
      </c>
      <c r="S3074" s="1">
        <v>10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20</v>
      </c>
      <c r="AB3074" s="1">
        <v>70</v>
      </c>
      <c r="AC3074" s="3">
        <v>11</v>
      </c>
      <c r="AD3074" s="1">
        <v>-7.4388947999999996E-2</v>
      </c>
      <c r="AE3074" s="1">
        <v>5.0850339811116099E-2</v>
      </c>
      <c r="AF3074" s="1">
        <v>1</v>
      </c>
      <c r="AG3074" s="1">
        <v>1</v>
      </c>
      <c r="AH3074" s="1">
        <v>11</v>
      </c>
      <c r="AI3074" s="1">
        <v>2</v>
      </c>
      <c r="AJ3074" s="1">
        <v>2</v>
      </c>
      <c r="AK3074" s="1">
        <v>51</v>
      </c>
    </row>
    <row r="3075" spans="1:37" x14ac:dyDescent="0.2">
      <c r="A3075" t="s">
        <v>3073</v>
      </c>
      <c r="B3075" t="s">
        <v>5123</v>
      </c>
      <c r="C3075" t="s">
        <v>5131</v>
      </c>
      <c r="D3075" t="s">
        <v>11282</v>
      </c>
      <c r="E3075" t="s">
        <v>7110</v>
      </c>
      <c r="F3075" s="35" t="s">
        <v>11298</v>
      </c>
      <c r="G3075" s="1" t="s">
        <v>5104</v>
      </c>
      <c r="H3075" s="1" t="s">
        <v>5104</v>
      </c>
      <c r="I3075" s="3">
        <v>1</v>
      </c>
      <c r="J3075" s="1">
        <v>0</v>
      </c>
      <c r="K3075" s="1">
        <v>0</v>
      </c>
      <c r="L3075" s="3">
        <v>1</v>
      </c>
      <c r="M3075" s="6">
        <v>251.1</v>
      </c>
      <c r="N3075" s="13">
        <v>251.1</v>
      </c>
      <c r="O3075" s="3">
        <v>44</v>
      </c>
      <c r="P3075" s="1">
        <v>2.14</v>
      </c>
      <c r="Q3075" s="1">
        <v>2.14</v>
      </c>
      <c r="R3075" s="3">
        <v>47</v>
      </c>
      <c r="S3075" s="1">
        <v>10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20</v>
      </c>
      <c r="AB3075" s="1">
        <v>70</v>
      </c>
      <c r="AC3075" s="3">
        <v>11</v>
      </c>
      <c r="AD3075" s="1">
        <v>-7.4388947999999996E-2</v>
      </c>
      <c r="AE3075" s="1">
        <v>5.0850339811116099E-2</v>
      </c>
      <c r="AF3075" s="1">
        <v>1</v>
      </c>
      <c r="AG3075" s="1">
        <v>1</v>
      </c>
      <c r="AH3075" s="1">
        <v>11</v>
      </c>
      <c r="AI3075" s="1">
        <v>3</v>
      </c>
      <c r="AJ3075" s="1">
        <v>3</v>
      </c>
      <c r="AK3075" s="1">
        <v>51</v>
      </c>
    </row>
    <row r="3076" spans="1:37" x14ac:dyDescent="0.2">
      <c r="A3076" t="s">
        <v>3074</v>
      </c>
      <c r="B3076" t="s">
        <v>5123</v>
      </c>
      <c r="C3076" t="s">
        <v>5131</v>
      </c>
      <c r="D3076" t="s">
        <v>11282</v>
      </c>
      <c r="E3076" t="s">
        <v>5465</v>
      </c>
      <c r="F3076" s="35" t="s">
        <v>11299</v>
      </c>
      <c r="G3076" s="1" t="s">
        <v>5104</v>
      </c>
      <c r="H3076" s="1" t="s">
        <v>5104</v>
      </c>
      <c r="I3076" s="3">
        <v>1</v>
      </c>
      <c r="J3076" s="1">
        <v>0</v>
      </c>
      <c r="K3076" s="1">
        <v>0</v>
      </c>
      <c r="L3076" s="3">
        <v>1</v>
      </c>
      <c r="M3076" s="6">
        <v>198</v>
      </c>
      <c r="N3076" s="13">
        <v>198</v>
      </c>
      <c r="O3076" s="3">
        <v>44</v>
      </c>
      <c r="P3076" s="1">
        <v>2.72</v>
      </c>
      <c r="Q3076" s="1">
        <v>2.72</v>
      </c>
      <c r="R3076" s="3">
        <v>47</v>
      </c>
      <c r="S3076" s="1">
        <v>10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20</v>
      </c>
      <c r="AB3076" s="1">
        <v>70</v>
      </c>
      <c r="AC3076" s="3">
        <v>11</v>
      </c>
      <c r="AD3076" s="1">
        <v>-7.4388947999999996E-2</v>
      </c>
      <c r="AE3076" s="1">
        <v>5.0850339811116099E-2</v>
      </c>
      <c r="AF3076" s="1">
        <v>1</v>
      </c>
      <c r="AG3076" s="1">
        <v>1</v>
      </c>
      <c r="AH3076" s="1">
        <v>11</v>
      </c>
      <c r="AI3076" s="1">
        <v>3</v>
      </c>
      <c r="AJ3076" s="1">
        <v>3</v>
      </c>
      <c r="AK3076" s="1">
        <v>51</v>
      </c>
    </row>
    <row r="3077" spans="1:37" x14ac:dyDescent="0.2">
      <c r="A3077" t="s">
        <v>3075</v>
      </c>
      <c r="B3077" t="s">
        <v>5123</v>
      </c>
      <c r="C3077" t="s">
        <v>5131</v>
      </c>
      <c r="D3077" t="s">
        <v>11282</v>
      </c>
      <c r="E3077" t="s">
        <v>11300</v>
      </c>
      <c r="F3077" s="35" t="s">
        <v>11301</v>
      </c>
      <c r="G3077" s="1" t="s">
        <v>5104</v>
      </c>
      <c r="H3077" s="1" t="s">
        <v>5104</v>
      </c>
      <c r="I3077" s="3">
        <v>1</v>
      </c>
      <c r="J3077" s="1">
        <v>0</v>
      </c>
      <c r="K3077" s="1">
        <v>0</v>
      </c>
      <c r="L3077" s="3">
        <v>1</v>
      </c>
      <c r="M3077" s="6">
        <v>412.5</v>
      </c>
      <c r="N3077" s="13">
        <v>412.5</v>
      </c>
      <c r="O3077" s="3">
        <v>44</v>
      </c>
      <c r="P3077" s="1">
        <v>2.0750000000000002</v>
      </c>
      <c r="Q3077" s="1">
        <v>2.0750000000000002</v>
      </c>
      <c r="R3077" s="3">
        <v>47</v>
      </c>
      <c r="S3077" s="1">
        <v>10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20</v>
      </c>
      <c r="AB3077" s="1">
        <v>70</v>
      </c>
      <c r="AC3077" s="3">
        <v>11</v>
      </c>
      <c r="AD3077" s="1">
        <v>-7.4388947999999996E-2</v>
      </c>
      <c r="AE3077" s="1">
        <v>5.0850339811116099E-2</v>
      </c>
      <c r="AF3077" s="1">
        <v>1</v>
      </c>
      <c r="AG3077" s="1">
        <v>1</v>
      </c>
      <c r="AH3077" s="1">
        <v>11</v>
      </c>
      <c r="AI3077" s="1">
        <v>3</v>
      </c>
      <c r="AJ3077" s="1">
        <v>3</v>
      </c>
      <c r="AK3077" s="1">
        <v>51</v>
      </c>
    </row>
    <row r="3078" spans="1:37" x14ac:dyDescent="0.2">
      <c r="A3078" t="s">
        <v>3076</v>
      </c>
      <c r="B3078" t="s">
        <v>5123</v>
      </c>
      <c r="C3078" t="s">
        <v>5131</v>
      </c>
      <c r="D3078" t="s">
        <v>11282</v>
      </c>
      <c r="E3078" t="s">
        <v>6798</v>
      </c>
      <c r="F3078" s="35" t="s">
        <v>11302</v>
      </c>
      <c r="G3078" s="1" t="s">
        <v>5104</v>
      </c>
      <c r="H3078" s="1" t="s">
        <v>5104</v>
      </c>
      <c r="I3078" s="3">
        <v>1</v>
      </c>
      <c r="J3078" s="1">
        <v>0</v>
      </c>
      <c r="K3078" s="1">
        <v>0</v>
      </c>
      <c r="L3078" s="3">
        <v>1</v>
      </c>
      <c r="M3078" s="6">
        <v>203</v>
      </c>
      <c r="N3078" s="13">
        <v>203</v>
      </c>
      <c r="O3078" s="3">
        <v>44</v>
      </c>
      <c r="P3078" s="1">
        <v>2.4674999999999998</v>
      </c>
      <c r="Q3078" s="1">
        <v>2.4674999999999998</v>
      </c>
      <c r="R3078" s="3">
        <v>47</v>
      </c>
      <c r="S3078" s="1">
        <v>10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20</v>
      </c>
      <c r="AB3078" s="1">
        <v>70</v>
      </c>
      <c r="AC3078" s="3">
        <v>11</v>
      </c>
      <c r="AD3078" s="1">
        <v>-7.4388947999999996E-2</v>
      </c>
      <c r="AE3078" s="1">
        <v>5.0850339811116099E-2</v>
      </c>
      <c r="AF3078" s="1">
        <v>1</v>
      </c>
      <c r="AG3078" s="1">
        <v>1</v>
      </c>
      <c r="AH3078" s="1">
        <v>11</v>
      </c>
      <c r="AI3078" s="1">
        <v>4</v>
      </c>
      <c r="AJ3078" s="1">
        <v>4</v>
      </c>
      <c r="AK3078" s="1">
        <v>51</v>
      </c>
    </row>
    <row r="3079" spans="1:37" x14ac:dyDescent="0.2">
      <c r="A3079" t="s">
        <v>3077</v>
      </c>
      <c r="B3079" t="s">
        <v>5123</v>
      </c>
      <c r="C3079" t="s">
        <v>5131</v>
      </c>
      <c r="D3079" t="s">
        <v>11282</v>
      </c>
      <c r="E3079" t="s">
        <v>6687</v>
      </c>
      <c r="F3079" s="35" t="s">
        <v>11303</v>
      </c>
      <c r="G3079" s="1" t="s">
        <v>5104</v>
      </c>
      <c r="H3079" s="1" t="s">
        <v>5104</v>
      </c>
      <c r="I3079" s="3">
        <v>1</v>
      </c>
      <c r="J3079" s="1">
        <v>0</v>
      </c>
      <c r="K3079" s="1">
        <v>0</v>
      </c>
      <c r="L3079" s="3">
        <v>1</v>
      </c>
      <c r="M3079" s="6">
        <v>237.5</v>
      </c>
      <c r="N3079" s="13">
        <v>237.5</v>
      </c>
      <c r="O3079" s="3">
        <v>44</v>
      </c>
      <c r="P3079" s="1">
        <v>2.3250000000000002</v>
      </c>
      <c r="Q3079" s="1">
        <v>2.3250000000000002</v>
      </c>
      <c r="R3079" s="3">
        <v>47</v>
      </c>
      <c r="S3079" s="1">
        <v>10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20</v>
      </c>
      <c r="AB3079" s="1">
        <v>70</v>
      </c>
      <c r="AC3079" s="3">
        <v>11</v>
      </c>
      <c r="AD3079" s="1">
        <v>-7.4388947999999996E-2</v>
      </c>
      <c r="AE3079" s="1">
        <v>5.0850339811116099E-2</v>
      </c>
      <c r="AF3079" s="1">
        <v>1</v>
      </c>
      <c r="AG3079" s="1">
        <v>1</v>
      </c>
      <c r="AH3079" s="1">
        <v>11</v>
      </c>
      <c r="AI3079" s="1">
        <v>1</v>
      </c>
      <c r="AJ3079" s="1">
        <v>1</v>
      </c>
      <c r="AK3079" s="1">
        <v>51</v>
      </c>
    </row>
    <row r="3080" spans="1:37" x14ac:dyDescent="0.2">
      <c r="A3080" t="s">
        <v>3078</v>
      </c>
      <c r="B3080" t="s">
        <v>5123</v>
      </c>
      <c r="C3080" t="s">
        <v>5131</v>
      </c>
      <c r="D3080" t="s">
        <v>11282</v>
      </c>
      <c r="E3080" t="s">
        <v>5498</v>
      </c>
      <c r="F3080" s="35" t="s">
        <v>11304</v>
      </c>
      <c r="G3080" s="1" t="s">
        <v>5104</v>
      </c>
      <c r="H3080" s="1" t="s">
        <v>5104</v>
      </c>
      <c r="I3080" s="3">
        <v>1</v>
      </c>
      <c r="J3080" s="1">
        <v>0</v>
      </c>
      <c r="K3080" s="1">
        <v>0</v>
      </c>
      <c r="L3080" s="3">
        <v>1</v>
      </c>
      <c r="M3080" s="6">
        <v>198</v>
      </c>
      <c r="N3080" s="13">
        <v>198</v>
      </c>
      <c r="O3080" s="3">
        <v>44</v>
      </c>
      <c r="P3080" s="1">
        <v>2.14</v>
      </c>
      <c r="Q3080" s="1">
        <v>2.14</v>
      </c>
      <c r="R3080" s="3">
        <v>47</v>
      </c>
      <c r="S3080" s="1">
        <v>10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20</v>
      </c>
      <c r="AB3080" s="1">
        <v>70</v>
      </c>
      <c r="AC3080" s="3">
        <v>11</v>
      </c>
      <c r="AD3080" s="1">
        <v>-7.4388947999999996E-2</v>
      </c>
      <c r="AE3080" s="1">
        <v>5.0850339811116099E-2</v>
      </c>
      <c r="AF3080" s="1">
        <v>1</v>
      </c>
      <c r="AG3080" s="1">
        <v>1</v>
      </c>
      <c r="AH3080" s="1">
        <v>11</v>
      </c>
      <c r="AI3080" s="1">
        <v>1</v>
      </c>
      <c r="AJ3080" s="1">
        <v>1</v>
      </c>
      <c r="AK3080" s="1">
        <v>51</v>
      </c>
    </row>
    <row r="3081" spans="1:37" x14ac:dyDescent="0.2">
      <c r="A3081" t="s">
        <v>3079</v>
      </c>
      <c r="B3081" t="s">
        <v>5123</v>
      </c>
      <c r="C3081" t="s">
        <v>5131</v>
      </c>
      <c r="D3081" t="s">
        <v>11282</v>
      </c>
      <c r="E3081" t="s">
        <v>11305</v>
      </c>
      <c r="F3081" s="35" t="s">
        <v>11306</v>
      </c>
      <c r="G3081" s="1" t="s">
        <v>5104</v>
      </c>
      <c r="H3081" s="1" t="s">
        <v>5104</v>
      </c>
      <c r="I3081" s="3">
        <v>1</v>
      </c>
      <c r="J3081" s="1">
        <v>0</v>
      </c>
      <c r="K3081" s="1">
        <v>0</v>
      </c>
      <c r="L3081" s="3">
        <v>1</v>
      </c>
      <c r="M3081" s="6">
        <v>198</v>
      </c>
      <c r="N3081" s="13">
        <v>198</v>
      </c>
      <c r="O3081" s="3">
        <v>44</v>
      </c>
      <c r="P3081" s="1">
        <v>2.14</v>
      </c>
      <c r="Q3081" s="1">
        <v>2.14</v>
      </c>
      <c r="R3081" s="3">
        <v>47</v>
      </c>
      <c r="S3081" s="1">
        <v>10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20</v>
      </c>
      <c r="AB3081" s="1">
        <v>70</v>
      </c>
      <c r="AC3081" s="3">
        <v>11</v>
      </c>
      <c r="AD3081" s="1">
        <v>-7.4388947999999996E-2</v>
      </c>
      <c r="AE3081" s="1">
        <v>5.0850339811116099E-2</v>
      </c>
      <c r="AF3081" s="1">
        <v>1</v>
      </c>
      <c r="AG3081" s="1">
        <v>1</v>
      </c>
      <c r="AH3081" s="1">
        <v>11</v>
      </c>
      <c r="AI3081" s="1">
        <v>2</v>
      </c>
      <c r="AJ3081" s="1">
        <v>2</v>
      </c>
      <c r="AK3081" s="1">
        <v>51</v>
      </c>
    </row>
    <row r="3082" spans="1:37" x14ac:dyDescent="0.2">
      <c r="A3082" t="s">
        <v>3080</v>
      </c>
      <c r="B3082" t="s">
        <v>5123</v>
      </c>
      <c r="C3082" t="s">
        <v>5131</v>
      </c>
      <c r="D3082" t="s">
        <v>11282</v>
      </c>
      <c r="E3082" t="s">
        <v>11307</v>
      </c>
      <c r="F3082" s="35" t="s">
        <v>11308</v>
      </c>
      <c r="G3082" s="1" t="s">
        <v>5104</v>
      </c>
      <c r="H3082" s="1" t="s">
        <v>5104</v>
      </c>
      <c r="I3082" s="3">
        <v>2</v>
      </c>
      <c r="J3082" s="1">
        <v>0</v>
      </c>
      <c r="K3082" s="1">
        <v>0</v>
      </c>
      <c r="L3082" s="3">
        <v>1</v>
      </c>
      <c r="M3082" s="6">
        <v>227.5</v>
      </c>
      <c r="N3082" s="13">
        <v>227.5</v>
      </c>
      <c r="O3082" s="3">
        <v>44</v>
      </c>
      <c r="P3082" s="1">
        <v>2</v>
      </c>
      <c r="Q3082" s="1">
        <v>2</v>
      </c>
      <c r="R3082" s="3">
        <v>47</v>
      </c>
      <c r="S3082" s="1">
        <v>10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20</v>
      </c>
      <c r="AB3082" s="1">
        <v>70</v>
      </c>
      <c r="AC3082" s="3">
        <v>11</v>
      </c>
      <c r="AD3082" s="1">
        <v>-7.4388947999999996E-2</v>
      </c>
      <c r="AE3082" s="1">
        <v>5.0850339811116099E-2</v>
      </c>
      <c r="AF3082" s="1">
        <v>2</v>
      </c>
      <c r="AG3082" s="1">
        <v>2</v>
      </c>
      <c r="AH3082" s="1">
        <v>11</v>
      </c>
      <c r="AI3082" s="1">
        <v>1</v>
      </c>
      <c r="AJ3082" s="1">
        <v>1</v>
      </c>
      <c r="AK3082" s="1">
        <v>51</v>
      </c>
    </row>
    <row r="3083" spans="1:37" x14ac:dyDescent="0.2">
      <c r="A3083" t="s">
        <v>3081</v>
      </c>
      <c r="B3083" t="s">
        <v>5123</v>
      </c>
      <c r="C3083" t="s">
        <v>5131</v>
      </c>
      <c r="D3083" t="s">
        <v>11282</v>
      </c>
      <c r="E3083" t="s">
        <v>7755</v>
      </c>
      <c r="F3083" s="35" t="s">
        <v>11309</v>
      </c>
      <c r="G3083" s="1" t="s">
        <v>5104</v>
      </c>
      <c r="H3083" s="1" t="s">
        <v>5104</v>
      </c>
      <c r="I3083" s="3">
        <v>1</v>
      </c>
      <c r="J3083" s="1">
        <v>0</v>
      </c>
      <c r="K3083" s="1">
        <v>0</v>
      </c>
      <c r="L3083" s="3">
        <v>1</v>
      </c>
      <c r="M3083" s="6">
        <v>152.5</v>
      </c>
      <c r="N3083" s="13">
        <v>152.5</v>
      </c>
      <c r="O3083" s="3">
        <v>44</v>
      </c>
      <c r="P3083" s="1">
        <v>1.88</v>
      </c>
      <c r="Q3083" s="1">
        <v>1.88</v>
      </c>
      <c r="R3083" s="3">
        <v>47</v>
      </c>
      <c r="S3083" s="1">
        <v>10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20</v>
      </c>
      <c r="AB3083" s="1">
        <v>70</v>
      </c>
      <c r="AC3083" s="3">
        <v>11</v>
      </c>
      <c r="AD3083" s="1">
        <v>-7.4388947999999996E-2</v>
      </c>
      <c r="AE3083" s="1">
        <v>5.0850339811116099E-2</v>
      </c>
      <c r="AF3083" s="1">
        <v>1</v>
      </c>
      <c r="AG3083" s="1">
        <v>1</v>
      </c>
      <c r="AH3083" s="1">
        <v>11</v>
      </c>
      <c r="AI3083" s="1">
        <v>2</v>
      </c>
      <c r="AJ3083" s="1">
        <v>2</v>
      </c>
      <c r="AK3083" s="1">
        <v>51</v>
      </c>
    </row>
    <row r="3084" spans="1:37" x14ac:dyDescent="0.2">
      <c r="A3084" t="s">
        <v>3082</v>
      </c>
      <c r="B3084" t="s">
        <v>5123</v>
      </c>
      <c r="C3084" t="s">
        <v>5131</v>
      </c>
      <c r="D3084" t="s">
        <v>11310</v>
      </c>
      <c r="E3084" t="s">
        <v>9890</v>
      </c>
      <c r="F3084" s="35" t="s">
        <v>11311</v>
      </c>
      <c r="G3084" s="1" t="s">
        <v>5104</v>
      </c>
      <c r="H3084" s="1" t="s">
        <v>5104</v>
      </c>
      <c r="I3084" s="3">
        <v>1</v>
      </c>
      <c r="J3084" s="1">
        <v>0</v>
      </c>
      <c r="K3084" s="1">
        <v>0</v>
      </c>
      <c r="L3084" s="3">
        <v>1</v>
      </c>
      <c r="M3084" s="6">
        <v>40</v>
      </c>
      <c r="N3084" s="13">
        <v>40</v>
      </c>
      <c r="O3084" s="3">
        <v>44</v>
      </c>
      <c r="P3084" s="1">
        <v>3.2250000000000001</v>
      </c>
      <c r="Q3084" s="1">
        <v>3.2250000000000001</v>
      </c>
      <c r="R3084" s="3">
        <v>47</v>
      </c>
      <c r="S3084" s="1">
        <v>50</v>
      </c>
      <c r="T3084" s="1">
        <v>0</v>
      </c>
      <c r="U3084" s="1">
        <v>0</v>
      </c>
      <c r="V3084" s="1">
        <v>0</v>
      </c>
      <c r="W3084" s="1">
        <v>0</v>
      </c>
      <c r="X3084" s="1">
        <v>10</v>
      </c>
      <c r="Y3084" s="1">
        <v>20</v>
      </c>
      <c r="Z3084" s="1">
        <v>0</v>
      </c>
      <c r="AA3084" s="1">
        <v>20</v>
      </c>
      <c r="AB3084" s="1">
        <v>0</v>
      </c>
      <c r="AC3084" s="3">
        <v>11</v>
      </c>
      <c r="AD3084" s="1">
        <v>4.7402299000000002E-2</v>
      </c>
      <c r="AE3084" s="1">
        <v>-3.8055434823501301E-2</v>
      </c>
      <c r="AF3084" s="1">
        <v>1</v>
      </c>
      <c r="AG3084" s="1">
        <v>1</v>
      </c>
      <c r="AH3084" s="1">
        <v>11</v>
      </c>
      <c r="AI3084" s="1">
        <v>1</v>
      </c>
      <c r="AJ3084" s="1">
        <v>1</v>
      </c>
      <c r="AK3084" s="1">
        <v>51</v>
      </c>
    </row>
    <row r="3085" spans="1:37" x14ac:dyDescent="0.2">
      <c r="A3085" t="s">
        <v>3083</v>
      </c>
      <c r="B3085" t="s">
        <v>5123</v>
      </c>
      <c r="C3085" t="s">
        <v>5131</v>
      </c>
      <c r="D3085" t="s">
        <v>11312</v>
      </c>
      <c r="E3085" t="s">
        <v>11313</v>
      </c>
      <c r="F3085" s="35" t="s">
        <v>11314</v>
      </c>
      <c r="G3085" s="1" t="s">
        <v>5106</v>
      </c>
      <c r="H3085" s="1" t="s">
        <v>5106</v>
      </c>
      <c r="I3085" s="3">
        <v>1</v>
      </c>
      <c r="J3085" s="1">
        <v>1</v>
      </c>
      <c r="K3085" s="1">
        <v>1</v>
      </c>
      <c r="L3085" s="3">
        <v>1</v>
      </c>
      <c r="M3085" s="6">
        <v>64.5</v>
      </c>
      <c r="N3085" s="13">
        <v>64.5</v>
      </c>
      <c r="O3085" s="3">
        <v>44</v>
      </c>
      <c r="P3085" s="1" t="s">
        <v>2</v>
      </c>
      <c r="Q3085" s="1">
        <v>4.2577999999999996</v>
      </c>
      <c r="R3085" s="3" t="s">
        <v>14989</v>
      </c>
      <c r="S3085" s="1">
        <v>20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10</v>
      </c>
      <c r="Z3085" s="1">
        <v>0</v>
      </c>
      <c r="AA3085" s="1">
        <v>40</v>
      </c>
      <c r="AB3085" s="1">
        <v>30</v>
      </c>
      <c r="AC3085" s="3">
        <v>11</v>
      </c>
      <c r="AD3085" s="1">
        <v>-3.6722113000000001E-2</v>
      </c>
      <c r="AE3085" s="1">
        <v>-5.4924045430878301E-3</v>
      </c>
      <c r="AF3085" s="1">
        <v>1</v>
      </c>
      <c r="AG3085" s="1">
        <v>1</v>
      </c>
      <c r="AH3085" s="1">
        <v>11</v>
      </c>
      <c r="AI3085" s="1">
        <v>4</v>
      </c>
      <c r="AJ3085" s="1">
        <v>4</v>
      </c>
      <c r="AK3085" s="1">
        <v>51</v>
      </c>
    </row>
    <row r="3086" spans="1:37" x14ac:dyDescent="0.2">
      <c r="A3086" t="s">
        <v>3084</v>
      </c>
      <c r="B3086" t="s">
        <v>5233</v>
      </c>
      <c r="C3086" t="s">
        <v>5234</v>
      </c>
      <c r="D3086" t="s">
        <v>11315</v>
      </c>
      <c r="E3086" t="s">
        <v>6994</v>
      </c>
      <c r="F3086" s="35" t="s">
        <v>11316</v>
      </c>
      <c r="G3086" s="1" t="s">
        <v>5106</v>
      </c>
      <c r="H3086" s="1" t="s">
        <v>5106</v>
      </c>
      <c r="I3086" s="3">
        <v>1</v>
      </c>
      <c r="J3086" s="1">
        <v>1</v>
      </c>
      <c r="K3086" s="1">
        <v>1</v>
      </c>
      <c r="L3086" s="3">
        <v>1</v>
      </c>
      <c r="M3086" s="6">
        <v>3000</v>
      </c>
      <c r="N3086" s="13">
        <v>3000</v>
      </c>
      <c r="O3086" s="3">
        <v>44</v>
      </c>
      <c r="P3086" s="1">
        <v>1</v>
      </c>
      <c r="Q3086" s="1">
        <v>1</v>
      </c>
      <c r="R3086" s="3">
        <v>47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20</v>
      </c>
      <c r="Z3086" s="1">
        <v>0</v>
      </c>
      <c r="AA3086" s="1">
        <v>10</v>
      </c>
      <c r="AB3086" s="1">
        <v>70</v>
      </c>
      <c r="AC3086" s="3">
        <v>11</v>
      </c>
      <c r="AD3086" s="1">
        <v>-9.7850095999999998E-2</v>
      </c>
      <c r="AE3086" s="1">
        <v>1.2638347493438199E-2</v>
      </c>
      <c r="AF3086" s="1">
        <v>1</v>
      </c>
      <c r="AG3086" s="1">
        <v>1</v>
      </c>
      <c r="AH3086" s="1">
        <v>11</v>
      </c>
      <c r="AI3086" s="1">
        <v>4</v>
      </c>
      <c r="AJ3086" s="1">
        <v>4</v>
      </c>
      <c r="AK3086" s="1">
        <v>51</v>
      </c>
    </row>
    <row r="3087" spans="1:37" x14ac:dyDescent="0.2">
      <c r="A3087" t="s">
        <v>3085</v>
      </c>
      <c r="B3087" t="s">
        <v>5233</v>
      </c>
      <c r="C3087" t="s">
        <v>5234</v>
      </c>
      <c r="D3087" t="s">
        <v>11315</v>
      </c>
      <c r="E3087" t="s">
        <v>5231</v>
      </c>
      <c r="F3087" s="35" t="s">
        <v>11317</v>
      </c>
      <c r="G3087" s="1" t="s">
        <v>5104</v>
      </c>
      <c r="H3087" s="1" t="s">
        <v>5104</v>
      </c>
      <c r="I3087" s="3">
        <v>2</v>
      </c>
      <c r="J3087" s="1">
        <v>1</v>
      </c>
      <c r="K3087" s="1">
        <v>1</v>
      </c>
      <c r="L3087" s="3">
        <v>1</v>
      </c>
      <c r="M3087" s="6">
        <v>4000</v>
      </c>
      <c r="N3087" s="13">
        <v>4000</v>
      </c>
      <c r="O3087" s="3">
        <v>44</v>
      </c>
      <c r="P3087" s="1">
        <v>1</v>
      </c>
      <c r="Q3087" s="1">
        <v>1</v>
      </c>
      <c r="R3087" s="3">
        <v>47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20</v>
      </c>
      <c r="Z3087" s="1">
        <v>0</v>
      </c>
      <c r="AA3087" s="1">
        <v>0</v>
      </c>
      <c r="AB3087" s="1">
        <v>80</v>
      </c>
      <c r="AC3087" s="3">
        <v>11</v>
      </c>
      <c r="AD3087" s="1">
        <v>-9.6483146000000006E-2</v>
      </c>
      <c r="AE3087" s="1">
        <v>2.2185339469565701E-2</v>
      </c>
      <c r="AF3087" s="1">
        <v>1</v>
      </c>
      <c r="AG3087" s="1">
        <v>1</v>
      </c>
      <c r="AH3087" s="1">
        <v>11</v>
      </c>
      <c r="AI3087" s="1">
        <v>4</v>
      </c>
      <c r="AJ3087" s="1">
        <v>4</v>
      </c>
      <c r="AK3087" s="1">
        <v>51</v>
      </c>
    </row>
    <row r="3088" spans="1:37" x14ac:dyDescent="0.2">
      <c r="A3088" t="s">
        <v>3086</v>
      </c>
      <c r="B3088" t="s">
        <v>5181</v>
      </c>
      <c r="C3088" t="s">
        <v>5609</v>
      </c>
      <c r="D3088" t="s">
        <v>11318</v>
      </c>
      <c r="E3088" t="s">
        <v>11319</v>
      </c>
      <c r="F3088" s="35" t="s">
        <v>11320</v>
      </c>
      <c r="G3088" s="1" t="s">
        <v>5104</v>
      </c>
      <c r="H3088" s="1" t="s">
        <v>5104</v>
      </c>
      <c r="I3088" s="3">
        <v>1</v>
      </c>
      <c r="J3088" s="1">
        <v>1</v>
      </c>
      <c r="K3088" s="1">
        <v>1</v>
      </c>
      <c r="L3088" s="3">
        <v>1</v>
      </c>
      <c r="M3088" s="6">
        <v>945</v>
      </c>
      <c r="N3088" s="13">
        <v>945</v>
      </c>
      <c r="O3088" s="3">
        <v>44</v>
      </c>
      <c r="P3088" s="1">
        <v>4.76</v>
      </c>
      <c r="Q3088" s="1">
        <v>4.76</v>
      </c>
      <c r="R3088" s="3">
        <v>47</v>
      </c>
      <c r="S3088" s="1">
        <v>10</v>
      </c>
      <c r="T3088" s="1">
        <v>50</v>
      </c>
      <c r="U3088" s="1">
        <v>20</v>
      </c>
      <c r="V3088" s="1">
        <v>20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3">
        <v>11</v>
      </c>
      <c r="AD3088" s="1">
        <v>3.0147054E-2</v>
      </c>
      <c r="AE3088" s="1">
        <v>-1.1424719924382499E-2</v>
      </c>
      <c r="AF3088" s="1">
        <v>1</v>
      </c>
      <c r="AG3088" s="1">
        <v>1</v>
      </c>
      <c r="AH3088" s="1">
        <v>11</v>
      </c>
      <c r="AI3088" s="1">
        <v>6</v>
      </c>
      <c r="AJ3088" s="1">
        <v>6</v>
      </c>
      <c r="AK3088" s="1">
        <v>51</v>
      </c>
    </row>
    <row r="3089" spans="1:37" x14ac:dyDescent="0.2">
      <c r="A3089" t="s">
        <v>3087</v>
      </c>
      <c r="B3089" t="s">
        <v>5123</v>
      </c>
      <c r="C3089" t="s">
        <v>5131</v>
      </c>
      <c r="D3089" t="s">
        <v>11321</v>
      </c>
      <c r="E3089" t="s">
        <v>11322</v>
      </c>
      <c r="F3089" s="35" t="s">
        <v>11323</v>
      </c>
      <c r="G3089" s="1" t="s">
        <v>5104</v>
      </c>
      <c r="H3089" s="1" t="s">
        <v>5104</v>
      </c>
      <c r="I3089" s="3">
        <v>1</v>
      </c>
      <c r="J3089" s="1">
        <v>0</v>
      </c>
      <c r="K3089" s="1">
        <v>0</v>
      </c>
      <c r="L3089" s="3">
        <v>1</v>
      </c>
      <c r="M3089" s="6">
        <v>60.5</v>
      </c>
      <c r="N3089" s="13">
        <v>60.5</v>
      </c>
      <c r="O3089" s="3">
        <v>44</v>
      </c>
      <c r="P3089" s="1">
        <v>3.4</v>
      </c>
      <c r="Q3089" s="1">
        <v>3.4</v>
      </c>
      <c r="R3089" s="3">
        <v>47</v>
      </c>
      <c r="S3089" s="1">
        <v>20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20</v>
      </c>
      <c r="Z3089" s="1">
        <v>0</v>
      </c>
      <c r="AA3089" s="1">
        <v>20</v>
      </c>
      <c r="AB3089" s="1">
        <v>40</v>
      </c>
      <c r="AC3089" s="3">
        <v>11</v>
      </c>
      <c r="AD3089" s="1">
        <v>-4.6720485999999999E-2</v>
      </c>
      <c r="AE3089" s="1">
        <v>-7.7927399428690796E-3</v>
      </c>
      <c r="AF3089" s="1">
        <v>1</v>
      </c>
      <c r="AG3089" s="1">
        <v>1</v>
      </c>
      <c r="AH3089" s="1">
        <v>11</v>
      </c>
      <c r="AI3089" s="1">
        <v>1</v>
      </c>
      <c r="AJ3089" s="1">
        <v>1</v>
      </c>
      <c r="AK3089" s="1">
        <v>51</v>
      </c>
    </row>
    <row r="3090" spans="1:37" x14ac:dyDescent="0.2">
      <c r="A3090" t="s">
        <v>3088</v>
      </c>
      <c r="B3090" t="s">
        <v>5123</v>
      </c>
      <c r="C3090" t="s">
        <v>5131</v>
      </c>
      <c r="D3090" t="s">
        <v>11321</v>
      </c>
      <c r="E3090" t="s">
        <v>11324</v>
      </c>
      <c r="F3090" s="35" t="s">
        <v>11325</v>
      </c>
      <c r="G3090" s="1" t="s">
        <v>5106</v>
      </c>
      <c r="H3090" s="1" t="s">
        <v>5106</v>
      </c>
      <c r="I3090" s="3">
        <v>2</v>
      </c>
      <c r="J3090" s="1">
        <v>0</v>
      </c>
      <c r="K3090" s="1">
        <v>0</v>
      </c>
      <c r="L3090" s="3">
        <v>1</v>
      </c>
      <c r="M3090" s="6">
        <v>117.5</v>
      </c>
      <c r="N3090" s="13">
        <v>117.5</v>
      </c>
      <c r="O3090" s="3">
        <v>44</v>
      </c>
      <c r="P3090" s="1">
        <v>3.4</v>
      </c>
      <c r="Q3090" s="1">
        <v>3.4</v>
      </c>
      <c r="R3090" s="3">
        <v>47</v>
      </c>
      <c r="S3090" s="1">
        <v>20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20</v>
      </c>
      <c r="Z3090" s="1">
        <v>0</v>
      </c>
      <c r="AA3090" s="1">
        <v>20</v>
      </c>
      <c r="AB3090" s="1">
        <v>40</v>
      </c>
      <c r="AC3090" s="3">
        <v>11</v>
      </c>
      <c r="AD3090" s="1">
        <v>-4.6720485999999999E-2</v>
      </c>
      <c r="AE3090" s="1">
        <v>-7.79273994286909E-3</v>
      </c>
      <c r="AF3090" s="1">
        <v>1</v>
      </c>
      <c r="AG3090" s="1">
        <v>1</v>
      </c>
      <c r="AH3090" s="1">
        <v>11</v>
      </c>
      <c r="AI3090" s="1">
        <v>5</v>
      </c>
      <c r="AJ3090" s="1">
        <v>5</v>
      </c>
      <c r="AK3090" s="1">
        <v>51</v>
      </c>
    </row>
    <row r="3091" spans="1:37" x14ac:dyDescent="0.2">
      <c r="A3091" t="s">
        <v>3089</v>
      </c>
      <c r="B3091" t="s">
        <v>5123</v>
      </c>
      <c r="C3091" t="s">
        <v>5131</v>
      </c>
      <c r="D3091" t="s">
        <v>11321</v>
      </c>
      <c r="E3091" t="s">
        <v>11326</v>
      </c>
      <c r="F3091" s="35" t="s">
        <v>11327</v>
      </c>
      <c r="G3091" s="1" t="s">
        <v>5104</v>
      </c>
      <c r="H3091" s="1" t="s">
        <v>5104</v>
      </c>
      <c r="I3091" s="3">
        <v>1</v>
      </c>
      <c r="J3091" s="1">
        <v>0</v>
      </c>
      <c r="K3091" s="1">
        <v>0</v>
      </c>
      <c r="L3091" s="3">
        <v>1</v>
      </c>
      <c r="M3091" s="6">
        <v>93</v>
      </c>
      <c r="N3091" s="13">
        <v>93</v>
      </c>
      <c r="O3091" s="3">
        <v>44</v>
      </c>
      <c r="P3091" s="1">
        <v>3.4</v>
      </c>
      <c r="Q3091" s="1">
        <v>3.4</v>
      </c>
      <c r="R3091" s="3">
        <v>47</v>
      </c>
      <c r="S3091" s="1">
        <v>20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20</v>
      </c>
      <c r="Z3091" s="1">
        <v>0</v>
      </c>
      <c r="AA3091" s="1">
        <v>20</v>
      </c>
      <c r="AB3091" s="1">
        <v>40</v>
      </c>
      <c r="AC3091" s="3">
        <v>11</v>
      </c>
      <c r="AD3091" s="1">
        <v>-4.6720485999999999E-2</v>
      </c>
      <c r="AE3091" s="1">
        <v>-7.7927399428690796E-3</v>
      </c>
      <c r="AF3091" s="1">
        <v>1</v>
      </c>
      <c r="AG3091" s="1">
        <v>1</v>
      </c>
      <c r="AH3091" s="1">
        <v>11</v>
      </c>
      <c r="AI3091" s="1">
        <v>1</v>
      </c>
      <c r="AJ3091" s="1">
        <v>1</v>
      </c>
      <c r="AK3091" s="1">
        <v>51</v>
      </c>
    </row>
    <row r="3092" spans="1:37" x14ac:dyDescent="0.2">
      <c r="A3092" t="s">
        <v>3090</v>
      </c>
      <c r="B3092" t="s">
        <v>5123</v>
      </c>
      <c r="C3092" t="s">
        <v>5131</v>
      </c>
      <c r="D3092" t="s">
        <v>11321</v>
      </c>
      <c r="E3092" t="s">
        <v>11328</v>
      </c>
      <c r="F3092" s="35" t="s">
        <v>11329</v>
      </c>
      <c r="G3092" s="1" t="s">
        <v>5104</v>
      </c>
      <c r="H3092" s="1" t="s">
        <v>5104</v>
      </c>
      <c r="I3092" s="3">
        <v>1</v>
      </c>
      <c r="J3092" s="1">
        <v>0</v>
      </c>
      <c r="K3092" s="1">
        <v>0</v>
      </c>
      <c r="L3092" s="3">
        <v>1</v>
      </c>
      <c r="M3092" s="6">
        <v>150</v>
      </c>
      <c r="N3092" s="13">
        <v>150</v>
      </c>
      <c r="O3092" s="3">
        <v>44</v>
      </c>
      <c r="P3092" s="1">
        <v>3.4</v>
      </c>
      <c r="Q3092" s="1">
        <v>3.4</v>
      </c>
      <c r="R3092" s="3">
        <v>47</v>
      </c>
      <c r="S3092" s="1">
        <v>20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20</v>
      </c>
      <c r="Z3092" s="1">
        <v>0</v>
      </c>
      <c r="AA3092" s="1">
        <v>20</v>
      </c>
      <c r="AB3092" s="1">
        <v>40</v>
      </c>
      <c r="AC3092" s="3">
        <v>11</v>
      </c>
      <c r="AD3092" s="1">
        <v>-4.6720485999999999E-2</v>
      </c>
      <c r="AE3092" s="1">
        <v>-7.7927399428690796E-3</v>
      </c>
      <c r="AF3092" s="1">
        <v>1</v>
      </c>
      <c r="AG3092" s="1">
        <v>1</v>
      </c>
      <c r="AH3092" s="1">
        <v>11</v>
      </c>
      <c r="AI3092" s="1">
        <v>1</v>
      </c>
      <c r="AJ3092" s="1">
        <v>1</v>
      </c>
      <c r="AK3092" s="1">
        <v>51</v>
      </c>
    </row>
    <row r="3093" spans="1:37" x14ac:dyDescent="0.2">
      <c r="A3093" t="s">
        <v>3091</v>
      </c>
      <c r="B3093" t="s">
        <v>5123</v>
      </c>
      <c r="C3093" t="s">
        <v>5131</v>
      </c>
      <c r="D3093" t="s">
        <v>11321</v>
      </c>
      <c r="E3093" t="s">
        <v>10997</v>
      </c>
      <c r="F3093" s="35" t="s">
        <v>11330</v>
      </c>
      <c r="G3093" s="1" t="s">
        <v>5104</v>
      </c>
      <c r="H3093" s="1" t="s">
        <v>5104</v>
      </c>
      <c r="I3093" s="3">
        <v>1</v>
      </c>
      <c r="J3093" s="1">
        <v>0</v>
      </c>
      <c r="K3093" s="1">
        <v>0</v>
      </c>
      <c r="L3093" s="3">
        <v>1</v>
      </c>
      <c r="M3093" s="6">
        <v>163.19999999999999</v>
      </c>
      <c r="N3093" s="13">
        <v>163.19999999999999</v>
      </c>
      <c r="O3093" s="3">
        <v>44</v>
      </c>
      <c r="P3093" s="1">
        <v>3.4</v>
      </c>
      <c r="Q3093" s="1">
        <v>3.4</v>
      </c>
      <c r="R3093" s="3">
        <v>47</v>
      </c>
      <c r="S3093" s="1">
        <v>20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20</v>
      </c>
      <c r="Z3093" s="1">
        <v>0</v>
      </c>
      <c r="AA3093" s="1">
        <v>20</v>
      </c>
      <c r="AB3093" s="1">
        <v>40</v>
      </c>
      <c r="AC3093" s="3">
        <v>11</v>
      </c>
      <c r="AD3093" s="1">
        <v>-4.6720485999999999E-2</v>
      </c>
      <c r="AE3093" s="1">
        <v>-7.79273994286909E-3</v>
      </c>
      <c r="AF3093" s="1">
        <v>1</v>
      </c>
      <c r="AG3093" s="1">
        <v>1</v>
      </c>
      <c r="AH3093" s="1">
        <v>11</v>
      </c>
      <c r="AI3093" s="1">
        <v>2</v>
      </c>
      <c r="AJ3093" s="1">
        <v>2</v>
      </c>
      <c r="AK3093" s="1">
        <v>51</v>
      </c>
    </row>
    <row r="3094" spans="1:37" x14ac:dyDescent="0.2">
      <c r="A3094" t="s">
        <v>3092</v>
      </c>
      <c r="B3094" t="s">
        <v>5123</v>
      </c>
      <c r="C3094" t="s">
        <v>5131</v>
      </c>
      <c r="D3094" t="s">
        <v>11321</v>
      </c>
      <c r="E3094" t="s">
        <v>11331</v>
      </c>
      <c r="F3094" s="35" t="s">
        <v>11332</v>
      </c>
      <c r="G3094" s="1" t="s">
        <v>5106</v>
      </c>
      <c r="H3094" s="1" t="s">
        <v>5106</v>
      </c>
      <c r="I3094" s="3">
        <v>2</v>
      </c>
      <c r="J3094" s="1">
        <v>0</v>
      </c>
      <c r="K3094" s="1">
        <v>0</v>
      </c>
      <c r="L3094" s="3">
        <v>1</v>
      </c>
      <c r="M3094" s="6">
        <v>112.8</v>
      </c>
      <c r="N3094" s="13">
        <v>112.8</v>
      </c>
      <c r="O3094" s="3">
        <v>44</v>
      </c>
      <c r="P3094" s="1">
        <v>3.4</v>
      </c>
      <c r="Q3094" s="1">
        <v>3.4</v>
      </c>
      <c r="R3094" s="3">
        <v>47</v>
      </c>
      <c r="S3094" s="1">
        <v>20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20</v>
      </c>
      <c r="Z3094" s="1">
        <v>0</v>
      </c>
      <c r="AA3094" s="1">
        <v>20</v>
      </c>
      <c r="AB3094" s="1">
        <v>40</v>
      </c>
      <c r="AC3094" s="3">
        <v>11</v>
      </c>
      <c r="AD3094" s="1">
        <v>-4.6720485999999999E-2</v>
      </c>
      <c r="AE3094" s="1">
        <v>-7.79273994286909E-3</v>
      </c>
      <c r="AF3094" s="1">
        <v>1</v>
      </c>
      <c r="AG3094" s="1">
        <v>1</v>
      </c>
      <c r="AH3094" s="1">
        <v>11</v>
      </c>
      <c r="AI3094" s="1">
        <v>1</v>
      </c>
      <c r="AJ3094" s="1">
        <v>1</v>
      </c>
      <c r="AK3094" s="1">
        <v>51</v>
      </c>
    </row>
    <row r="3095" spans="1:37" x14ac:dyDescent="0.2">
      <c r="A3095" t="s">
        <v>3093</v>
      </c>
      <c r="B3095" t="s">
        <v>5123</v>
      </c>
      <c r="C3095" t="s">
        <v>5131</v>
      </c>
      <c r="D3095" t="s">
        <v>11321</v>
      </c>
      <c r="E3095" t="s">
        <v>7355</v>
      </c>
      <c r="F3095" s="35" t="s">
        <v>11333</v>
      </c>
      <c r="G3095" s="1" t="s">
        <v>5104</v>
      </c>
      <c r="H3095" s="1" t="s">
        <v>5104</v>
      </c>
      <c r="I3095" s="3">
        <v>1</v>
      </c>
      <c r="J3095" s="1">
        <v>0</v>
      </c>
      <c r="K3095" s="1">
        <v>0</v>
      </c>
      <c r="L3095" s="3">
        <v>1</v>
      </c>
      <c r="M3095" s="6">
        <v>99.3</v>
      </c>
      <c r="N3095" s="13">
        <v>99.3</v>
      </c>
      <c r="O3095" s="3">
        <v>44</v>
      </c>
      <c r="P3095" s="1">
        <v>3.4</v>
      </c>
      <c r="Q3095" s="1">
        <v>3.4</v>
      </c>
      <c r="R3095" s="3">
        <v>47</v>
      </c>
      <c r="S3095" s="1">
        <v>20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20</v>
      </c>
      <c r="Z3095" s="1">
        <v>0</v>
      </c>
      <c r="AA3095" s="1">
        <v>20</v>
      </c>
      <c r="AB3095" s="1">
        <v>40</v>
      </c>
      <c r="AC3095" s="3">
        <v>11</v>
      </c>
      <c r="AD3095" s="1">
        <v>-4.6720485999999999E-2</v>
      </c>
      <c r="AE3095" s="1">
        <v>-7.79273994286909E-3</v>
      </c>
      <c r="AF3095" s="1">
        <v>1</v>
      </c>
      <c r="AG3095" s="1">
        <v>1</v>
      </c>
      <c r="AH3095" s="1">
        <v>11</v>
      </c>
      <c r="AI3095" s="1">
        <v>1</v>
      </c>
      <c r="AJ3095" s="1">
        <v>1</v>
      </c>
      <c r="AK3095" s="1">
        <v>51</v>
      </c>
    </row>
    <row r="3096" spans="1:37" x14ac:dyDescent="0.2">
      <c r="A3096" t="s">
        <v>3094</v>
      </c>
      <c r="B3096" t="s">
        <v>5123</v>
      </c>
      <c r="C3096" t="s">
        <v>5124</v>
      </c>
      <c r="D3096" t="s">
        <v>11334</v>
      </c>
      <c r="E3096" t="s">
        <v>11335</v>
      </c>
      <c r="F3096" s="35" t="s">
        <v>11336</v>
      </c>
      <c r="G3096" s="1" t="s">
        <v>2</v>
      </c>
      <c r="H3096" s="1" t="s">
        <v>5104</v>
      </c>
      <c r="I3096" s="14" t="s">
        <v>14989</v>
      </c>
      <c r="J3096" s="1" t="s">
        <v>2</v>
      </c>
      <c r="K3096" s="1">
        <v>0</v>
      </c>
      <c r="L3096" s="14" t="s">
        <v>14989</v>
      </c>
      <c r="M3096" s="6">
        <v>520</v>
      </c>
      <c r="N3096" s="13">
        <v>520</v>
      </c>
      <c r="O3096" s="3">
        <v>44</v>
      </c>
      <c r="P3096" s="1" t="s">
        <v>2</v>
      </c>
      <c r="Q3096" s="1">
        <v>2.9727999999999999</v>
      </c>
      <c r="R3096" s="3" t="s">
        <v>14989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20</v>
      </c>
      <c r="Z3096" s="1">
        <v>0</v>
      </c>
      <c r="AA3096" s="1">
        <v>30</v>
      </c>
      <c r="AB3096" s="1">
        <v>50</v>
      </c>
      <c r="AC3096" s="3">
        <v>11</v>
      </c>
      <c r="AD3096" s="1">
        <v>-9.3947799999999998E-2</v>
      </c>
      <c r="AE3096" s="1">
        <v>-7.8028821535443601E-3</v>
      </c>
      <c r="AF3096" s="1">
        <v>1</v>
      </c>
      <c r="AG3096" s="1">
        <v>1</v>
      </c>
      <c r="AH3096" s="1">
        <v>11</v>
      </c>
      <c r="AI3096" s="1">
        <v>2</v>
      </c>
      <c r="AJ3096" s="1">
        <v>2</v>
      </c>
      <c r="AK3096" s="1">
        <v>51</v>
      </c>
    </row>
    <row r="3097" spans="1:37" x14ac:dyDescent="0.2">
      <c r="A3097" t="s">
        <v>3095</v>
      </c>
      <c r="B3097" t="s">
        <v>6025</v>
      </c>
      <c r="C3097" t="s">
        <v>6026</v>
      </c>
      <c r="D3097" t="s">
        <v>11337</v>
      </c>
      <c r="E3097" t="s">
        <v>11338</v>
      </c>
      <c r="F3097" s="35" t="s">
        <v>11339</v>
      </c>
      <c r="G3097" s="1" t="s">
        <v>5104</v>
      </c>
      <c r="H3097" s="1" t="s">
        <v>5104</v>
      </c>
      <c r="I3097" s="3">
        <v>1</v>
      </c>
      <c r="J3097" s="1">
        <v>0</v>
      </c>
      <c r="K3097" s="1">
        <v>0</v>
      </c>
      <c r="L3097" s="3">
        <v>1</v>
      </c>
      <c r="M3097" s="6">
        <v>1500</v>
      </c>
      <c r="N3097" s="13">
        <v>1500</v>
      </c>
      <c r="O3097" s="3">
        <v>44</v>
      </c>
      <c r="P3097" s="1" t="s">
        <v>2</v>
      </c>
      <c r="Q3097" s="1">
        <v>2.0670000000000002</v>
      </c>
      <c r="R3097" s="3" t="s">
        <v>14989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100</v>
      </c>
      <c r="AC3097" s="3">
        <v>11</v>
      </c>
      <c r="AD3097" s="1">
        <v>-9.0224465000000004E-2</v>
      </c>
      <c r="AE3097" s="1">
        <v>7.4363546281954004E-2</v>
      </c>
      <c r="AF3097" s="1">
        <v>1</v>
      </c>
      <c r="AG3097" s="1">
        <v>1</v>
      </c>
      <c r="AH3097" s="1">
        <v>11</v>
      </c>
      <c r="AI3097" s="1">
        <v>2</v>
      </c>
      <c r="AJ3097" s="1">
        <v>2</v>
      </c>
      <c r="AK3097" s="1">
        <v>51</v>
      </c>
    </row>
    <row r="3098" spans="1:37" x14ac:dyDescent="0.2">
      <c r="A3098" t="s">
        <v>3096</v>
      </c>
      <c r="B3098" t="s">
        <v>6025</v>
      </c>
      <c r="C3098" t="s">
        <v>6026</v>
      </c>
      <c r="D3098" t="s">
        <v>11337</v>
      </c>
      <c r="E3098" t="s">
        <v>11340</v>
      </c>
      <c r="F3098" s="35" t="s">
        <v>11341</v>
      </c>
      <c r="G3098" s="1" t="s">
        <v>5104</v>
      </c>
      <c r="H3098" s="1" t="s">
        <v>5104</v>
      </c>
      <c r="I3098" s="3">
        <v>1</v>
      </c>
      <c r="J3098" s="1">
        <v>0</v>
      </c>
      <c r="K3098" s="1">
        <v>0</v>
      </c>
      <c r="L3098" s="3">
        <v>1</v>
      </c>
      <c r="M3098" s="6">
        <v>2107.4</v>
      </c>
      <c r="N3098" s="13">
        <v>2107.4</v>
      </c>
      <c r="O3098" s="3">
        <v>44</v>
      </c>
      <c r="P3098" s="1" t="s">
        <v>2</v>
      </c>
      <c r="Q3098" s="1">
        <v>1.5221</v>
      </c>
      <c r="R3098" s="3" t="s">
        <v>14989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100</v>
      </c>
      <c r="AC3098" s="3">
        <v>11</v>
      </c>
      <c r="AD3098" s="1">
        <v>-9.0224465000000004E-2</v>
      </c>
      <c r="AE3098" s="1">
        <v>7.4363546281954004E-2</v>
      </c>
      <c r="AF3098" s="1">
        <v>1</v>
      </c>
      <c r="AG3098" s="1">
        <v>1</v>
      </c>
      <c r="AH3098" s="1">
        <v>11</v>
      </c>
      <c r="AI3098" s="1">
        <v>1</v>
      </c>
      <c r="AJ3098" s="1">
        <v>1</v>
      </c>
      <c r="AK3098" s="1">
        <v>51</v>
      </c>
    </row>
    <row r="3099" spans="1:37" x14ac:dyDescent="0.2">
      <c r="A3099" t="s">
        <v>3097</v>
      </c>
      <c r="B3099" t="s">
        <v>5123</v>
      </c>
      <c r="C3099" t="s">
        <v>5949</v>
      </c>
      <c r="D3099" t="s">
        <v>11342</v>
      </c>
      <c r="E3099" t="s">
        <v>11343</v>
      </c>
      <c r="F3099" s="35" t="s">
        <v>11344</v>
      </c>
      <c r="G3099" s="1" t="s">
        <v>5105</v>
      </c>
      <c r="H3099" s="1" t="s">
        <v>5105</v>
      </c>
      <c r="I3099" s="3">
        <v>1</v>
      </c>
      <c r="J3099" s="1">
        <v>1</v>
      </c>
      <c r="K3099" s="1">
        <v>1</v>
      </c>
      <c r="L3099" s="3">
        <v>1</v>
      </c>
      <c r="M3099" s="6">
        <v>212.5</v>
      </c>
      <c r="N3099" s="13">
        <v>212.5</v>
      </c>
      <c r="O3099" s="3">
        <v>44</v>
      </c>
      <c r="P3099" s="1">
        <v>2</v>
      </c>
      <c r="Q3099" s="1">
        <v>2</v>
      </c>
      <c r="R3099" s="3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50</v>
      </c>
      <c r="Z3099" s="1">
        <v>0</v>
      </c>
      <c r="AA3099" s="1">
        <v>50</v>
      </c>
      <c r="AB3099" s="1">
        <v>0</v>
      </c>
      <c r="AC3099" s="3">
        <v>11</v>
      </c>
      <c r="AD3099" s="1">
        <v>-4.8037924000000003E-2</v>
      </c>
      <c r="AE3099" s="1">
        <v>-0.107415343584461</v>
      </c>
      <c r="AF3099" s="1">
        <v>1</v>
      </c>
      <c r="AG3099" s="1">
        <v>1</v>
      </c>
      <c r="AH3099" s="1">
        <v>11</v>
      </c>
      <c r="AI3099" s="1">
        <v>2</v>
      </c>
      <c r="AJ3099" s="1">
        <v>2</v>
      </c>
      <c r="AK3099" s="1">
        <v>51</v>
      </c>
    </row>
    <row r="3100" spans="1:37" x14ac:dyDescent="0.2">
      <c r="A3100" t="s">
        <v>3098</v>
      </c>
      <c r="B3100" t="s">
        <v>5123</v>
      </c>
      <c r="C3100" t="s">
        <v>5949</v>
      </c>
      <c r="D3100" t="s">
        <v>11342</v>
      </c>
      <c r="E3100" t="s">
        <v>11345</v>
      </c>
      <c r="F3100" s="35" t="s">
        <v>11346</v>
      </c>
      <c r="G3100" s="1" t="s">
        <v>5105</v>
      </c>
      <c r="H3100" s="1" t="s">
        <v>5105</v>
      </c>
      <c r="I3100" s="3">
        <v>1</v>
      </c>
      <c r="J3100" s="1">
        <v>1</v>
      </c>
      <c r="K3100" s="1">
        <v>1</v>
      </c>
      <c r="L3100" s="3">
        <v>1</v>
      </c>
      <c r="M3100" s="6">
        <v>155</v>
      </c>
      <c r="N3100" s="13">
        <v>155</v>
      </c>
      <c r="O3100" s="3">
        <v>44</v>
      </c>
      <c r="P3100" s="1">
        <v>1</v>
      </c>
      <c r="Q3100" s="1">
        <v>1</v>
      </c>
      <c r="R3100" s="3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50</v>
      </c>
      <c r="Z3100" s="1">
        <v>0</v>
      </c>
      <c r="AA3100" s="1">
        <v>50</v>
      </c>
      <c r="AB3100" s="1">
        <v>0</v>
      </c>
      <c r="AC3100" s="3">
        <v>11</v>
      </c>
      <c r="AD3100" s="1">
        <v>-4.8037924000000003E-2</v>
      </c>
      <c r="AE3100" s="1">
        <v>-0.107415343584461</v>
      </c>
      <c r="AF3100" s="1">
        <v>1</v>
      </c>
      <c r="AG3100" s="1">
        <v>1</v>
      </c>
      <c r="AH3100" s="1">
        <v>11</v>
      </c>
      <c r="AI3100" s="1">
        <v>1</v>
      </c>
      <c r="AJ3100" s="1">
        <v>1</v>
      </c>
      <c r="AK3100" s="1">
        <v>51</v>
      </c>
    </row>
    <row r="3101" spans="1:37" x14ac:dyDescent="0.2">
      <c r="A3101" t="s">
        <v>3099</v>
      </c>
      <c r="B3101" t="s">
        <v>5123</v>
      </c>
      <c r="C3101" t="s">
        <v>5949</v>
      </c>
      <c r="D3101" t="s">
        <v>11342</v>
      </c>
      <c r="E3101" t="s">
        <v>6314</v>
      </c>
      <c r="F3101" s="35" t="s">
        <v>11347</v>
      </c>
      <c r="G3101" s="1" t="s">
        <v>5105</v>
      </c>
      <c r="H3101" s="1" t="s">
        <v>5105</v>
      </c>
      <c r="I3101" s="3">
        <v>1</v>
      </c>
      <c r="J3101" s="1">
        <v>1</v>
      </c>
      <c r="K3101" s="1">
        <v>1</v>
      </c>
      <c r="L3101" s="3">
        <v>1</v>
      </c>
      <c r="M3101" s="6">
        <v>162.5</v>
      </c>
      <c r="N3101" s="13">
        <v>162.5</v>
      </c>
      <c r="O3101" s="3">
        <v>44</v>
      </c>
      <c r="P3101" s="1">
        <v>4</v>
      </c>
      <c r="Q3101" s="1">
        <v>4</v>
      </c>
      <c r="R3101" s="3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50</v>
      </c>
      <c r="Z3101" s="1">
        <v>0</v>
      </c>
      <c r="AA3101" s="1">
        <v>50</v>
      </c>
      <c r="AB3101" s="1">
        <v>0</v>
      </c>
      <c r="AC3101" s="3">
        <v>11</v>
      </c>
      <c r="AD3101" s="1">
        <v>-4.8037924000000003E-2</v>
      </c>
      <c r="AE3101" s="1">
        <v>-0.107415343584461</v>
      </c>
      <c r="AF3101" s="1">
        <v>1</v>
      </c>
      <c r="AG3101" s="1">
        <v>1</v>
      </c>
      <c r="AH3101" s="1">
        <v>11</v>
      </c>
      <c r="AI3101" s="1">
        <v>4</v>
      </c>
      <c r="AJ3101" s="1">
        <v>4</v>
      </c>
      <c r="AK3101" s="1">
        <v>51</v>
      </c>
    </row>
    <row r="3102" spans="1:37" x14ac:dyDescent="0.2">
      <c r="A3102" t="s">
        <v>3100</v>
      </c>
      <c r="B3102" t="s">
        <v>5123</v>
      </c>
      <c r="C3102" t="s">
        <v>5124</v>
      </c>
      <c r="D3102" t="s">
        <v>11348</v>
      </c>
      <c r="E3102" t="s">
        <v>11349</v>
      </c>
      <c r="F3102" s="35" t="s">
        <v>11350</v>
      </c>
      <c r="G3102" s="1" t="s">
        <v>5104</v>
      </c>
      <c r="H3102" s="1" t="s">
        <v>5104</v>
      </c>
      <c r="I3102" s="3">
        <v>1</v>
      </c>
      <c r="J3102" s="1">
        <v>0</v>
      </c>
      <c r="K3102" s="1">
        <v>0</v>
      </c>
      <c r="L3102" s="3">
        <v>1</v>
      </c>
      <c r="M3102" s="6">
        <v>65.5</v>
      </c>
      <c r="N3102" s="13">
        <v>65.5</v>
      </c>
      <c r="O3102" s="3">
        <v>44</v>
      </c>
      <c r="P3102" s="1" t="s">
        <v>2</v>
      </c>
      <c r="Q3102" s="1">
        <v>3.3784000000000001</v>
      </c>
      <c r="R3102" s="3" t="s">
        <v>14989</v>
      </c>
      <c r="S3102" s="1">
        <v>40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30</v>
      </c>
      <c r="AB3102" s="1">
        <v>30</v>
      </c>
      <c r="AC3102" s="3">
        <v>11</v>
      </c>
      <c r="AD3102" s="1">
        <v>1.539997E-3</v>
      </c>
      <c r="AE3102" s="1">
        <v>2.6239466887201499E-2</v>
      </c>
      <c r="AF3102" s="1">
        <v>2</v>
      </c>
      <c r="AG3102" s="1">
        <v>2</v>
      </c>
      <c r="AH3102" s="1">
        <v>11</v>
      </c>
      <c r="AI3102" s="1">
        <v>1</v>
      </c>
      <c r="AJ3102" s="1">
        <v>1</v>
      </c>
      <c r="AK3102" s="1">
        <v>51</v>
      </c>
    </row>
    <row r="3103" spans="1:37" x14ac:dyDescent="0.2">
      <c r="A3103" t="s">
        <v>3101</v>
      </c>
      <c r="B3103" t="s">
        <v>5123</v>
      </c>
      <c r="C3103" t="s">
        <v>5131</v>
      </c>
      <c r="D3103" t="s">
        <v>11351</v>
      </c>
      <c r="E3103" t="s">
        <v>11352</v>
      </c>
      <c r="F3103" s="35" t="s">
        <v>11353</v>
      </c>
      <c r="G3103" s="1" t="s">
        <v>5104</v>
      </c>
      <c r="H3103" s="1" t="s">
        <v>5104</v>
      </c>
      <c r="I3103" s="3">
        <v>1</v>
      </c>
      <c r="J3103" s="1">
        <v>0</v>
      </c>
      <c r="K3103" s="1">
        <v>0</v>
      </c>
      <c r="L3103" s="3">
        <v>1</v>
      </c>
      <c r="M3103" s="6">
        <v>38.1</v>
      </c>
      <c r="N3103" s="13">
        <v>38.1</v>
      </c>
      <c r="O3103" s="3">
        <v>44</v>
      </c>
      <c r="P3103" s="1" t="s">
        <v>2</v>
      </c>
      <c r="Q3103" s="1">
        <v>3.7730999999999999</v>
      </c>
      <c r="R3103" s="3" t="s">
        <v>14989</v>
      </c>
      <c r="S3103" s="1">
        <v>20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10</v>
      </c>
      <c r="Z3103" s="1">
        <v>0</v>
      </c>
      <c r="AA3103" s="1">
        <v>40</v>
      </c>
      <c r="AB3103" s="1">
        <v>30</v>
      </c>
      <c r="AC3103" s="3">
        <v>11</v>
      </c>
      <c r="AD3103" s="1">
        <v>-3.6722113000000001E-2</v>
      </c>
      <c r="AE3103" s="1">
        <v>-5.4924045430878102E-3</v>
      </c>
      <c r="AF3103" s="1">
        <v>1</v>
      </c>
      <c r="AG3103" s="1">
        <v>1</v>
      </c>
      <c r="AH3103" s="1">
        <v>11</v>
      </c>
      <c r="AI3103" s="1">
        <v>2</v>
      </c>
      <c r="AJ3103" s="1">
        <v>2</v>
      </c>
      <c r="AK3103" s="1">
        <v>51</v>
      </c>
    </row>
    <row r="3104" spans="1:37" x14ac:dyDescent="0.2">
      <c r="A3104" t="s">
        <v>3102</v>
      </c>
      <c r="B3104" t="s">
        <v>5123</v>
      </c>
      <c r="C3104" t="s">
        <v>5131</v>
      </c>
      <c r="D3104" t="s">
        <v>11351</v>
      </c>
      <c r="E3104" t="s">
        <v>11354</v>
      </c>
      <c r="F3104" s="35" t="s">
        <v>11355</v>
      </c>
      <c r="G3104" s="1" t="s">
        <v>5104</v>
      </c>
      <c r="H3104" s="1" t="s">
        <v>5104</v>
      </c>
      <c r="I3104" s="3">
        <v>1</v>
      </c>
      <c r="J3104" s="1">
        <v>0</v>
      </c>
      <c r="K3104" s="1">
        <v>0</v>
      </c>
      <c r="L3104" s="3">
        <v>1</v>
      </c>
      <c r="M3104" s="6">
        <v>88</v>
      </c>
      <c r="N3104" s="13">
        <v>88</v>
      </c>
      <c r="O3104" s="3">
        <v>44</v>
      </c>
      <c r="P3104" s="1" t="s">
        <v>2</v>
      </c>
      <c r="Q3104" s="1">
        <v>4.0410000000000004</v>
      </c>
      <c r="R3104" s="3" t="s">
        <v>14989</v>
      </c>
      <c r="S3104" s="1">
        <v>19</v>
      </c>
      <c r="T3104" s="1">
        <v>0</v>
      </c>
      <c r="U3104" s="1">
        <v>0</v>
      </c>
      <c r="V3104" s="1">
        <v>0</v>
      </c>
      <c r="W3104" s="1">
        <v>5</v>
      </c>
      <c r="X3104" s="1">
        <v>0</v>
      </c>
      <c r="Y3104" s="1">
        <v>0</v>
      </c>
      <c r="Z3104" s="1">
        <v>0</v>
      </c>
      <c r="AA3104" s="1">
        <v>0</v>
      </c>
      <c r="AB3104" s="1">
        <v>76</v>
      </c>
      <c r="AC3104" s="36">
        <v>1</v>
      </c>
      <c r="AD3104" s="1">
        <v>-5.1224535000000002E-2</v>
      </c>
      <c r="AE3104" s="1">
        <v>6.7467360228400303E-2</v>
      </c>
      <c r="AF3104" s="1">
        <v>1</v>
      </c>
      <c r="AG3104" s="1">
        <v>1</v>
      </c>
      <c r="AH3104" s="15">
        <v>1</v>
      </c>
      <c r="AI3104" s="1">
        <v>2</v>
      </c>
      <c r="AJ3104" s="1">
        <v>2</v>
      </c>
      <c r="AK3104" s="1">
        <v>51</v>
      </c>
    </row>
    <row r="3105" spans="1:37" x14ac:dyDescent="0.2">
      <c r="A3105" t="s">
        <v>3103</v>
      </c>
      <c r="B3105" t="s">
        <v>5123</v>
      </c>
      <c r="C3105" t="s">
        <v>5131</v>
      </c>
      <c r="D3105" t="s">
        <v>11351</v>
      </c>
      <c r="E3105" t="s">
        <v>11356</v>
      </c>
      <c r="F3105" s="35" t="s">
        <v>11357</v>
      </c>
      <c r="G3105" s="1" t="s">
        <v>5104</v>
      </c>
      <c r="H3105" s="1" t="s">
        <v>5104</v>
      </c>
      <c r="I3105" s="3">
        <v>1</v>
      </c>
      <c r="J3105" s="1">
        <v>1</v>
      </c>
      <c r="K3105" s="1">
        <v>1</v>
      </c>
      <c r="L3105" s="3">
        <v>1</v>
      </c>
      <c r="M3105" s="6">
        <v>105.8</v>
      </c>
      <c r="N3105" s="13">
        <v>105.8</v>
      </c>
      <c r="O3105" s="3">
        <v>44</v>
      </c>
      <c r="P3105" s="1">
        <v>3</v>
      </c>
      <c r="Q3105" s="1">
        <v>3</v>
      </c>
      <c r="R3105" s="3">
        <v>1</v>
      </c>
      <c r="S3105" s="1">
        <v>20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10</v>
      </c>
      <c r="Z3105" s="1">
        <v>0</v>
      </c>
      <c r="AA3105" s="1">
        <v>40</v>
      </c>
      <c r="AB3105" s="1">
        <v>30</v>
      </c>
      <c r="AC3105" s="3">
        <v>11</v>
      </c>
      <c r="AD3105" s="1">
        <v>-3.6722113000000001E-2</v>
      </c>
      <c r="AE3105" s="1">
        <v>-5.4924045430878102E-3</v>
      </c>
      <c r="AF3105" s="1">
        <v>1</v>
      </c>
      <c r="AG3105" s="1">
        <v>1</v>
      </c>
      <c r="AH3105" s="1">
        <v>11</v>
      </c>
      <c r="AI3105" s="1">
        <v>2</v>
      </c>
      <c r="AJ3105" s="1">
        <v>2</v>
      </c>
      <c r="AK3105" s="1">
        <v>51</v>
      </c>
    </row>
    <row r="3106" spans="1:37" x14ac:dyDescent="0.2">
      <c r="A3106" t="s">
        <v>3104</v>
      </c>
      <c r="B3106" t="s">
        <v>5233</v>
      </c>
      <c r="C3106" t="s">
        <v>5234</v>
      </c>
      <c r="D3106" t="s">
        <v>11358</v>
      </c>
      <c r="E3106" t="s">
        <v>9106</v>
      </c>
      <c r="F3106" s="35" t="s">
        <v>11359</v>
      </c>
      <c r="G3106" s="1" t="s">
        <v>5105</v>
      </c>
      <c r="H3106" s="1" t="s">
        <v>5105</v>
      </c>
      <c r="I3106" s="3">
        <v>1</v>
      </c>
      <c r="J3106" s="1">
        <v>0</v>
      </c>
      <c r="K3106" s="1">
        <v>0</v>
      </c>
      <c r="L3106" s="3">
        <v>1</v>
      </c>
      <c r="M3106" s="6">
        <v>6500</v>
      </c>
      <c r="N3106" s="13">
        <v>6500</v>
      </c>
      <c r="O3106" s="3">
        <v>44</v>
      </c>
      <c r="P3106" s="1">
        <v>1</v>
      </c>
      <c r="Q3106" s="1">
        <v>1</v>
      </c>
      <c r="R3106" s="3">
        <v>47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20</v>
      </c>
      <c r="Z3106" s="1">
        <v>0</v>
      </c>
      <c r="AA3106" s="1">
        <v>0</v>
      </c>
      <c r="AB3106" s="1">
        <v>80</v>
      </c>
      <c r="AC3106" s="3">
        <v>11</v>
      </c>
      <c r="AD3106" s="1">
        <v>-9.6483146000000006E-2</v>
      </c>
      <c r="AE3106" s="1">
        <v>2.2185339469565701E-2</v>
      </c>
      <c r="AF3106" s="1">
        <v>1</v>
      </c>
      <c r="AG3106" s="1">
        <v>1</v>
      </c>
      <c r="AH3106" s="1">
        <v>11</v>
      </c>
      <c r="AI3106" s="1">
        <v>6</v>
      </c>
      <c r="AJ3106" s="1">
        <v>6</v>
      </c>
      <c r="AK3106" s="1">
        <v>51</v>
      </c>
    </row>
    <row r="3107" spans="1:37" x14ac:dyDescent="0.2">
      <c r="A3107" t="s">
        <v>3105</v>
      </c>
      <c r="B3107" t="s">
        <v>5554</v>
      </c>
      <c r="C3107" t="s">
        <v>6896</v>
      </c>
      <c r="D3107" t="s">
        <v>11360</v>
      </c>
      <c r="E3107" t="s">
        <v>11361</v>
      </c>
      <c r="F3107" s="35" t="s">
        <v>11362</v>
      </c>
      <c r="G3107" s="1" t="s">
        <v>5106</v>
      </c>
      <c r="H3107" s="1" t="s">
        <v>5106</v>
      </c>
      <c r="I3107" s="3">
        <v>1</v>
      </c>
      <c r="J3107" s="1">
        <v>0</v>
      </c>
      <c r="K3107" s="1">
        <v>0</v>
      </c>
      <c r="L3107" s="3">
        <v>1</v>
      </c>
      <c r="M3107" s="6">
        <v>8.9</v>
      </c>
      <c r="N3107" s="13">
        <v>8.9</v>
      </c>
      <c r="O3107" s="3">
        <v>44</v>
      </c>
      <c r="P3107" s="1">
        <v>2.9</v>
      </c>
      <c r="Q3107" s="1">
        <v>2.9</v>
      </c>
      <c r="R3107" s="3">
        <v>47</v>
      </c>
      <c r="S3107" s="1">
        <v>90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10</v>
      </c>
      <c r="AC3107" s="3">
        <v>11</v>
      </c>
      <c r="AD3107" s="1">
        <v>7.9386037000000007E-2</v>
      </c>
      <c r="AE3107" s="1">
        <v>3.1693770937303599E-2</v>
      </c>
      <c r="AF3107" s="1">
        <v>1</v>
      </c>
      <c r="AG3107" s="1">
        <v>1</v>
      </c>
      <c r="AH3107" s="1">
        <v>11</v>
      </c>
      <c r="AI3107" s="1">
        <v>4</v>
      </c>
      <c r="AJ3107" s="1">
        <v>4</v>
      </c>
      <c r="AK3107" s="1">
        <v>51</v>
      </c>
    </row>
    <row r="3108" spans="1:37" x14ac:dyDescent="0.2">
      <c r="A3108" t="s">
        <v>3106</v>
      </c>
      <c r="B3108" t="s">
        <v>5123</v>
      </c>
      <c r="C3108" t="s">
        <v>5131</v>
      </c>
      <c r="D3108" t="s">
        <v>11363</v>
      </c>
      <c r="E3108" t="s">
        <v>11364</v>
      </c>
      <c r="F3108" s="35" t="s">
        <v>11365</v>
      </c>
      <c r="G3108" s="1" t="s">
        <v>2</v>
      </c>
      <c r="H3108" s="1" t="s">
        <v>5104</v>
      </c>
      <c r="I3108" s="14" t="s">
        <v>14989</v>
      </c>
      <c r="J3108" s="1" t="s">
        <v>2</v>
      </c>
      <c r="K3108" s="1">
        <v>0</v>
      </c>
      <c r="L3108" s="14" t="s">
        <v>14989</v>
      </c>
      <c r="M3108" s="6">
        <v>29.5</v>
      </c>
      <c r="N3108" s="13">
        <v>29.5</v>
      </c>
      <c r="O3108" s="3">
        <v>44</v>
      </c>
      <c r="P3108" s="1">
        <v>5</v>
      </c>
      <c r="Q3108" s="1">
        <v>5</v>
      </c>
      <c r="R3108" s="3">
        <v>1</v>
      </c>
      <c r="S3108" s="1">
        <v>100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36">
        <v>1</v>
      </c>
      <c r="AD3108" s="1">
        <v>9.9855619000000007E-2</v>
      </c>
      <c r="AE3108" s="1">
        <v>2.2143426940416499E-2</v>
      </c>
      <c r="AF3108" s="1" t="s">
        <v>2</v>
      </c>
      <c r="AG3108" s="1">
        <v>1</v>
      </c>
      <c r="AH3108" s="1" t="s">
        <v>14989</v>
      </c>
      <c r="AI3108" s="1">
        <v>1</v>
      </c>
      <c r="AJ3108" s="1">
        <v>1</v>
      </c>
      <c r="AK3108" s="1">
        <v>51</v>
      </c>
    </row>
    <row r="3109" spans="1:37" x14ac:dyDescent="0.2">
      <c r="A3109" t="s">
        <v>3107</v>
      </c>
      <c r="B3109" t="s">
        <v>5123</v>
      </c>
      <c r="C3109" t="s">
        <v>5131</v>
      </c>
      <c r="D3109" t="s">
        <v>11363</v>
      </c>
      <c r="E3109" t="s">
        <v>11366</v>
      </c>
      <c r="F3109" s="35" t="s">
        <v>11367</v>
      </c>
      <c r="G3109" s="1" t="s">
        <v>5104</v>
      </c>
      <c r="H3109" s="1" t="s">
        <v>5104</v>
      </c>
      <c r="I3109" s="3">
        <v>13</v>
      </c>
      <c r="J3109" s="1">
        <v>1</v>
      </c>
      <c r="K3109" s="1">
        <v>1</v>
      </c>
      <c r="L3109" s="3">
        <v>1</v>
      </c>
      <c r="M3109" s="6">
        <v>39.5</v>
      </c>
      <c r="N3109" s="13">
        <v>39.5</v>
      </c>
      <c r="O3109" s="3">
        <v>44</v>
      </c>
      <c r="P3109" s="1">
        <v>1.94</v>
      </c>
      <c r="Q3109" s="1">
        <v>1.94</v>
      </c>
      <c r="R3109" s="3">
        <v>47</v>
      </c>
      <c r="S3109" s="1">
        <v>80</v>
      </c>
      <c r="T3109" s="1">
        <v>0</v>
      </c>
      <c r="U3109" s="1">
        <v>0</v>
      </c>
      <c r="V3109" s="1">
        <v>0</v>
      </c>
      <c r="W3109" s="1">
        <v>20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3">
        <v>11</v>
      </c>
      <c r="AD3109" s="1">
        <v>9.6739702999999996E-2</v>
      </c>
      <c r="AE3109" s="1">
        <v>1.7688549988211601E-2</v>
      </c>
      <c r="AF3109" s="1">
        <v>1</v>
      </c>
      <c r="AG3109" s="1">
        <v>1</v>
      </c>
      <c r="AH3109" s="1">
        <v>11</v>
      </c>
      <c r="AI3109" s="1">
        <v>2</v>
      </c>
      <c r="AJ3109" s="1">
        <v>2</v>
      </c>
      <c r="AK3109" s="1">
        <v>51</v>
      </c>
    </row>
    <row r="3110" spans="1:37" x14ac:dyDescent="0.2">
      <c r="A3110" t="s">
        <v>3108</v>
      </c>
      <c r="B3110" t="s">
        <v>5123</v>
      </c>
      <c r="C3110" t="s">
        <v>5131</v>
      </c>
      <c r="D3110" t="s">
        <v>11363</v>
      </c>
      <c r="E3110" t="s">
        <v>11368</v>
      </c>
      <c r="F3110" s="35" t="s">
        <v>11369</v>
      </c>
      <c r="G3110" s="1" t="s">
        <v>5104</v>
      </c>
      <c r="H3110" s="1" t="s">
        <v>5104</v>
      </c>
      <c r="I3110" s="3">
        <v>28</v>
      </c>
      <c r="J3110" s="1">
        <v>0</v>
      </c>
      <c r="K3110" s="1">
        <v>0</v>
      </c>
      <c r="L3110" s="3">
        <v>1</v>
      </c>
      <c r="M3110" s="6">
        <v>40</v>
      </c>
      <c r="N3110" s="13">
        <v>40</v>
      </c>
      <c r="O3110" s="3">
        <v>44</v>
      </c>
      <c r="P3110" s="1" t="s">
        <v>2</v>
      </c>
      <c r="Q3110" s="1">
        <v>4.4234</v>
      </c>
      <c r="R3110" s="3" t="s">
        <v>14989</v>
      </c>
      <c r="S3110" s="1">
        <v>80</v>
      </c>
      <c r="T3110" s="1">
        <v>0</v>
      </c>
      <c r="U3110" s="1">
        <v>0</v>
      </c>
      <c r="V3110" s="1">
        <v>0</v>
      </c>
      <c r="W3110" s="1">
        <v>20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3">
        <v>11</v>
      </c>
      <c r="AD3110" s="1">
        <v>9.6739702999999996E-2</v>
      </c>
      <c r="AE3110" s="1">
        <v>1.7688549988211601E-2</v>
      </c>
      <c r="AF3110" s="1">
        <v>1</v>
      </c>
      <c r="AG3110" s="1">
        <v>1</v>
      </c>
      <c r="AH3110" s="1">
        <v>11</v>
      </c>
      <c r="AI3110" s="1">
        <v>3</v>
      </c>
      <c r="AJ3110" s="1">
        <v>3</v>
      </c>
      <c r="AK3110" s="1">
        <v>51</v>
      </c>
    </row>
    <row r="3111" spans="1:37" x14ac:dyDescent="0.2">
      <c r="A3111" t="s">
        <v>3109</v>
      </c>
      <c r="B3111" t="s">
        <v>5123</v>
      </c>
      <c r="C3111" t="s">
        <v>5131</v>
      </c>
      <c r="D3111" t="s">
        <v>11363</v>
      </c>
      <c r="E3111" t="s">
        <v>11370</v>
      </c>
      <c r="F3111" s="35" t="s">
        <v>11371</v>
      </c>
      <c r="G3111" s="1" t="s">
        <v>5104</v>
      </c>
      <c r="H3111" s="1" t="s">
        <v>5104</v>
      </c>
      <c r="I3111" s="3">
        <v>27</v>
      </c>
      <c r="J3111" s="1">
        <v>0</v>
      </c>
      <c r="K3111" s="1">
        <v>0</v>
      </c>
      <c r="L3111" s="3">
        <v>1</v>
      </c>
      <c r="M3111" s="6">
        <v>45</v>
      </c>
      <c r="N3111" s="13">
        <v>45</v>
      </c>
      <c r="O3111" s="3">
        <v>44</v>
      </c>
      <c r="P3111" s="1" t="s">
        <v>2</v>
      </c>
      <c r="Q3111" s="1">
        <v>4.1271000000000004</v>
      </c>
      <c r="R3111" s="3" t="s">
        <v>14989</v>
      </c>
      <c r="S3111" s="1">
        <v>80</v>
      </c>
      <c r="T3111" s="1">
        <v>0</v>
      </c>
      <c r="U3111" s="1">
        <v>0</v>
      </c>
      <c r="V3111" s="1">
        <v>0</v>
      </c>
      <c r="W3111" s="1">
        <v>20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3">
        <v>11</v>
      </c>
      <c r="AD3111" s="1">
        <v>9.6739702999999996E-2</v>
      </c>
      <c r="AE3111" s="1">
        <v>1.7688549988211601E-2</v>
      </c>
      <c r="AF3111" s="1">
        <v>1</v>
      </c>
      <c r="AG3111" s="1">
        <v>1</v>
      </c>
      <c r="AH3111" s="1">
        <v>11</v>
      </c>
      <c r="AI3111" s="1">
        <v>4</v>
      </c>
      <c r="AJ3111" s="1">
        <v>4</v>
      </c>
      <c r="AK3111" s="1">
        <v>51</v>
      </c>
    </row>
    <row r="3112" spans="1:37" x14ac:dyDescent="0.2">
      <c r="A3112" t="s">
        <v>3110</v>
      </c>
      <c r="B3112" t="s">
        <v>5123</v>
      </c>
      <c r="C3112" t="s">
        <v>5131</v>
      </c>
      <c r="D3112" t="s">
        <v>11363</v>
      </c>
      <c r="E3112" t="s">
        <v>7369</v>
      </c>
      <c r="F3112" s="35" t="s">
        <v>11372</v>
      </c>
      <c r="G3112" s="1" t="s">
        <v>2</v>
      </c>
      <c r="H3112" s="1" t="s">
        <v>5104</v>
      </c>
      <c r="I3112" s="14" t="s">
        <v>14989</v>
      </c>
      <c r="J3112" s="1" t="s">
        <v>2</v>
      </c>
      <c r="K3112" s="1">
        <v>0</v>
      </c>
      <c r="L3112" s="14" t="s">
        <v>14989</v>
      </c>
      <c r="M3112" s="6">
        <v>40</v>
      </c>
      <c r="N3112" s="13">
        <v>40</v>
      </c>
      <c r="O3112" s="3">
        <v>44</v>
      </c>
      <c r="P3112" s="1" t="s">
        <v>2</v>
      </c>
      <c r="Q3112" s="1">
        <v>3.0554000000000001</v>
      </c>
      <c r="R3112" s="3" t="s">
        <v>14989</v>
      </c>
      <c r="S3112" s="1">
        <v>80</v>
      </c>
      <c r="T3112" s="1">
        <v>0</v>
      </c>
      <c r="U3112" s="1">
        <v>0</v>
      </c>
      <c r="V3112" s="1">
        <v>0</v>
      </c>
      <c r="W3112" s="1">
        <v>20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3">
        <v>11</v>
      </c>
      <c r="AD3112" s="1">
        <v>9.6739702999999996E-2</v>
      </c>
      <c r="AE3112" s="1">
        <v>1.7688549988211601E-2</v>
      </c>
      <c r="AF3112" s="1">
        <v>1</v>
      </c>
      <c r="AG3112" s="1">
        <v>1</v>
      </c>
      <c r="AH3112" s="1">
        <v>11</v>
      </c>
      <c r="AI3112" s="1">
        <v>2</v>
      </c>
      <c r="AJ3112" s="1">
        <v>2</v>
      </c>
      <c r="AK3112" s="1">
        <v>51</v>
      </c>
    </row>
    <row r="3113" spans="1:37" x14ac:dyDescent="0.2">
      <c r="A3113" t="s">
        <v>3111</v>
      </c>
      <c r="B3113" t="s">
        <v>5123</v>
      </c>
      <c r="C3113" t="s">
        <v>5131</v>
      </c>
      <c r="D3113" t="s">
        <v>11363</v>
      </c>
      <c r="E3113" t="s">
        <v>11373</v>
      </c>
      <c r="F3113" s="35" t="s">
        <v>11374</v>
      </c>
      <c r="G3113" s="1" t="s">
        <v>5104</v>
      </c>
      <c r="H3113" s="1" t="s">
        <v>5104</v>
      </c>
      <c r="I3113" s="3">
        <v>1</v>
      </c>
      <c r="J3113" s="1">
        <v>0</v>
      </c>
      <c r="K3113" s="1">
        <v>0</v>
      </c>
      <c r="L3113" s="3">
        <v>1</v>
      </c>
      <c r="M3113" s="6">
        <v>47.1</v>
      </c>
      <c r="N3113" s="13">
        <v>47.1</v>
      </c>
      <c r="O3113" s="3">
        <v>44</v>
      </c>
      <c r="P3113" s="1" t="s">
        <v>2</v>
      </c>
      <c r="Q3113" s="1">
        <v>3.3851</v>
      </c>
      <c r="R3113" s="3" t="s">
        <v>14989</v>
      </c>
      <c r="S3113" s="1">
        <v>80</v>
      </c>
      <c r="T3113" s="1">
        <v>0</v>
      </c>
      <c r="U3113" s="1">
        <v>0</v>
      </c>
      <c r="V3113" s="1">
        <v>0</v>
      </c>
      <c r="W3113" s="1">
        <v>20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3">
        <v>11</v>
      </c>
      <c r="AD3113" s="1">
        <v>9.6739702999999996E-2</v>
      </c>
      <c r="AE3113" s="1">
        <v>1.7688549988211601E-2</v>
      </c>
      <c r="AF3113" s="1">
        <v>1</v>
      </c>
      <c r="AG3113" s="1">
        <v>1</v>
      </c>
      <c r="AH3113" s="1">
        <v>11</v>
      </c>
      <c r="AI3113" s="1">
        <v>2</v>
      </c>
      <c r="AJ3113" s="1">
        <v>2</v>
      </c>
      <c r="AK3113" s="1">
        <v>51</v>
      </c>
    </row>
    <row r="3114" spans="1:37" x14ac:dyDescent="0.2">
      <c r="A3114" t="s">
        <v>3112</v>
      </c>
      <c r="B3114" t="s">
        <v>5233</v>
      </c>
      <c r="C3114" t="s">
        <v>5234</v>
      </c>
      <c r="D3114" t="s">
        <v>11375</v>
      </c>
      <c r="E3114" t="s">
        <v>11376</v>
      </c>
      <c r="F3114" s="35" t="s">
        <v>11377</v>
      </c>
      <c r="G3114" s="1" t="s">
        <v>5105</v>
      </c>
      <c r="H3114" s="1" t="s">
        <v>5105</v>
      </c>
      <c r="I3114" s="3">
        <v>1</v>
      </c>
      <c r="J3114" s="1">
        <v>0</v>
      </c>
      <c r="K3114" s="1">
        <v>0</v>
      </c>
      <c r="L3114" s="3">
        <v>1</v>
      </c>
      <c r="M3114" s="6">
        <v>75000</v>
      </c>
      <c r="N3114" s="13">
        <v>75000</v>
      </c>
      <c r="O3114" s="3">
        <v>44</v>
      </c>
      <c r="P3114" s="1">
        <v>1.355</v>
      </c>
      <c r="Q3114" s="1">
        <v>1.355</v>
      </c>
      <c r="R3114" s="3">
        <v>47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100</v>
      </c>
      <c r="AC3114" s="3">
        <v>11</v>
      </c>
      <c r="AD3114" s="1">
        <v>-9.0224465000000004E-2</v>
      </c>
      <c r="AE3114" s="1">
        <v>7.4363546281954004E-2</v>
      </c>
      <c r="AF3114" s="1">
        <v>1</v>
      </c>
      <c r="AG3114" s="1">
        <v>1</v>
      </c>
      <c r="AH3114" s="1">
        <v>11</v>
      </c>
      <c r="AI3114" s="1">
        <v>3</v>
      </c>
      <c r="AJ3114" s="1">
        <v>3</v>
      </c>
      <c r="AK3114" s="1">
        <v>51</v>
      </c>
    </row>
    <row r="3115" spans="1:37" x14ac:dyDescent="0.2">
      <c r="A3115" t="s">
        <v>3113</v>
      </c>
      <c r="B3115" t="s">
        <v>5123</v>
      </c>
      <c r="C3115" t="s">
        <v>5124</v>
      </c>
      <c r="D3115" t="s">
        <v>11378</v>
      </c>
      <c r="E3115" t="s">
        <v>11379</v>
      </c>
      <c r="F3115" s="35" t="s">
        <v>11380</v>
      </c>
      <c r="G3115" s="1" t="s">
        <v>2</v>
      </c>
      <c r="H3115" s="1" t="s">
        <v>5104</v>
      </c>
      <c r="I3115" s="14" t="s">
        <v>14989</v>
      </c>
      <c r="J3115" s="1" t="s">
        <v>2</v>
      </c>
      <c r="K3115" s="1">
        <v>0</v>
      </c>
      <c r="L3115" s="14" t="s">
        <v>14989</v>
      </c>
      <c r="M3115" s="6">
        <v>76</v>
      </c>
      <c r="N3115" s="13">
        <v>76</v>
      </c>
      <c r="O3115" s="3">
        <v>44</v>
      </c>
      <c r="P3115" s="1" t="s">
        <v>2</v>
      </c>
      <c r="Q3115" s="1">
        <v>4.1654999999999998</v>
      </c>
      <c r="R3115" s="3" t="s">
        <v>14989</v>
      </c>
      <c r="S3115" s="1">
        <v>10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10</v>
      </c>
      <c r="Z3115" s="1">
        <v>0</v>
      </c>
      <c r="AA3115" s="1">
        <v>20</v>
      </c>
      <c r="AB3115" s="1">
        <v>60</v>
      </c>
      <c r="AC3115" s="3">
        <v>11</v>
      </c>
      <c r="AD3115" s="1">
        <v>-7.4080504000000005E-2</v>
      </c>
      <c r="AE3115" s="1">
        <v>2.3214266687842801E-2</v>
      </c>
      <c r="AF3115" s="1">
        <v>1</v>
      </c>
      <c r="AG3115" s="1">
        <v>1</v>
      </c>
      <c r="AH3115" s="1">
        <v>11</v>
      </c>
      <c r="AI3115" s="1">
        <v>1</v>
      </c>
      <c r="AJ3115" s="1">
        <v>1</v>
      </c>
      <c r="AK3115" s="1">
        <v>51</v>
      </c>
    </row>
    <row r="3116" spans="1:37" x14ac:dyDescent="0.2">
      <c r="A3116" t="s">
        <v>3114</v>
      </c>
      <c r="B3116" t="s">
        <v>5565</v>
      </c>
      <c r="C3116" t="s">
        <v>5566</v>
      </c>
      <c r="D3116" t="s">
        <v>11381</v>
      </c>
      <c r="E3116" t="s">
        <v>11382</v>
      </c>
      <c r="F3116" s="35" t="s">
        <v>11383</v>
      </c>
      <c r="G3116" s="1" t="s">
        <v>5104</v>
      </c>
      <c r="H3116" s="1" t="s">
        <v>5104</v>
      </c>
      <c r="I3116" s="3">
        <v>1</v>
      </c>
      <c r="J3116" s="1">
        <v>0</v>
      </c>
      <c r="K3116" s="1">
        <v>0</v>
      </c>
      <c r="L3116" s="3">
        <v>1</v>
      </c>
      <c r="M3116" s="6">
        <v>8.5</v>
      </c>
      <c r="N3116" s="13">
        <v>8.5</v>
      </c>
      <c r="O3116" s="3">
        <v>44</v>
      </c>
      <c r="P3116" s="1">
        <v>5.99</v>
      </c>
      <c r="Q3116" s="1">
        <v>5.99</v>
      </c>
      <c r="R3116" s="3">
        <v>47</v>
      </c>
      <c r="S3116" s="1">
        <v>80</v>
      </c>
      <c r="T3116" s="1">
        <v>0</v>
      </c>
      <c r="U3116" s="1">
        <v>0</v>
      </c>
      <c r="V3116" s="1">
        <v>0</v>
      </c>
      <c r="W3116" s="1">
        <v>20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3">
        <v>11</v>
      </c>
      <c r="AD3116" s="1">
        <v>9.6739702999999996E-2</v>
      </c>
      <c r="AE3116" s="1">
        <v>1.7688549988211601E-2</v>
      </c>
      <c r="AF3116" s="1">
        <v>1</v>
      </c>
      <c r="AG3116" s="1">
        <v>1</v>
      </c>
      <c r="AH3116" s="1">
        <v>11</v>
      </c>
      <c r="AI3116" s="1">
        <v>3</v>
      </c>
      <c r="AJ3116" s="1">
        <v>3</v>
      </c>
      <c r="AK3116" s="1">
        <v>51</v>
      </c>
    </row>
    <row r="3117" spans="1:37" x14ac:dyDescent="0.2">
      <c r="A3117" t="s">
        <v>3115</v>
      </c>
      <c r="B3117" t="s">
        <v>5565</v>
      </c>
      <c r="C3117" t="s">
        <v>5566</v>
      </c>
      <c r="D3117" t="s">
        <v>11381</v>
      </c>
      <c r="E3117" t="s">
        <v>11384</v>
      </c>
      <c r="F3117" s="35" t="s">
        <v>11385</v>
      </c>
      <c r="G3117" s="1" t="s">
        <v>5104</v>
      </c>
      <c r="H3117" s="1" t="s">
        <v>5104</v>
      </c>
      <c r="I3117" s="3">
        <v>1</v>
      </c>
      <c r="J3117" s="1">
        <v>1</v>
      </c>
      <c r="K3117" s="1">
        <v>1</v>
      </c>
      <c r="L3117" s="3">
        <v>1</v>
      </c>
      <c r="M3117" s="6">
        <v>5.7</v>
      </c>
      <c r="N3117" s="13">
        <v>5.7</v>
      </c>
      <c r="O3117" s="3">
        <v>44</v>
      </c>
      <c r="P3117" s="1">
        <v>5.7750000000000004</v>
      </c>
      <c r="Q3117" s="1">
        <v>5.7750000000000004</v>
      </c>
      <c r="R3117" s="3">
        <v>47</v>
      </c>
      <c r="S3117" s="1">
        <v>80</v>
      </c>
      <c r="T3117" s="1">
        <v>0</v>
      </c>
      <c r="U3117" s="1">
        <v>0</v>
      </c>
      <c r="V3117" s="1">
        <v>0</v>
      </c>
      <c r="W3117" s="1">
        <v>20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3">
        <v>11</v>
      </c>
      <c r="AD3117" s="1">
        <v>9.6739702999999996E-2</v>
      </c>
      <c r="AE3117" s="1">
        <v>1.7688549988211601E-2</v>
      </c>
      <c r="AF3117" s="1">
        <v>1</v>
      </c>
      <c r="AG3117" s="1">
        <v>1</v>
      </c>
      <c r="AH3117" s="1">
        <v>11</v>
      </c>
      <c r="AI3117" s="1">
        <v>3</v>
      </c>
      <c r="AJ3117" s="1">
        <v>3</v>
      </c>
      <c r="AK3117" s="1">
        <v>51</v>
      </c>
    </row>
    <row r="3118" spans="1:37" x14ac:dyDescent="0.2">
      <c r="A3118" t="s">
        <v>3116</v>
      </c>
      <c r="B3118" t="s">
        <v>5565</v>
      </c>
      <c r="C3118" t="s">
        <v>5566</v>
      </c>
      <c r="D3118" t="s">
        <v>11381</v>
      </c>
      <c r="E3118" t="s">
        <v>11386</v>
      </c>
      <c r="F3118" s="35" t="s">
        <v>11387</v>
      </c>
      <c r="G3118" s="1" t="s">
        <v>5104</v>
      </c>
      <c r="H3118" s="1" t="s">
        <v>5104</v>
      </c>
      <c r="I3118" s="3">
        <v>2</v>
      </c>
      <c r="J3118" s="1">
        <v>0</v>
      </c>
      <c r="K3118" s="1">
        <v>0</v>
      </c>
      <c r="L3118" s="3">
        <v>1</v>
      </c>
      <c r="M3118" s="6">
        <v>7</v>
      </c>
      <c r="N3118" s="13">
        <v>7</v>
      </c>
      <c r="O3118" s="3">
        <v>44</v>
      </c>
      <c r="P3118" s="1">
        <v>6</v>
      </c>
      <c r="Q3118" s="1">
        <v>6</v>
      </c>
      <c r="R3118" s="3">
        <v>1</v>
      </c>
      <c r="S3118" s="1">
        <v>80</v>
      </c>
      <c r="T3118" s="1">
        <v>0</v>
      </c>
      <c r="U3118" s="1">
        <v>0</v>
      </c>
      <c r="V3118" s="1">
        <v>0</v>
      </c>
      <c r="W3118" s="1">
        <v>20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3">
        <v>11</v>
      </c>
      <c r="AD3118" s="1">
        <v>9.6739702999999996E-2</v>
      </c>
      <c r="AE3118" s="1">
        <v>1.7688549988211601E-2</v>
      </c>
      <c r="AF3118" s="1">
        <v>1</v>
      </c>
      <c r="AG3118" s="1">
        <v>1</v>
      </c>
      <c r="AH3118" s="1">
        <v>11</v>
      </c>
      <c r="AI3118" s="1">
        <v>3</v>
      </c>
      <c r="AJ3118" s="1">
        <v>3</v>
      </c>
      <c r="AK3118" s="1">
        <v>51</v>
      </c>
    </row>
    <row r="3119" spans="1:37" x14ac:dyDescent="0.2">
      <c r="A3119" t="s">
        <v>3117</v>
      </c>
      <c r="B3119" t="s">
        <v>5123</v>
      </c>
      <c r="C3119" t="s">
        <v>5124</v>
      </c>
      <c r="D3119" t="s">
        <v>11388</v>
      </c>
      <c r="E3119" t="s">
        <v>6549</v>
      </c>
      <c r="F3119" s="35" t="s">
        <v>11389</v>
      </c>
      <c r="G3119" s="1" t="s">
        <v>5104</v>
      </c>
      <c r="H3119" s="1" t="s">
        <v>5104</v>
      </c>
      <c r="I3119" s="3">
        <v>1</v>
      </c>
      <c r="J3119" s="1">
        <v>0</v>
      </c>
      <c r="K3119" s="1">
        <v>0</v>
      </c>
      <c r="L3119" s="3">
        <v>1</v>
      </c>
      <c r="M3119" s="6">
        <v>147</v>
      </c>
      <c r="N3119" s="13">
        <v>147</v>
      </c>
      <c r="O3119" s="3">
        <v>44</v>
      </c>
      <c r="P3119" s="1" t="s">
        <v>2</v>
      </c>
      <c r="Q3119" s="1">
        <v>2.6775000000000002</v>
      </c>
      <c r="R3119" s="3" t="s">
        <v>14989</v>
      </c>
      <c r="S3119" s="1">
        <v>20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20</v>
      </c>
      <c r="Z3119" s="1">
        <v>0</v>
      </c>
      <c r="AA3119" s="1">
        <v>20</v>
      </c>
      <c r="AB3119" s="1">
        <v>40</v>
      </c>
      <c r="AC3119" s="3">
        <v>11</v>
      </c>
      <c r="AD3119" s="1">
        <v>-4.6720485999999999E-2</v>
      </c>
      <c r="AE3119" s="1">
        <v>-7.7927399428691204E-3</v>
      </c>
      <c r="AF3119" s="1">
        <v>2</v>
      </c>
      <c r="AG3119" s="1">
        <v>2</v>
      </c>
      <c r="AH3119" s="1">
        <v>11</v>
      </c>
      <c r="AI3119" s="1">
        <v>1</v>
      </c>
      <c r="AJ3119" s="1">
        <v>1</v>
      </c>
      <c r="AK3119" s="1">
        <v>51</v>
      </c>
    </row>
    <row r="3120" spans="1:37" x14ac:dyDescent="0.2">
      <c r="A3120" t="s">
        <v>3118</v>
      </c>
      <c r="B3120" t="s">
        <v>5123</v>
      </c>
      <c r="C3120" t="s">
        <v>5124</v>
      </c>
      <c r="D3120" t="s">
        <v>11388</v>
      </c>
      <c r="E3120" t="s">
        <v>11390</v>
      </c>
      <c r="F3120" s="35" t="s">
        <v>11391</v>
      </c>
      <c r="G3120" s="1" t="s">
        <v>5104</v>
      </c>
      <c r="H3120" s="1" t="s">
        <v>5104</v>
      </c>
      <c r="I3120" s="3">
        <v>1</v>
      </c>
      <c r="J3120" s="1">
        <v>0</v>
      </c>
      <c r="K3120" s="1">
        <v>0</v>
      </c>
      <c r="L3120" s="3">
        <v>1</v>
      </c>
      <c r="M3120" s="6">
        <v>97.3</v>
      </c>
      <c r="N3120" s="13">
        <v>97.3</v>
      </c>
      <c r="O3120" s="3">
        <v>44</v>
      </c>
      <c r="P3120" s="1" t="s">
        <v>2</v>
      </c>
      <c r="Q3120" s="1">
        <v>3.2191999999999998</v>
      </c>
      <c r="R3120" s="3" t="s">
        <v>14989</v>
      </c>
      <c r="S3120" s="1">
        <v>20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20</v>
      </c>
      <c r="Z3120" s="1">
        <v>0</v>
      </c>
      <c r="AA3120" s="1">
        <v>20</v>
      </c>
      <c r="AB3120" s="1">
        <v>40</v>
      </c>
      <c r="AC3120" s="3">
        <v>11</v>
      </c>
      <c r="AD3120" s="1">
        <v>-4.6720485999999999E-2</v>
      </c>
      <c r="AE3120" s="1">
        <v>-7.7927399428691204E-3</v>
      </c>
      <c r="AF3120" s="1">
        <v>2</v>
      </c>
      <c r="AG3120" s="1">
        <v>2</v>
      </c>
      <c r="AH3120" s="1">
        <v>11</v>
      </c>
      <c r="AI3120" s="1">
        <v>2</v>
      </c>
      <c r="AJ3120" s="1">
        <v>2</v>
      </c>
      <c r="AK3120" s="1">
        <v>51</v>
      </c>
    </row>
    <row r="3121" spans="1:37" x14ac:dyDescent="0.2">
      <c r="A3121" t="s">
        <v>3119</v>
      </c>
      <c r="B3121" t="s">
        <v>5123</v>
      </c>
      <c r="C3121" t="s">
        <v>5124</v>
      </c>
      <c r="D3121" t="s">
        <v>11388</v>
      </c>
      <c r="E3121" t="s">
        <v>11392</v>
      </c>
      <c r="F3121" s="35" t="s">
        <v>11393</v>
      </c>
      <c r="G3121" s="1" t="s">
        <v>5104</v>
      </c>
      <c r="H3121" s="1" t="s">
        <v>5104</v>
      </c>
      <c r="I3121" s="3">
        <v>1</v>
      </c>
      <c r="J3121" s="1">
        <v>0</v>
      </c>
      <c r="K3121" s="1">
        <v>0</v>
      </c>
      <c r="L3121" s="3">
        <v>1</v>
      </c>
      <c r="M3121" s="6">
        <v>86.8</v>
      </c>
      <c r="N3121" s="13">
        <v>86.8</v>
      </c>
      <c r="O3121" s="3">
        <v>44</v>
      </c>
      <c r="P3121" s="1">
        <v>4.41</v>
      </c>
      <c r="Q3121" s="1">
        <v>4.41</v>
      </c>
      <c r="R3121" s="3">
        <v>47</v>
      </c>
      <c r="S3121" s="1">
        <v>20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20</v>
      </c>
      <c r="Z3121" s="1">
        <v>0</v>
      </c>
      <c r="AA3121" s="1">
        <v>20</v>
      </c>
      <c r="AB3121" s="1">
        <v>40</v>
      </c>
      <c r="AC3121" s="3">
        <v>11</v>
      </c>
      <c r="AD3121" s="1">
        <v>-4.6720485999999999E-2</v>
      </c>
      <c r="AE3121" s="1">
        <v>-7.7927399428691204E-3</v>
      </c>
      <c r="AF3121" s="1">
        <v>2</v>
      </c>
      <c r="AG3121" s="1">
        <v>2</v>
      </c>
      <c r="AH3121" s="1">
        <v>11</v>
      </c>
      <c r="AI3121" s="1">
        <v>1</v>
      </c>
      <c r="AJ3121" s="1">
        <v>1</v>
      </c>
      <c r="AK3121" s="1">
        <v>51</v>
      </c>
    </row>
    <row r="3122" spans="1:37" x14ac:dyDescent="0.2">
      <c r="A3122" t="s">
        <v>3120</v>
      </c>
      <c r="B3122" t="s">
        <v>5123</v>
      </c>
      <c r="C3122" t="s">
        <v>5124</v>
      </c>
      <c r="D3122" t="s">
        <v>11388</v>
      </c>
      <c r="E3122" t="s">
        <v>11394</v>
      </c>
      <c r="F3122" s="35" t="s">
        <v>11395</v>
      </c>
      <c r="G3122" s="1" t="s">
        <v>5104</v>
      </c>
      <c r="H3122" s="1" t="s">
        <v>5104</v>
      </c>
      <c r="I3122" s="3">
        <v>1</v>
      </c>
      <c r="J3122" s="1">
        <v>0</v>
      </c>
      <c r="K3122" s="1">
        <v>0</v>
      </c>
      <c r="L3122" s="3">
        <v>1</v>
      </c>
      <c r="M3122" s="6">
        <v>65</v>
      </c>
      <c r="N3122" s="13">
        <v>65</v>
      </c>
      <c r="O3122" s="3">
        <v>44</v>
      </c>
      <c r="P3122" s="1">
        <v>3.7</v>
      </c>
      <c r="Q3122" s="1">
        <v>3.7</v>
      </c>
      <c r="R3122" s="3">
        <v>1</v>
      </c>
      <c r="S3122" s="1">
        <v>20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20</v>
      </c>
      <c r="Z3122" s="1">
        <v>0</v>
      </c>
      <c r="AA3122" s="1">
        <v>20</v>
      </c>
      <c r="AB3122" s="1">
        <v>40</v>
      </c>
      <c r="AC3122" s="3">
        <v>11</v>
      </c>
      <c r="AD3122" s="1">
        <v>-4.6720485999999999E-2</v>
      </c>
      <c r="AE3122" s="1">
        <v>-7.79273994286911E-3</v>
      </c>
      <c r="AF3122" s="1">
        <v>2</v>
      </c>
      <c r="AG3122" s="1">
        <v>2</v>
      </c>
      <c r="AH3122" s="1">
        <v>11</v>
      </c>
      <c r="AI3122" s="1">
        <v>5</v>
      </c>
      <c r="AJ3122" s="1">
        <v>5</v>
      </c>
      <c r="AK3122" s="1">
        <v>51</v>
      </c>
    </row>
    <row r="3123" spans="1:37" x14ac:dyDescent="0.2">
      <c r="A3123" t="s">
        <v>3121</v>
      </c>
      <c r="B3123" t="s">
        <v>5123</v>
      </c>
      <c r="C3123" t="s">
        <v>5124</v>
      </c>
      <c r="D3123" t="s">
        <v>11388</v>
      </c>
      <c r="E3123" t="s">
        <v>11396</v>
      </c>
      <c r="F3123" s="35" t="s">
        <v>11397</v>
      </c>
      <c r="G3123" s="1" t="s">
        <v>5104</v>
      </c>
      <c r="H3123" s="1" t="s">
        <v>5104</v>
      </c>
      <c r="I3123" s="3">
        <v>1</v>
      </c>
      <c r="J3123" s="1">
        <v>0</v>
      </c>
      <c r="K3123" s="1">
        <v>0</v>
      </c>
      <c r="L3123" s="3">
        <v>1</v>
      </c>
      <c r="M3123" s="6">
        <v>142</v>
      </c>
      <c r="N3123" s="13">
        <v>142</v>
      </c>
      <c r="O3123" s="3">
        <v>1</v>
      </c>
      <c r="P3123" s="1">
        <v>2.37</v>
      </c>
      <c r="Q3123" s="1">
        <v>2.37</v>
      </c>
      <c r="R3123" s="3">
        <v>47</v>
      </c>
      <c r="S3123" s="1">
        <v>20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20</v>
      </c>
      <c r="Z3123" s="1">
        <v>0</v>
      </c>
      <c r="AA3123" s="1">
        <v>20</v>
      </c>
      <c r="AB3123" s="1">
        <v>40</v>
      </c>
      <c r="AC3123" s="3">
        <v>11</v>
      </c>
      <c r="AD3123" s="1">
        <v>-4.6720485999999999E-2</v>
      </c>
      <c r="AE3123" s="1">
        <v>-7.79273994286911E-3</v>
      </c>
      <c r="AF3123" s="1">
        <v>2</v>
      </c>
      <c r="AG3123" s="1">
        <v>2</v>
      </c>
      <c r="AH3123" s="1">
        <v>11</v>
      </c>
      <c r="AI3123" s="1">
        <v>2</v>
      </c>
      <c r="AJ3123" s="1">
        <v>2</v>
      </c>
      <c r="AK3123" s="1">
        <v>51</v>
      </c>
    </row>
    <row r="3124" spans="1:37" x14ac:dyDescent="0.2">
      <c r="A3124" t="s">
        <v>3122</v>
      </c>
      <c r="B3124" t="s">
        <v>5123</v>
      </c>
      <c r="C3124" t="s">
        <v>5124</v>
      </c>
      <c r="D3124" t="s">
        <v>11388</v>
      </c>
      <c r="E3124" t="s">
        <v>11398</v>
      </c>
      <c r="F3124" s="35" t="s">
        <v>11399</v>
      </c>
      <c r="G3124" s="1" t="s">
        <v>5104</v>
      </c>
      <c r="H3124" s="1" t="s">
        <v>5104</v>
      </c>
      <c r="I3124" s="3">
        <v>1</v>
      </c>
      <c r="J3124" s="1">
        <v>0</v>
      </c>
      <c r="K3124" s="1">
        <v>0</v>
      </c>
      <c r="L3124" s="3">
        <v>1</v>
      </c>
      <c r="M3124" s="6">
        <v>69.7</v>
      </c>
      <c r="N3124" s="13">
        <v>69.7</v>
      </c>
      <c r="O3124" s="3">
        <v>44</v>
      </c>
      <c r="P3124" s="1">
        <v>3.7</v>
      </c>
      <c r="Q3124" s="1">
        <v>3.7</v>
      </c>
      <c r="R3124" s="3">
        <v>47</v>
      </c>
      <c r="S3124" s="1">
        <v>20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20</v>
      </c>
      <c r="Z3124" s="1">
        <v>0</v>
      </c>
      <c r="AA3124" s="1">
        <v>20</v>
      </c>
      <c r="AB3124" s="1">
        <v>40</v>
      </c>
      <c r="AC3124" s="3">
        <v>11</v>
      </c>
      <c r="AD3124" s="1">
        <v>-4.6720485999999999E-2</v>
      </c>
      <c r="AE3124" s="1">
        <v>-7.79273994286911E-3</v>
      </c>
      <c r="AF3124" s="1">
        <v>2</v>
      </c>
      <c r="AG3124" s="1">
        <v>2</v>
      </c>
      <c r="AH3124" s="1">
        <v>11</v>
      </c>
      <c r="AI3124" s="1">
        <v>2</v>
      </c>
      <c r="AJ3124" s="1">
        <v>2</v>
      </c>
      <c r="AK3124" s="1">
        <v>51</v>
      </c>
    </row>
    <row r="3125" spans="1:37" x14ac:dyDescent="0.2">
      <c r="A3125" t="s">
        <v>3123</v>
      </c>
      <c r="B3125" t="s">
        <v>5123</v>
      </c>
      <c r="C3125" t="s">
        <v>5124</v>
      </c>
      <c r="D3125" t="s">
        <v>11388</v>
      </c>
      <c r="E3125" t="s">
        <v>11400</v>
      </c>
      <c r="F3125" s="35" t="s">
        <v>11401</v>
      </c>
      <c r="G3125" s="1" t="s">
        <v>5104</v>
      </c>
      <c r="H3125" s="1" t="s">
        <v>5104</v>
      </c>
      <c r="I3125" s="3">
        <v>1</v>
      </c>
      <c r="J3125" s="1">
        <v>1</v>
      </c>
      <c r="K3125" s="1">
        <v>1</v>
      </c>
      <c r="L3125" s="3">
        <v>1</v>
      </c>
      <c r="M3125" s="6">
        <v>90.5</v>
      </c>
      <c r="N3125" s="13">
        <v>90.5</v>
      </c>
      <c r="O3125" s="3">
        <v>1</v>
      </c>
      <c r="P3125" s="1">
        <v>3</v>
      </c>
      <c r="Q3125" s="1">
        <v>3</v>
      </c>
      <c r="R3125" s="3">
        <v>1</v>
      </c>
      <c r="S3125" s="1">
        <v>20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20</v>
      </c>
      <c r="Z3125" s="1">
        <v>0</v>
      </c>
      <c r="AA3125" s="1">
        <v>20</v>
      </c>
      <c r="AB3125" s="1">
        <v>40</v>
      </c>
      <c r="AC3125" s="3">
        <v>11</v>
      </c>
      <c r="AD3125" s="1">
        <v>-4.6720485999999999E-2</v>
      </c>
      <c r="AE3125" s="1">
        <v>-7.7927399428691004E-3</v>
      </c>
      <c r="AF3125" s="1">
        <v>2</v>
      </c>
      <c r="AG3125" s="1">
        <v>2</v>
      </c>
      <c r="AH3125" s="1">
        <v>11</v>
      </c>
      <c r="AI3125" s="1">
        <v>1</v>
      </c>
      <c r="AJ3125" s="1">
        <v>1</v>
      </c>
      <c r="AK3125" s="1">
        <v>51</v>
      </c>
    </row>
    <row r="3126" spans="1:37" x14ac:dyDescent="0.2">
      <c r="A3126" t="s">
        <v>3124</v>
      </c>
      <c r="B3126" t="s">
        <v>5123</v>
      </c>
      <c r="C3126" t="s">
        <v>5124</v>
      </c>
      <c r="D3126" t="s">
        <v>11388</v>
      </c>
      <c r="E3126" t="s">
        <v>11402</v>
      </c>
      <c r="F3126" s="35" t="s">
        <v>11403</v>
      </c>
      <c r="G3126" s="1" t="s">
        <v>5104</v>
      </c>
      <c r="H3126" s="1" t="s">
        <v>5104</v>
      </c>
      <c r="I3126" s="3">
        <v>1</v>
      </c>
      <c r="J3126" s="1">
        <v>0</v>
      </c>
      <c r="K3126" s="1">
        <v>0</v>
      </c>
      <c r="L3126" s="3">
        <v>1</v>
      </c>
      <c r="M3126" s="6">
        <v>53.6</v>
      </c>
      <c r="N3126" s="13">
        <v>53.6</v>
      </c>
      <c r="O3126" s="3">
        <v>44</v>
      </c>
      <c r="P3126" s="1">
        <v>4.8600000000000003</v>
      </c>
      <c r="Q3126" s="1">
        <v>4.8600000000000003</v>
      </c>
      <c r="R3126" s="3">
        <v>47</v>
      </c>
      <c r="S3126" s="1">
        <v>20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20</v>
      </c>
      <c r="Z3126" s="1">
        <v>0</v>
      </c>
      <c r="AA3126" s="1">
        <v>20</v>
      </c>
      <c r="AB3126" s="1">
        <v>40</v>
      </c>
      <c r="AC3126" s="3">
        <v>11</v>
      </c>
      <c r="AD3126" s="1">
        <v>-4.6720485999999999E-2</v>
      </c>
      <c r="AE3126" s="1">
        <v>-7.7927399428691004E-3</v>
      </c>
      <c r="AF3126" s="1">
        <v>2</v>
      </c>
      <c r="AG3126" s="1">
        <v>2</v>
      </c>
      <c r="AH3126" s="1">
        <v>11</v>
      </c>
      <c r="AI3126" s="1">
        <v>1</v>
      </c>
      <c r="AJ3126" s="1">
        <v>1</v>
      </c>
      <c r="AK3126" s="1">
        <v>51</v>
      </c>
    </row>
    <row r="3127" spans="1:37" x14ac:dyDescent="0.2">
      <c r="A3127" t="s">
        <v>3125</v>
      </c>
      <c r="B3127" t="s">
        <v>5123</v>
      </c>
      <c r="C3127" t="s">
        <v>5124</v>
      </c>
      <c r="D3127" t="s">
        <v>11388</v>
      </c>
      <c r="E3127" t="s">
        <v>11404</v>
      </c>
      <c r="F3127" s="35" t="s">
        <v>11405</v>
      </c>
      <c r="G3127" s="1" t="s">
        <v>5104</v>
      </c>
      <c r="H3127" s="1" t="s">
        <v>5104</v>
      </c>
      <c r="I3127" s="3">
        <v>1</v>
      </c>
      <c r="J3127" s="1">
        <v>0</v>
      </c>
      <c r="K3127" s="1">
        <v>0</v>
      </c>
      <c r="L3127" s="3">
        <v>1</v>
      </c>
      <c r="M3127" s="6">
        <v>102</v>
      </c>
      <c r="N3127" s="13">
        <v>102</v>
      </c>
      <c r="O3127" s="3">
        <v>44</v>
      </c>
      <c r="P3127" s="1" t="s">
        <v>2</v>
      </c>
      <c r="Q3127" s="1">
        <v>3.2248999999999999</v>
      </c>
      <c r="R3127" s="3" t="s">
        <v>14989</v>
      </c>
      <c r="S3127" s="1">
        <v>20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20</v>
      </c>
      <c r="Z3127" s="1">
        <v>0</v>
      </c>
      <c r="AA3127" s="1">
        <v>20</v>
      </c>
      <c r="AB3127" s="1">
        <v>40</v>
      </c>
      <c r="AC3127" s="3">
        <v>11</v>
      </c>
      <c r="AD3127" s="1">
        <v>-4.6720485999999999E-2</v>
      </c>
      <c r="AE3127" s="1">
        <v>-7.7927399428691004E-3</v>
      </c>
      <c r="AF3127" s="1">
        <v>2</v>
      </c>
      <c r="AG3127" s="1">
        <v>2</v>
      </c>
      <c r="AH3127" s="1">
        <v>11</v>
      </c>
      <c r="AI3127" s="1">
        <v>1</v>
      </c>
      <c r="AJ3127" s="1">
        <v>1</v>
      </c>
      <c r="AK3127" s="1">
        <v>51</v>
      </c>
    </row>
    <row r="3128" spans="1:37" x14ac:dyDescent="0.2">
      <c r="A3128" t="s">
        <v>3126</v>
      </c>
      <c r="B3128" t="s">
        <v>5123</v>
      </c>
      <c r="C3128" t="s">
        <v>5124</v>
      </c>
      <c r="D3128" t="s">
        <v>11388</v>
      </c>
      <c r="E3128" t="s">
        <v>11406</v>
      </c>
      <c r="F3128" s="35" t="s">
        <v>11407</v>
      </c>
      <c r="G3128" s="1" t="s">
        <v>5104</v>
      </c>
      <c r="H3128" s="1" t="s">
        <v>5104</v>
      </c>
      <c r="I3128" s="3">
        <v>1</v>
      </c>
      <c r="J3128" s="1">
        <v>0</v>
      </c>
      <c r="K3128" s="1">
        <v>0</v>
      </c>
      <c r="L3128" s="3">
        <v>1</v>
      </c>
      <c r="M3128" s="6">
        <v>86.8</v>
      </c>
      <c r="N3128" s="13">
        <v>86.8</v>
      </c>
      <c r="O3128" s="3">
        <v>44</v>
      </c>
      <c r="P3128" s="1">
        <v>4.41</v>
      </c>
      <c r="Q3128" s="1">
        <v>4.41</v>
      </c>
      <c r="R3128" s="3">
        <v>47</v>
      </c>
      <c r="S3128" s="1">
        <v>20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20</v>
      </c>
      <c r="Z3128" s="1">
        <v>0</v>
      </c>
      <c r="AA3128" s="1">
        <v>20</v>
      </c>
      <c r="AB3128" s="1">
        <v>40</v>
      </c>
      <c r="AC3128" s="3">
        <v>11</v>
      </c>
      <c r="AD3128" s="1">
        <v>-4.6720485999999999E-2</v>
      </c>
      <c r="AE3128" s="1">
        <v>-7.7927399428691004E-3</v>
      </c>
      <c r="AF3128" s="1">
        <v>2</v>
      </c>
      <c r="AG3128" s="1">
        <v>2</v>
      </c>
      <c r="AH3128" s="1">
        <v>11</v>
      </c>
      <c r="AI3128" s="1">
        <v>1</v>
      </c>
      <c r="AJ3128" s="1">
        <v>1</v>
      </c>
      <c r="AK3128" s="1">
        <v>51</v>
      </c>
    </row>
    <row r="3129" spans="1:37" x14ac:dyDescent="0.2">
      <c r="A3129" t="s">
        <v>3127</v>
      </c>
      <c r="B3129" t="s">
        <v>5123</v>
      </c>
      <c r="C3129" t="s">
        <v>5124</v>
      </c>
      <c r="D3129" t="s">
        <v>11388</v>
      </c>
      <c r="E3129" t="s">
        <v>11408</v>
      </c>
      <c r="F3129" s="35" t="s">
        <v>11409</v>
      </c>
      <c r="G3129" s="1" t="s">
        <v>5104</v>
      </c>
      <c r="H3129" s="1" t="s">
        <v>5104</v>
      </c>
      <c r="I3129" s="3">
        <v>1</v>
      </c>
      <c r="J3129" s="1">
        <v>0</v>
      </c>
      <c r="K3129" s="1">
        <v>0</v>
      </c>
      <c r="L3129" s="3">
        <v>1</v>
      </c>
      <c r="M3129" s="6">
        <v>82.5</v>
      </c>
      <c r="N3129" s="13">
        <v>82.5</v>
      </c>
      <c r="O3129" s="3">
        <v>44</v>
      </c>
      <c r="P3129" s="1">
        <v>4.41</v>
      </c>
      <c r="Q3129" s="1">
        <v>4.41</v>
      </c>
      <c r="R3129" s="3">
        <v>47</v>
      </c>
      <c r="S3129" s="1">
        <v>20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20</v>
      </c>
      <c r="Z3129" s="1">
        <v>0</v>
      </c>
      <c r="AA3129" s="1">
        <v>20</v>
      </c>
      <c r="AB3129" s="1">
        <v>40</v>
      </c>
      <c r="AC3129" s="3">
        <v>11</v>
      </c>
      <c r="AD3129" s="1">
        <v>-4.6720485999999999E-2</v>
      </c>
      <c r="AE3129" s="1">
        <v>-7.7927399428691004E-3</v>
      </c>
      <c r="AF3129" s="1">
        <v>2</v>
      </c>
      <c r="AG3129" s="1">
        <v>2</v>
      </c>
      <c r="AH3129" s="1">
        <v>11</v>
      </c>
      <c r="AI3129" s="1">
        <v>4</v>
      </c>
      <c r="AJ3129" s="1">
        <v>4</v>
      </c>
      <c r="AK3129" s="1">
        <v>51</v>
      </c>
    </row>
    <row r="3130" spans="1:37" x14ac:dyDescent="0.2">
      <c r="A3130" t="s">
        <v>3128</v>
      </c>
      <c r="B3130" t="s">
        <v>5123</v>
      </c>
      <c r="C3130" t="s">
        <v>5124</v>
      </c>
      <c r="D3130" t="s">
        <v>11388</v>
      </c>
      <c r="E3130" t="s">
        <v>11410</v>
      </c>
      <c r="F3130" s="35" t="s">
        <v>11411</v>
      </c>
      <c r="G3130" s="1" t="s">
        <v>5104</v>
      </c>
      <c r="H3130" s="1" t="s">
        <v>5104</v>
      </c>
      <c r="I3130" s="3">
        <v>1</v>
      </c>
      <c r="J3130" s="1">
        <v>1</v>
      </c>
      <c r="K3130" s="1">
        <v>1</v>
      </c>
      <c r="L3130" s="3">
        <v>1</v>
      </c>
      <c r="M3130" s="6">
        <v>61</v>
      </c>
      <c r="N3130" s="13">
        <v>61</v>
      </c>
      <c r="O3130" s="3">
        <v>44</v>
      </c>
      <c r="P3130" s="1" t="s">
        <v>2</v>
      </c>
      <c r="Q3130" s="1">
        <v>3.6503000000000001</v>
      </c>
      <c r="R3130" s="3" t="s">
        <v>14989</v>
      </c>
      <c r="S3130" s="1">
        <v>20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20</v>
      </c>
      <c r="Z3130" s="1">
        <v>0</v>
      </c>
      <c r="AA3130" s="1">
        <v>20</v>
      </c>
      <c r="AB3130" s="1">
        <v>40</v>
      </c>
      <c r="AC3130" s="3">
        <v>11</v>
      </c>
      <c r="AD3130" s="1">
        <v>-4.6720485999999999E-2</v>
      </c>
      <c r="AE3130" s="1">
        <v>-7.79273994286911E-3</v>
      </c>
      <c r="AF3130" s="1">
        <v>2</v>
      </c>
      <c r="AG3130" s="1">
        <v>2</v>
      </c>
      <c r="AH3130" s="1">
        <v>11</v>
      </c>
      <c r="AI3130" s="1">
        <v>2</v>
      </c>
      <c r="AJ3130" s="1">
        <v>2</v>
      </c>
      <c r="AK3130" s="1">
        <v>51</v>
      </c>
    </row>
    <row r="3131" spans="1:37" x14ac:dyDescent="0.2">
      <c r="A3131" t="s">
        <v>3129</v>
      </c>
      <c r="B3131" t="s">
        <v>5123</v>
      </c>
      <c r="C3131" t="s">
        <v>5124</v>
      </c>
      <c r="D3131" t="s">
        <v>11388</v>
      </c>
      <c r="E3131" t="s">
        <v>11412</v>
      </c>
      <c r="F3131" s="35" t="s">
        <v>11413</v>
      </c>
      <c r="G3131" s="1" t="s">
        <v>5104</v>
      </c>
      <c r="H3131" s="1" t="s">
        <v>5104</v>
      </c>
      <c r="I3131" s="3">
        <v>1</v>
      </c>
      <c r="J3131" s="1">
        <v>0</v>
      </c>
      <c r="K3131" s="1">
        <v>0</v>
      </c>
      <c r="L3131" s="3">
        <v>1</v>
      </c>
      <c r="M3131" s="6">
        <v>69.8</v>
      </c>
      <c r="N3131" s="13">
        <v>69.8</v>
      </c>
      <c r="O3131" s="3">
        <v>44</v>
      </c>
      <c r="P3131" s="1">
        <v>3.7</v>
      </c>
      <c r="Q3131" s="1">
        <v>3.7</v>
      </c>
      <c r="R3131" s="3">
        <v>47</v>
      </c>
      <c r="S3131" s="1">
        <v>20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20</v>
      </c>
      <c r="Z3131" s="1">
        <v>0</v>
      </c>
      <c r="AA3131" s="1">
        <v>20</v>
      </c>
      <c r="AB3131" s="1">
        <v>40</v>
      </c>
      <c r="AC3131" s="3">
        <v>11</v>
      </c>
      <c r="AD3131" s="1">
        <v>-4.6720485999999999E-2</v>
      </c>
      <c r="AE3131" s="1">
        <v>-7.79273994286911E-3</v>
      </c>
      <c r="AF3131" s="1">
        <v>2</v>
      </c>
      <c r="AG3131" s="1">
        <v>2</v>
      </c>
      <c r="AH3131" s="1">
        <v>11</v>
      </c>
      <c r="AI3131" s="1">
        <v>2</v>
      </c>
      <c r="AJ3131" s="1">
        <v>2</v>
      </c>
      <c r="AK3131" s="1">
        <v>51</v>
      </c>
    </row>
    <row r="3132" spans="1:37" x14ac:dyDescent="0.2">
      <c r="A3132" t="s">
        <v>3130</v>
      </c>
      <c r="B3132" t="s">
        <v>5123</v>
      </c>
      <c r="C3132" t="s">
        <v>5124</v>
      </c>
      <c r="D3132" t="s">
        <v>11388</v>
      </c>
      <c r="E3132" t="s">
        <v>8656</v>
      </c>
      <c r="F3132" s="35" t="s">
        <v>11414</v>
      </c>
      <c r="G3132" s="1" t="s">
        <v>5104</v>
      </c>
      <c r="H3132" s="1" t="s">
        <v>5104</v>
      </c>
      <c r="I3132" s="3">
        <v>2</v>
      </c>
      <c r="J3132" s="1">
        <v>0</v>
      </c>
      <c r="K3132" s="1">
        <v>0</v>
      </c>
      <c r="L3132" s="3">
        <v>1</v>
      </c>
      <c r="M3132" s="6">
        <v>84.8</v>
      </c>
      <c r="N3132" s="13">
        <v>84.8</v>
      </c>
      <c r="O3132" s="3">
        <v>44</v>
      </c>
      <c r="P3132" s="1" t="s">
        <v>2</v>
      </c>
      <c r="Q3132" s="1">
        <v>3.5085000000000002</v>
      </c>
      <c r="R3132" s="3" t="s">
        <v>14989</v>
      </c>
      <c r="S3132" s="1">
        <v>20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20</v>
      </c>
      <c r="Z3132" s="1">
        <v>0</v>
      </c>
      <c r="AA3132" s="1">
        <v>20</v>
      </c>
      <c r="AB3132" s="1">
        <v>40</v>
      </c>
      <c r="AC3132" s="3">
        <v>11</v>
      </c>
      <c r="AD3132" s="1">
        <v>-4.6720485999999999E-2</v>
      </c>
      <c r="AE3132" s="1">
        <v>-7.7927399428691004E-3</v>
      </c>
      <c r="AF3132" s="1">
        <v>2</v>
      </c>
      <c r="AG3132" s="1">
        <v>2</v>
      </c>
      <c r="AH3132" s="1">
        <v>11</v>
      </c>
      <c r="AI3132" s="1">
        <v>1</v>
      </c>
      <c r="AJ3132" s="1">
        <v>1</v>
      </c>
      <c r="AK3132" s="1">
        <v>51</v>
      </c>
    </row>
    <row r="3133" spans="1:37" x14ac:dyDescent="0.2">
      <c r="A3133" t="s">
        <v>3131</v>
      </c>
      <c r="B3133" t="s">
        <v>5123</v>
      </c>
      <c r="C3133" t="s">
        <v>5124</v>
      </c>
      <c r="D3133" t="s">
        <v>11388</v>
      </c>
      <c r="E3133" t="s">
        <v>11415</v>
      </c>
      <c r="F3133" s="35" t="s">
        <v>11416</v>
      </c>
      <c r="G3133" s="1" t="s">
        <v>5104</v>
      </c>
      <c r="H3133" s="1" t="s">
        <v>5104</v>
      </c>
      <c r="I3133" s="3">
        <v>1</v>
      </c>
      <c r="J3133" s="1">
        <v>0</v>
      </c>
      <c r="K3133" s="1">
        <v>0</v>
      </c>
      <c r="L3133" s="3">
        <v>1</v>
      </c>
      <c r="M3133" s="6">
        <v>100</v>
      </c>
      <c r="N3133" s="13">
        <v>100</v>
      </c>
      <c r="O3133" s="3">
        <v>44</v>
      </c>
      <c r="P3133" s="1" t="s">
        <v>2</v>
      </c>
      <c r="Q3133" s="1">
        <v>2.9337</v>
      </c>
      <c r="R3133" s="3" t="s">
        <v>14989</v>
      </c>
      <c r="S3133" s="1">
        <v>20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20</v>
      </c>
      <c r="Z3133" s="1">
        <v>0</v>
      </c>
      <c r="AA3133" s="1">
        <v>20</v>
      </c>
      <c r="AB3133" s="1">
        <v>40</v>
      </c>
      <c r="AC3133" s="3">
        <v>11</v>
      </c>
      <c r="AD3133" s="1">
        <v>-4.6720485999999999E-2</v>
      </c>
      <c r="AE3133" s="1">
        <v>-7.79273994286911E-3</v>
      </c>
      <c r="AF3133" s="1">
        <v>2</v>
      </c>
      <c r="AG3133" s="1">
        <v>2</v>
      </c>
      <c r="AH3133" s="1">
        <v>11</v>
      </c>
      <c r="AI3133" s="1">
        <v>3</v>
      </c>
      <c r="AJ3133" s="1">
        <v>3</v>
      </c>
      <c r="AK3133" s="1">
        <v>51</v>
      </c>
    </row>
    <row r="3134" spans="1:37" x14ac:dyDescent="0.2">
      <c r="A3134" t="s">
        <v>3132</v>
      </c>
      <c r="B3134" t="s">
        <v>5123</v>
      </c>
      <c r="C3134" t="s">
        <v>5124</v>
      </c>
      <c r="D3134" t="s">
        <v>11388</v>
      </c>
      <c r="E3134" t="s">
        <v>11417</v>
      </c>
      <c r="F3134" s="35" t="s">
        <v>11418</v>
      </c>
      <c r="G3134" s="1" t="s">
        <v>5104</v>
      </c>
      <c r="H3134" s="1" t="s">
        <v>5104</v>
      </c>
      <c r="I3134" s="3">
        <v>1</v>
      </c>
      <c r="J3134" s="1">
        <v>0</v>
      </c>
      <c r="K3134" s="1">
        <v>0</v>
      </c>
      <c r="L3134" s="3">
        <v>1</v>
      </c>
      <c r="M3134" s="6">
        <v>86.8</v>
      </c>
      <c r="N3134" s="13">
        <v>86.8</v>
      </c>
      <c r="O3134" s="3">
        <v>44</v>
      </c>
      <c r="P3134" s="1" t="s">
        <v>2</v>
      </c>
      <c r="Q3134" s="1">
        <v>3.0707</v>
      </c>
      <c r="R3134" s="3" t="s">
        <v>14989</v>
      </c>
      <c r="S3134" s="1">
        <v>20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20</v>
      </c>
      <c r="Z3134" s="1">
        <v>0</v>
      </c>
      <c r="AA3134" s="1">
        <v>20</v>
      </c>
      <c r="AB3134" s="1">
        <v>40</v>
      </c>
      <c r="AC3134" s="3">
        <v>11</v>
      </c>
      <c r="AD3134" s="1">
        <v>-4.6720485999999999E-2</v>
      </c>
      <c r="AE3134" s="1">
        <v>-7.7927399428691004E-3</v>
      </c>
      <c r="AF3134" s="1">
        <v>2</v>
      </c>
      <c r="AG3134" s="1">
        <v>2</v>
      </c>
      <c r="AH3134" s="1">
        <v>11</v>
      </c>
      <c r="AI3134" s="1">
        <v>2</v>
      </c>
      <c r="AJ3134" s="1">
        <v>2</v>
      </c>
      <c r="AK3134" s="1">
        <v>51</v>
      </c>
    </row>
    <row r="3135" spans="1:37" x14ac:dyDescent="0.2">
      <c r="A3135" t="s">
        <v>3133</v>
      </c>
      <c r="B3135" t="s">
        <v>5123</v>
      </c>
      <c r="C3135" t="s">
        <v>5124</v>
      </c>
      <c r="D3135" t="s">
        <v>11388</v>
      </c>
      <c r="E3135" t="s">
        <v>11419</v>
      </c>
      <c r="F3135" s="35" t="s">
        <v>11420</v>
      </c>
      <c r="G3135" s="1" t="s">
        <v>5104</v>
      </c>
      <c r="H3135" s="1" t="s">
        <v>5104</v>
      </c>
      <c r="I3135" s="3">
        <v>1</v>
      </c>
      <c r="J3135" s="1">
        <v>0</v>
      </c>
      <c r="K3135" s="1">
        <v>0</v>
      </c>
      <c r="L3135" s="3">
        <v>1</v>
      </c>
      <c r="M3135" s="6">
        <v>103</v>
      </c>
      <c r="N3135" s="13">
        <v>103</v>
      </c>
      <c r="O3135" s="3">
        <v>44</v>
      </c>
      <c r="P3135" s="1">
        <v>3.7</v>
      </c>
      <c r="Q3135" s="1">
        <v>3.7</v>
      </c>
      <c r="R3135" s="3">
        <v>47</v>
      </c>
      <c r="S3135" s="1">
        <v>20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20</v>
      </c>
      <c r="Z3135" s="1">
        <v>0</v>
      </c>
      <c r="AA3135" s="1">
        <v>20</v>
      </c>
      <c r="AB3135" s="1">
        <v>40</v>
      </c>
      <c r="AC3135" s="3">
        <v>11</v>
      </c>
      <c r="AD3135" s="1">
        <v>-4.6720485999999999E-2</v>
      </c>
      <c r="AE3135" s="1">
        <v>-7.7927399428691004E-3</v>
      </c>
      <c r="AF3135" s="1">
        <v>2</v>
      </c>
      <c r="AG3135" s="1">
        <v>2</v>
      </c>
      <c r="AH3135" s="1">
        <v>11</v>
      </c>
      <c r="AI3135" s="1">
        <v>1</v>
      </c>
      <c r="AJ3135" s="1">
        <v>1</v>
      </c>
      <c r="AK3135" s="1">
        <v>51</v>
      </c>
    </row>
    <row r="3136" spans="1:37" x14ac:dyDescent="0.2">
      <c r="A3136" t="s">
        <v>3134</v>
      </c>
      <c r="B3136" t="s">
        <v>5168</v>
      </c>
      <c r="C3136" t="s">
        <v>11421</v>
      </c>
      <c r="D3136" t="s">
        <v>11422</v>
      </c>
      <c r="E3136" t="s">
        <v>5803</v>
      </c>
      <c r="F3136" s="35" t="s">
        <v>11423</v>
      </c>
      <c r="G3136" s="1" t="s">
        <v>5104</v>
      </c>
      <c r="H3136" s="1" t="s">
        <v>5104</v>
      </c>
      <c r="I3136" s="3">
        <v>1</v>
      </c>
      <c r="J3136" s="1">
        <v>0</v>
      </c>
      <c r="K3136" s="1">
        <v>0</v>
      </c>
      <c r="L3136" s="3">
        <v>1</v>
      </c>
      <c r="M3136" s="6">
        <v>30.8</v>
      </c>
      <c r="N3136" s="13">
        <v>30.8</v>
      </c>
      <c r="O3136" s="3">
        <v>44</v>
      </c>
      <c r="P3136" s="1">
        <v>0.995</v>
      </c>
      <c r="Q3136" s="1">
        <v>0.995</v>
      </c>
      <c r="R3136" s="3">
        <v>47</v>
      </c>
      <c r="S3136" s="1">
        <v>80</v>
      </c>
      <c r="T3136" s="1">
        <v>0</v>
      </c>
      <c r="U3136" s="1">
        <v>0</v>
      </c>
      <c r="V3136" s="1">
        <v>20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3">
        <v>11</v>
      </c>
      <c r="AD3136" s="1">
        <v>9.9534282000000002E-2</v>
      </c>
      <c r="AE3136" s="1">
        <v>2.1262934104496999E-2</v>
      </c>
      <c r="AF3136" s="1">
        <v>1</v>
      </c>
      <c r="AG3136" s="1">
        <v>1</v>
      </c>
      <c r="AH3136" s="1">
        <v>11</v>
      </c>
      <c r="AI3136" s="1">
        <v>3</v>
      </c>
      <c r="AJ3136" s="1">
        <v>3</v>
      </c>
      <c r="AK3136" s="1">
        <v>51</v>
      </c>
    </row>
    <row r="3137" spans="1:37" x14ac:dyDescent="0.2">
      <c r="A3137" t="s">
        <v>3135</v>
      </c>
      <c r="B3137" t="s">
        <v>5168</v>
      </c>
      <c r="C3137" t="s">
        <v>11421</v>
      </c>
      <c r="D3137" t="s">
        <v>11422</v>
      </c>
      <c r="E3137" t="s">
        <v>11424</v>
      </c>
      <c r="F3137" s="35" t="s">
        <v>11425</v>
      </c>
      <c r="G3137" s="1" t="s">
        <v>5104</v>
      </c>
      <c r="H3137" s="1" t="s">
        <v>5104</v>
      </c>
      <c r="I3137" s="3">
        <v>1</v>
      </c>
      <c r="J3137" s="1">
        <v>0</v>
      </c>
      <c r="K3137" s="1">
        <v>0</v>
      </c>
      <c r="L3137" s="3">
        <v>1</v>
      </c>
      <c r="M3137" s="6">
        <v>58.3</v>
      </c>
      <c r="N3137" s="13">
        <v>58.3</v>
      </c>
      <c r="O3137" s="3">
        <v>44</v>
      </c>
      <c r="P3137" s="1">
        <v>1</v>
      </c>
      <c r="Q3137" s="1">
        <v>1</v>
      </c>
      <c r="R3137" s="3">
        <v>47</v>
      </c>
      <c r="S3137" s="1">
        <v>50</v>
      </c>
      <c r="T3137" s="1">
        <v>0</v>
      </c>
      <c r="U3137" s="1">
        <v>0</v>
      </c>
      <c r="V3137" s="1">
        <v>50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3">
        <v>11</v>
      </c>
      <c r="AD3137" s="1">
        <v>8.1796191000000004E-2</v>
      </c>
      <c r="AE3137" s="1">
        <v>1.223228690163E-2</v>
      </c>
      <c r="AF3137" s="1">
        <v>1</v>
      </c>
      <c r="AG3137" s="1">
        <v>1</v>
      </c>
      <c r="AH3137" s="1">
        <v>11</v>
      </c>
      <c r="AI3137" s="1">
        <v>8</v>
      </c>
      <c r="AJ3137" s="1">
        <v>8</v>
      </c>
      <c r="AK3137" s="1">
        <v>51</v>
      </c>
    </row>
    <row r="3138" spans="1:37" x14ac:dyDescent="0.2">
      <c r="A3138" t="s">
        <v>3136</v>
      </c>
      <c r="B3138" t="s">
        <v>5412</v>
      </c>
      <c r="C3138" t="s">
        <v>8977</v>
      </c>
      <c r="D3138" t="s">
        <v>11426</v>
      </c>
      <c r="E3138" t="s">
        <v>5751</v>
      </c>
      <c r="F3138" s="35" t="s">
        <v>11427</v>
      </c>
      <c r="G3138" s="1" t="s">
        <v>5105</v>
      </c>
      <c r="H3138" s="1" t="s">
        <v>5105</v>
      </c>
      <c r="I3138" s="3">
        <v>1</v>
      </c>
      <c r="J3138" s="1">
        <v>0</v>
      </c>
      <c r="K3138" s="1">
        <v>0</v>
      </c>
      <c r="L3138" s="3">
        <v>1</v>
      </c>
      <c r="M3138" s="6">
        <v>7500</v>
      </c>
      <c r="N3138" s="13">
        <v>7500</v>
      </c>
      <c r="O3138" s="3">
        <v>44</v>
      </c>
      <c r="P3138" s="1">
        <v>1.0049999999999999</v>
      </c>
      <c r="Q3138" s="1">
        <v>1.0049999999999999</v>
      </c>
      <c r="R3138" s="3">
        <v>47</v>
      </c>
      <c r="S3138" s="1">
        <v>10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80</v>
      </c>
      <c r="Z3138" s="1">
        <v>0</v>
      </c>
      <c r="AA3138" s="1">
        <v>0</v>
      </c>
      <c r="AB3138" s="1">
        <v>10</v>
      </c>
      <c r="AC3138" s="3">
        <v>11</v>
      </c>
      <c r="AD3138" s="1">
        <v>-2.8837286E-2</v>
      </c>
      <c r="AE3138" s="1">
        <v>-9.0636766405634006E-2</v>
      </c>
      <c r="AF3138" s="1">
        <v>3</v>
      </c>
      <c r="AG3138" s="1">
        <v>3</v>
      </c>
      <c r="AH3138" s="1">
        <v>11</v>
      </c>
      <c r="AI3138" s="1">
        <v>2</v>
      </c>
      <c r="AJ3138" s="1">
        <v>2</v>
      </c>
      <c r="AK3138" s="1">
        <v>51</v>
      </c>
    </row>
    <row r="3139" spans="1:37" x14ac:dyDescent="0.2">
      <c r="A3139" t="s">
        <v>3137</v>
      </c>
      <c r="B3139" t="s">
        <v>5412</v>
      </c>
      <c r="C3139" t="s">
        <v>8977</v>
      </c>
      <c r="D3139" t="s">
        <v>11426</v>
      </c>
      <c r="E3139" t="s">
        <v>11428</v>
      </c>
      <c r="F3139" s="35" t="s">
        <v>11429</v>
      </c>
      <c r="G3139" s="1" t="s">
        <v>5105</v>
      </c>
      <c r="H3139" s="1" t="s">
        <v>5105</v>
      </c>
      <c r="I3139" s="3">
        <v>1</v>
      </c>
      <c r="J3139" s="1">
        <v>0</v>
      </c>
      <c r="K3139" s="1">
        <v>0</v>
      </c>
      <c r="L3139" s="3">
        <v>1</v>
      </c>
      <c r="M3139" s="6">
        <v>8000</v>
      </c>
      <c r="N3139" s="13">
        <v>8000</v>
      </c>
      <c r="O3139" s="3">
        <v>44</v>
      </c>
      <c r="P3139" s="1">
        <v>1</v>
      </c>
      <c r="Q3139" s="1">
        <v>1</v>
      </c>
      <c r="R3139" s="3">
        <v>47</v>
      </c>
      <c r="S3139" s="1">
        <v>10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80</v>
      </c>
      <c r="Z3139" s="1">
        <v>0</v>
      </c>
      <c r="AA3139" s="1">
        <v>0</v>
      </c>
      <c r="AB3139" s="1">
        <v>10</v>
      </c>
      <c r="AC3139" s="3">
        <v>11</v>
      </c>
      <c r="AD3139" s="1">
        <v>-2.8837286E-2</v>
      </c>
      <c r="AE3139" s="1">
        <v>-9.0636766405634006E-2</v>
      </c>
      <c r="AF3139" s="1">
        <v>3</v>
      </c>
      <c r="AG3139" s="1">
        <v>3</v>
      </c>
      <c r="AH3139" s="1">
        <v>11</v>
      </c>
      <c r="AI3139" s="1">
        <v>2</v>
      </c>
      <c r="AJ3139" s="1">
        <v>2</v>
      </c>
      <c r="AK3139" s="1">
        <v>51</v>
      </c>
    </row>
    <row r="3140" spans="1:37" x14ac:dyDescent="0.2">
      <c r="A3140" t="s">
        <v>3138</v>
      </c>
      <c r="B3140" t="s">
        <v>5412</v>
      </c>
      <c r="C3140" t="s">
        <v>8977</v>
      </c>
      <c r="D3140" t="s">
        <v>11426</v>
      </c>
      <c r="E3140" t="s">
        <v>9552</v>
      </c>
      <c r="F3140" s="35" t="s">
        <v>11430</v>
      </c>
      <c r="G3140" s="1" t="s">
        <v>5105</v>
      </c>
      <c r="H3140" s="1" t="s">
        <v>5105</v>
      </c>
      <c r="I3140" s="3">
        <v>1</v>
      </c>
      <c r="J3140" s="1">
        <v>0</v>
      </c>
      <c r="K3140" s="1">
        <v>0</v>
      </c>
      <c r="L3140" s="3">
        <v>1</v>
      </c>
      <c r="M3140" s="6">
        <v>7500</v>
      </c>
      <c r="N3140" s="13">
        <v>7500</v>
      </c>
      <c r="O3140" s="3">
        <v>44</v>
      </c>
      <c r="P3140" s="1" t="s">
        <v>2</v>
      </c>
      <c r="Q3140" s="1">
        <v>1.0963000000000001</v>
      </c>
      <c r="R3140" s="3" t="s">
        <v>14989</v>
      </c>
      <c r="S3140" s="1">
        <v>10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</v>
      </c>
      <c r="Z3140" s="1">
        <v>0</v>
      </c>
      <c r="AA3140" s="1">
        <v>0</v>
      </c>
      <c r="AB3140" s="1">
        <v>10</v>
      </c>
      <c r="AC3140" s="3">
        <v>11</v>
      </c>
      <c r="AD3140" s="1">
        <v>-2.8837286E-2</v>
      </c>
      <c r="AE3140" s="1">
        <v>-9.0636766405634006E-2</v>
      </c>
      <c r="AF3140" s="1">
        <v>3</v>
      </c>
      <c r="AG3140" s="1">
        <v>3</v>
      </c>
      <c r="AH3140" s="1">
        <v>11</v>
      </c>
      <c r="AI3140" s="1">
        <v>2</v>
      </c>
      <c r="AJ3140" s="1">
        <v>2</v>
      </c>
      <c r="AK3140" s="1">
        <v>51</v>
      </c>
    </row>
    <row r="3141" spans="1:37" x14ac:dyDescent="0.2">
      <c r="A3141" t="s">
        <v>3139</v>
      </c>
      <c r="B3141" t="s">
        <v>5412</v>
      </c>
      <c r="C3141" t="s">
        <v>8977</v>
      </c>
      <c r="D3141" t="s">
        <v>11426</v>
      </c>
      <c r="E3141" t="s">
        <v>8274</v>
      </c>
      <c r="F3141" s="35" t="s">
        <v>11431</v>
      </c>
      <c r="G3141" s="1" t="s">
        <v>5105</v>
      </c>
      <c r="H3141" s="1" t="s">
        <v>5105</v>
      </c>
      <c r="I3141" s="3">
        <v>1</v>
      </c>
      <c r="J3141" s="1">
        <v>0</v>
      </c>
      <c r="K3141" s="1">
        <v>0</v>
      </c>
      <c r="L3141" s="3">
        <v>1</v>
      </c>
      <c r="M3141" s="6">
        <v>8000</v>
      </c>
      <c r="N3141" s="13">
        <v>8000</v>
      </c>
      <c r="O3141" s="3">
        <v>44</v>
      </c>
      <c r="P3141" s="1">
        <v>1</v>
      </c>
      <c r="Q3141" s="1">
        <v>1</v>
      </c>
      <c r="R3141" s="3">
        <v>47</v>
      </c>
      <c r="S3141" s="1">
        <v>10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80</v>
      </c>
      <c r="Z3141" s="1">
        <v>0</v>
      </c>
      <c r="AA3141" s="1">
        <v>0</v>
      </c>
      <c r="AB3141" s="1">
        <v>10</v>
      </c>
      <c r="AC3141" s="3">
        <v>11</v>
      </c>
      <c r="AD3141" s="1">
        <v>-2.8837286E-2</v>
      </c>
      <c r="AE3141" s="1">
        <v>-9.0636766405634006E-2</v>
      </c>
      <c r="AF3141" s="1">
        <v>3</v>
      </c>
      <c r="AG3141" s="1">
        <v>3</v>
      </c>
      <c r="AH3141" s="1">
        <v>11</v>
      </c>
      <c r="AI3141" s="1">
        <v>2</v>
      </c>
      <c r="AJ3141" s="1">
        <v>2</v>
      </c>
      <c r="AK3141" s="1">
        <v>51</v>
      </c>
    </row>
    <row r="3142" spans="1:37" x14ac:dyDescent="0.2">
      <c r="A3142" t="s">
        <v>3140</v>
      </c>
      <c r="B3142" t="s">
        <v>5412</v>
      </c>
      <c r="C3142" t="s">
        <v>8977</v>
      </c>
      <c r="D3142" t="s">
        <v>11426</v>
      </c>
      <c r="E3142" t="s">
        <v>8067</v>
      </c>
      <c r="F3142" s="35" t="s">
        <v>11432</v>
      </c>
      <c r="G3142" s="1" t="s">
        <v>5105</v>
      </c>
      <c r="H3142" s="1" t="s">
        <v>5105</v>
      </c>
      <c r="I3142" s="3">
        <v>1</v>
      </c>
      <c r="J3142" s="1">
        <v>0</v>
      </c>
      <c r="K3142" s="1">
        <v>0</v>
      </c>
      <c r="L3142" s="3">
        <v>1</v>
      </c>
      <c r="M3142" s="6">
        <v>8000</v>
      </c>
      <c r="N3142" s="13">
        <v>8000</v>
      </c>
      <c r="O3142" s="3">
        <v>44</v>
      </c>
      <c r="P3142" s="1">
        <v>1.0049999999999999</v>
      </c>
      <c r="Q3142" s="1">
        <v>1.0049999999999999</v>
      </c>
      <c r="R3142" s="3">
        <v>47</v>
      </c>
      <c r="S3142" s="1">
        <v>10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80</v>
      </c>
      <c r="Z3142" s="1">
        <v>5</v>
      </c>
      <c r="AA3142" s="1">
        <v>0</v>
      </c>
      <c r="AB3142" s="1">
        <v>5</v>
      </c>
      <c r="AC3142" s="3">
        <v>1</v>
      </c>
      <c r="AD3142" s="1">
        <v>-2.1291344E-2</v>
      </c>
      <c r="AE3142" s="1">
        <v>-9.9594522143188494E-2</v>
      </c>
      <c r="AF3142" s="1">
        <v>3</v>
      </c>
      <c r="AG3142" s="1">
        <v>3</v>
      </c>
      <c r="AH3142" s="1">
        <v>1</v>
      </c>
      <c r="AI3142" s="1">
        <v>1</v>
      </c>
      <c r="AJ3142" s="1">
        <v>1</v>
      </c>
      <c r="AK3142" s="1">
        <v>51</v>
      </c>
    </row>
    <row r="3143" spans="1:37" x14ac:dyDescent="0.2">
      <c r="A3143" t="s">
        <v>3141</v>
      </c>
      <c r="B3143" t="s">
        <v>5412</v>
      </c>
      <c r="C3143" t="s">
        <v>8977</v>
      </c>
      <c r="D3143" t="s">
        <v>11426</v>
      </c>
      <c r="E3143" t="s">
        <v>11433</v>
      </c>
      <c r="F3143" s="35" t="s">
        <v>11434</v>
      </c>
      <c r="G3143" s="1" t="s">
        <v>5105</v>
      </c>
      <c r="H3143" s="1" t="s">
        <v>5105</v>
      </c>
      <c r="I3143" s="3">
        <v>1</v>
      </c>
      <c r="J3143" s="1">
        <v>0</v>
      </c>
      <c r="K3143" s="1">
        <v>0</v>
      </c>
      <c r="L3143" s="3">
        <v>1</v>
      </c>
      <c r="M3143" s="6">
        <v>8000</v>
      </c>
      <c r="N3143" s="13">
        <v>8000</v>
      </c>
      <c r="O3143" s="3">
        <v>44</v>
      </c>
      <c r="P3143" s="1">
        <v>1</v>
      </c>
      <c r="Q3143" s="1">
        <v>1</v>
      </c>
      <c r="R3143" s="3">
        <v>47</v>
      </c>
      <c r="S3143" s="1">
        <v>10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</v>
      </c>
      <c r="Z3143" s="1">
        <v>0</v>
      </c>
      <c r="AA3143" s="1">
        <v>0</v>
      </c>
      <c r="AB3143" s="1">
        <v>10</v>
      </c>
      <c r="AC3143" s="3">
        <v>11</v>
      </c>
      <c r="AD3143" s="1">
        <v>-2.8837286E-2</v>
      </c>
      <c r="AE3143" s="1">
        <v>-9.0636766405634006E-2</v>
      </c>
      <c r="AF3143" s="1">
        <v>3</v>
      </c>
      <c r="AG3143" s="1">
        <v>3</v>
      </c>
      <c r="AH3143" s="1">
        <v>11</v>
      </c>
      <c r="AI3143" s="1">
        <v>2</v>
      </c>
      <c r="AJ3143" s="1">
        <v>2</v>
      </c>
      <c r="AK3143" s="1">
        <v>51</v>
      </c>
    </row>
    <row r="3144" spans="1:37" x14ac:dyDescent="0.2">
      <c r="A3144" t="s">
        <v>3142</v>
      </c>
      <c r="B3144" t="s">
        <v>5123</v>
      </c>
      <c r="C3144" t="s">
        <v>5131</v>
      </c>
      <c r="D3144" t="s">
        <v>11435</v>
      </c>
      <c r="E3144" t="s">
        <v>8762</v>
      </c>
      <c r="F3144" s="35" t="s">
        <v>11436</v>
      </c>
      <c r="G3144" s="1" t="s">
        <v>5104</v>
      </c>
      <c r="H3144" s="1" t="s">
        <v>5104</v>
      </c>
      <c r="I3144" s="3">
        <v>1</v>
      </c>
      <c r="J3144" s="1">
        <v>0</v>
      </c>
      <c r="K3144" s="1">
        <v>0</v>
      </c>
      <c r="L3144" s="3">
        <v>1</v>
      </c>
      <c r="M3144" s="6">
        <v>21.3</v>
      </c>
      <c r="N3144" s="13">
        <v>21.3</v>
      </c>
      <c r="O3144" s="3">
        <v>44</v>
      </c>
      <c r="P3144" s="1" t="s">
        <v>2</v>
      </c>
      <c r="Q3144" s="1">
        <v>4.1566000000000001</v>
      </c>
      <c r="R3144" s="3" t="s">
        <v>14989</v>
      </c>
      <c r="S3144" s="1">
        <v>80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20</v>
      </c>
      <c r="AB3144" s="1">
        <v>0</v>
      </c>
      <c r="AC3144" s="3">
        <v>11</v>
      </c>
      <c r="AD3144" s="1">
        <v>8.0704736999999999E-2</v>
      </c>
      <c r="AE3144" s="1">
        <v>1.17201315484381E-2</v>
      </c>
      <c r="AF3144" s="1">
        <v>1</v>
      </c>
      <c r="AG3144" s="1">
        <v>1</v>
      </c>
      <c r="AH3144" s="1">
        <v>11</v>
      </c>
      <c r="AI3144" s="1">
        <v>3</v>
      </c>
      <c r="AJ3144" s="1">
        <v>3</v>
      </c>
      <c r="AK3144" s="1">
        <v>51</v>
      </c>
    </row>
    <row r="3145" spans="1:37" x14ac:dyDescent="0.2">
      <c r="A3145" t="s">
        <v>3143</v>
      </c>
      <c r="B3145" t="s">
        <v>5554</v>
      </c>
      <c r="C3145" t="s">
        <v>5555</v>
      </c>
      <c r="D3145" t="s">
        <v>11437</v>
      </c>
      <c r="E3145" t="s">
        <v>11438</v>
      </c>
      <c r="F3145" s="35" t="s">
        <v>11439</v>
      </c>
      <c r="G3145" s="1" t="s">
        <v>5104</v>
      </c>
      <c r="H3145" s="1" t="s">
        <v>5104</v>
      </c>
      <c r="I3145" s="3">
        <v>2</v>
      </c>
      <c r="J3145" s="1">
        <v>0</v>
      </c>
      <c r="K3145" s="1">
        <v>0</v>
      </c>
      <c r="L3145" s="3">
        <v>1</v>
      </c>
      <c r="M3145" s="6">
        <v>4</v>
      </c>
      <c r="N3145" s="13">
        <v>4</v>
      </c>
      <c r="O3145" s="3">
        <v>44</v>
      </c>
      <c r="P3145" s="1" t="s">
        <v>2</v>
      </c>
      <c r="Q3145" s="1">
        <v>4.6988000000000003</v>
      </c>
      <c r="R3145" s="3" t="s">
        <v>14989</v>
      </c>
      <c r="S3145" s="1">
        <v>100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3">
        <v>11</v>
      </c>
      <c r="AD3145" s="1">
        <v>9.9855619000000007E-2</v>
      </c>
      <c r="AE3145" s="1">
        <v>2.21434269404166E-2</v>
      </c>
      <c r="AF3145" s="1">
        <v>1</v>
      </c>
      <c r="AG3145" s="1">
        <v>1</v>
      </c>
      <c r="AH3145" s="1">
        <v>11</v>
      </c>
      <c r="AI3145" s="1">
        <v>2</v>
      </c>
      <c r="AJ3145" s="1">
        <v>2</v>
      </c>
      <c r="AK3145" s="1">
        <v>51</v>
      </c>
    </row>
    <row r="3146" spans="1:37" x14ac:dyDescent="0.2">
      <c r="A3146" t="s">
        <v>3144</v>
      </c>
      <c r="B3146" t="s">
        <v>5554</v>
      </c>
      <c r="C3146" t="s">
        <v>5555</v>
      </c>
      <c r="D3146" t="s">
        <v>11437</v>
      </c>
      <c r="E3146" t="s">
        <v>11440</v>
      </c>
      <c r="F3146" s="35" t="s">
        <v>11441</v>
      </c>
      <c r="G3146" s="1" t="s">
        <v>5106</v>
      </c>
      <c r="H3146" s="1" t="s">
        <v>5106</v>
      </c>
      <c r="I3146" s="3">
        <v>1</v>
      </c>
      <c r="J3146" s="1">
        <v>0</v>
      </c>
      <c r="K3146" s="1">
        <v>0</v>
      </c>
      <c r="L3146" s="3">
        <v>1</v>
      </c>
      <c r="M3146" s="6">
        <v>4.4000000000000004</v>
      </c>
      <c r="N3146" s="13">
        <v>4.4000000000000004</v>
      </c>
      <c r="O3146" s="3">
        <v>44</v>
      </c>
      <c r="P3146" s="1">
        <v>3.7250000000000001</v>
      </c>
      <c r="Q3146" s="1">
        <v>3.7250000000000001</v>
      </c>
      <c r="R3146" s="3">
        <v>47</v>
      </c>
      <c r="S3146" s="1">
        <v>100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3">
        <v>11</v>
      </c>
      <c r="AD3146" s="1">
        <v>9.9855619000000007E-2</v>
      </c>
      <c r="AE3146" s="1">
        <v>2.21434269404166E-2</v>
      </c>
      <c r="AF3146" s="1">
        <v>1</v>
      </c>
      <c r="AG3146" s="1">
        <v>1</v>
      </c>
      <c r="AH3146" s="1">
        <v>11</v>
      </c>
      <c r="AI3146" s="1">
        <v>4</v>
      </c>
      <c r="AJ3146" s="1">
        <v>4</v>
      </c>
      <c r="AK3146" s="1">
        <v>51</v>
      </c>
    </row>
    <row r="3147" spans="1:37" x14ac:dyDescent="0.2">
      <c r="A3147" t="s">
        <v>3145</v>
      </c>
      <c r="B3147" t="s">
        <v>5554</v>
      </c>
      <c r="C3147" t="s">
        <v>5555</v>
      </c>
      <c r="D3147" t="s">
        <v>11437</v>
      </c>
      <c r="E3147" t="s">
        <v>9651</v>
      </c>
      <c r="F3147" s="35" t="s">
        <v>11442</v>
      </c>
      <c r="G3147" s="1" t="s">
        <v>5104</v>
      </c>
      <c r="H3147" s="1" t="s">
        <v>5104</v>
      </c>
      <c r="I3147" s="3">
        <v>2</v>
      </c>
      <c r="J3147" s="1">
        <v>0</v>
      </c>
      <c r="K3147" s="1">
        <v>0</v>
      </c>
      <c r="L3147" s="3">
        <v>1</v>
      </c>
      <c r="M3147" s="6">
        <v>5.4</v>
      </c>
      <c r="N3147" s="13">
        <v>5.4</v>
      </c>
      <c r="O3147" s="3">
        <v>44</v>
      </c>
      <c r="P3147" s="1">
        <v>3.76</v>
      </c>
      <c r="Q3147" s="1">
        <v>3.76</v>
      </c>
      <c r="R3147" s="3">
        <v>47</v>
      </c>
      <c r="S3147" s="1">
        <v>100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3">
        <v>11</v>
      </c>
      <c r="AD3147" s="1">
        <v>9.9855619000000007E-2</v>
      </c>
      <c r="AE3147" s="1">
        <v>2.21434269404166E-2</v>
      </c>
      <c r="AF3147" s="1">
        <v>1</v>
      </c>
      <c r="AG3147" s="1">
        <v>1</v>
      </c>
      <c r="AH3147" s="1">
        <v>11</v>
      </c>
      <c r="AI3147" s="1">
        <v>2</v>
      </c>
      <c r="AJ3147" s="1">
        <v>2</v>
      </c>
      <c r="AK3147" s="1">
        <v>51</v>
      </c>
    </row>
    <row r="3148" spans="1:37" x14ac:dyDescent="0.2">
      <c r="A3148" t="s">
        <v>3146</v>
      </c>
      <c r="B3148" t="s">
        <v>5554</v>
      </c>
      <c r="C3148" t="s">
        <v>5555</v>
      </c>
      <c r="D3148" t="s">
        <v>11437</v>
      </c>
      <c r="E3148" t="s">
        <v>11443</v>
      </c>
      <c r="F3148" s="35" t="s">
        <v>11444</v>
      </c>
      <c r="G3148" s="1" t="s">
        <v>2</v>
      </c>
      <c r="H3148" s="1" t="s">
        <v>5104</v>
      </c>
      <c r="I3148" s="14" t="s">
        <v>14989</v>
      </c>
      <c r="J3148" s="1" t="s">
        <v>2</v>
      </c>
      <c r="K3148" s="1">
        <v>0</v>
      </c>
      <c r="L3148" s="14" t="s">
        <v>14989</v>
      </c>
      <c r="M3148" s="6">
        <v>5.3</v>
      </c>
      <c r="N3148" s="13">
        <v>5.3</v>
      </c>
      <c r="O3148" s="3">
        <v>44</v>
      </c>
      <c r="P3148" s="1" t="s">
        <v>2</v>
      </c>
      <c r="Q3148" s="1">
        <v>4.7752999999999997</v>
      </c>
      <c r="R3148" s="3" t="s">
        <v>14989</v>
      </c>
      <c r="S3148" s="1">
        <v>100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3">
        <v>11</v>
      </c>
      <c r="AD3148" s="1">
        <v>9.9855619000000007E-2</v>
      </c>
      <c r="AE3148" s="1">
        <v>2.21434269404166E-2</v>
      </c>
      <c r="AF3148" s="1">
        <v>1</v>
      </c>
      <c r="AG3148" s="1">
        <v>1</v>
      </c>
      <c r="AH3148" s="1">
        <v>11</v>
      </c>
      <c r="AI3148" s="1">
        <v>1</v>
      </c>
      <c r="AJ3148" s="1">
        <v>1</v>
      </c>
      <c r="AK3148" s="1">
        <v>51</v>
      </c>
    </row>
    <row r="3149" spans="1:37" x14ac:dyDescent="0.2">
      <c r="A3149" t="s">
        <v>3147</v>
      </c>
      <c r="B3149" t="s">
        <v>5123</v>
      </c>
      <c r="C3149" t="s">
        <v>5254</v>
      </c>
      <c r="D3149" t="s">
        <v>11445</v>
      </c>
      <c r="E3149" t="s">
        <v>11446</v>
      </c>
      <c r="F3149" s="35" t="s">
        <v>11447</v>
      </c>
      <c r="G3149" s="1" t="s">
        <v>5105</v>
      </c>
      <c r="H3149" s="1" t="s">
        <v>5105</v>
      </c>
      <c r="I3149" s="3">
        <v>1</v>
      </c>
      <c r="J3149" s="1">
        <v>0</v>
      </c>
      <c r="K3149" s="1">
        <v>0</v>
      </c>
      <c r="L3149" s="3">
        <v>1</v>
      </c>
      <c r="M3149" s="6">
        <v>125</v>
      </c>
      <c r="N3149" s="13">
        <v>125</v>
      </c>
      <c r="O3149" s="3">
        <v>44</v>
      </c>
      <c r="P3149" s="1" t="s">
        <v>2</v>
      </c>
      <c r="Q3149" s="1">
        <v>4.1870000000000003</v>
      </c>
      <c r="R3149" s="3" t="s">
        <v>14989</v>
      </c>
      <c r="S3149" s="1">
        <v>20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40</v>
      </c>
      <c r="AB3149" s="1">
        <v>40</v>
      </c>
      <c r="AC3149" s="3">
        <v>11</v>
      </c>
      <c r="AD3149" s="1">
        <v>-4.1695915E-2</v>
      </c>
      <c r="AE3149" s="1">
        <v>2.43890040427127E-2</v>
      </c>
      <c r="AF3149" s="1">
        <v>1</v>
      </c>
      <c r="AG3149" s="1">
        <v>1</v>
      </c>
      <c r="AH3149" s="1">
        <v>11</v>
      </c>
      <c r="AI3149" s="1">
        <v>5</v>
      </c>
      <c r="AJ3149" s="1">
        <v>5</v>
      </c>
      <c r="AK3149" s="1">
        <v>51</v>
      </c>
    </row>
    <row r="3150" spans="1:37" x14ac:dyDescent="0.2">
      <c r="A3150" t="s">
        <v>3148</v>
      </c>
      <c r="B3150" t="s">
        <v>5123</v>
      </c>
      <c r="C3150" t="s">
        <v>5254</v>
      </c>
      <c r="D3150" t="s">
        <v>11445</v>
      </c>
      <c r="E3150" t="s">
        <v>11448</v>
      </c>
      <c r="F3150" s="35" t="s">
        <v>11449</v>
      </c>
      <c r="G3150" s="1" t="s">
        <v>5105</v>
      </c>
      <c r="H3150" s="1" t="s">
        <v>5105</v>
      </c>
      <c r="I3150" s="3">
        <v>1</v>
      </c>
      <c r="J3150" s="1">
        <v>0</v>
      </c>
      <c r="K3150" s="1">
        <v>0</v>
      </c>
      <c r="L3150" s="3">
        <v>1</v>
      </c>
      <c r="M3150" s="6">
        <v>500</v>
      </c>
      <c r="N3150" s="13">
        <v>500</v>
      </c>
      <c r="O3150" s="3">
        <v>44</v>
      </c>
      <c r="P3150" s="1">
        <v>3.91</v>
      </c>
      <c r="Q3150" s="1">
        <v>3.91</v>
      </c>
      <c r="R3150" s="3">
        <v>47</v>
      </c>
      <c r="S3150" s="1">
        <v>20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40</v>
      </c>
      <c r="AB3150" s="1">
        <v>40</v>
      </c>
      <c r="AC3150" s="3">
        <v>11</v>
      </c>
      <c r="AD3150" s="1">
        <v>-4.1695915E-2</v>
      </c>
      <c r="AE3150" s="1">
        <v>2.43890040427127E-2</v>
      </c>
      <c r="AF3150" s="1">
        <v>1</v>
      </c>
      <c r="AG3150" s="1">
        <v>1</v>
      </c>
      <c r="AH3150" s="1">
        <v>11</v>
      </c>
      <c r="AI3150" s="1">
        <v>3</v>
      </c>
      <c r="AJ3150" s="1">
        <v>3</v>
      </c>
      <c r="AK3150" s="1">
        <v>51</v>
      </c>
    </row>
    <row r="3151" spans="1:37" x14ac:dyDescent="0.2">
      <c r="A3151" t="s">
        <v>3149</v>
      </c>
      <c r="B3151" t="s">
        <v>5123</v>
      </c>
      <c r="C3151" t="s">
        <v>5124</v>
      </c>
      <c r="D3151" t="s">
        <v>11450</v>
      </c>
      <c r="E3151" t="s">
        <v>11451</v>
      </c>
      <c r="F3151" s="35" t="s">
        <v>11452</v>
      </c>
      <c r="G3151" s="1" t="s">
        <v>5104</v>
      </c>
      <c r="H3151" s="1" t="s">
        <v>5104</v>
      </c>
      <c r="I3151" s="3">
        <v>1</v>
      </c>
      <c r="J3151" s="1">
        <v>0</v>
      </c>
      <c r="K3151" s="1">
        <v>0</v>
      </c>
      <c r="L3151" s="3">
        <v>1</v>
      </c>
      <c r="M3151" s="6">
        <v>35</v>
      </c>
      <c r="N3151" s="13">
        <v>35</v>
      </c>
      <c r="O3151" s="3">
        <v>44</v>
      </c>
      <c r="P3151" s="1">
        <v>3.9550000000000001</v>
      </c>
      <c r="Q3151" s="1">
        <v>3.9550000000000001</v>
      </c>
      <c r="R3151" s="3">
        <v>47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40</v>
      </c>
      <c r="Z3151" s="1">
        <v>0</v>
      </c>
      <c r="AA3151" s="1">
        <v>30</v>
      </c>
      <c r="AB3151" s="1">
        <v>30</v>
      </c>
      <c r="AC3151" s="3">
        <v>11</v>
      </c>
      <c r="AD3151" s="1">
        <v>-8.2424935000000005E-2</v>
      </c>
      <c r="AE3151" s="1">
        <v>-5.4435516208564003E-2</v>
      </c>
      <c r="AF3151" s="1">
        <v>1</v>
      </c>
      <c r="AG3151" s="1">
        <v>1</v>
      </c>
      <c r="AH3151" s="1">
        <v>11</v>
      </c>
      <c r="AI3151" s="1">
        <v>2</v>
      </c>
      <c r="AJ3151" s="1">
        <v>2</v>
      </c>
      <c r="AK3151" s="1">
        <v>51</v>
      </c>
    </row>
    <row r="3152" spans="1:37" x14ac:dyDescent="0.2">
      <c r="A3152" t="s">
        <v>3150</v>
      </c>
      <c r="B3152" t="s">
        <v>5123</v>
      </c>
      <c r="C3152" t="s">
        <v>5124</v>
      </c>
      <c r="D3152" t="s">
        <v>11450</v>
      </c>
      <c r="E3152" t="s">
        <v>11453</v>
      </c>
      <c r="F3152" s="35" t="s">
        <v>11454</v>
      </c>
      <c r="G3152" s="1" t="s">
        <v>5104</v>
      </c>
      <c r="H3152" s="1" t="s">
        <v>5104</v>
      </c>
      <c r="I3152" s="3">
        <v>1</v>
      </c>
      <c r="J3152" s="1">
        <v>0</v>
      </c>
      <c r="K3152" s="1">
        <v>0</v>
      </c>
      <c r="L3152" s="3">
        <v>1</v>
      </c>
      <c r="M3152" s="6">
        <v>39</v>
      </c>
      <c r="N3152" s="13">
        <v>39</v>
      </c>
      <c r="O3152" s="3">
        <v>44</v>
      </c>
      <c r="P3152" s="1">
        <v>3</v>
      </c>
      <c r="Q3152" s="1">
        <v>3</v>
      </c>
      <c r="R3152" s="3">
        <v>47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40</v>
      </c>
      <c r="Z3152" s="1">
        <v>0</v>
      </c>
      <c r="AA3152" s="1">
        <v>30</v>
      </c>
      <c r="AB3152" s="1">
        <v>30</v>
      </c>
      <c r="AC3152" s="3">
        <v>11</v>
      </c>
      <c r="AD3152" s="1">
        <v>-8.2424935000000005E-2</v>
      </c>
      <c r="AE3152" s="1">
        <v>-5.4435516208564003E-2</v>
      </c>
      <c r="AF3152" s="1">
        <v>1</v>
      </c>
      <c r="AG3152" s="1">
        <v>1</v>
      </c>
      <c r="AH3152" s="1">
        <v>11</v>
      </c>
      <c r="AI3152" s="1">
        <v>3</v>
      </c>
      <c r="AJ3152" s="1">
        <v>3</v>
      </c>
      <c r="AK3152" s="1">
        <v>51</v>
      </c>
    </row>
    <row r="3153" spans="1:37" x14ac:dyDescent="0.2">
      <c r="A3153" t="s">
        <v>3151</v>
      </c>
      <c r="B3153" t="s">
        <v>5123</v>
      </c>
      <c r="C3153" t="s">
        <v>5124</v>
      </c>
      <c r="D3153" t="s">
        <v>11450</v>
      </c>
      <c r="E3153" t="s">
        <v>8847</v>
      </c>
      <c r="F3153" s="35" t="s">
        <v>11455</v>
      </c>
      <c r="G3153" s="1" t="s">
        <v>5104</v>
      </c>
      <c r="H3153" s="1" t="s">
        <v>5104</v>
      </c>
      <c r="I3153" s="3">
        <v>1</v>
      </c>
      <c r="J3153" s="1">
        <v>0</v>
      </c>
      <c r="K3153" s="1">
        <v>0</v>
      </c>
      <c r="L3153" s="3">
        <v>1</v>
      </c>
      <c r="M3153" s="6">
        <v>35</v>
      </c>
      <c r="N3153" s="13">
        <v>35</v>
      </c>
      <c r="O3153" s="3">
        <v>44</v>
      </c>
      <c r="P3153" s="1">
        <v>2.92</v>
      </c>
      <c r="Q3153" s="1">
        <v>2.92</v>
      </c>
      <c r="R3153" s="3">
        <v>47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40</v>
      </c>
      <c r="Z3153" s="1">
        <v>0</v>
      </c>
      <c r="AA3153" s="1">
        <v>30</v>
      </c>
      <c r="AB3153" s="1">
        <v>30</v>
      </c>
      <c r="AC3153" s="3">
        <v>11</v>
      </c>
      <c r="AD3153" s="1">
        <v>-8.2424935000000005E-2</v>
      </c>
      <c r="AE3153" s="1">
        <v>-5.4435516208564003E-2</v>
      </c>
      <c r="AF3153" s="1">
        <v>1</v>
      </c>
      <c r="AG3153" s="1">
        <v>1</v>
      </c>
      <c r="AH3153" s="1">
        <v>11</v>
      </c>
      <c r="AI3153" s="1">
        <v>1</v>
      </c>
      <c r="AJ3153" s="1">
        <v>1</v>
      </c>
      <c r="AK3153" s="1">
        <v>51</v>
      </c>
    </row>
    <row r="3154" spans="1:37" x14ac:dyDescent="0.2">
      <c r="A3154" t="s">
        <v>3152</v>
      </c>
      <c r="B3154" t="s">
        <v>5123</v>
      </c>
      <c r="C3154" t="s">
        <v>5124</v>
      </c>
      <c r="D3154" t="s">
        <v>11450</v>
      </c>
      <c r="E3154" t="s">
        <v>5224</v>
      </c>
      <c r="F3154" s="35" t="s">
        <v>11456</v>
      </c>
      <c r="G3154" s="1" t="s">
        <v>5104</v>
      </c>
      <c r="H3154" s="1" t="s">
        <v>5104</v>
      </c>
      <c r="I3154" s="3">
        <v>1</v>
      </c>
      <c r="J3154" s="1">
        <v>0</v>
      </c>
      <c r="K3154" s="1">
        <v>0</v>
      </c>
      <c r="L3154" s="3">
        <v>1</v>
      </c>
      <c r="M3154" s="6">
        <v>35</v>
      </c>
      <c r="N3154" s="13">
        <v>35</v>
      </c>
      <c r="O3154" s="3">
        <v>44</v>
      </c>
      <c r="P3154" s="1">
        <v>3.0274999999999999</v>
      </c>
      <c r="Q3154" s="1">
        <v>3.0274999999999999</v>
      </c>
      <c r="R3154" s="3">
        <v>47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40</v>
      </c>
      <c r="Z3154" s="1">
        <v>0</v>
      </c>
      <c r="AA3154" s="1">
        <v>30</v>
      </c>
      <c r="AB3154" s="1">
        <v>30</v>
      </c>
      <c r="AC3154" s="3">
        <v>11</v>
      </c>
      <c r="AD3154" s="1">
        <v>-8.2424935000000005E-2</v>
      </c>
      <c r="AE3154" s="1">
        <v>-5.4435516208564003E-2</v>
      </c>
      <c r="AF3154" s="1">
        <v>1</v>
      </c>
      <c r="AG3154" s="1">
        <v>1</v>
      </c>
      <c r="AH3154" s="1">
        <v>11</v>
      </c>
      <c r="AI3154" s="1">
        <v>2</v>
      </c>
      <c r="AJ3154" s="1">
        <v>2</v>
      </c>
      <c r="AK3154" s="1">
        <v>51</v>
      </c>
    </row>
    <row r="3155" spans="1:37" x14ac:dyDescent="0.2">
      <c r="A3155" t="s">
        <v>3153</v>
      </c>
      <c r="B3155" t="s">
        <v>5123</v>
      </c>
      <c r="C3155" t="s">
        <v>5124</v>
      </c>
      <c r="D3155" t="s">
        <v>11450</v>
      </c>
      <c r="E3155" t="s">
        <v>11457</v>
      </c>
      <c r="F3155" s="35" t="s">
        <v>11458</v>
      </c>
      <c r="G3155" s="1" t="s">
        <v>5104</v>
      </c>
      <c r="H3155" s="1" t="s">
        <v>5104</v>
      </c>
      <c r="I3155" s="3">
        <v>1</v>
      </c>
      <c r="J3155" s="1">
        <v>0</v>
      </c>
      <c r="K3155" s="1">
        <v>0</v>
      </c>
      <c r="L3155" s="3">
        <v>1</v>
      </c>
      <c r="M3155" s="6">
        <v>52</v>
      </c>
      <c r="N3155" s="13">
        <v>52</v>
      </c>
      <c r="O3155" s="3">
        <v>44</v>
      </c>
      <c r="P3155" s="1">
        <v>3.28</v>
      </c>
      <c r="Q3155" s="1">
        <v>3.28</v>
      </c>
      <c r="R3155" s="3">
        <v>47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40</v>
      </c>
      <c r="Z3155" s="1">
        <v>0</v>
      </c>
      <c r="AA3155" s="1">
        <v>30</v>
      </c>
      <c r="AB3155" s="1">
        <v>30</v>
      </c>
      <c r="AC3155" s="3">
        <v>11</v>
      </c>
      <c r="AD3155" s="1">
        <v>-8.2424935000000005E-2</v>
      </c>
      <c r="AE3155" s="1">
        <v>-5.4435516208564003E-2</v>
      </c>
      <c r="AF3155" s="1">
        <v>1</v>
      </c>
      <c r="AG3155" s="1">
        <v>1</v>
      </c>
      <c r="AH3155" s="1">
        <v>11</v>
      </c>
      <c r="AI3155" s="1">
        <v>3</v>
      </c>
      <c r="AJ3155" s="1">
        <v>3</v>
      </c>
      <c r="AK3155" s="1">
        <v>51</v>
      </c>
    </row>
    <row r="3156" spans="1:37" x14ac:dyDescent="0.2">
      <c r="A3156" t="s">
        <v>3154</v>
      </c>
      <c r="B3156" t="s">
        <v>5168</v>
      </c>
      <c r="C3156" t="s">
        <v>5169</v>
      </c>
      <c r="D3156" t="s">
        <v>11459</v>
      </c>
      <c r="E3156" t="s">
        <v>11460</v>
      </c>
      <c r="F3156" s="35" t="s">
        <v>11461</v>
      </c>
      <c r="G3156" s="1" t="s">
        <v>5104</v>
      </c>
      <c r="H3156" s="1" t="s">
        <v>5104</v>
      </c>
      <c r="I3156" s="3">
        <v>1</v>
      </c>
      <c r="J3156" s="1">
        <v>0</v>
      </c>
      <c r="K3156" s="1">
        <v>0</v>
      </c>
      <c r="L3156" s="3">
        <v>1</v>
      </c>
      <c r="M3156" s="6">
        <v>65.099999999999994</v>
      </c>
      <c r="N3156" s="13">
        <v>65.099999999999994</v>
      </c>
      <c r="O3156" s="3">
        <v>44</v>
      </c>
      <c r="P3156" s="1">
        <v>0.99</v>
      </c>
      <c r="Q3156" s="1">
        <v>0.99</v>
      </c>
      <c r="R3156" s="3">
        <v>47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40</v>
      </c>
      <c r="Z3156" s="1">
        <v>60</v>
      </c>
      <c r="AA3156" s="1">
        <v>0</v>
      </c>
      <c r="AB3156" s="1">
        <v>0</v>
      </c>
      <c r="AC3156" s="3">
        <v>11</v>
      </c>
      <c r="AD3156" s="1">
        <v>-2.7089959E-2</v>
      </c>
      <c r="AE3156" s="1">
        <v>-9.8975319591518604E-2</v>
      </c>
      <c r="AF3156" s="1">
        <v>3</v>
      </c>
      <c r="AG3156" s="1">
        <v>3</v>
      </c>
      <c r="AH3156" s="1">
        <v>11</v>
      </c>
      <c r="AI3156" s="1">
        <v>5</v>
      </c>
      <c r="AJ3156" s="1">
        <v>5</v>
      </c>
      <c r="AK3156" s="1">
        <v>51</v>
      </c>
    </row>
    <row r="3157" spans="1:37" x14ac:dyDescent="0.2">
      <c r="A3157" t="s">
        <v>3155</v>
      </c>
      <c r="B3157" t="s">
        <v>5168</v>
      </c>
      <c r="C3157" t="s">
        <v>5169</v>
      </c>
      <c r="D3157" t="s">
        <v>11459</v>
      </c>
      <c r="E3157" t="s">
        <v>11462</v>
      </c>
      <c r="F3157" s="35" t="s">
        <v>11463</v>
      </c>
      <c r="G3157" s="1" t="s">
        <v>5104</v>
      </c>
      <c r="H3157" s="1" t="s">
        <v>5104</v>
      </c>
      <c r="I3157" s="3">
        <v>1</v>
      </c>
      <c r="J3157" s="1">
        <v>0</v>
      </c>
      <c r="K3157" s="1">
        <v>0</v>
      </c>
      <c r="L3157" s="3">
        <v>1</v>
      </c>
      <c r="M3157" s="6">
        <v>45.1</v>
      </c>
      <c r="N3157" s="13">
        <v>45.1</v>
      </c>
      <c r="O3157" s="3">
        <v>44</v>
      </c>
      <c r="P3157" s="1">
        <v>0.99750000000000005</v>
      </c>
      <c r="Q3157" s="1">
        <v>0.99750000000000005</v>
      </c>
      <c r="R3157" s="3">
        <v>47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40</v>
      </c>
      <c r="Z3157" s="1">
        <v>60</v>
      </c>
      <c r="AA3157" s="1">
        <v>0</v>
      </c>
      <c r="AB3157" s="1">
        <v>0</v>
      </c>
      <c r="AC3157" s="3">
        <v>11</v>
      </c>
      <c r="AD3157" s="1">
        <v>-2.7089959E-2</v>
      </c>
      <c r="AE3157" s="1">
        <v>-9.8975319591518604E-2</v>
      </c>
      <c r="AF3157" s="1">
        <v>3</v>
      </c>
      <c r="AG3157" s="1">
        <v>3</v>
      </c>
      <c r="AH3157" s="1">
        <v>11</v>
      </c>
      <c r="AI3157" s="1">
        <v>4</v>
      </c>
      <c r="AJ3157" s="1">
        <v>4</v>
      </c>
      <c r="AK3157" s="1">
        <v>51</v>
      </c>
    </row>
    <row r="3158" spans="1:37" x14ac:dyDescent="0.2">
      <c r="A3158" t="s">
        <v>3156</v>
      </c>
      <c r="B3158" t="s">
        <v>5168</v>
      </c>
      <c r="C3158" t="s">
        <v>5605</v>
      </c>
      <c r="D3158" t="s">
        <v>11464</v>
      </c>
      <c r="E3158" t="s">
        <v>11465</v>
      </c>
      <c r="F3158" s="35" t="s">
        <v>11466</v>
      </c>
      <c r="G3158" s="1" t="s">
        <v>5104</v>
      </c>
      <c r="H3158" s="1" t="s">
        <v>5104</v>
      </c>
      <c r="I3158" s="3">
        <v>1</v>
      </c>
      <c r="J3158" s="1">
        <v>0</v>
      </c>
      <c r="K3158" s="1">
        <v>0</v>
      </c>
      <c r="L3158" s="3">
        <v>1</v>
      </c>
      <c r="M3158" s="6">
        <v>38.299999999999997</v>
      </c>
      <c r="N3158" s="13">
        <v>38.299999999999997</v>
      </c>
      <c r="O3158" s="3">
        <v>44</v>
      </c>
      <c r="P3158" s="1">
        <v>1.8875</v>
      </c>
      <c r="Q3158" s="1">
        <v>1.8875</v>
      </c>
      <c r="R3158" s="3">
        <v>47</v>
      </c>
      <c r="S3158" s="1">
        <v>100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3">
        <v>11</v>
      </c>
      <c r="AD3158" s="1">
        <v>9.9855619000000007E-2</v>
      </c>
      <c r="AE3158" s="1">
        <v>2.2143426940416499E-2</v>
      </c>
      <c r="AF3158" s="1">
        <v>4</v>
      </c>
      <c r="AG3158" s="2">
        <v>4</v>
      </c>
      <c r="AH3158" s="1">
        <v>11</v>
      </c>
      <c r="AI3158" s="1">
        <v>1</v>
      </c>
      <c r="AJ3158" s="1">
        <v>1</v>
      </c>
      <c r="AK3158" s="1">
        <v>51</v>
      </c>
    </row>
    <row r="3159" spans="1:37" x14ac:dyDescent="0.2">
      <c r="A3159" t="s">
        <v>3157</v>
      </c>
      <c r="B3159" t="s">
        <v>5168</v>
      </c>
      <c r="C3159" t="s">
        <v>5605</v>
      </c>
      <c r="D3159" t="s">
        <v>11464</v>
      </c>
      <c r="E3159" t="s">
        <v>11467</v>
      </c>
      <c r="F3159" s="35" t="s">
        <v>11468</v>
      </c>
      <c r="G3159" s="1" t="s">
        <v>5104</v>
      </c>
      <c r="H3159" s="1" t="s">
        <v>5104</v>
      </c>
      <c r="I3159" s="3">
        <v>1</v>
      </c>
      <c r="J3159" s="1">
        <v>1</v>
      </c>
      <c r="K3159" s="1">
        <v>1</v>
      </c>
      <c r="L3159" s="3">
        <v>1</v>
      </c>
      <c r="M3159" s="6">
        <v>7.1</v>
      </c>
      <c r="N3159" s="13">
        <v>7.1</v>
      </c>
      <c r="O3159" s="3">
        <v>44</v>
      </c>
      <c r="P3159" s="1">
        <v>1.5</v>
      </c>
      <c r="Q3159" s="1">
        <v>1.5</v>
      </c>
      <c r="R3159" s="3">
        <v>47</v>
      </c>
      <c r="S3159" s="1">
        <v>100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3">
        <v>11</v>
      </c>
      <c r="AD3159" s="1">
        <v>9.9855619000000007E-2</v>
      </c>
      <c r="AE3159" s="1">
        <v>2.2143426940416499E-2</v>
      </c>
      <c r="AF3159" s="1">
        <v>4</v>
      </c>
      <c r="AG3159" s="2">
        <v>4</v>
      </c>
      <c r="AH3159" s="1">
        <v>11</v>
      </c>
      <c r="AI3159" s="1">
        <v>4</v>
      </c>
      <c r="AJ3159" s="1">
        <v>4</v>
      </c>
      <c r="AK3159" s="1">
        <v>51</v>
      </c>
    </row>
    <row r="3160" spans="1:37" x14ac:dyDescent="0.2">
      <c r="A3160" t="s">
        <v>3158</v>
      </c>
      <c r="B3160" t="s">
        <v>5168</v>
      </c>
      <c r="C3160" t="s">
        <v>5605</v>
      </c>
      <c r="D3160" t="s">
        <v>11464</v>
      </c>
      <c r="E3160" t="s">
        <v>11469</v>
      </c>
      <c r="F3160" s="35" t="s">
        <v>11470</v>
      </c>
      <c r="G3160" s="1" t="s">
        <v>5104</v>
      </c>
      <c r="H3160" s="1" t="s">
        <v>5104</v>
      </c>
      <c r="I3160" s="3">
        <v>1</v>
      </c>
      <c r="J3160" s="1">
        <v>0</v>
      </c>
      <c r="K3160" s="1">
        <v>0</v>
      </c>
      <c r="L3160" s="3">
        <v>1</v>
      </c>
      <c r="M3160" s="6">
        <v>27.6</v>
      </c>
      <c r="N3160" s="13">
        <v>27.6</v>
      </c>
      <c r="O3160" s="3">
        <v>44</v>
      </c>
      <c r="P3160" s="1">
        <v>1.165</v>
      </c>
      <c r="Q3160" s="1">
        <v>1.165</v>
      </c>
      <c r="R3160" s="3">
        <v>47</v>
      </c>
      <c r="S3160" s="1">
        <v>100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3">
        <v>11</v>
      </c>
      <c r="AD3160" s="1">
        <v>9.9855619000000007E-2</v>
      </c>
      <c r="AE3160" s="1">
        <v>2.2143426940416499E-2</v>
      </c>
      <c r="AF3160" s="1">
        <v>4</v>
      </c>
      <c r="AG3160" s="2">
        <v>4</v>
      </c>
      <c r="AH3160" s="1">
        <v>11</v>
      </c>
      <c r="AI3160" s="1">
        <v>2</v>
      </c>
      <c r="AJ3160" s="1">
        <v>2</v>
      </c>
      <c r="AK3160" s="1">
        <v>51</v>
      </c>
    </row>
    <row r="3161" spans="1:37" x14ac:dyDescent="0.2">
      <c r="A3161" t="s">
        <v>3159</v>
      </c>
      <c r="B3161" t="s">
        <v>5168</v>
      </c>
      <c r="C3161" t="s">
        <v>5605</v>
      </c>
      <c r="D3161" t="s">
        <v>11464</v>
      </c>
      <c r="E3161" t="s">
        <v>11471</v>
      </c>
      <c r="F3161" s="35" t="s">
        <v>11472</v>
      </c>
      <c r="G3161" s="1" t="s">
        <v>5104</v>
      </c>
      <c r="H3161" s="1" t="s">
        <v>5104</v>
      </c>
      <c r="I3161" s="3">
        <v>1</v>
      </c>
      <c r="J3161" s="1">
        <v>0</v>
      </c>
      <c r="K3161" s="1">
        <v>0</v>
      </c>
      <c r="L3161" s="3">
        <v>1</v>
      </c>
      <c r="M3161" s="6">
        <v>49.7</v>
      </c>
      <c r="N3161" s="13">
        <v>49.7</v>
      </c>
      <c r="O3161" s="3">
        <v>44</v>
      </c>
      <c r="P3161" s="1">
        <v>1.82</v>
      </c>
      <c r="Q3161" s="1">
        <v>1.82</v>
      </c>
      <c r="R3161" s="3">
        <v>47</v>
      </c>
      <c r="S3161" s="1">
        <v>100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3">
        <v>11</v>
      </c>
      <c r="AD3161" s="1">
        <v>9.9855619000000007E-2</v>
      </c>
      <c r="AE3161" s="1">
        <v>2.2143426940416499E-2</v>
      </c>
      <c r="AF3161" s="1">
        <v>4</v>
      </c>
      <c r="AG3161" s="2">
        <v>4</v>
      </c>
      <c r="AH3161" s="1">
        <v>11</v>
      </c>
      <c r="AI3161" s="1">
        <v>2</v>
      </c>
      <c r="AJ3161" s="1">
        <v>2</v>
      </c>
      <c r="AK3161" s="1">
        <v>51</v>
      </c>
    </row>
    <row r="3162" spans="1:37" x14ac:dyDescent="0.2">
      <c r="A3162" t="s">
        <v>3160</v>
      </c>
      <c r="B3162" t="s">
        <v>5168</v>
      </c>
      <c r="C3162" t="s">
        <v>5605</v>
      </c>
      <c r="D3162" t="s">
        <v>11464</v>
      </c>
      <c r="E3162" t="s">
        <v>11473</v>
      </c>
      <c r="F3162" s="35" t="s">
        <v>11474</v>
      </c>
      <c r="G3162" s="1" t="s">
        <v>5104</v>
      </c>
      <c r="H3162" s="1" t="s">
        <v>5104</v>
      </c>
      <c r="I3162" s="3">
        <v>1</v>
      </c>
      <c r="J3162" s="1">
        <v>0</v>
      </c>
      <c r="K3162" s="1">
        <v>0</v>
      </c>
      <c r="L3162" s="3">
        <v>1</v>
      </c>
      <c r="M3162" s="6">
        <v>13.3</v>
      </c>
      <c r="N3162" s="13">
        <v>13.3</v>
      </c>
      <c r="O3162" s="3">
        <v>44</v>
      </c>
      <c r="P3162" s="1">
        <v>1.615</v>
      </c>
      <c r="Q3162" s="1">
        <v>1.615</v>
      </c>
      <c r="R3162" s="3">
        <v>47</v>
      </c>
      <c r="S3162" s="1">
        <v>100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3">
        <v>11</v>
      </c>
      <c r="AD3162" s="1">
        <v>9.9855619000000007E-2</v>
      </c>
      <c r="AE3162" s="1">
        <v>2.2143426940416499E-2</v>
      </c>
      <c r="AF3162" s="1">
        <v>4</v>
      </c>
      <c r="AG3162" s="2">
        <v>4</v>
      </c>
      <c r="AH3162" s="1">
        <v>11</v>
      </c>
      <c r="AI3162" s="1">
        <v>5</v>
      </c>
      <c r="AJ3162" s="1">
        <v>5</v>
      </c>
      <c r="AK3162" s="1">
        <v>51</v>
      </c>
    </row>
    <row r="3163" spans="1:37" x14ac:dyDescent="0.2">
      <c r="A3163" t="s">
        <v>3161</v>
      </c>
      <c r="B3163" t="s">
        <v>5168</v>
      </c>
      <c r="C3163" t="s">
        <v>5605</v>
      </c>
      <c r="D3163" t="s">
        <v>11464</v>
      </c>
      <c r="E3163" t="s">
        <v>7486</v>
      </c>
      <c r="F3163" s="35" t="s">
        <v>11475</v>
      </c>
      <c r="G3163" s="1" t="s">
        <v>5104</v>
      </c>
      <c r="H3163" s="1" t="s">
        <v>5104</v>
      </c>
      <c r="I3163" s="3">
        <v>1</v>
      </c>
      <c r="J3163" s="1">
        <v>0</v>
      </c>
      <c r="K3163" s="1">
        <v>0</v>
      </c>
      <c r="L3163" s="3">
        <v>1</v>
      </c>
      <c r="M3163" s="6">
        <v>14.2</v>
      </c>
      <c r="N3163" s="13">
        <v>14.2</v>
      </c>
      <c r="O3163" s="3">
        <v>44</v>
      </c>
      <c r="P3163" s="1">
        <v>1.5</v>
      </c>
      <c r="Q3163" s="1">
        <v>1.5</v>
      </c>
      <c r="R3163" s="3">
        <v>47</v>
      </c>
      <c r="S3163" s="1">
        <v>100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3">
        <v>11</v>
      </c>
      <c r="AD3163" s="1">
        <v>9.9855619000000007E-2</v>
      </c>
      <c r="AE3163" s="1">
        <v>2.2143426940416499E-2</v>
      </c>
      <c r="AF3163" s="1">
        <v>4</v>
      </c>
      <c r="AG3163" s="2">
        <v>4</v>
      </c>
      <c r="AH3163" s="1">
        <v>11</v>
      </c>
      <c r="AI3163" s="1">
        <v>4</v>
      </c>
      <c r="AJ3163" s="1">
        <v>4</v>
      </c>
      <c r="AK3163" s="1">
        <v>51</v>
      </c>
    </row>
    <row r="3164" spans="1:37" x14ac:dyDescent="0.2">
      <c r="A3164" t="s">
        <v>3162</v>
      </c>
      <c r="B3164" t="s">
        <v>5168</v>
      </c>
      <c r="C3164" t="s">
        <v>5605</v>
      </c>
      <c r="D3164" t="s">
        <v>11464</v>
      </c>
      <c r="E3164" t="s">
        <v>11476</v>
      </c>
      <c r="F3164" s="35" t="s">
        <v>11477</v>
      </c>
      <c r="G3164" s="1" t="s">
        <v>5104</v>
      </c>
      <c r="H3164" s="1" t="s">
        <v>5104</v>
      </c>
      <c r="I3164" s="3">
        <v>1</v>
      </c>
      <c r="J3164" s="1">
        <v>0</v>
      </c>
      <c r="K3164" s="1">
        <v>0</v>
      </c>
      <c r="L3164" s="3">
        <v>1</v>
      </c>
      <c r="M3164" s="6">
        <v>28</v>
      </c>
      <c r="N3164" s="13">
        <v>28</v>
      </c>
      <c r="O3164" s="3">
        <v>44</v>
      </c>
      <c r="P3164" s="1">
        <v>1.2475000000000001</v>
      </c>
      <c r="Q3164" s="1">
        <v>1.2475000000000001</v>
      </c>
      <c r="R3164" s="3">
        <v>47</v>
      </c>
      <c r="S3164" s="1">
        <v>100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3">
        <v>11</v>
      </c>
      <c r="AD3164" s="1">
        <v>9.9855619000000007E-2</v>
      </c>
      <c r="AE3164" s="1">
        <v>2.2143426940416499E-2</v>
      </c>
      <c r="AF3164" s="1">
        <v>4</v>
      </c>
      <c r="AG3164" s="2">
        <v>4</v>
      </c>
      <c r="AH3164" s="1">
        <v>11</v>
      </c>
      <c r="AI3164" s="1">
        <v>5</v>
      </c>
      <c r="AJ3164" s="1">
        <v>5</v>
      </c>
      <c r="AK3164" s="1">
        <v>51</v>
      </c>
    </row>
    <row r="3165" spans="1:37" x14ac:dyDescent="0.2">
      <c r="A3165" t="s">
        <v>3163</v>
      </c>
      <c r="B3165" t="s">
        <v>5168</v>
      </c>
      <c r="C3165" t="s">
        <v>5605</v>
      </c>
      <c r="D3165" t="s">
        <v>11464</v>
      </c>
      <c r="E3165" t="s">
        <v>11478</v>
      </c>
      <c r="F3165" s="35" t="s">
        <v>11479</v>
      </c>
      <c r="G3165" s="1" t="s">
        <v>5104</v>
      </c>
      <c r="H3165" s="1" t="s">
        <v>5104</v>
      </c>
      <c r="I3165" s="3">
        <v>1</v>
      </c>
      <c r="J3165" s="1">
        <v>0</v>
      </c>
      <c r="K3165" s="1">
        <v>0</v>
      </c>
      <c r="L3165" s="3">
        <v>1</v>
      </c>
      <c r="M3165" s="6">
        <v>24.1</v>
      </c>
      <c r="N3165" s="13">
        <v>24.1</v>
      </c>
      <c r="O3165" s="3">
        <v>44</v>
      </c>
      <c r="P3165" s="1">
        <v>1.165</v>
      </c>
      <c r="Q3165" s="1">
        <v>1.165</v>
      </c>
      <c r="R3165" s="3">
        <v>47</v>
      </c>
      <c r="S3165" s="1">
        <v>100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3">
        <v>11</v>
      </c>
      <c r="AD3165" s="1">
        <v>9.9855619000000007E-2</v>
      </c>
      <c r="AE3165" s="1">
        <v>2.2143426940416499E-2</v>
      </c>
      <c r="AF3165" s="1">
        <v>4</v>
      </c>
      <c r="AG3165" s="2">
        <v>4</v>
      </c>
      <c r="AH3165" s="1">
        <v>11</v>
      </c>
      <c r="AI3165" s="1">
        <v>5</v>
      </c>
      <c r="AJ3165" s="1">
        <v>5</v>
      </c>
      <c r="AK3165" s="1">
        <v>51</v>
      </c>
    </row>
    <row r="3166" spans="1:37" x14ac:dyDescent="0.2">
      <c r="A3166" t="s">
        <v>3164</v>
      </c>
      <c r="B3166" t="s">
        <v>5181</v>
      </c>
      <c r="C3166" t="s">
        <v>5824</v>
      </c>
      <c r="D3166" t="s">
        <v>11480</v>
      </c>
      <c r="E3166" t="s">
        <v>11481</v>
      </c>
      <c r="F3166" s="35" t="s">
        <v>11482</v>
      </c>
      <c r="G3166" s="1" t="s">
        <v>5104</v>
      </c>
      <c r="H3166" s="1" t="s">
        <v>5104</v>
      </c>
      <c r="I3166" s="3">
        <v>1</v>
      </c>
      <c r="J3166" s="1">
        <v>1</v>
      </c>
      <c r="K3166" s="1">
        <v>1</v>
      </c>
      <c r="L3166" s="3">
        <v>1</v>
      </c>
      <c r="M3166" s="6">
        <v>4040</v>
      </c>
      <c r="N3166" s="13">
        <v>4040</v>
      </c>
      <c r="O3166" s="3">
        <v>44</v>
      </c>
      <c r="P3166" s="1">
        <v>6.33</v>
      </c>
      <c r="Q3166" s="1">
        <v>6.33</v>
      </c>
      <c r="R3166" s="3">
        <v>47</v>
      </c>
      <c r="S3166" s="1">
        <v>20</v>
      </c>
      <c r="T3166" s="1">
        <v>10</v>
      </c>
      <c r="U3166" s="1">
        <v>30</v>
      </c>
      <c r="V3166" s="1">
        <v>0</v>
      </c>
      <c r="W3166" s="1">
        <v>0</v>
      </c>
      <c r="X3166" s="1">
        <v>0</v>
      </c>
      <c r="Y3166" s="1">
        <v>30</v>
      </c>
      <c r="Z3166" s="1">
        <v>0</v>
      </c>
      <c r="AA3166" s="1">
        <v>10</v>
      </c>
      <c r="AB3166" s="1">
        <v>0</v>
      </c>
      <c r="AC3166" s="3">
        <v>11</v>
      </c>
      <c r="AD3166" s="1">
        <v>1.4113924999999999E-2</v>
      </c>
      <c r="AE3166" s="1">
        <v>-8.4976401203816596E-2</v>
      </c>
      <c r="AF3166" s="1">
        <v>1</v>
      </c>
      <c r="AG3166" s="1">
        <v>1</v>
      </c>
      <c r="AH3166" s="1">
        <v>11</v>
      </c>
      <c r="AI3166" s="1">
        <v>5</v>
      </c>
      <c r="AJ3166" s="1">
        <v>5</v>
      </c>
      <c r="AK3166" s="1">
        <v>51</v>
      </c>
    </row>
    <row r="3167" spans="1:37" x14ac:dyDescent="0.2">
      <c r="A3167" t="s">
        <v>3165</v>
      </c>
      <c r="B3167" t="s">
        <v>5168</v>
      </c>
      <c r="C3167" t="s">
        <v>11483</v>
      </c>
      <c r="D3167" t="s">
        <v>11484</v>
      </c>
      <c r="E3167" t="s">
        <v>11485</v>
      </c>
      <c r="F3167" s="35" t="s">
        <v>11486</v>
      </c>
      <c r="G3167" s="1" t="s">
        <v>5104</v>
      </c>
      <c r="H3167" s="1" t="s">
        <v>5104</v>
      </c>
      <c r="I3167" s="3">
        <v>1</v>
      </c>
      <c r="J3167" s="1">
        <v>0</v>
      </c>
      <c r="K3167" s="1">
        <v>0</v>
      </c>
      <c r="L3167" s="3">
        <v>1</v>
      </c>
      <c r="M3167" s="6">
        <v>12</v>
      </c>
      <c r="N3167" s="13">
        <v>12</v>
      </c>
      <c r="O3167" s="3">
        <v>44</v>
      </c>
      <c r="P3167" s="1">
        <v>0.98</v>
      </c>
      <c r="Q3167" s="1">
        <v>0.98</v>
      </c>
      <c r="R3167" s="3">
        <v>47</v>
      </c>
      <c r="S3167" s="1">
        <v>80</v>
      </c>
      <c r="T3167" s="1">
        <v>10</v>
      </c>
      <c r="U3167" s="1">
        <v>10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3">
        <v>11</v>
      </c>
      <c r="AD3167" s="1">
        <v>0.10955000400000001</v>
      </c>
      <c r="AE3167" s="1">
        <v>2.06573716839707E-2</v>
      </c>
      <c r="AF3167" s="1">
        <v>4</v>
      </c>
      <c r="AG3167" s="2">
        <v>4</v>
      </c>
      <c r="AH3167" s="1">
        <v>11</v>
      </c>
      <c r="AI3167" s="1">
        <v>5</v>
      </c>
      <c r="AJ3167" s="1">
        <v>5</v>
      </c>
      <c r="AK3167" s="1">
        <v>51</v>
      </c>
    </row>
    <row r="3168" spans="1:37" x14ac:dyDescent="0.2">
      <c r="A3168" t="s">
        <v>3166</v>
      </c>
      <c r="B3168" t="s">
        <v>5168</v>
      </c>
      <c r="C3168" t="s">
        <v>11483</v>
      </c>
      <c r="D3168" t="s">
        <v>11484</v>
      </c>
      <c r="E3168" t="s">
        <v>6203</v>
      </c>
      <c r="F3168" s="35" t="s">
        <v>11487</v>
      </c>
      <c r="G3168" s="1" t="s">
        <v>5104</v>
      </c>
      <c r="H3168" s="1" t="s">
        <v>5104</v>
      </c>
      <c r="I3168" s="3">
        <v>1</v>
      </c>
      <c r="J3168" s="1">
        <v>0</v>
      </c>
      <c r="K3168" s="1">
        <v>0</v>
      </c>
      <c r="L3168" s="3">
        <v>1</v>
      </c>
      <c r="M3168" s="6">
        <v>10</v>
      </c>
      <c r="N3168" s="13">
        <v>10</v>
      </c>
      <c r="O3168" s="3">
        <v>44</v>
      </c>
      <c r="P3168" s="1">
        <v>0.995</v>
      </c>
      <c r="Q3168" s="1">
        <v>0.995</v>
      </c>
      <c r="R3168" s="3">
        <v>47</v>
      </c>
      <c r="S3168" s="1">
        <v>60</v>
      </c>
      <c r="T3168" s="1">
        <v>20</v>
      </c>
      <c r="U3168" s="1">
        <v>20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3">
        <v>11</v>
      </c>
      <c r="AD3168" s="1">
        <v>0.10568693699999999</v>
      </c>
      <c r="AE3168" s="1">
        <v>1.4372086409118001E-2</v>
      </c>
      <c r="AF3168" s="1">
        <v>4</v>
      </c>
      <c r="AG3168" s="2">
        <v>4</v>
      </c>
      <c r="AH3168" s="1">
        <v>11</v>
      </c>
      <c r="AI3168" s="1">
        <v>2</v>
      </c>
      <c r="AJ3168" s="1">
        <v>2</v>
      </c>
      <c r="AK3168" s="1">
        <v>51</v>
      </c>
    </row>
    <row r="3169" spans="1:37" x14ac:dyDescent="0.2">
      <c r="A3169" t="s">
        <v>3167</v>
      </c>
      <c r="B3169" t="s">
        <v>5168</v>
      </c>
      <c r="C3169" t="s">
        <v>11483</v>
      </c>
      <c r="D3169" t="s">
        <v>11484</v>
      </c>
      <c r="E3169" t="s">
        <v>11488</v>
      </c>
      <c r="F3169" s="35" t="s">
        <v>11489</v>
      </c>
      <c r="G3169" s="1" t="s">
        <v>5104</v>
      </c>
      <c r="H3169" s="1" t="s">
        <v>5104</v>
      </c>
      <c r="I3169" s="3">
        <v>1</v>
      </c>
      <c r="J3169" s="1">
        <v>0</v>
      </c>
      <c r="K3169" s="1">
        <v>0</v>
      </c>
      <c r="L3169" s="3">
        <v>1</v>
      </c>
      <c r="M3169" s="6">
        <v>7</v>
      </c>
      <c r="N3169" s="13">
        <v>7</v>
      </c>
      <c r="O3169" s="3">
        <v>44</v>
      </c>
      <c r="P3169" s="1">
        <v>1</v>
      </c>
      <c r="Q3169" s="1">
        <v>1</v>
      </c>
      <c r="R3169" s="3">
        <v>47</v>
      </c>
      <c r="S3169" s="1">
        <v>80</v>
      </c>
      <c r="T3169" s="1">
        <v>10</v>
      </c>
      <c r="U3169" s="1">
        <v>10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3">
        <v>11</v>
      </c>
      <c r="AD3169" s="1">
        <v>0.10955000400000001</v>
      </c>
      <c r="AE3169" s="1">
        <v>2.06573716839707E-2</v>
      </c>
      <c r="AF3169" s="1">
        <v>4</v>
      </c>
      <c r="AG3169" s="2">
        <v>4</v>
      </c>
      <c r="AH3169" s="1">
        <v>11</v>
      </c>
      <c r="AI3169" s="1">
        <v>7</v>
      </c>
      <c r="AJ3169" s="1">
        <v>7</v>
      </c>
      <c r="AK3169" s="1">
        <v>51</v>
      </c>
    </row>
    <row r="3170" spans="1:37" x14ac:dyDescent="0.2">
      <c r="A3170" t="s">
        <v>3168</v>
      </c>
      <c r="B3170" t="s">
        <v>5168</v>
      </c>
      <c r="C3170" t="s">
        <v>11483</v>
      </c>
      <c r="D3170" t="s">
        <v>11484</v>
      </c>
      <c r="E3170" t="s">
        <v>6282</v>
      </c>
      <c r="F3170" s="35" t="s">
        <v>11490</v>
      </c>
      <c r="G3170" s="1" t="s">
        <v>5104</v>
      </c>
      <c r="H3170" s="1" t="s">
        <v>5104</v>
      </c>
      <c r="I3170" s="3">
        <v>1</v>
      </c>
      <c r="J3170" s="1">
        <v>0</v>
      </c>
      <c r="K3170" s="1">
        <v>0</v>
      </c>
      <c r="L3170" s="3">
        <v>1</v>
      </c>
      <c r="M3170" s="6">
        <v>30.2</v>
      </c>
      <c r="N3170" s="13">
        <v>30.2</v>
      </c>
      <c r="O3170" s="3">
        <v>44</v>
      </c>
      <c r="P3170" s="1">
        <v>1</v>
      </c>
      <c r="Q3170" s="1">
        <v>1</v>
      </c>
      <c r="R3170" s="3">
        <v>47</v>
      </c>
      <c r="S3170" s="1">
        <v>40</v>
      </c>
      <c r="T3170" s="1">
        <v>30</v>
      </c>
      <c r="U3170" s="1">
        <v>20</v>
      </c>
      <c r="V3170" s="1">
        <v>10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3">
        <v>11</v>
      </c>
      <c r="AD3170" s="1">
        <v>8.3116376000000006E-2</v>
      </c>
      <c r="AE3170" s="1">
        <v>3.5934760109457599E-3</v>
      </c>
      <c r="AF3170" s="1">
        <v>4</v>
      </c>
      <c r="AG3170" s="2">
        <v>4</v>
      </c>
      <c r="AH3170" s="1">
        <v>11</v>
      </c>
      <c r="AI3170" s="1">
        <v>6</v>
      </c>
      <c r="AJ3170" s="1">
        <v>6</v>
      </c>
      <c r="AK3170" s="1">
        <v>51</v>
      </c>
    </row>
    <row r="3171" spans="1:37" x14ac:dyDescent="0.2">
      <c r="A3171" t="s">
        <v>3169</v>
      </c>
      <c r="B3171" t="s">
        <v>5168</v>
      </c>
      <c r="C3171" t="s">
        <v>11483</v>
      </c>
      <c r="D3171" t="s">
        <v>11484</v>
      </c>
      <c r="E3171" t="s">
        <v>7081</v>
      </c>
      <c r="F3171" s="35" t="s">
        <v>11491</v>
      </c>
      <c r="G3171" s="1" t="s">
        <v>5104</v>
      </c>
      <c r="H3171" s="1" t="s">
        <v>5104</v>
      </c>
      <c r="I3171" s="3">
        <v>1</v>
      </c>
      <c r="J3171" s="1">
        <v>0</v>
      </c>
      <c r="K3171" s="1">
        <v>0</v>
      </c>
      <c r="L3171" s="3">
        <v>1</v>
      </c>
      <c r="M3171" s="6">
        <v>8.6</v>
      </c>
      <c r="N3171" s="13">
        <v>8.6</v>
      </c>
      <c r="O3171" s="3">
        <v>44</v>
      </c>
      <c r="P3171" s="1">
        <v>0.99250000000000005</v>
      </c>
      <c r="Q3171" s="1">
        <v>0.99250000000000005</v>
      </c>
      <c r="R3171" s="3">
        <v>47</v>
      </c>
      <c r="S3171" s="1">
        <v>80</v>
      </c>
      <c r="T3171" s="1">
        <v>10</v>
      </c>
      <c r="U3171" s="1">
        <v>10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3">
        <v>11</v>
      </c>
      <c r="AD3171" s="1">
        <v>0.10955000400000001</v>
      </c>
      <c r="AE3171" s="1">
        <v>2.0657371683970801E-2</v>
      </c>
      <c r="AF3171" s="1">
        <v>4</v>
      </c>
      <c r="AG3171" s="2">
        <v>4</v>
      </c>
      <c r="AH3171" s="1">
        <v>11</v>
      </c>
      <c r="AI3171" s="1">
        <v>5</v>
      </c>
      <c r="AJ3171" s="1">
        <v>5</v>
      </c>
      <c r="AK3171" s="1">
        <v>51</v>
      </c>
    </row>
    <row r="3172" spans="1:37" x14ac:dyDescent="0.2">
      <c r="A3172" t="s">
        <v>3170</v>
      </c>
      <c r="B3172" t="s">
        <v>5168</v>
      </c>
      <c r="C3172" t="s">
        <v>11483</v>
      </c>
      <c r="D3172" t="s">
        <v>11484</v>
      </c>
      <c r="E3172" t="s">
        <v>6424</v>
      </c>
      <c r="F3172" s="35" t="s">
        <v>11492</v>
      </c>
      <c r="G3172" s="1" t="s">
        <v>5104</v>
      </c>
      <c r="H3172" s="1" t="s">
        <v>5104</v>
      </c>
      <c r="I3172" s="3">
        <v>1</v>
      </c>
      <c r="J3172" s="1">
        <v>0</v>
      </c>
      <c r="K3172" s="1">
        <v>0</v>
      </c>
      <c r="L3172" s="3">
        <v>1</v>
      </c>
      <c r="M3172" s="6">
        <v>10.7</v>
      </c>
      <c r="N3172" s="13">
        <v>10.7</v>
      </c>
      <c r="O3172" s="3">
        <v>44</v>
      </c>
      <c r="P3172" s="1">
        <v>1</v>
      </c>
      <c r="Q3172" s="1">
        <v>1</v>
      </c>
      <c r="R3172" s="3">
        <v>1</v>
      </c>
      <c r="S3172" s="1">
        <v>80</v>
      </c>
      <c r="T3172" s="1">
        <v>10</v>
      </c>
      <c r="U3172" s="1">
        <v>10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3">
        <v>11</v>
      </c>
      <c r="AD3172" s="1">
        <v>0.10955000400000001</v>
      </c>
      <c r="AE3172" s="1">
        <v>2.0657371683970801E-2</v>
      </c>
      <c r="AF3172" s="1">
        <v>4</v>
      </c>
      <c r="AG3172" s="2">
        <v>4</v>
      </c>
      <c r="AH3172" s="1">
        <v>11</v>
      </c>
      <c r="AI3172" s="1">
        <v>3</v>
      </c>
      <c r="AJ3172" s="1">
        <v>3</v>
      </c>
      <c r="AK3172" s="1">
        <v>51</v>
      </c>
    </row>
    <row r="3173" spans="1:37" x14ac:dyDescent="0.2">
      <c r="A3173" t="s">
        <v>3171</v>
      </c>
      <c r="B3173" t="s">
        <v>5168</v>
      </c>
      <c r="C3173" t="s">
        <v>11483</v>
      </c>
      <c r="D3173" t="s">
        <v>11484</v>
      </c>
      <c r="E3173" t="s">
        <v>9131</v>
      </c>
      <c r="F3173" s="35" t="s">
        <v>11493</v>
      </c>
      <c r="G3173" s="1" t="s">
        <v>5104</v>
      </c>
      <c r="H3173" s="1" t="s">
        <v>5104</v>
      </c>
      <c r="I3173" s="3">
        <v>1</v>
      </c>
      <c r="J3173" s="1">
        <v>0</v>
      </c>
      <c r="K3173" s="1">
        <v>0</v>
      </c>
      <c r="L3173" s="3">
        <v>1</v>
      </c>
      <c r="M3173" s="6">
        <v>17.7</v>
      </c>
      <c r="N3173" s="13">
        <v>17.7</v>
      </c>
      <c r="O3173" s="3">
        <v>44</v>
      </c>
      <c r="P3173" s="1">
        <v>1</v>
      </c>
      <c r="Q3173" s="1">
        <v>1</v>
      </c>
      <c r="R3173" s="3">
        <v>47</v>
      </c>
      <c r="S3173" s="1">
        <v>80</v>
      </c>
      <c r="T3173" s="1">
        <v>10</v>
      </c>
      <c r="U3173" s="1">
        <v>10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3">
        <v>11</v>
      </c>
      <c r="AD3173" s="1">
        <v>0.10955000400000001</v>
      </c>
      <c r="AE3173" s="1">
        <v>2.0657371683970801E-2</v>
      </c>
      <c r="AF3173" s="1">
        <v>4</v>
      </c>
      <c r="AG3173" s="2">
        <v>4</v>
      </c>
      <c r="AH3173" s="1">
        <v>11</v>
      </c>
      <c r="AI3173" s="1">
        <v>2</v>
      </c>
      <c r="AJ3173" s="1">
        <v>2</v>
      </c>
      <c r="AK3173" s="1">
        <v>51</v>
      </c>
    </row>
    <row r="3174" spans="1:37" x14ac:dyDescent="0.2">
      <c r="A3174" t="s">
        <v>3172</v>
      </c>
      <c r="B3174" t="s">
        <v>5168</v>
      </c>
      <c r="C3174" t="s">
        <v>11483</v>
      </c>
      <c r="D3174" t="s">
        <v>11484</v>
      </c>
      <c r="E3174" t="s">
        <v>5465</v>
      </c>
      <c r="F3174" s="35" t="s">
        <v>11494</v>
      </c>
      <c r="G3174" s="1" t="s">
        <v>5104</v>
      </c>
      <c r="H3174" s="1" t="s">
        <v>5104</v>
      </c>
      <c r="I3174" s="3">
        <v>1</v>
      </c>
      <c r="J3174" s="1">
        <v>0</v>
      </c>
      <c r="K3174" s="1">
        <v>0</v>
      </c>
      <c r="L3174" s="3">
        <v>1</v>
      </c>
      <c r="M3174" s="6">
        <v>14.5</v>
      </c>
      <c r="N3174" s="13">
        <v>14.5</v>
      </c>
      <c r="O3174" s="3">
        <v>44</v>
      </c>
      <c r="P3174" s="1">
        <v>0.99</v>
      </c>
      <c r="Q3174" s="1">
        <v>0.99</v>
      </c>
      <c r="R3174" s="3">
        <v>47</v>
      </c>
      <c r="S3174" s="1">
        <v>80</v>
      </c>
      <c r="T3174" s="1">
        <v>10</v>
      </c>
      <c r="U3174" s="1">
        <v>10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3">
        <v>11</v>
      </c>
      <c r="AD3174" s="1">
        <v>0.10955000400000001</v>
      </c>
      <c r="AE3174" s="1">
        <v>2.0657371683970801E-2</v>
      </c>
      <c r="AF3174" s="1">
        <v>4</v>
      </c>
      <c r="AG3174" s="2">
        <v>4</v>
      </c>
      <c r="AH3174" s="1">
        <v>11</v>
      </c>
      <c r="AI3174" s="1">
        <v>5</v>
      </c>
      <c r="AJ3174" s="1">
        <v>5</v>
      </c>
      <c r="AK3174" s="1">
        <v>51</v>
      </c>
    </row>
    <row r="3175" spans="1:37" x14ac:dyDescent="0.2">
      <c r="A3175" t="s">
        <v>3173</v>
      </c>
      <c r="B3175" t="s">
        <v>5168</v>
      </c>
      <c r="C3175" t="s">
        <v>11483</v>
      </c>
      <c r="D3175" t="s">
        <v>11484</v>
      </c>
      <c r="E3175" t="s">
        <v>7549</v>
      </c>
      <c r="F3175" s="35" t="s">
        <v>11495</v>
      </c>
      <c r="G3175" s="1" t="s">
        <v>5104</v>
      </c>
      <c r="H3175" s="1" t="s">
        <v>5104</v>
      </c>
      <c r="I3175" s="3">
        <v>1</v>
      </c>
      <c r="J3175" s="1">
        <v>0</v>
      </c>
      <c r="K3175" s="1">
        <v>0</v>
      </c>
      <c r="L3175" s="3">
        <v>1</v>
      </c>
      <c r="M3175" s="6">
        <v>17.5</v>
      </c>
      <c r="N3175" s="13">
        <v>17.5</v>
      </c>
      <c r="O3175" s="3">
        <v>44</v>
      </c>
      <c r="P3175" s="1">
        <v>0.99</v>
      </c>
      <c r="Q3175" s="1">
        <v>0.99</v>
      </c>
      <c r="R3175" s="3">
        <v>47</v>
      </c>
      <c r="S3175" s="1">
        <v>60</v>
      </c>
      <c r="T3175" s="1">
        <v>20</v>
      </c>
      <c r="U3175" s="1">
        <v>20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3">
        <v>11</v>
      </c>
      <c r="AD3175" s="1">
        <v>0.10568693699999999</v>
      </c>
      <c r="AE3175" s="1">
        <v>1.43720864091181E-2</v>
      </c>
      <c r="AF3175" s="1">
        <v>4</v>
      </c>
      <c r="AG3175" s="2">
        <v>4</v>
      </c>
      <c r="AH3175" s="1">
        <v>11</v>
      </c>
      <c r="AI3175" s="1">
        <v>1</v>
      </c>
      <c r="AJ3175" s="1">
        <v>1</v>
      </c>
      <c r="AK3175" s="1">
        <v>51</v>
      </c>
    </row>
    <row r="3176" spans="1:37" x14ac:dyDescent="0.2">
      <c r="A3176" t="s">
        <v>3174</v>
      </c>
      <c r="B3176" t="s">
        <v>5168</v>
      </c>
      <c r="C3176" t="s">
        <v>11483</v>
      </c>
      <c r="D3176" t="s">
        <v>11484</v>
      </c>
      <c r="E3176" t="s">
        <v>5397</v>
      </c>
      <c r="F3176" s="35" t="s">
        <v>11496</v>
      </c>
      <c r="G3176" s="1" t="s">
        <v>5104</v>
      </c>
      <c r="H3176" s="1" t="s">
        <v>5104</v>
      </c>
      <c r="I3176" s="3">
        <v>1</v>
      </c>
      <c r="J3176" s="1">
        <v>0</v>
      </c>
      <c r="K3176" s="1">
        <v>0</v>
      </c>
      <c r="L3176" s="3">
        <v>1</v>
      </c>
      <c r="M3176" s="6">
        <v>15.5</v>
      </c>
      <c r="N3176" s="13">
        <v>15.5</v>
      </c>
      <c r="O3176" s="3">
        <v>44</v>
      </c>
      <c r="P3176" s="1">
        <v>1</v>
      </c>
      <c r="Q3176" s="1">
        <v>1</v>
      </c>
      <c r="R3176" s="3">
        <v>1</v>
      </c>
      <c r="S3176" s="1">
        <v>80</v>
      </c>
      <c r="T3176" s="1">
        <v>10</v>
      </c>
      <c r="U3176" s="1">
        <v>10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3">
        <v>11</v>
      </c>
      <c r="AD3176" s="1">
        <v>0.10955000400000001</v>
      </c>
      <c r="AE3176" s="1">
        <v>2.0657371683970801E-2</v>
      </c>
      <c r="AF3176" s="1">
        <v>4</v>
      </c>
      <c r="AG3176" s="2">
        <v>4</v>
      </c>
      <c r="AH3176" s="1">
        <v>11</v>
      </c>
      <c r="AI3176" s="1">
        <v>2</v>
      </c>
      <c r="AJ3176" s="1">
        <v>2</v>
      </c>
      <c r="AK3176" s="1">
        <v>51</v>
      </c>
    </row>
    <row r="3177" spans="1:37" x14ac:dyDescent="0.2">
      <c r="A3177" t="s">
        <v>3175</v>
      </c>
      <c r="B3177" t="s">
        <v>5168</v>
      </c>
      <c r="C3177" t="s">
        <v>11483</v>
      </c>
      <c r="D3177" t="s">
        <v>11484</v>
      </c>
      <c r="E3177" t="s">
        <v>6033</v>
      </c>
      <c r="F3177" s="35" t="s">
        <v>11497</v>
      </c>
      <c r="G3177" s="1" t="s">
        <v>5104</v>
      </c>
      <c r="H3177" s="1" t="s">
        <v>5104</v>
      </c>
      <c r="I3177" s="3">
        <v>1</v>
      </c>
      <c r="J3177" s="1">
        <v>0</v>
      </c>
      <c r="K3177" s="1">
        <v>0</v>
      </c>
      <c r="L3177" s="3">
        <v>1</v>
      </c>
      <c r="M3177" s="6">
        <v>7</v>
      </c>
      <c r="N3177" s="13">
        <v>7</v>
      </c>
      <c r="O3177" s="3">
        <v>44</v>
      </c>
      <c r="P3177" s="1">
        <v>1</v>
      </c>
      <c r="Q3177" s="1">
        <v>1</v>
      </c>
      <c r="R3177" s="3">
        <v>47</v>
      </c>
      <c r="S3177" s="1">
        <v>80</v>
      </c>
      <c r="T3177" s="1">
        <v>10</v>
      </c>
      <c r="U3177" s="1">
        <v>10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3">
        <v>11</v>
      </c>
      <c r="AD3177" s="1">
        <v>0.10955000400000001</v>
      </c>
      <c r="AE3177" s="1">
        <v>2.0657371683970801E-2</v>
      </c>
      <c r="AF3177" s="1">
        <v>4</v>
      </c>
      <c r="AG3177" s="2">
        <v>4</v>
      </c>
      <c r="AH3177" s="1">
        <v>11</v>
      </c>
      <c r="AI3177" s="1">
        <v>4</v>
      </c>
      <c r="AJ3177" s="1">
        <v>4</v>
      </c>
      <c r="AK3177" s="1">
        <v>51</v>
      </c>
    </row>
    <row r="3178" spans="1:37" x14ac:dyDescent="0.2">
      <c r="A3178" t="s">
        <v>3176</v>
      </c>
      <c r="B3178" t="s">
        <v>5168</v>
      </c>
      <c r="C3178" t="s">
        <v>11483</v>
      </c>
      <c r="D3178" t="s">
        <v>11484</v>
      </c>
      <c r="E3178" t="s">
        <v>11498</v>
      </c>
      <c r="F3178" s="35" t="s">
        <v>11499</v>
      </c>
      <c r="G3178" s="1" t="s">
        <v>5104</v>
      </c>
      <c r="H3178" s="1" t="s">
        <v>5104</v>
      </c>
      <c r="I3178" s="3">
        <v>1</v>
      </c>
      <c r="J3178" s="1">
        <v>0</v>
      </c>
      <c r="K3178" s="1">
        <v>0</v>
      </c>
      <c r="L3178" s="3">
        <v>1</v>
      </c>
      <c r="M3178" s="6">
        <v>9.6999999999999993</v>
      </c>
      <c r="N3178" s="13">
        <v>9.6999999999999993</v>
      </c>
      <c r="O3178" s="3">
        <v>44</v>
      </c>
      <c r="P3178" s="1">
        <v>1</v>
      </c>
      <c r="Q3178" s="1">
        <v>1</v>
      </c>
      <c r="R3178" s="3">
        <v>1</v>
      </c>
      <c r="S3178" s="1">
        <v>60</v>
      </c>
      <c r="T3178" s="1">
        <v>20</v>
      </c>
      <c r="U3178" s="1">
        <v>20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3">
        <v>11</v>
      </c>
      <c r="AD3178" s="1">
        <v>0.10568693699999999</v>
      </c>
      <c r="AE3178" s="1">
        <v>1.43720864091181E-2</v>
      </c>
      <c r="AF3178" s="1">
        <v>4</v>
      </c>
      <c r="AG3178" s="2">
        <v>4</v>
      </c>
      <c r="AH3178" s="1">
        <v>11</v>
      </c>
      <c r="AI3178" s="1">
        <v>1</v>
      </c>
      <c r="AJ3178" s="1">
        <v>1</v>
      </c>
      <c r="AK3178" s="1">
        <v>51</v>
      </c>
    </row>
    <row r="3179" spans="1:37" x14ac:dyDescent="0.2">
      <c r="A3179" t="s">
        <v>3177</v>
      </c>
      <c r="B3179" t="s">
        <v>5168</v>
      </c>
      <c r="C3179" t="s">
        <v>11483</v>
      </c>
      <c r="D3179" t="s">
        <v>11484</v>
      </c>
      <c r="E3179" t="s">
        <v>11500</v>
      </c>
      <c r="F3179" s="35" t="s">
        <v>11501</v>
      </c>
      <c r="G3179" s="1" t="s">
        <v>5104</v>
      </c>
      <c r="H3179" s="1" t="s">
        <v>5104</v>
      </c>
      <c r="I3179" s="3">
        <v>1</v>
      </c>
      <c r="J3179" s="1">
        <v>0</v>
      </c>
      <c r="K3179" s="1">
        <v>0</v>
      </c>
      <c r="L3179" s="3">
        <v>1</v>
      </c>
      <c r="M3179" s="6">
        <v>9.8000000000000007</v>
      </c>
      <c r="N3179" s="13">
        <v>9.8000000000000007</v>
      </c>
      <c r="O3179" s="3">
        <v>44</v>
      </c>
      <c r="P3179" s="1">
        <v>1</v>
      </c>
      <c r="Q3179" s="1">
        <v>1</v>
      </c>
      <c r="R3179" s="3">
        <v>47</v>
      </c>
      <c r="S3179" s="1">
        <v>80</v>
      </c>
      <c r="T3179" s="1">
        <v>10</v>
      </c>
      <c r="U3179" s="1">
        <v>10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3">
        <v>11</v>
      </c>
      <c r="AD3179" s="1">
        <v>0.10955000400000001</v>
      </c>
      <c r="AE3179" s="1">
        <v>2.0657371683970801E-2</v>
      </c>
      <c r="AF3179" s="1">
        <v>4</v>
      </c>
      <c r="AG3179" s="2">
        <v>4</v>
      </c>
      <c r="AH3179" s="1">
        <v>11</v>
      </c>
      <c r="AI3179" s="1">
        <v>8</v>
      </c>
      <c r="AJ3179" s="1">
        <v>8</v>
      </c>
      <c r="AK3179" s="1">
        <v>51</v>
      </c>
    </row>
    <row r="3180" spans="1:37" x14ac:dyDescent="0.2">
      <c r="A3180" t="s">
        <v>3178</v>
      </c>
      <c r="B3180" t="s">
        <v>5168</v>
      </c>
      <c r="C3180" t="s">
        <v>11483</v>
      </c>
      <c r="D3180" t="s">
        <v>11484</v>
      </c>
      <c r="E3180" t="s">
        <v>11502</v>
      </c>
      <c r="F3180" s="35" t="s">
        <v>11503</v>
      </c>
      <c r="G3180" s="1" t="s">
        <v>5104</v>
      </c>
      <c r="H3180" s="1" t="s">
        <v>5104</v>
      </c>
      <c r="I3180" s="3">
        <v>1</v>
      </c>
      <c r="J3180" s="1">
        <v>0</v>
      </c>
      <c r="K3180" s="1">
        <v>0</v>
      </c>
      <c r="L3180" s="3">
        <v>1</v>
      </c>
      <c r="M3180" s="6">
        <v>14.4</v>
      </c>
      <c r="N3180" s="13">
        <v>14.4</v>
      </c>
      <c r="O3180" s="3">
        <v>44</v>
      </c>
      <c r="P3180" s="1">
        <v>1</v>
      </c>
      <c r="Q3180" s="1">
        <v>1</v>
      </c>
      <c r="R3180" s="3">
        <v>47</v>
      </c>
      <c r="S3180" s="1">
        <v>80</v>
      </c>
      <c r="T3180" s="1">
        <v>10</v>
      </c>
      <c r="U3180" s="1">
        <v>10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3">
        <v>11</v>
      </c>
      <c r="AD3180" s="1">
        <v>0.10955000400000001</v>
      </c>
      <c r="AE3180" s="1">
        <v>2.0657371683970801E-2</v>
      </c>
      <c r="AF3180" s="1">
        <v>4</v>
      </c>
      <c r="AG3180" s="2">
        <v>4</v>
      </c>
      <c r="AH3180" s="1">
        <v>11</v>
      </c>
      <c r="AI3180" s="1">
        <v>4</v>
      </c>
      <c r="AJ3180" s="1">
        <v>4</v>
      </c>
      <c r="AK3180" s="1">
        <v>51</v>
      </c>
    </row>
    <row r="3181" spans="1:37" x14ac:dyDescent="0.2">
      <c r="A3181" t="s">
        <v>3179</v>
      </c>
      <c r="B3181" t="s">
        <v>5168</v>
      </c>
      <c r="C3181" t="s">
        <v>11483</v>
      </c>
      <c r="D3181" t="s">
        <v>11484</v>
      </c>
      <c r="E3181" t="s">
        <v>11504</v>
      </c>
      <c r="F3181" s="35" t="s">
        <v>11505</v>
      </c>
      <c r="G3181" s="1" t="s">
        <v>5104</v>
      </c>
      <c r="H3181" s="1" t="s">
        <v>5104</v>
      </c>
      <c r="I3181" s="3">
        <v>1</v>
      </c>
      <c r="J3181" s="1">
        <v>0</v>
      </c>
      <c r="K3181" s="1">
        <v>0</v>
      </c>
      <c r="L3181" s="3">
        <v>1</v>
      </c>
      <c r="M3181" s="6">
        <v>15.8</v>
      </c>
      <c r="N3181" s="13">
        <v>15.8</v>
      </c>
      <c r="O3181" s="3">
        <v>44</v>
      </c>
      <c r="P3181" s="1">
        <v>0.99</v>
      </c>
      <c r="Q3181" s="1">
        <v>0.99</v>
      </c>
      <c r="R3181" s="3">
        <v>47</v>
      </c>
      <c r="S3181" s="1">
        <v>60</v>
      </c>
      <c r="T3181" s="1">
        <v>20</v>
      </c>
      <c r="U3181" s="1">
        <v>20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3">
        <v>11</v>
      </c>
      <c r="AD3181" s="1">
        <v>0.10568693699999999</v>
      </c>
      <c r="AE3181" s="1">
        <v>1.4372086409118001E-2</v>
      </c>
      <c r="AF3181" s="1">
        <v>4</v>
      </c>
      <c r="AG3181" s="2">
        <v>4</v>
      </c>
      <c r="AH3181" s="1">
        <v>11</v>
      </c>
      <c r="AI3181" s="1">
        <v>1</v>
      </c>
      <c r="AJ3181" s="1">
        <v>1</v>
      </c>
      <c r="AK3181" s="1">
        <v>51</v>
      </c>
    </row>
    <row r="3182" spans="1:37" x14ac:dyDescent="0.2">
      <c r="A3182" t="s">
        <v>3180</v>
      </c>
      <c r="B3182" t="s">
        <v>5168</v>
      </c>
      <c r="C3182" t="s">
        <v>11483</v>
      </c>
      <c r="D3182" t="s">
        <v>11484</v>
      </c>
      <c r="E3182" t="s">
        <v>11506</v>
      </c>
      <c r="F3182" s="35" t="s">
        <v>11507</v>
      </c>
      <c r="G3182" s="1" t="s">
        <v>5104</v>
      </c>
      <c r="H3182" s="1" t="s">
        <v>5104</v>
      </c>
      <c r="I3182" s="3">
        <v>1</v>
      </c>
      <c r="J3182" s="1">
        <v>0</v>
      </c>
      <c r="K3182" s="1">
        <v>0</v>
      </c>
      <c r="L3182" s="3">
        <v>1</v>
      </c>
      <c r="M3182" s="6">
        <v>7.6</v>
      </c>
      <c r="N3182" s="13">
        <v>7.6</v>
      </c>
      <c r="O3182" s="3">
        <v>44</v>
      </c>
      <c r="P3182" s="1">
        <v>1</v>
      </c>
      <c r="Q3182" s="1">
        <v>1</v>
      </c>
      <c r="R3182" s="3">
        <v>1</v>
      </c>
      <c r="S3182" s="1">
        <v>80</v>
      </c>
      <c r="T3182" s="1">
        <v>10</v>
      </c>
      <c r="U3182" s="1">
        <v>10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3">
        <v>11</v>
      </c>
      <c r="AD3182" s="1">
        <v>0.10955000400000001</v>
      </c>
      <c r="AE3182" s="1">
        <v>2.0657371683970801E-2</v>
      </c>
      <c r="AF3182" s="1">
        <v>4</v>
      </c>
      <c r="AG3182" s="2">
        <v>4</v>
      </c>
      <c r="AH3182" s="1">
        <v>11</v>
      </c>
      <c r="AI3182" s="1">
        <v>2</v>
      </c>
      <c r="AJ3182" s="1">
        <v>2</v>
      </c>
      <c r="AK3182" s="1">
        <v>51</v>
      </c>
    </row>
    <row r="3183" spans="1:37" x14ac:dyDescent="0.2">
      <c r="A3183" t="s">
        <v>3181</v>
      </c>
      <c r="B3183" t="s">
        <v>5412</v>
      </c>
      <c r="C3183" t="s">
        <v>5715</v>
      </c>
      <c r="D3183" t="s">
        <v>11508</v>
      </c>
      <c r="E3183" t="s">
        <v>5908</v>
      </c>
      <c r="F3183" s="35" t="s">
        <v>11509</v>
      </c>
      <c r="G3183" s="1" t="s">
        <v>5104</v>
      </c>
      <c r="H3183" s="1" t="s">
        <v>5104</v>
      </c>
      <c r="I3183" s="3">
        <v>1</v>
      </c>
      <c r="J3183" s="1">
        <v>0</v>
      </c>
      <c r="K3183" s="1">
        <v>0</v>
      </c>
      <c r="L3183" s="3">
        <v>1</v>
      </c>
      <c r="M3183" s="6">
        <v>1500</v>
      </c>
      <c r="N3183" s="13">
        <v>1500</v>
      </c>
      <c r="O3183" s="3">
        <v>44</v>
      </c>
      <c r="P3183" s="1">
        <v>1.0349999999999999</v>
      </c>
      <c r="Q3183" s="1">
        <v>1.0349999999999999</v>
      </c>
      <c r="R3183" s="3">
        <v>47</v>
      </c>
      <c r="S3183" s="1">
        <v>40</v>
      </c>
      <c r="T3183" s="1">
        <v>30</v>
      </c>
      <c r="U3183" s="1">
        <v>10</v>
      </c>
      <c r="V3183" s="1">
        <v>0</v>
      </c>
      <c r="W3183" s="1">
        <v>0</v>
      </c>
      <c r="X3183" s="1">
        <v>0</v>
      </c>
      <c r="Y3183" s="1">
        <v>20</v>
      </c>
      <c r="Z3183" s="1">
        <v>0</v>
      </c>
      <c r="AA3183" s="1">
        <v>0</v>
      </c>
      <c r="AB3183" s="1">
        <v>0</v>
      </c>
      <c r="AC3183" s="3">
        <v>11</v>
      </c>
      <c r="AD3183" s="1">
        <v>5.7561183000000002E-2</v>
      </c>
      <c r="AE3183" s="1">
        <v>-4.4222572916845698E-2</v>
      </c>
      <c r="AF3183" s="1">
        <v>3</v>
      </c>
      <c r="AG3183" s="1">
        <v>3</v>
      </c>
      <c r="AH3183" s="1">
        <v>11</v>
      </c>
      <c r="AI3183" s="1">
        <v>2</v>
      </c>
      <c r="AJ3183" s="1">
        <v>2</v>
      </c>
      <c r="AK3183" s="1">
        <v>51</v>
      </c>
    </row>
    <row r="3184" spans="1:37" x14ac:dyDescent="0.2">
      <c r="A3184" t="s">
        <v>3182</v>
      </c>
      <c r="B3184" t="s">
        <v>5412</v>
      </c>
      <c r="C3184" t="s">
        <v>5715</v>
      </c>
      <c r="D3184" t="s">
        <v>11508</v>
      </c>
      <c r="E3184" t="s">
        <v>11510</v>
      </c>
      <c r="F3184" s="35" t="s">
        <v>11511</v>
      </c>
      <c r="G3184" s="1" t="s">
        <v>5104</v>
      </c>
      <c r="H3184" s="1" t="s">
        <v>5104</v>
      </c>
      <c r="I3184" s="3">
        <v>1</v>
      </c>
      <c r="J3184" s="1">
        <v>0</v>
      </c>
      <c r="K3184" s="1">
        <v>0</v>
      </c>
      <c r="L3184" s="3">
        <v>1</v>
      </c>
      <c r="M3184" s="6">
        <v>803.5</v>
      </c>
      <c r="N3184" s="13">
        <v>803.5</v>
      </c>
      <c r="O3184" s="3">
        <v>44</v>
      </c>
      <c r="P3184" s="1">
        <v>1.0774999999999999</v>
      </c>
      <c r="Q3184" s="1">
        <v>1.0774999999999999</v>
      </c>
      <c r="R3184" s="3">
        <v>47</v>
      </c>
      <c r="S3184" s="1">
        <v>40</v>
      </c>
      <c r="T3184" s="1">
        <v>30</v>
      </c>
      <c r="U3184" s="1">
        <v>10</v>
      </c>
      <c r="V3184" s="1">
        <v>0</v>
      </c>
      <c r="W3184" s="1">
        <v>0</v>
      </c>
      <c r="X3184" s="1">
        <v>0</v>
      </c>
      <c r="Y3184" s="1">
        <v>20</v>
      </c>
      <c r="Z3184" s="1">
        <v>0</v>
      </c>
      <c r="AA3184" s="1">
        <v>0</v>
      </c>
      <c r="AB3184" s="1">
        <v>0</v>
      </c>
      <c r="AC3184" s="3">
        <v>11</v>
      </c>
      <c r="AD3184" s="1">
        <v>5.7561183000000002E-2</v>
      </c>
      <c r="AE3184" s="1">
        <v>-4.4222572916845698E-2</v>
      </c>
      <c r="AF3184" s="1">
        <v>3</v>
      </c>
      <c r="AG3184" s="1">
        <v>3</v>
      </c>
      <c r="AH3184" s="1">
        <v>11</v>
      </c>
      <c r="AI3184" s="1">
        <v>3</v>
      </c>
      <c r="AJ3184" s="1">
        <v>3</v>
      </c>
      <c r="AK3184" s="1">
        <v>51</v>
      </c>
    </row>
    <row r="3185" spans="1:37" x14ac:dyDescent="0.2">
      <c r="A3185" t="s">
        <v>3183</v>
      </c>
      <c r="B3185" t="s">
        <v>5412</v>
      </c>
      <c r="C3185" t="s">
        <v>5715</v>
      </c>
      <c r="D3185" t="s">
        <v>11508</v>
      </c>
      <c r="E3185" t="s">
        <v>6013</v>
      </c>
      <c r="F3185" s="35" t="s">
        <v>11512</v>
      </c>
      <c r="G3185" s="1" t="s">
        <v>5104</v>
      </c>
      <c r="H3185" s="1" t="s">
        <v>5104</v>
      </c>
      <c r="I3185" s="3">
        <v>1</v>
      </c>
      <c r="J3185" s="1">
        <v>0</v>
      </c>
      <c r="K3185" s="1">
        <v>0</v>
      </c>
      <c r="L3185" s="3">
        <v>1</v>
      </c>
      <c r="M3185" s="6">
        <v>803.5</v>
      </c>
      <c r="N3185" s="13">
        <v>803.5</v>
      </c>
      <c r="O3185" s="3">
        <v>44</v>
      </c>
      <c r="P3185" s="1">
        <v>1.0774999999999999</v>
      </c>
      <c r="Q3185" s="1">
        <v>1.0774999999999999</v>
      </c>
      <c r="R3185" s="3">
        <v>47</v>
      </c>
      <c r="S3185" s="1">
        <v>20</v>
      </c>
      <c r="T3185" s="1">
        <v>20</v>
      </c>
      <c r="U3185" s="1">
        <v>10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50</v>
      </c>
      <c r="AC3185" s="3">
        <v>1</v>
      </c>
      <c r="AD3185" s="1">
        <v>-3.2024929000000001E-2</v>
      </c>
      <c r="AE3185" s="1">
        <v>5.4462385070446998E-2</v>
      </c>
      <c r="AF3185" s="1">
        <v>3</v>
      </c>
      <c r="AG3185" s="1">
        <v>3</v>
      </c>
      <c r="AH3185" s="1">
        <v>1</v>
      </c>
      <c r="AI3185" s="1">
        <v>4</v>
      </c>
      <c r="AJ3185" s="1">
        <v>4</v>
      </c>
      <c r="AK3185" s="1">
        <v>51</v>
      </c>
    </row>
    <row r="3186" spans="1:37" x14ac:dyDescent="0.2">
      <c r="A3186" t="s">
        <v>3184</v>
      </c>
      <c r="B3186" t="s">
        <v>5412</v>
      </c>
      <c r="C3186" t="s">
        <v>5715</v>
      </c>
      <c r="D3186" t="s">
        <v>11508</v>
      </c>
      <c r="E3186" t="s">
        <v>11513</v>
      </c>
      <c r="F3186" s="35" t="s">
        <v>11514</v>
      </c>
      <c r="G3186" s="1" t="s">
        <v>5104</v>
      </c>
      <c r="H3186" s="1" t="s">
        <v>5104</v>
      </c>
      <c r="I3186" s="3">
        <v>1</v>
      </c>
      <c r="J3186" s="1">
        <v>0</v>
      </c>
      <c r="K3186" s="1">
        <v>0</v>
      </c>
      <c r="L3186" s="3">
        <v>1</v>
      </c>
      <c r="M3186" s="6">
        <v>803.5</v>
      </c>
      <c r="N3186" s="13">
        <v>803.5</v>
      </c>
      <c r="O3186" s="3">
        <v>44</v>
      </c>
      <c r="P3186" s="1">
        <v>1</v>
      </c>
      <c r="Q3186" s="1">
        <v>1</v>
      </c>
      <c r="R3186" s="3">
        <v>1</v>
      </c>
      <c r="S3186" s="1">
        <v>30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70</v>
      </c>
      <c r="AC3186" s="3">
        <v>1</v>
      </c>
      <c r="AD3186" s="1">
        <v>-3.0616434000000001E-2</v>
      </c>
      <c r="AE3186" s="1">
        <v>7.0063239236415803E-2</v>
      </c>
      <c r="AF3186" s="1">
        <v>3</v>
      </c>
      <c r="AG3186" s="1">
        <v>3</v>
      </c>
      <c r="AH3186" s="1">
        <v>1</v>
      </c>
      <c r="AI3186" s="1">
        <v>3</v>
      </c>
      <c r="AJ3186" s="1">
        <v>3</v>
      </c>
      <c r="AK3186" s="1">
        <v>51</v>
      </c>
    </row>
    <row r="3187" spans="1:37" x14ac:dyDescent="0.2">
      <c r="A3187" t="s">
        <v>3185</v>
      </c>
      <c r="B3187" t="s">
        <v>5412</v>
      </c>
      <c r="C3187" t="s">
        <v>5715</v>
      </c>
      <c r="D3187" t="s">
        <v>11508</v>
      </c>
      <c r="E3187" t="s">
        <v>5231</v>
      </c>
      <c r="F3187" s="35" t="s">
        <v>11515</v>
      </c>
      <c r="G3187" s="1" t="s">
        <v>5104</v>
      </c>
      <c r="H3187" s="1" t="s">
        <v>5104</v>
      </c>
      <c r="I3187" s="3">
        <v>1</v>
      </c>
      <c r="J3187" s="1">
        <v>0</v>
      </c>
      <c r="K3187" s="1">
        <v>0</v>
      </c>
      <c r="L3187" s="3">
        <v>1</v>
      </c>
      <c r="M3187" s="6">
        <v>900</v>
      </c>
      <c r="N3187" s="13">
        <v>900</v>
      </c>
      <c r="O3187" s="3">
        <v>44</v>
      </c>
      <c r="P3187" s="1">
        <v>1.4350000000000001</v>
      </c>
      <c r="Q3187" s="1">
        <v>1.4350000000000001</v>
      </c>
      <c r="R3187" s="3">
        <v>47</v>
      </c>
      <c r="S3187" s="1">
        <v>40</v>
      </c>
      <c r="T3187" s="1">
        <v>30</v>
      </c>
      <c r="U3187" s="1">
        <v>10</v>
      </c>
      <c r="V3187" s="1">
        <v>0</v>
      </c>
      <c r="W3187" s="1">
        <v>0</v>
      </c>
      <c r="X3187" s="1">
        <v>0</v>
      </c>
      <c r="Y3187" s="1">
        <v>20</v>
      </c>
      <c r="Z3187" s="1">
        <v>0</v>
      </c>
      <c r="AA3187" s="1">
        <v>0</v>
      </c>
      <c r="AB3187" s="1">
        <v>0</v>
      </c>
      <c r="AC3187" s="3">
        <v>11</v>
      </c>
      <c r="AD3187" s="1">
        <v>5.7561183000000002E-2</v>
      </c>
      <c r="AE3187" s="1">
        <v>-4.4222572916845698E-2</v>
      </c>
      <c r="AF3187" s="1">
        <v>3</v>
      </c>
      <c r="AG3187" s="1">
        <v>3</v>
      </c>
      <c r="AH3187" s="1">
        <v>11</v>
      </c>
      <c r="AI3187" s="1">
        <v>3</v>
      </c>
      <c r="AJ3187" s="1">
        <v>3</v>
      </c>
      <c r="AK3187" s="1">
        <v>51</v>
      </c>
    </row>
    <row r="3188" spans="1:37" x14ac:dyDescent="0.2">
      <c r="A3188" t="s">
        <v>3186</v>
      </c>
      <c r="B3188" t="s">
        <v>5168</v>
      </c>
      <c r="C3188" t="s">
        <v>5605</v>
      </c>
      <c r="D3188" t="s">
        <v>11516</v>
      </c>
      <c r="E3188" t="s">
        <v>11517</v>
      </c>
      <c r="F3188" s="35" t="s">
        <v>11518</v>
      </c>
      <c r="G3188" s="1" t="s">
        <v>5104</v>
      </c>
      <c r="H3188" s="1" t="s">
        <v>5104</v>
      </c>
      <c r="I3188" s="3">
        <v>1</v>
      </c>
      <c r="J3188" s="1">
        <v>0</v>
      </c>
      <c r="K3188" s="1">
        <v>0</v>
      </c>
      <c r="L3188" s="3">
        <v>1</v>
      </c>
      <c r="M3188" s="6">
        <v>5</v>
      </c>
      <c r="N3188" s="13">
        <v>5</v>
      </c>
      <c r="O3188" s="3">
        <v>44</v>
      </c>
      <c r="P3188" s="1">
        <v>2.54</v>
      </c>
      <c r="Q3188" s="1">
        <v>2.54</v>
      </c>
      <c r="R3188" s="3">
        <v>47</v>
      </c>
      <c r="S3188" s="1">
        <v>100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3">
        <v>11</v>
      </c>
      <c r="AD3188" s="1">
        <v>9.9855619000000007E-2</v>
      </c>
      <c r="AE3188" s="1">
        <v>2.2143426940416499E-2</v>
      </c>
      <c r="AF3188" s="1">
        <v>4</v>
      </c>
      <c r="AG3188" s="2">
        <v>4</v>
      </c>
      <c r="AH3188" s="1">
        <v>11</v>
      </c>
      <c r="AI3188" s="1">
        <v>4</v>
      </c>
      <c r="AJ3188" s="1">
        <v>4</v>
      </c>
      <c r="AK3188" s="1">
        <v>51</v>
      </c>
    </row>
    <row r="3189" spans="1:37" x14ac:dyDescent="0.2">
      <c r="A3189" t="s">
        <v>3187</v>
      </c>
      <c r="B3189" t="s">
        <v>5168</v>
      </c>
      <c r="C3189" t="s">
        <v>5605</v>
      </c>
      <c r="D3189" t="s">
        <v>11519</v>
      </c>
      <c r="E3189" t="s">
        <v>11520</v>
      </c>
      <c r="F3189" s="35" t="s">
        <v>11521</v>
      </c>
      <c r="G3189" s="1" t="s">
        <v>5104</v>
      </c>
      <c r="H3189" s="1" t="s">
        <v>5104</v>
      </c>
      <c r="I3189" s="3">
        <v>1</v>
      </c>
      <c r="J3189" s="1">
        <v>0</v>
      </c>
      <c r="K3189" s="1">
        <v>0</v>
      </c>
      <c r="L3189" s="3">
        <v>1</v>
      </c>
      <c r="M3189" s="6">
        <v>5.5</v>
      </c>
      <c r="N3189" s="13">
        <v>5.5</v>
      </c>
      <c r="O3189" s="3">
        <v>44</v>
      </c>
      <c r="P3189" s="1">
        <v>1.47</v>
      </c>
      <c r="Q3189" s="1">
        <v>1.47</v>
      </c>
      <c r="R3189" s="3">
        <v>47</v>
      </c>
      <c r="S3189" s="1">
        <v>100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3">
        <v>11</v>
      </c>
      <c r="AD3189" s="1">
        <v>9.9855619000000007E-2</v>
      </c>
      <c r="AE3189" s="1">
        <v>2.2143426940416499E-2</v>
      </c>
      <c r="AF3189" s="1">
        <v>4</v>
      </c>
      <c r="AG3189" s="2">
        <v>4</v>
      </c>
      <c r="AH3189" s="1">
        <v>11</v>
      </c>
      <c r="AI3189" s="1">
        <v>1</v>
      </c>
      <c r="AJ3189" s="1">
        <v>1</v>
      </c>
      <c r="AK3189" s="1">
        <v>51</v>
      </c>
    </row>
    <row r="3190" spans="1:37" x14ac:dyDescent="0.2">
      <c r="A3190" t="s">
        <v>3188</v>
      </c>
      <c r="B3190" t="s">
        <v>5168</v>
      </c>
      <c r="C3190" t="s">
        <v>5605</v>
      </c>
      <c r="D3190" t="s">
        <v>11519</v>
      </c>
      <c r="E3190" t="s">
        <v>8525</v>
      </c>
      <c r="F3190" s="35" t="s">
        <v>11522</v>
      </c>
      <c r="G3190" s="1" t="s">
        <v>5104</v>
      </c>
      <c r="H3190" s="1" t="s">
        <v>5104</v>
      </c>
      <c r="I3190" s="3">
        <v>1</v>
      </c>
      <c r="J3190" s="1">
        <v>0</v>
      </c>
      <c r="K3190" s="1">
        <v>1</v>
      </c>
      <c r="L3190" s="3">
        <v>1</v>
      </c>
      <c r="M3190" s="6">
        <v>9</v>
      </c>
      <c r="N3190" s="13">
        <v>9</v>
      </c>
      <c r="O3190" s="3">
        <v>44</v>
      </c>
      <c r="P3190" s="1">
        <v>1.7050000000000001</v>
      </c>
      <c r="Q3190" s="1">
        <v>1.7050000000000001</v>
      </c>
      <c r="R3190" s="3">
        <v>47</v>
      </c>
      <c r="S3190" s="1">
        <v>100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3">
        <v>11</v>
      </c>
      <c r="AD3190" s="1">
        <v>9.9855619000000007E-2</v>
      </c>
      <c r="AE3190" s="1">
        <v>2.2143426940416499E-2</v>
      </c>
      <c r="AF3190" s="1">
        <v>4</v>
      </c>
      <c r="AG3190" s="2">
        <v>4</v>
      </c>
      <c r="AH3190" s="1">
        <v>11</v>
      </c>
      <c r="AI3190" s="1">
        <v>3</v>
      </c>
      <c r="AJ3190" s="1">
        <v>3</v>
      </c>
      <c r="AK3190" s="1">
        <v>51</v>
      </c>
    </row>
    <row r="3191" spans="1:37" x14ac:dyDescent="0.2">
      <c r="A3191" t="s">
        <v>3189</v>
      </c>
      <c r="B3191" t="s">
        <v>5168</v>
      </c>
      <c r="C3191" t="s">
        <v>6685</v>
      </c>
      <c r="D3191" t="s">
        <v>11523</v>
      </c>
      <c r="E3191" t="s">
        <v>6264</v>
      </c>
      <c r="F3191" s="35" t="s">
        <v>11524</v>
      </c>
      <c r="G3191" s="1" t="s">
        <v>5104</v>
      </c>
      <c r="H3191" s="1" t="s">
        <v>5104</v>
      </c>
      <c r="I3191" s="3">
        <v>1</v>
      </c>
      <c r="J3191" s="1">
        <v>0</v>
      </c>
      <c r="K3191" s="1">
        <v>0</v>
      </c>
      <c r="L3191" s="3">
        <v>1</v>
      </c>
      <c r="M3191" s="6">
        <v>2.4</v>
      </c>
      <c r="N3191" s="13">
        <v>2.4</v>
      </c>
      <c r="O3191" s="3">
        <v>44</v>
      </c>
      <c r="P3191" s="1">
        <v>1</v>
      </c>
      <c r="Q3191" s="1">
        <v>1</v>
      </c>
      <c r="R3191" s="3">
        <v>1</v>
      </c>
      <c r="S3191" s="1">
        <v>100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3">
        <v>11</v>
      </c>
      <c r="AD3191" s="1">
        <v>9.9855619000000007E-2</v>
      </c>
      <c r="AE3191" s="1">
        <v>2.2143426940416499E-2</v>
      </c>
      <c r="AF3191" s="1">
        <v>4</v>
      </c>
      <c r="AG3191" s="2">
        <v>4</v>
      </c>
      <c r="AH3191" s="1">
        <v>11</v>
      </c>
      <c r="AI3191" s="1">
        <v>2</v>
      </c>
      <c r="AJ3191" s="1">
        <v>2</v>
      </c>
      <c r="AK3191" s="1">
        <v>51</v>
      </c>
    </row>
    <row r="3192" spans="1:37" x14ac:dyDescent="0.2">
      <c r="A3192" t="s">
        <v>3190</v>
      </c>
      <c r="B3192" t="s">
        <v>5168</v>
      </c>
      <c r="C3192" t="s">
        <v>5169</v>
      </c>
      <c r="D3192" t="s">
        <v>11525</v>
      </c>
      <c r="E3192" t="s">
        <v>11526</v>
      </c>
      <c r="F3192" s="35" t="s">
        <v>10692</v>
      </c>
      <c r="G3192" s="1" t="s">
        <v>5104</v>
      </c>
      <c r="H3192" s="1" t="s">
        <v>5104</v>
      </c>
      <c r="I3192" s="3">
        <v>1</v>
      </c>
      <c r="J3192" s="1">
        <v>0</v>
      </c>
      <c r="K3192" s="1">
        <v>0</v>
      </c>
      <c r="L3192" s="3">
        <v>1</v>
      </c>
      <c r="M3192" s="6">
        <v>84.3</v>
      </c>
      <c r="N3192" s="13">
        <v>84.3</v>
      </c>
      <c r="O3192" s="3">
        <v>44</v>
      </c>
      <c r="P3192" s="1">
        <v>0.98</v>
      </c>
      <c r="Q3192" s="1">
        <v>0.98</v>
      </c>
      <c r="R3192" s="3">
        <v>47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100</v>
      </c>
      <c r="Z3192" s="1">
        <v>0</v>
      </c>
      <c r="AA3192" s="1">
        <v>0</v>
      </c>
      <c r="AB3192" s="1">
        <v>0</v>
      </c>
      <c r="AC3192" s="3">
        <v>11</v>
      </c>
      <c r="AD3192" s="1">
        <v>-3.0872732999999999E-2</v>
      </c>
      <c r="AE3192" s="1">
        <v>-0.113818620885238</v>
      </c>
      <c r="AF3192" s="1">
        <v>3</v>
      </c>
      <c r="AG3192" s="1">
        <v>3</v>
      </c>
      <c r="AH3192" s="1">
        <v>11</v>
      </c>
      <c r="AI3192" s="1">
        <v>3</v>
      </c>
      <c r="AJ3192" s="1">
        <v>3</v>
      </c>
      <c r="AK3192" s="1">
        <v>51</v>
      </c>
    </row>
    <row r="3193" spans="1:37" x14ac:dyDescent="0.2">
      <c r="A3193" t="s">
        <v>3191</v>
      </c>
      <c r="B3193" t="s">
        <v>5168</v>
      </c>
      <c r="C3193" t="s">
        <v>5169</v>
      </c>
      <c r="D3193" t="s">
        <v>11525</v>
      </c>
      <c r="E3193" t="s">
        <v>5309</v>
      </c>
      <c r="F3193" s="35" t="s">
        <v>11527</v>
      </c>
      <c r="G3193" s="1" t="s">
        <v>5104</v>
      </c>
      <c r="H3193" s="1" t="s">
        <v>5104</v>
      </c>
      <c r="I3193" s="3">
        <v>1</v>
      </c>
      <c r="J3193" s="1">
        <v>0</v>
      </c>
      <c r="K3193" s="1">
        <v>0</v>
      </c>
      <c r="L3193" s="3">
        <v>1</v>
      </c>
      <c r="M3193" s="6">
        <v>29.9</v>
      </c>
      <c r="N3193" s="13">
        <v>29.9</v>
      </c>
      <c r="O3193" s="3">
        <v>44</v>
      </c>
      <c r="P3193" s="1">
        <v>0.98499999999999999</v>
      </c>
      <c r="Q3193" s="1">
        <v>0.98499999999999999</v>
      </c>
      <c r="R3193" s="3">
        <v>47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100</v>
      </c>
      <c r="Z3193" s="1">
        <v>0</v>
      </c>
      <c r="AA3193" s="1">
        <v>0</v>
      </c>
      <c r="AB3193" s="1">
        <v>0</v>
      </c>
      <c r="AC3193" s="3">
        <v>11</v>
      </c>
      <c r="AD3193" s="1">
        <v>-3.0872732999999999E-2</v>
      </c>
      <c r="AE3193" s="1">
        <v>-0.113818620885238</v>
      </c>
      <c r="AF3193" s="1">
        <v>3</v>
      </c>
      <c r="AG3193" s="1">
        <v>3</v>
      </c>
      <c r="AH3193" s="1">
        <v>11</v>
      </c>
      <c r="AI3193" s="1">
        <v>6</v>
      </c>
      <c r="AJ3193" s="1">
        <v>6</v>
      </c>
      <c r="AK3193" s="1">
        <v>51</v>
      </c>
    </row>
    <row r="3194" spans="1:37" x14ac:dyDescent="0.2">
      <c r="A3194" t="s">
        <v>3192</v>
      </c>
      <c r="B3194" t="s">
        <v>5168</v>
      </c>
      <c r="C3194" t="s">
        <v>5169</v>
      </c>
      <c r="D3194" t="s">
        <v>11525</v>
      </c>
      <c r="E3194" t="s">
        <v>11528</v>
      </c>
      <c r="F3194" s="35" t="s">
        <v>11529</v>
      </c>
      <c r="G3194" s="1" t="s">
        <v>5104</v>
      </c>
      <c r="H3194" s="1" t="s">
        <v>5104</v>
      </c>
      <c r="I3194" s="3">
        <v>1</v>
      </c>
      <c r="J3194" s="1">
        <v>0</v>
      </c>
      <c r="K3194" s="1">
        <v>0</v>
      </c>
      <c r="L3194" s="3">
        <v>1</v>
      </c>
      <c r="M3194" s="6">
        <v>44.5</v>
      </c>
      <c r="N3194" s="13">
        <v>44.5</v>
      </c>
      <c r="O3194" s="3">
        <v>44</v>
      </c>
      <c r="P3194" s="1">
        <v>0.98</v>
      </c>
      <c r="Q3194" s="1">
        <v>0.98</v>
      </c>
      <c r="R3194" s="3">
        <v>47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100</v>
      </c>
      <c r="Z3194" s="1">
        <v>0</v>
      </c>
      <c r="AA3194" s="1">
        <v>0</v>
      </c>
      <c r="AB3194" s="1">
        <v>0</v>
      </c>
      <c r="AC3194" s="3">
        <v>11</v>
      </c>
      <c r="AD3194" s="1">
        <v>-3.0872732999999999E-2</v>
      </c>
      <c r="AE3194" s="1">
        <v>-0.113818620885238</v>
      </c>
      <c r="AF3194" s="1">
        <v>3</v>
      </c>
      <c r="AG3194" s="1">
        <v>3</v>
      </c>
      <c r="AH3194" s="1">
        <v>11</v>
      </c>
      <c r="AI3194" s="1">
        <v>2</v>
      </c>
      <c r="AJ3194" s="1">
        <v>2</v>
      </c>
      <c r="AK3194" s="1">
        <v>51</v>
      </c>
    </row>
    <row r="3195" spans="1:37" x14ac:dyDescent="0.2">
      <c r="A3195" t="s">
        <v>3193</v>
      </c>
      <c r="B3195" t="s">
        <v>5168</v>
      </c>
      <c r="C3195" t="s">
        <v>5169</v>
      </c>
      <c r="D3195" t="s">
        <v>11525</v>
      </c>
      <c r="E3195" t="s">
        <v>11530</v>
      </c>
      <c r="F3195" s="35" t="s">
        <v>11531</v>
      </c>
      <c r="G3195" s="1" t="s">
        <v>5104</v>
      </c>
      <c r="H3195" s="1" t="s">
        <v>5104</v>
      </c>
      <c r="I3195" s="3">
        <v>1</v>
      </c>
      <c r="J3195" s="1">
        <v>0</v>
      </c>
      <c r="K3195" s="1">
        <v>0</v>
      </c>
      <c r="L3195" s="3">
        <v>1</v>
      </c>
      <c r="M3195" s="6">
        <v>42.1</v>
      </c>
      <c r="N3195" s="13">
        <v>42.1</v>
      </c>
      <c r="O3195" s="3">
        <v>44</v>
      </c>
      <c r="P3195" s="1">
        <v>1</v>
      </c>
      <c r="Q3195" s="1">
        <v>1</v>
      </c>
      <c r="R3195" s="3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100</v>
      </c>
      <c r="Z3195" s="1">
        <v>0</v>
      </c>
      <c r="AA3195" s="1">
        <v>0</v>
      </c>
      <c r="AB3195" s="1">
        <v>0</v>
      </c>
      <c r="AC3195" s="3">
        <v>11</v>
      </c>
      <c r="AD3195" s="1">
        <v>-3.0872732999999999E-2</v>
      </c>
      <c r="AE3195" s="1">
        <v>-0.113818620885238</v>
      </c>
      <c r="AF3195" s="1">
        <v>3</v>
      </c>
      <c r="AG3195" s="1">
        <v>3</v>
      </c>
      <c r="AH3195" s="1">
        <v>11</v>
      </c>
      <c r="AI3195" s="1">
        <v>3</v>
      </c>
      <c r="AJ3195" s="1">
        <v>3</v>
      </c>
      <c r="AK3195" s="1">
        <v>51</v>
      </c>
    </row>
    <row r="3196" spans="1:37" x14ac:dyDescent="0.2">
      <c r="A3196" t="s">
        <v>3194</v>
      </c>
      <c r="B3196" t="s">
        <v>5168</v>
      </c>
      <c r="C3196" t="s">
        <v>5169</v>
      </c>
      <c r="D3196" t="s">
        <v>11525</v>
      </c>
      <c r="E3196" t="s">
        <v>10684</v>
      </c>
      <c r="F3196" s="35" t="s">
        <v>10685</v>
      </c>
      <c r="G3196" s="1" t="s">
        <v>5104</v>
      </c>
      <c r="H3196" s="1" t="s">
        <v>5104</v>
      </c>
      <c r="I3196" s="3">
        <v>1</v>
      </c>
      <c r="J3196" s="1">
        <v>0</v>
      </c>
      <c r="K3196" s="1">
        <v>0</v>
      </c>
      <c r="L3196" s="3">
        <v>1</v>
      </c>
      <c r="M3196" s="6">
        <v>48</v>
      </c>
      <c r="N3196" s="13">
        <v>48</v>
      </c>
      <c r="O3196" s="3">
        <v>44</v>
      </c>
      <c r="P3196" s="1" t="s">
        <v>2</v>
      </c>
      <c r="Q3196" s="1">
        <v>1.3169</v>
      </c>
      <c r="R3196" s="3" t="s">
        <v>14989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100</v>
      </c>
      <c r="Z3196" s="1">
        <v>0</v>
      </c>
      <c r="AA3196" s="1">
        <v>0</v>
      </c>
      <c r="AB3196" s="1">
        <v>0</v>
      </c>
      <c r="AC3196" s="3">
        <v>11</v>
      </c>
      <c r="AD3196" s="1">
        <v>-3.0872732999999999E-2</v>
      </c>
      <c r="AE3196" s="1">
        <v>-0.113818620885238</v>
      </c>
      <c r="AF3196" s="1">
        <v>3</v>
      </c>
      <c r="AG3196" s="1">
        <v>3</v>
      </c>
      <c r="AH3196" s="1">
        <v>11</v>
      </c>
      <c r="AI3196" s="1">
        <v>3</v>
      </c>
      <c r="AJ3196" s="1">
        <v>3</v>
      </c>
      <c r="AK3196" s="1">
        <v>51</v>
      </c>
    </row>
    <row r="3197" spans="1:37" x14ac:dyDescent="0.2">
      <c r="A3197" t="s">
        <v>3195</v>
      </c>
      <c r="B3197" t="s">
        <v>5168</v>
      </c>
      <c r="C3197" t="s">
        <v>5169</v>
      </c>
      <c r="D3197" t="s">
        <v>11525</v>
      </c>
      <c r="E3197" t="s">
        <v>11532</v>
      </c>
      <c r="F3197" s="35" t="s">
        <v>11533</v>
      </c>
      <c r="G3197" s="1" t="s">
        <v>5104</v>
      </c>
      <c r="H3197" s="1" t="s">
        <v>5104</v>
      </c>
      <c r="I3197" s="3">
        <v>1</v>
      </c>
      <c r="J3197" s="1">
        <v>0</v>
      </c>
      <c r="K3197" s="1">
        <v>0</v>
      </c>
      <c r="L3197" s="3">
        <v>1</v>
      </c>
      <c r="M3197" s="6">
        <v>29</v>
      </c>
      <c r="N3197" s="13">
        <v>29</v>
      </c>
      <c r="O3197" s="3">
        <v>44</v>
      </c>
      <c r="P3197" s="1">
        <v>0.99</v>
      </c>
      <c r="Q3197" s="1">
        <v>0.99</v>
      </c>
      <c r="R3197" s="3">
        <v>47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100</v>
      </c>
      <c r="Z3197" s="1">
        <v>0</v>
      </c>
      <c r="AA3197" s="1">
        <v>0</v>
      </c>
      <c r="AB3197" s="1">
        <v>0</v>
      </c>
      <c r="AC3197" s="3">
        <v>11</v>
      </c>
      <c r="AD3197" s="1">
        <v>-3.0872732999999999E-2</v>
      </c>
      <c r="AE3197" s="1">
        <v>-0.113818620885238</v>
      </c>
      <c r="AF3197" s="1">
        <v>3</v>
      </c>
      <c r="AG3197" s="1">
        <v>3</v>
      </c>
      <c r="AH3197" s="1">
        <v>11</v>
      </c>
      <c r="AI3197" s="1">
        <v>3</v>
      </c>
      <c r="AJ3197" s="1">
        <v>3</v>
      </c>
      <c r="AK3197" s="1">
        <v>51</v>
      </c>
    </row>
    <row r="3198" spans="1:37" x14ac:dyDescent="0.2">
      <c r="A3198" t="s">
        <v>3196</v>
      </c>
      <c r="B3198" t="s">
        <v>5168</v>
      </c>
      <c r="C3198" t="s">
        <v>5169</v>
      </c>
      <c r="D3198" t="s">
        <v>11525</v>
      </c>
      <c r="E3198" t="s">
        <v>11534</v>
      </c>
      <c r="F3198" s="35" t="s">
        <v>11535</v>
      </c>
      <c r="G3198" s="1" t="s">
        <v>5104</v>
      </c>
      <c r="H3198" s="1" t="s">
        <v>5104</v>
      </c>
      <c r="I3198" s="3">
        <v>1</v>
      </c>
      <c r="J3198" s="1">
        <v>0</v>
      </c>
      <c r="K3198" s="1">
        <v>0</v>
      </c>
      <c r="L3198" s="3">
        <v>1</v>
      </c>
      <c r="M3198" s="6">
        <v>44.6</v>
      </c>
      <c r="N3198" s="13">
        <v>44.6</v>
      </c>
      <c r="O3198" s="3">
        <v>44</v>
      </c>
      <c r="P3198" s="1">
        <v>0.99</v>
      </c>
      <c r="Q3198" s="1">
        <v>0.99</v>
      </c>
      <c r="R3198" s="3">
        <v>47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100</v>
      </c>
      <c r="Z3198" s="1">
        <v>0</v>
      </c>
      <c r="AA3198" s="1">
        <v>0</v>
      </c>
      <c r="AB3198" s="1">
        <v>0</v>
      </c>
      <c r="AC3198" s="3">
        <v>11</v>
      </c>
      <c r="AD3198" s="1">
        <v>-3.0872732999999999E-2</v>
      </c>
      <c r="AE3198" s="1">
        <v>-0.113818620885238</v>
      </c>
      <c r="AF3198" s="1">
        <v>3</v>
      </c>
      <c r="AG3198" s="1">
        <v>3</v>
      </c>
      <c r="AH3198" s="1">
        <v>11</v>
      </c>
      <c r="AI3198" s="1">
        <v>2</v>
      </c>
      <c r="AJ3198" s="1">
        <v>2</v>
      </c>
      <c r="AK3198" s="1">
        <v>51</v>
      </c>
    </row>
    <row r="3199" spans="1:37" x14ac:dyDescent="0.2">
      <c r="A3199" t="s">
        <v>3197</v>
      </c>
      <c r="B3199" t="s">
        <v>5168</v>
      </c>
      <c r="C3199" t="s">
        <v>5169</v>
      </c>
      <c r="D3199" t="s">
        <v>11525</v>
      </c>
      <c r="E3199" t="s">
        <v>5397</v>
      </c>
      <c r="F3199" s="35" t="s">
        <v>11536</v>
      </c>
      <c r="G3199" s="1" t="s">
        <v>5104</v>
      </c>
      <c r="H3199" s="1" t="s">
        <v>5104</v>
      </c>
      <c r="I3199" s="3">
        <v>1</v>
      </c>
      <c r="J3199" s="1">
        <v>0</v>
      </c>
      <c r="K3199" s="1">
        <v>0</v>
      </c>
      <c r="L3199" s="3">
        <v>1</v>
      </c>
      <c r="M3199" s="6">
        <v>104.2</v>
      </c>
      <c r="N3199" s="13">
        <v>104.2</v>
      </c>
      <c r="O3199" s="3">
        <v>44</v>
      </c>
      <c r="P3199" s="1" t="s">
        <v>2</v>
      </c>
      <c r="Q3199" s="1">
        <v>1.6377999999999999</v>
      </c>
      <c r="R3199" s="3" t="s">
        <v>14989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100</v>
      </c>
      <c r="Z3199" s="1">
        <v>0</v>
      </c>
      <c r="AA3199" s="1">
        <v>0</v>
      </c>
      <c r="AB3199" s="1">
        <v>0</v>
      </c>
      <c r="AC3199" s="3">
        <v>11</v>
      </c>
      <c r="AD3199" s="1">
        <v>-3.0872732999999999E-2</v>
      </c>
      <c r="AE3199" s="1">
        <v>-0.113818620885238</v>
      </c>
      <c r="AF3199" s="1">
        <v>3</v>
      </c>
      <c r="AG3199" s="1">
        <v>3</v>
      </c>
      <c r="AH3199" s="1">
        <v>11</v>
      </c>
      <c r="AI3199" s="1">
        <v>4</v>
      </c>
      <c r="AJ3199" s="1">
        <v>4</v>
      </c>
      <c r="AK3199" s="1">
        <v>51</v>
      </c>
    </row>
    <row r="3200" spans="1:37" x14ac:dyDescent="0.2">
      <c r="A3200" t="s">
        <v>3198</v>
      </c>
      <c r="B3200" t="s">
        <v>5168</v>
      </c>
      <c r="C3200" t="s">
        <v>5169</v>
      </c>
      <c r="D3200" t="s">
        <v>11525</v>
      </c>
      <c r="E3200" t="s">
        <v>11537</v>
      </c>
      <c r="F3200" s="35" t="s">
        <v>11538</v>
      </c>
      <c r="G3200" s="1" t="s">
        <v>5104</v>
      </c>
      <c r="H3200" s="1" t="s">
        <v>5104</v>
      </c>
      <c r="I3200" s="3">
        <v>1</v>
      </c>
      <c r="J3200" s="1">
        <v>0</v>
      </c>
      <c r="K3200" s="1">
        <v>0</v>
      </c>
      <c r="L3200" s="3">
        <v>1</v>
      </c>
      <c r="M3200" s="6">
        <v>75.400000000000006</v>
      </c>
      <c r="N3200" s="13">
        <v>75.400000000000006</v>
      </c>
      <c r="O3200" s="3">
        <v>44</v>
      </c>
      <c r="P3200" s="1" t="s">
        <v>2</v>
      </c>
      <c r="Q3200" s="1">
        <v>1.1715</v>
      </c>
      <c r="R3200" s="3" t="s">
        <v>14989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100</v>
      </c>
      <c r="Z3200" s="1">
        <v>0</v>
      </c>
      <c r="AA3200" s="1">
        <v>0</v>
      </c>
      <c r="AB3200" s="1">
        <v>0</v>
      </c>
      <c r="AC3200" s="3">
        <v>11</v>
      </c>
      <c r="AD3200" s="1">
        <v>-3.0872732999999999E-2</v>
      </c>
      <c r="AE3200" s="1">
        <v>-0.113818620885238</v>
      </c>
      <c r="AF3200" s="1">
        <v>3</v>
      </c>
      <c r="AG3200" s="1">
        <v>3</v>
      </c>
      <c r="AH3200" s="1">
        <v>11</v>
      </c>
      <c r="AI3200" s="1">
        <v>1</v>
      </c>
      <c r="AJ3200" s="1">
        <v>1</v>
      </c>
      <c r="AK3200" s="1">
        <v>51</v>
      </c>
    </row>
    <row r="3201" spans="1:37" x14ac:dyDescent="0.2">
      <c r="A3201" t="s">
        <v>3199</v>
      </c>
      <c r="B3201" t="s">
        <v>5168</v>
      </c>
      <c r="C3201" t="s">
        <v>5169</v>
      </c>
      <c r="D3201" t="s">
        <v>11525</v>
      </c>
      <c r="E3201" t="s">
        <v>11539</v>
      </c>
      <c r="F3201" s="35" t="s">
        <v>11540</v>
      </c>
      <c r="G3201" s="1" t="s">
        <v>5104</v>
      </c>
      <c r="H3201" s="1" t="s">
        <v>5104</v>
      </c>
      <c r="I3201" s="3">
        <v>1</v>
      </c>
      <c r="J3201" s="1">
        <v>0</v>
      </c>
      <c r="K3201" s="1">
        <v>0</v>
      </c>
      <c r="L3201" s="3">
        <v>1</v>
      </c>
      <c r="M3201" s="6">
        <v>52.3</v>
      </c>
      <c r="N3201" s="13">
        <v>52.3</v>
      </c>
      <c r="O3201" s="3">
        <v>44</v>
      </c>
      <c r="P3201" s="1">
        <v>0.99</v>
      </c>
      <c r="Q3201" s="1">
        <v>0.99</v>
      </c>
      <c r="R3201" s="3">
        <v>47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100</v>
      </c>
      <c r="Z3201" s="1">
        <v>0</v>
      </c>
      <c r="AA3201" s="1">
        <v>0</v>
      </c>
      <c r="AB3201" s="1">
        <v>0</v>
      </c>
      <c r="AC3201" s="3">
        <v>11</v>
      </c>
      <c r="AD3201" s="1">
        <v>-3.0872732999999999E-2</v>
      </c>
      <c r="AE3201" s="1">
        <v>-0.113818620885238</v>
      </c>
      <c r="AF3201" s="1">
        <v>3</v>
      </c>
      <c r="AG3201" s="1">
        <v>3</v>
      </c>
      <c r="AH3201" s="1">
        <v>11</v>
      </c>
      <c r="AI3201" s="1">
        <v>1</v>
      </c>
      <c r="AJ3201" s="1">
        <v>1</v>
      </c>
      <c r="AK3201" s="1">
        <v>51</v>
      </c>
    </row>
    <row r="3202" spans="1:37" x14ac:dyDescent="0.2">
      <c r="A3202" t="s">
        <v>3200</v>
      </c>
      <c r="B3202" t="s">
        <v>5168</v>
      </c>
      <c r="C3202" t="s">
        <v>5169</v>
      </c>
      <c r="D3202" t="s">
        <v>11525</v>
      </c>
      <c r="E3202" t="s">
        <v>7437</v>
      </c>
      <c r="F3202" s="35" t="s">
        <v>11541</v>
      </c>
      <c r="G3202" s="1" t="s">
        <v>5104</v>
      </c>
      <c r="H3202" s="1" t="s">
        <v>5104</v>
      </c>
      <c r="I3202" s="3">
        <v>1</v>
      </c>
      <c r="J3202" s="1">
        <v>0</v>
      </c>
      <c r="K3202" s="1">
        <v>0</v>
      </c>
      <c r="L3202" s="3">
        <v>1</v>
      </c>
      <c r="M3202" s="6">
        <v>33.1</v>
      </c>
      <c r="N3202" s="13">
        <v>33.1</v>
      </c>
      <c r="O3202" s="3">
        <v>44</v>
      </c>
      <c r="P3202" s="1" t="s">
        <v>2</v>
      </c>
      <c r="Q3202" s="1">
        <v>1.2870999999999999</v>
      </c>
      <c r="R3202" s="3" t="s">
        <v>14989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100</v>
      </c>
      <c r="Z3202" s="1">
        <v>0</v>
      </c>
      <c r="AA3202" s="1">
        <v>0</v>
      </c>
      <c r="AB3202" s="1">
        <v>0</v>
      </c>
      <c r="AC3202" s="3">
        <v>11</v>
      </c>
      <c r="AD3202" s="1">
        <v>-3.0872732999999999E-2</v>
      </c>
      <c r="AE3202" s="1">
        <v>-0.113818620885238</v>
      </c>
      <c r="AF3202" s="1">
        <v>3</v>
      </c>
      <c r="AG3202" s="1">
        <v>3</v>
      </c>
      <c r="AH3202" s="1">
        <v>11</v>
      </c>
      <c r="AI3202" s="1">
        <v>1</v>
      </c>
      <c r="AJ3202" s="1">
        <v>1</v>
      </c>
      <c r="AK3202" s="1">
        <v>51</v>
      </c>
    </row>
    <row r="3203" spans="1:37" x14ac:dyDescent="0.2">
      <c r="A3203" t="s">
        <v>3201</v>
      </c>
      <c r="B3203" t="s">
        <v>5168</v>
      </c>
      <c r="C3203" t="s">
        <v>5169</v>
      </c>
      <c r="D3203" t="s">
        <v>11525</v>
      </c>
      <c r="E3203" t="s">
        <v>11542</v>
      </c>
      <c r="F3203" s="35" t="s">
        <v>11543</v>
      </c>
      <c r="G3203" s="1" t="s">
        <v>5104</v>
      </c>
      <c r="H3203" s="1" t="s">
        <v>5104</v>
      </c>
      <c r="I3203" s="3">
        <v>1</v>
      </c>
      <c r="J3203" s="1">
        <v>0</v>
      </c>
      <c r="K3203" s="1">
        <v>0</v>
      </c>
      <c r="L3203" s="3">
        <v>1</v>
      </c>
      <c r="M3203" s="6">
        <v>67.5</v>
      </c>
      <c r="N3203" s="13">
        <v>67.5</v>
      </c>
      <c r="O3203" s="3">
        <v>44</v>
      </c>
      <c r="P3203" s="1">
        <v>1</v>
      </c>
      <c r="Q3203" s="1">
        <v>1</v>
      </c>
      <c r="R3203" s="3">
        <v>47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100</v>
      </c>
      <c r="Z3203" s="1">
        <v>0</v>
      </c>
      <c r="AA3203" s="1">
        <v>0</v>
      </c>
      <c r="AB3203" s="1">
        <v>0</v>
      </c>
      <c r="AC3203" s="3">
        <v>11</v>
      </c>
      <c r="AD3203" s="1">
        <v>-3.0872732999999999E-2</v>
      </c>
      <c r="AE3203" s="1">
        <v>-0.113818620885238</v>
      </c>
      <c r="AF3203" s="1">
        <v>3</v>
      </c>
      <c r="AG3203" s="1">
        <v>3</v>
      </c>
      <c r="AH3203" s="1">
        <v>11</v>
      </c>
      <c r="AI3203" s="1">
        <v>3</v>
      </c>
      <c r="AJ3203" s="1">
        <v>3</v>
      </c>
      <c r="AK3203" s="1">
        <v>51</v>
      </c>
    </row>
    <row r="3204" spans="1:37" x14ac:dyDescent="0.2">
      <c r="A3204" t="s">
        <v>3202</v>
      </c>
      <c r="B3204" t="s">
        <v>5168</v>
      </c>
      <c r="C3204" t="s">
        <v>5169</v>
      </c>
      <c r="D3204" t="s">
        <v>11525</v>
      </c>
      <c r="E3204" t="s">
        <v>6850</v>
      </c>
      <c r="F3204" s="35" t="s">
        <v>11544</v>
      </c>
      <c r="G3204" s="1" t="s">
        <v>5104</v>
      </c>
      <c r="H3204" s="1" t="s">
        <v>5104</v>
      </c>
      <c r="I3204" s="3">
        <v>1</v>
      </c>
      <c r="J3204" s="1">
        <v>0</v>
      </c>
      <c r="K3204" s="1">
        <v>0</v>
      </c>
      <c r="L3204" s="3">
        <v>1</v>
      </c>
      <c r="M3204" s="6">
        <v>49.5</v>
      </c>
      <c r="N3204" s="13">
        <v>49.5</v>
      </c>
      <c r="O3204" s="3">
        <v>44</v>
      </c>
      <c r="P3204" s="1">
        <v>0.99250000000000005</v>
      </c>
      <c r="Q3204" s="1">
        <v>0.99250000000000005</v>
      </c>
      <c r="R3204" s="3">
        <v>47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100</v>
      </c>
      <c r="Z3204" s="1">
        <v>0</v>
      </c>
      <c r="AA3204" s="1">
        <v>0</v>
      </c>
      <c r="AB3204" s="1">
        <v>0</v>
      </c>
      <c r="AC3204" s="3">
        <v>11</v>
      </c>
      <c r="AD3204" s="1">
        <v>-3.0872732999999999E-2</v>
      </c>
      <c r="AE3204" s="1">
        <v>-0.113818620885238</v>
      </c>
      <c r="AF3204" s="1">
        <v>3</v>
      </c>
      <c r="AG3204" s="1">
        <v>3</v>
      </c>
      <c r="AH3204" s="1">
        <v>11</v>
      </c>
      <c r="AI3204" s="1">
        <v>4</v>
      </c>
      <c r="AJ3204" s="1">
        <v>4</v>
      </c>
      <c r="AK3204" s="1">
        <v>51</v>
      </c>
    </row>
    <row r="3205" spans="1:37" x14ac:dyDescent="0.2">
      <c r="A3205" t="s">
        <v>3203</v>
      </c>
      <c r="B3205" t="s">
        <v>5168</v>
      </c>
      <c r="C3205" t="s">
        <v>5169</v>
      </c>
      <c r="D3205" t="s">
        <v>11525</v>
      </c>
      <c r="E3205" t="s">
        <v>11545</v>
      </c>
      <c r="F3205" s="35" t="s">
        <v>11546</v>
      </c>
      <c r="G3205" s="1" t="s">
        <v>5104</v>
      </c>
      <c r="H3205" s="1" t="s">
        <v>5104</v>
      </c>
      <c r="I3205" s="3">
        <v>1</v>
      </c>
      <c r="J3205" s="1">
        <v>0</v>
      </c>
      <c r="K3205" s="1">
        <v>0</v>
      </c>
      <c r="L3205" s="3">
        <v>1</v>
      </c>
      <c r="M3205" s="6">
        <v>110</v>
      </c>
      <c r="N3205" s="13">
        <v>110</v>
      </c>
      <c r="O3205" s="3">
        <v>44</v>
      </c>
      <c r="P3205" s="1" t="s">
        <v>2</v>
      </c>
      <c r="Q3205" s="1">
        <v>1.6861999999999999</v>
      </c>
      <c r="R3205" s="3" t="s">
        <v>14989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100</v>
      </c>
      <c r="Z3205" s="1">
        <v>0</v>
      </c>
      <c r="AA3205" s="1">
        <v>0</v>
      </c>
      <c r="AB3205" s="1">
        <v>0</v>
      </c>
      <c r="AC3205" s="3">
        <v>11</v>
      </c>
      <c r="AD3205" s="1">
        <v>-3.0872732999999999E-2</v>
      </c>
      <c r="AE3205" s="1">
        <v>-0.113818620885238</v>
      </c>
      <c r="AF3205" s="1">
        <v>3</v>
      </c>
      <c r="AG3205" s="1">
        <v>3</v>
      </c>
      <c r="AH3205" s="1">
        <v>11</v>
      </c>
      <c r="AI3205" s="1">
        <v>1</v>
      </c>
      <c r="AJ3205" s="1">
        <v>1</v>
      </c>
      <c r="AK3205" s="1">
        <v>51</v>
      </c>
    </row>
    <row r="3206" spans="1:37" x14ac:dyDescent="0.2">
      <c r="A3206" t="s">
        <v>3204</v>
      </c>
      <c r="B3206" t="s">
        <v>5168</v>
      </c>
      <c r="C3206" t="s">
        <v>5169</v>
      </c>
      <c r="D3206" t="s">
        <v>11525</v>
      </c>
      <c r="E3206" t="s">
        <v>11547</v>
      </c>
      <c r="F3206" s="35" t="s">
        <v>11548</v>
      </c>
      <c r="G3206" s="1" t="s">
        <v>5104</v>
      </c>
      <c r="H3206" s="1" t="s">
        <v>5104</v>
      </c>
      <c r="I3206" s="3">
        <v>1</v>
      </c>
      <c r="J3206" s="1">
        <v>0</v>
      </c>
      <c r="K3206" s="1">
        <v>0</v>
      </c>
      <c r="L3206" s="3">
        <v>1</v>
      </c>
      <c r="M3206" s="6">
        <v>40</v>
      </c>
      <c r="N3206" s="13">
        <v>40</v>
      </c>
      <c r="O3206" s="3">
        <v>44</v>
      </c>
      <c r="P3206" s="1">
        <v>0.98</v>
      </c>
      <c r="Q3206" s="1">
        <v>0.98</v>
      </c>
      <c r="R3206" s="3">
        <v>47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100</v>
      </c>
      <c r="Z3206" s="1">
        <v>0</v>
      </c>
      <c r="AA3206" s="1">
        <v>0</v>
      </c>
      <c r="AB3206" s="1">
        <v>0</v>
      </c>
      <c r="AC3206" s="3">
        <v>11</v>
      </c>
      <c r="AD3206" s="1">
        <v>-3.0872732999999999E-2</v>
      </c>
      <c r="AE3206" s="1">
        <v>-0.113818620885238</v>
      </c>
      <c r="AF3206" s="1">
        <v>3</v>
      </c>
      <c r="AG3206" s="1">
        <v>3</v>
      </c>
      <c r="AH3206" s="1">
        <v>11</v>
      </c>
      <c r="AI3206" s="1">
        <v>2</v>
      </c>
      <c r="AJ3206" s="1">
        <v>2</v>
      </c>
      <c r="AK3206" s="1">
        <v>51</v>
      </c>
    </row>
    <row r="3207" spans="1:37" x14ac:dyDescent="0.2">
      <c r="A3207" t="s">
        <v>3205</v>
      </c>
      <c r="B3207" t="s">
        <v>5168</v>
      </c>
      <c r="C3207" t="s">
        <v>5847</v>
      </c>
      <c r="D3207" t="s">
        <v>11549</v>
      </c>
      <c r="E3207" t="s">
        <v>11550</v>
      </c>
      <c r="F3207" s="35" t="s">
        <v>11551</v>
      </c>
      <c r="G3207" s="1" t="s">
        <v>5104</v>
      </c>
      <c r="H3207" s="1" t="s">
        <v>5104</v>
      </c>
      <c r="I3207" s="3">
        <v>1</v>
      </c>
      <c r="J3207" s="1">
        <v>0</v>
      </c>
      <c r="K3207" s="1">
        <v>0</v>
      </c>
      <c r="L3207" s="3">
        <v>1</v>
      </c>
      <c r="M3207" s="6">
        <v>18</v>
      </c>
      <c r="N3207" s="13">
        <v>18</v>
      </c>
      <c r="O3207" s="3">
        <v>44</v>
      </c>
      <c r="P3207" s="1">
        <v>1</v>
      </c>
      <c r="Q3207" s="1">
        <v>1</v>
      </c>
      <c r="R3207" s="3">
        <v>47</v>
      </c>
      <c r="S3207" s="1">
        <v>100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3">
        <v>11</v>
      </c>
      <c r="AD3207" s="1">
        <v>9.9855619000000007E-2</v>
      </c>
      <c r="AE3207" s="1">
        <v>2.21434269404166E-2</v>
      </c>
      <c r="AF3207" s="1">
        <v>4</v>
      </c>
      <c r="AG3207" s="2">
        <v>4</v>
      </c>
      <c r="AH3207" s="1">
        <v>11</v>
      </c>
      <c r="AI3207" s="1">
        <v>5</v>
      </c>
      <c r="AJ3207" s="1">
        <v>5</v>
      </c>
      <c r="AK3207" s="1">
        <v>51</v>
      </c>
    </row>
    <row r="3208" spans="1:37" x14ac:dyDescent="0.2">
      <c r="A3208" t="s">
        <v>3206</v>
      </c>
      <c r="B3208" t="s">
        <v>5168</v>
      </c>
      <c r="C3208" t="s">
        <v>5847</v>
      </c>
      <c r="D3208" t="s">
        <v>11549</v>
      </c>
      <c r="E3208" t="s">
        <v>11552</v>
      </c>
      <c r="F3208" s="35" t="s">
        <v>11553</v>
      </c>
      <c r="G3208" s="1" t="s">
        <v>5104</v>
      </c>
      <c r="H3208" s="1" t="s">
        <v>5104</v>
      </c>
      <c r="I3208" s="3">
        <v>1</v>
      </c>
      <c r="J3208" s="1">
        <v>0</v>
      </c>
      <c r="K3208" s="1">
        <v>0</v>
      </c>
      <c r="L3208" s="3">
        <v>1</v>
      </c>
      <c r="M3208" s="6">
        <v>14.6</v>
      </c>
      <c r="N3208" s="13">
        <v>14.6</v>
      </c>
      <c r="O3208" s="3">
        <v>44</v>
      </c>
      <c r="P3208" s="1">
        <v>0.99</v>
      </c>
      <c r="Q3208" s="1">
        <v>0.99</v>
      </c>
      <c r="R3208" s="3">
        <v>47</v>
      </c>
      <c r="S3208" s="1">
        <v>100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3">
        <v>11</v>
      </c>
      <c r="AD3208" s="1">
        <v>9.9855619000000007E-2</v>
      </c>
      <c r="AE3208" s="1">
        <v>2.21434269404166E-2</v>
      </c>
      <c r="AF3208" s="1">
        <v>4</v>
      </c>
      <c r="AG3208" s="2">
        <v>4</v>
      </c>
      <c r="AH3208" s="1">
        <v>11</v>
      </c>
      <c r="AI3208" s="1">
        <v>3</v>
      </c>
      <c r="AJ3208" s="1">
        <v>3</v>
      </c>
      <c r="AK3208" s="1">
        <v>51</v>
      </c>
    </row>
    <row r="3209" spans="1:37" x14ac:dyDescent="0.2">
      <c r="A3209" t="s">
        <v>3207</v>
      </c>
      <c r="B3209" t="s">
        <v>5168</v>
      </c>
      <c r="C3209" t="s">
        <v>5847</v>
      </c>
      <c r="D3209" t="s">
        <v>11549</v>
      </c>
      <c r="E3209" t="s">
        <v>11554</v>
      </c>
      <c r="F3209" s="35" t="s">
        <v>11555</v>
      </c>
      <c r="G3209" s="1" t="s">
        <v>5104</v>
      </c>
      <c r="H3209" s="1" t="s">
        <v>5104</v>
      </c>
      <c r="I3209" s="3">
        <v>1</v>
      </c>
      <c r="J3209" s="1">
        <v>0</v>
      </c>
      <c r="K3209" s="1">
        <v>0</v>
      </c>
      <c r="L3209" s="3">
        <v>1</v>
      </c>
      <c r="M3209" s="6">
        <v>12.2</v>
      </c>
      <c r="N3209" s="13">
        <v>12.2</v>
      </c>
      <c r="O3209" s="3">
        <v>44</v>
      </c>
      <c r="P3209" s="1">
        <v>0.99250000000000005</v>
      </c>
      <c r="Q3209" s="1">
        <v>0.99250000000000005</v>
      </c>
      <c r="R3209" s="3">
        <v>47</v>
      </c>
      <c r="S3209" s="1">
        <v>100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3">
        <v>11</v>
      </c>
      <c r="AD3209" s="1">
        <v>9.9855619000000007E-2</v>
      </c>
      <c r="AE3209" s="1">
        <v>2.21434269404166E-2</v>
      </c>
      <c r="AF3209" s="1">
        <v>4</v>
      </c>
      <c r="AG3209" s="2">
        <v>4</v>
      </c>
      <c r="AH3209" s="1">
        <v>11</v>
      </c>
      <c r="AI3209" s="1">
        <v>4</v>
      </c>
      <c r="AJ3209" s="1">
        <v>4</v>
      </c>
      <c r="AK3209" s="1">
        <v>51</v>
      </c>
    </row>
    <row r="3210" spans="1:37" x14ac:dyDescent="0.2">
      <c r="A3210" t="s">
        <v>3208</v>
      </c>
      <c r="B3210" t="s">
        <v>5168</v>
      </c>
      <c r="C3210" t="s">
        <v>5847</v>
      </c>
      <c r="D3210" t="s">
        <v>11549</v>
      </c>
      <c r="E3210" t="s">
        <v>5465</v>
      </c>
      <c r="F3210" s="35" t="s">
        <v>11556</v>
      </c>
      <c r="G3210" s="1" t="s">
        <v>5104</v>
      </c>
      <c r="H3210" s="1" t="s">
        <v>5104</v>
      </c>
      <c r="I3210" s="3">
        <v>1</v>
      </c>
      <c r="J3210" s="1">
        <v>0</v>
      </c>
      <c r="K3210" s="1">
        <v>0</v>
      </c>
      <c r="L3210" s="3">
        <v>1</v>
      </c>
      <c r="M3210" s="6">
        <v>18.399999999999999</v>
      </c>
      <c r="N3210" s="13">
        <v>18.399999999999999</v>
      </c>
      <c r="O3210" s="3">
        <v>44</v>
      </c>
      <c r="P3210" s="1">
        <v>0.99250000000000005</v>
      </c>
      <c r="Q3210" s="1">
        <v>0.99250000000000005</v>
      </c>
      <c r="R3210" s="3">
        <v>47</v>
      </c>
      <c r="S3210" s="1">
        <v>100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3">
        <v>11</v>
      </c>
      <c r="AD3210" s="1">
        <v>9.9855619000000007E-2</v>
      </c>
      <c r="AE3210" s="1">
        <v>2.21434269404166E-2</v>
      </c>
      <c r="AF3210" s="1">
        <v>4</v>
      </c>
      <c r="AG3210" s="2">
        <v>4</v>
      </c>
      <c r="AH3210" s="1">
        <v>11</v>
      </c>
      <c r="AI3210" s="1">
        <v>4</v>
      </c>
      <c r="AJ3210" s="1">
        <v>4</v>
      </c>
      <c r="AK3210" s="1">
        <v>51</v>
      </c>
    </row>
    <row r="3211" spans="1:37" x14ac:dyDescent="0.2">
      <c r="A3211" t="s">
        <v>3209</v>
      </c>
      <c r="B3211" t="s">
        <v>5123</v>
      </c>
      <c r="C3211" t="s">
        <v>5131</v>
      </c>
      <c r="D3211" t="s">
        <v>11557</v>
      </c>
      <c r="E3211" t="s">
        <v>5928</v>
      </c>
      <c r="F3211" s="35" t="s">
        <v>11558</v>
      </c>
      <c r="G3211" s="1" t="s">
        <v>5104</v>
      </c>
      <c r="H3211" s="1" t="s">
        <v>5104</v>
      </c>
      <c r="I3211" s="3">
        <v>1</v>
      </c>
      <c r="J3211" s="1">
        <v>0</v>
      </c>
      <c r="K3211" s="1">
        <v>0</v>
      </c>
      <c r="L3211" s="3">
        <v>1</v>
      </c>
      <c r="M3211" s="6">
        <v>49.4</v>
      </c>
      <c r="N3211" s="13">
        <v>49.4</v>
      </c>
      <c r="O3211" s="3">
        <v>44</v>
      </c>
      <c r="P3211" s="1">
        <v>2</v>
      </c>
      <c r="Q3211" s="1">
        <v>2</v>
      </c>
      <c r="R3211" s="3">
        <v>47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40</v>
      </c>
      <c r="Z3211" s="1">
        <v>0</v>
      </c>
      <c r="AA3211" s="1">
        <v>40</v>
      </c>
      <c r="AB3211" s="1">
        <v>20</v>
      </c>
      <c r="AC3211" s="3">
        <v>11</v>
      </c>
      <c r="AD3211" s="1">
        <v>-7.2498203999999997E-2</v>
      </c>
      <c r="AE3211" s="1">
        <v>-6.9016194147822896E-2</v>
      </c>
      <c r="AF3211" s="1">
        <v>1</v>
      </c>
      <c r="AG3211" s="1">
        <v>1</v>
      </c>
      <c r="AH3211" s="1">
        <v>11</v>
      </c>
      <c r="AI3211" s="1">
        <v>1</v>
      </c>
      <c r="AJ3211" s="1">
        <v>1</v>
      </c>
      <c r="AK3211" s="1">
        <v>51</v>
      </c>
    </row>
    <row r="3212" spans="1:37" x14ac:dyDescent="0.2">
      <c r="A3212" t="s">
        <v>3210</v>
      </c>
      <c r="B3212" t="s">
        <v>5168</v>
      </c>
      <c r="C3212" t="s">
        <v>5605</v>
      </c>
      <c r="D3212" t="s">
        <v>11559</v>
      </c>
      <c r="E3212" t="s">
        <v>11560</v>
      </c>
      <c r="F3212" s="35" t="s">
        <v>11561</v>
      </c>
      <c r="G3212" s="1" t="s">
        <v>5104</v>
      </c>
      <c r="H3212" s="1" t="s">
        <v>5104</v>
      </c>
      <c r="I3212" s="3">
        <v>1</v>
      </c>
      <c r="J3212" s="1">
        <v>0</v>
      </c>
      <c r="K3212" s="1">
        <v>0</v>
      </c>
      <c r="L3212" s="3">
        <v>1</v>
      </c>
      <c r="M3212" s="6">
        <v>6.7</v>
      </c>
      <c r="N3212" s="13">
        <v>6.7</v>
      </c>
      <c r="O3212" s="3">
        <v>44</v>
      </c>
      <c r="P3212" s="1">
        <v>2</v>
      </c>
      <c r="Q3212" s="1">
        <v>2</v>
      </c>
      <c r="R3212" s="3">
        <v>47</v>
      </c>
      <c r="S3212" s="1">
        <v>100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3">
        <v>11</v>
      </c>
      <c r="AD3212" s="1">
        <v>9.9855619000000007E-2</v>
      </c>
      <c r="AE3212" s="1">
        <v>2.21434269404166E-2</v>
      </c>
      <c r="AF3212" s="1">
        <v>4</v>
      </c>
      <c r="AG3212" s="2">
        <v>4</v>
      </c>
      <c r="AH3212" s="1">
        <v>11</v>
      </c>
      <c r="AI3212" s="1">
        <v>4</v>
      </c>
      <c r="AJ3212" s="1">
        <v>4</v>
      </c>
      <c r="AK3212" s="1">
        <v>51</v>
      </c>
    </row>
    <row r="3213" spans="1:37" x14ac:dyDescent="0.2">
      <c r="A3213" t="s">
        <v>3211</v>
      </c>
      <c r="B3213" t="s">
        <v>5168</v>
      </c>
      <c r="C3213" t="s">
        <v>5605</v>
      </c>
      <c r="D3213" t="s">
        <v>11559</v>
      </c>
      <c r="E3213" t="s">
        <v>11562</v>
      </c>
      <c r="F3213" s="35" t="s">
        <v>11563</v>
      </c>
      <c r="G3213" s="1" t="s">
        <v>5104</v>
      </c>
      <c r="H3213" s="1" t="s">
        <v>5104</v>
      </c>
      <c r="I3213" s="3">
        <v>1</v>
      </c>
      <c r="J3213" s="1">
        <v>0</v>
      </c>
      <c r="K3213" s="1">
        <v>0</v>
      </c>
      <c r="L3213" s="3">
        <v>1</v>
      </c>
      <c r="M3213" s="6">
        <v>9.8000000000000007</v>
      </c>
      <c r="N3213" s="13">
        <v>9.8000000000000007</v>
      </c>
      <c r="O3213" s="3">
        <v>44</v>
      </c>
      <c r="P3213" s="1">
        <v>2</v>
      </c>
      <c r="Q3213" s="1">
        <v>2</v>
      </c>
      <c r="R3213" s="3">
        <v>47</v>
      </c>
      <c r="S3213" s="1">
        <v>100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3">
        <v>11</v>
      </c>
      <c r="AD3213" s="1">
        <v>9.9855619000000007E-2</v>
      </c>
      <c r="AE3213" s="1">
        <v>2.21434269404166E-2</v>
      </c>
      <c r="AF3213" s="1">
        <v>4</v>
      </c>
      <c r="AG3213" s="2">
        <v>4</v>
      </c>
      <c r="AH3213" s="1">
        <v>11</v>
      </c>
      <c r="AI3213" s="1">
        <v>2</v>
      </c>
      <c r="AJ3213" s="1">
        <v>2</v>
      </c>
      <c r="AK3213" s="1">
        <v>51</v>
      </c>
    </row>
    <row r="3214" spans="1:37" x14ac:dyDescent="0.2">
      <c r="A3214" t="s">
        <v>3212</v>
      </c>
      <c r="B3214" t="s">
        <v>5168</v>
      </c>
      <c r="C3214" t="s">
        <v>5605</v>
      </c>
      <c r="D3214" t="s">
        <v>11559</v>
      </c>
      <c r="E3214" t="s">
        <v>5549</v>
      </c>
      <c r="F3214" s="35" t="s">
        <v>11564</v>
      </c>
      <c r="G3214" s="1" t="s">
        <v>5104</v>
      </c>
      <c r="H3214" s="1" t="s">
        <v>5104</v>
      </c>
      <c r="I3214" s="3">
        <v>1</v>
      </c>
      <c r="J3214" s="1">
        <v>0</v>
      </c>
      <c r="K3214" s="1">
        <v>0</v>
      </c>
      <c r="L3214" s="3">
        <v>1</v>
      </c>
      <c r="M3214" s="6">
        <v>7.3</v>
      </c>
      <c r="N3214" s="13">
        <v>7.3</v>
      </c>
      <c r="O3214" s="3">
        <v>44</v>
      </c>
      <c r="P3214" s="1">
        <v>2</v>
      </c>
      <c r="Q3214" s="1">
        <v>2</v>
      </c>
      <c r="R3214" s="3">
        <v>1</v>
      </c>
      <c r="S3214" s="1">
        <v>100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3">
        <v>11</v>
      </c>
      <c r="AD3214" s="1">
        <v>9.9855619000000007E-2</v>
      </c>
      <c r="AE3214" s="1">
        <v>2.21434269404166E-2</v>
      </c>
      <c r="AF3214" s="1">
        <v>4</v>
      </c>
      <c r="AG3214" s="2">
        <v>4</v>
      </c>
      <c r="AH3214" s="1">
        <v>11</v>
      </c>
      <c r="AI3214" s="1">
        <v>14</v>
      </c>
      <c r="AJ3214" s="1">
        <v>14</v>
      </c>
      <c r="AK3214" s="1">
        <v>51</v>
      </c>
    </row>
    <row r="3215" spans="1:37" x14ac:dyDescent="0.2">
      <c r="A3215" t="s">
        <v>3213</v>
      </c>
      <c r="B3215" t="s">
        <v>5168</v>
      </c>
      <c r="C3215" t="s">
        <v>5605</v>
      </c>
      <c r="D3215" t="s">
        <v>11559</v>
      </c>
      <c r="E3215" t="s">
        <v>11565</v>
      </c>
      <c r="F3215" s="35" t="s">
        <v>11566</v>
      </c>
      <c r="G3215" s="1" t="s">
        <v>5104</v>
      </c>
      <c r="H3215" s="1" t="s">
        <v>5104</v>
      </c>
      <c r="I3215" s="3">
        <v>1</v>
      </c>
      <c r="J3215" s="1">
        <v>0</v>
      </c>
      <c r="K3215" s="1">
        <v>0</v>
      </c>
      <c r="L3215" s="3">
        <v>1</v>
      </c>
      <c r="M3215" s="6">
        <v>10</v>
      </c>
      <c r="N3215" s="13">
        <v>10</v>
      </c>
      <c r="O3215" s="3">
        <v>44</v>
      </c>
      <c r="P3215" s="1">
        <v>1.655</v>
      </c>
      <c r="Q3215" s="1">
        <v>1.655</v>
      </c>
      <c r="R3215" s="3">
        <v>47</v>
      </c>
      <c r="S3215" s="1">
        <v>100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3">
        <v>11</v>
      </c>
      <c r="AD3215" s="1">
        <v>9.9855619000000007E-2</v>
      </c>
      <c r="AE3215" s="1">
        <v>2.21434269404166E-2</v>
      </c>
      <c r="AF3215" s="1">
        <v>4</v>
      </c>
      <c r="AG3215" s="2">
        <v>4</v>
      </c>
      <c r="AH3215" s="1">
        <v>11</v>
      </c>
      <c r="AI3215" s="1">
        <v>3</v>
      </c>
      <c r="AJ3215" s="1">
        <v>3</v>
      </c>
      <c r="AK3215" s="1">
        <v>51</v>
      </c>
    </row>
    <row r="3216" spans="1:37" x14ac:dyDescent="0.2">
      <c r="A3216" t="s">
        <v>3214</v>
      </c>
      <c r="B3216" t="s">
        <v>5168</v>
      </c>
      <c r="C3216" t="s">
        <v>5605</v>
      </c>
      <c r="D3216" t="s">
        <v>11559</v>
      </c>
      <c r="E3216" t="s">
        <v>11567</v>
      </c>
      <c r="F3216" s="35" t="s">
        <v>11568</v>
      </c>
      <c r="G3216" s="1" t="s">
        <v>5104</v>
      </c>
      <c r="H3216" s="1" t="s">
        <v>5104</v>
      </c>
      <c r="I3216" s="3">
        <v>1</v>
      </c>
      <c r="J3216" s="1">
        <v>0</v>
      </c>
      <c r="K3216" s="1">
        <v>0</v>
      </c>
      <c r="L3216" s="3">
        <v>1</v>
      </c>
      <c r="M3216" s="6">
        <v>7.6</v>
      </c>
      <c r="N3216" s="13">
        <v>7.6</v>
      </c>
      <c r="O3216" s="3">
        <v>44</v>
      </c>
      <c r="P3216" s="1" t="s">
        <v>2</v>
      </c>
      <c r="Q3216" s="1">
        <v>1.8169</v>
      </c>
      <c r="R3216" s="3" t="s">
        <v>14989</v>
      </c>
      <c r="S3216" s="1">
        <v>100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3">
        <v>11</v>
      </c>
      <c r="AD3216" s="1">
        <v>9.9855619000000007E-2</v>
      </c>
      <c r="AE3216" s="1">
        <v>2.21434269404166E-2</v>
      </c>
      <c r="AF3216" s="1">
        <v>4</v>
      </c>
      <c r="AG3216" s="2">
        <v>4</v>
      </c>
      <c r="AH3216" s="1">
        <v>11</v>
      </c>
      <c r="AI3216" s="1">
        <v>1</v>
      </c>
      <c r="AJ3216" s="1">
        <v>1</v>
      </c>
      <c r="AK3216" s="1">
        <v>51</v>
      </c>
    </row>
    <row r="3217" spans="1:37" x14ac:dyDescent="0.2">
      <c r="A3217" t="s">
        <v>3215</v>
      </c>
      <c r="B3217" t="s">
        <v>5168</v>
      </c>
      <c r="C3217" t="s">
        <v>5605</v>
      </c>
      <c r="D3217" t="s">
        <v>11559</v>
      </c>
      <c r="E3217" t="s">
        <v>11569</v>
      </c>
      <c r="F3217" s="35" t="s">
        <v>11570</v>
      </c>
      <c r="G3217" s="1" t="s">
        <v>5104</v>
      </c>
      <c r="H3217" s="1" t="s">
        <v>5104</v>
      </c>
      <c r="I3217" s="3">
        <v>1</v>
      </c>
      <c r="J3217" s="1">
        <v>0</v>
      </c>
      <c r="K3217" s="1">
        <v>0</v>
      </c>
      <c r="L3217" s="3">
        <v>1</v>
      </c>
      <c r="M3217" s="6">
        <v>20.6</v>
      </c>
      <c r="N3217" s="13">
        <v>20.6</v>
      </c>
      <c r="O3217" s="3">
        <v>44</v>
      </c>
      <c r="P3217" s="1" t="s">
        <v>2</v>
      </c>
      <c r="Q3217" s="1">
        <v>1.6910000000000001</v>
      </c>
      <c r="R3217" s="3" t="s">
        <v>14989</v>
      </c>
      <c r="S3217" s="1">
        <v>100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3">
        <v>11</v>
      </c>
      <c r="AD3217" s="1">
        <v>9.9855619000000007E-2</v>
      </c>
      <c r="AE3217" s="1">
        <v>2.21434269404166E-2</v>
      </c>
      <c r="AF3217" s="1">
        <v>4</v>
      </c>
      <c r="AG3217" s="2">
        <v>4</v>
      </c>
      <c r="AH3217" s="1">
        <v>11</v>
      </c>
      <c r="AI3217" s="1">
        <v>1</v>
      </c>
      <c r="AJ3217" s="1">
        <v>1</v>
      </c>
      <c r="AK3217" s="1">
        <v>51</v>
      </c>
    </row>
    <row r="3218" spans="1:37" x14ac:dyDescent="0.2">
      <c r="A3218" t="s">
        <v>3216</v>
      </c>
      <c r="B3218" t="s">
        <v>5168</v>
      </c>
      <c r="C3218" t="s">
        <v>5605</v>
      </c>
      <c r="D3218" t="s">
        <v>11559</v>
      </c>
      <c r="E3218" t="s">
        <v>5689</v>
      </c>
      <c r="F3218" s="35" t="s">
        <v>11571</v>
      </c>
      <c r="G3218" s="1" t="s">
        <v>5104</v>
      </c>
      <c r="H3218" s="1" t="s">
        <v>5104</v>
      </c>
      <c r="I3218" s="3">
        <v>1</v>
      </c>
      <c r="J3218" s="1">
        <v>0</v>
      </c>
      <c r="K3218" s="1">
        <v>0</v>
      </c>
      <c r="L3218" s="3">
        <v>1</v>
      </c>
      <c r="M3218" s="6">
        <v>8</v>
      </c>
      <c r="N3218" s="13">
        <v>8</v>
      </c>
      <c r="O3218" s="3">
        <v>44</v>
      </c>
      <c r="P3218" s="1" t="s">
        <v>2</v>
      </c>
      <c r="Q3218" s="1">
        <v>1.5486</v>
      </c>
      <c r="R3218" s="3" t="s">
        <v>14989</v>
      </c>
      <c r="S3218" s="1">
        <v>100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3">
        <v>11</v>
      </c>
      <c r="AD3218" s="1">
        <v>9.9855619000000007E-2</v>
      </c>
      <c r="AE3218" s="1">
        <v>2.21434269404166E-2</v>
      </c>
      <c r="AF3218" s="1">
        <v>4</v>
      </c>
      <c r="AG3218" s="2">
        <v>4</v>
      </c>
      <c r="AH3218" s="1">
        <v>11</v>
      </c>
      <c r="AI3218" s="1">
        <v>2</v>
      </c>
      <c r="AJ3218" s="1">
        <v>2</v>
      </c>
      <c r="AK3218" s="1">
        <v>51</v>
      </c>
    </row>
    <row r="3219" spans="1:37" x14ac:dyDescent="0.2">
      <c r="A3219" t="s">
        <v>3217</v>
      </c>
      <c r="B3219" t="s">
        <v>5168</v>
      </c>
      <c r="C3219" t="s">
        <v>5605</v>
      </c>
      <c r="D3219" t="s">
        <v>11559</v>
      </c>
      <c r="E3219" t="s">
        <v>5826</v>
      </c>
      <c r="F3219" s="35" t="s">
        <v>11572</v>
      </c>
      <c r="G3219" s="1" t="s">
        <v>5104</v>
      </c>
      <c r="H3219" s="1" t="s">
        <v>5104</v>
      </c>
      <c r="I3219" s="3">
        <v>1</v>
      </c>
      <c r="J3219" s="1">
        <v>0</v>
      </c>
      <c r="K3219" s="1">
        <v>0</v>
      </c>
      <c r="L3219" s="3">
        <v>1</v>
      </c>
      <c r="M3219" s="6">
        <v>7.1</v>
      </c>
      <c r="N3219" s="13">
        <v>7.1</v>
      </c>
      <c r="O3219" s="3">
        <v>44</v>
      </c>
      <c r="P3219" s="1" t="s">
        <v>2</v>
      </c>
      <c r="Q3219" s="1">
        <v>1.8376999999999999</v>
      </c>
      <c r="R3219" s="3" t="s">
        <v>14989</v>
      </c>
      <c r="S3219" s="1">
        <v>100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3">
        <v>11</v>
      </c>
      <c r="AD3219" s="1">
        <v>9.9855619000000007E-2</v>
      </c>
      <c r="AE3219" s="1">
        <v>2.21434269404166E-2</v>
      </c>
      <c r="AF3219" s="1">
        <v>4</v>
      </c>
      <c r="AG3219" s="2">
        <v>4</v>
      </c>
      <c r="AH3219" s="1">
        <v>11</v>
      </c>
      <c r="AI3219" s="1">
        <v>3</v>
      </c>
      <c r="AJ3219" s="1">
        <v>3</v>
      </c>
      <c r="AK3219" s="1">
        <v>51</v>
      </c>
    </row>
    <row r="3220" spans="1:37" x14ac:dyDescent="0.2">
      <c r="A3220" t="s">
        <v>3218</v>
      </c>
      <c r="B3220" t="s">
        <v>5168</v>
      </c>
      <c r="C3220" t="s">
        <v>5605</v>
      </c>
      <c r="D3220" t="s">
        <v>11559</v>
      </c>
      <c r="E3220" t="s">
        <v>11573</v>
      </c>
      <c r="F3220" s="35" t="s">
        <v>11574</v>
      </c>
      <c r="G3220" s="1" t="s">
        <v>5104</v>
      </c>
      <c r="H3220" s="1" t="s">
        <v>5104</v>
      </c>
      <c r="I3220" s="3">
        <v>1</v>
      </c>
      <c r="J3220" s="1">
        <v>0</v>
      </c>
      <c r="K3220" s="1">
        <v>0</v>
      </c>
      <c r="L3220" s="3">
        <v>1</v>
      </c>
      <c r="M3220" s="6">
        <v>10.5</v>
      </c>
      <c r="N3220" s="13">
        <v>10.5</v>
      </c>
      <c r="O3220" s="3">
        <v>44</v>
      </c>
      <c r="P3220" s="1" t="s">
        <v>2</v>
      </c>
      <c r="Q3220" s="1">
        <v>2.1880000000000002</v>
      </c>
      <c r="R3220" s="3" t="s">
        <v>14989</v>
      </c>
      <c r="S3220" s="1">
        <v>100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3">
        <v>11</v>
      </c>
      <c r="AD3220" s="1">
        <v>9.9855619000000007E-2</v>
      </c>
      <c r="AE3220" s="1">
        <v>2.21434269404166E-2</v>
      </c>
      <c r="AF3220" s="1">
        <v>4</v>
      </c>
      <c r="AG3220" s="2">
        <v>4</v>
      </c>
      <c r="AH3220" s="1">
        <v>11</v>
      </c>
      <c r="AI3220" s="1">
        <v>1</v>
      </c>
      <c r="AJ3220" s="1">
        <v>1</v>
      </c>
      <c r="AK3220" s="1">
        <v>51</v>
      </c>
    </row>
    <row r="3221" spans="1:37" x14ac:dyDescent="0.2">
      <c r="A3221" t="s">
        <v>3219</v>
      </c>
      <c r="B3221" t="s">
        <v>5168</v>
      </c>
      <c r="C3221" t="s">
        <v>5605</v>
      </c>
      <c r="D3221" t="s">
        <v>11559</v>
      </c>
      <c r="E3221" t="s">
        <v>11575</v>
      </c>
      <c r="F3221" s="35" t="s">
        <v>11576</v>
      </c>
      <c r="G3221" s="1" t="s">
        <v>5104</v>
      </c>
      <c r="H3221" s="1" t="s">
        <v>5104</v>
      </c>
      <c r="I3221" s="3">
        <v>1</v>
      </c>
      <c r="J3221" s="1">
        <v>0</v>
      </c>
      <c r="K3221" s="1">
        <v>0</v>
      </c>
      <c r="L3221" s="3">
        <v>1</v>
      </c>
      <c r="M3221" s="6">
        <v>15.5</v>
      </c>
      <c r="N3221" s="13">
        <v>15.5</v>
      </c>
      <c r="O3221" s="3">
        <v>44</v>
      </c>
      <c r="P3221" s="1">
        <v>2</v>
      </c>
      <c r="Q3221" s="1">
        <v>2</v>
      </c>
      <c r="R3221" s="3">
        <v>1</v>
      </c>
      <c r="S3221" s="1">
        <v>100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3">
        <v>1</v>
      </c>
      <c r="AD3221" s="1">
        <v>9.9855619000000007E-2</v>
      </c>
      <c r="AE3221" s="1">
        <v>2.21434269404166E-2</v>
      </c>
      <c r="AF3221" s="1">
        <v>2</v>
      </c>
      <c r="AG3221" s="1">
        <v>2</v>
      </c>
      <c r="AH3221" s="1">
        <v>1</v>
      </c>
      <c r="AI3221" s="1">
        <v>1</v>
      </c>
      <c r="AJ3221" s="1">
        <v>1</v>
      </c>
      <c r="AK3221" s="1">
        <v>51</v>
      </c>
    </row>
    <row r="3222" spans="1:37" x14ac:dyDescent="0.2">
      <c r="A3222" t="s">
        <v>3220</v>
      </c>
      <c r="B3222" t="s">
        <v>5168</v>
      </c>
      <c r="C3222" t="s">
        <v>5605</v>
      </c>
      <c r="D3222" t="s">
        <v>11559</v>
      </c>
      <c r="E3222" t="s">
        <v>11577</v>
      </c>
      <c r="F3222" s="35" t="s">
        <v>11578</v>
      </c>
      <c r="G3222" s="1" t="s">
        <v>5104</v>
      </c>
      <c r="H3222" s="1" t="s">
        <v>5104</v>
      </c>
      <c r="I3222" s="3">
        <v>1</v>
      </c>
      <c r="J3222" s="1">
        <v>0</v>
      </c>
      <c r="K3222" s="1">
        <v>0</v>
      </c>
      <c r="L3222" s="3">
        <v>1</v>
      </c>
      <c r="M3222" s="6">
        <v>4.3</v>
      </c>
      <c r="N3222" s="13">
        <v>4.3</v>
      </c>
      <c r="O3222" s="3">
        <v>44</v>
      </c>
      <c r="P3222" s="1">
        <v>2</v>
      </c>
      <c r="Q3222" s="1">
        <v>2</v>
      </c>
      <c r="R3222" s="3">
        <v>1</v>
      </c>
      <c r="S3222" s="1">
        <v>100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3">
        <v>11</v>
      </c>
      <c r="AD3222" s="1">
        <v>9.9855619000000007E-2</v>
      </c>
      <c r="AE3222" s="1">
        <v>2.21434269404166E-2</v>
      </c>
      <c r="AF3222" s="1">
        <v>4</v>
      </c>
      <c r="AG3222" s="2">
        <v>4</v>
      </c>
      <c r="AH3222" s="1">
        <v>11</v>
      </c>
      <c r="AI3222" s="1">
        <v>2</v>
      </c>
      <c r="AJ3222" s="1">
        <v>2</v>
      </c>
      <c r="AK3222" s="1">
        <v>51</v>
      </c>
    </row>
    <row r="3223" spans="1:37" x14ac:dyDescent="0.2">
      <c r="A3223" t="s">
        <v>3221</v>
      </c>
      <c r="B3223" t="s">
        <v>6025</v>
      </c>
      <c r="C3223" t="s">
        <v>11579</v>
      </c>
      <c r="D3223" t="s">
        <v>11580</v>
      </c>
      <c r="E3223" t="s">
        <v>11581</v>
      </c>
      <c r="F3223" s="35" t="s">
        <v>11582</v>
      </c>
      <c r="G3223" s="1" t="s">
        <v>5105</v>
      </c>
      <c r="H3223" s="1" t="s">
        <v>5105</v>
      </c>
      <c r="I3223" s="3">
        <v>1</v>
      </c>
      <c r="J3223" s="1">
        <v>1</v>
      </c>
      <c r="K3223" s="1">
        <v>1</v>
      </c>
      <c r="L3223" s="3">
        <v>1</v>
      </c>
      <c r="M3223" s="6">
        <v>263</v>
      </c>
      <c r="N3223" s="13">
        <v>263</v>
      </c>
      <c r="O3223" s="3">
        <v>44</v>
      </c>
      <c r="P3223" s="1">
        <v>3.2475000000000001</v>
      </c>
      <c r="Q3223" s="1">
        <v>3.2475000000000001</v>
      </c>
      <c r="R3223" s="3">
        <v>47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100</v>
      </c>
      <c r="AC3223" s="3">
        <v>11</v>
      </c>
      <c r="AD3223" s="1">
        <v>-9.0224465000000004E-2</v>
      </c>
      <c r="AE3223" s="1">
        <v>7.4363546281954004E-2</v>
      </c>
      <c r="AF3223" s="1">
        <v>1</v>
      </c>
      <c r="AG3223" s="1">
        <v>1</v>
      </c>
      <c r="AH3223" s="1">
        <v>11</v>
      </c>
      <c r="AI3223" s="1">
        <v>1</v>
      </c>
      <c r="AJ3223" s="1">
        <v>1</v>
      </c>
      <c r="AK3223" s="1">
        <v>51</v>
      </c>
    </row>
    <row r="3224" spans="1:37" x14ac:dyDescent="0.2">
      <c r="A3224" t="s">
        <v>3222</v>
      </c>
      <c r="B3224" t="s">
        <v>6025</v>
      </c>
      <c r="C3224" t="s">
        <v>11579</v>
      </c>
      <c r="D3224" t="s">
        <v>11580</v>
      </c>
      <c r="E3224" t="s">
        <v>8515</v>
      </c>
      <c r="F3224" s="35" t="s">
        <v>11583</v>
      </c>
      <c r="G3224" s="1" t="s">
        <v>5107</v>
      </c>
      <c r="H3224" s="1" t="s">
        <v>5107</v>
      </c>
      <c r="I3224" s="3">
        <v>1</v>
      </c>
      <c r="J3224" s="1">
        <v>0</v>
      </c>
      <c r="K3224" s="1">
        <v>0</v>
      </c>
      <c r="L3224" s="3">
        <v>1</v>
      </c>
      <c r="M3224" s="6">
        <v>206</v>
      </c>
      <c r="N3224" s="13">
        <v>206</v>
      </c>
      <c r="O3224" s="3">
        <v>44</v>
      </c>
      <c r="P3224" s="1">
        <v>4.6900000000000004</v>
      </c>
      <c r="Q3224" s="1">
        <v>4.6900000000000004</v>
      </c>
      <c r="R3224" s="3">
        <v>47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100</v>
      </c>
      <c r="AC3224" s="3">
        <v>11</v>
      </c>
      <c r="AD3224" s="1">
        <v>-9.0224465000000004E-2</v>
      </c>
      <c r="AE3224" s="1">
        <v>7.4363546281954004E-2</v>
      </c>
      <c r="AF3224" s="1">
        <v>1</v>
      </c>
      <c r="AG3224" s="1">
        <v>1</v>
      </c>
      <c r="AH3224" s="1">
        <v>11</v>
      </c>
      <c r="AI3224" s="1">
        <v>1</v>
      </c>
      <c r="AJ3224" s="1">
        <v>1</v>
      </c>
      <c r="AK3224" s="1">
        <v>51</v>
      </c>
    </row>
    <row r="3225" spans="1:37" x14ac:dyDescent="0.2">
      <c r="A3225" t="s">
        <v>3223</v>
      </c>
      <c r="B3225" t="s">
        <v>6025</v>
      </c>
      <c r="C3225" t="s">
        <v>11579</v>
      </c>
      <c r="D3225" t="s">
        <v>11580</v>
      </c>
      <c r="E3225" t="s">
        <v>11584</v>
      </c>
      <c r="F3225" s="35" t="s">
        <v>11585</v>
      </c>
      <c r="G3225" s="1" t="s">
        <v>5105</v>
      </c>
      <c r="H3225" s="1" t="s">
        <v>5105</v>
      </c>
      <c r="I3225" s="3">
        <v>1</v>
      </c>
      <c r="J3225" s="1">
        <v>1</v>
      </c>
      <c r="K3225" s="1">
        <v>1</v>
      </c>
      <c r="L3225" s="3">
        <v>1</v>
      </c>
      <c r="M3225" s="6">
        <v>74.5</v>
      </c>
      <c r="N3225" s="13">
        <v>74.5</v>
      </c>
      <c r="O3225" s="3">
        <v>44</v>
      </c>
      <c r="P3225" s="1">
        <v>3.47</v>
      </c>
      <c r="Q3225" s="1">
        <v>3.47</v>
      </c>
      <c r="R3225" s="3">
        <v>47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100</v>
      </c>
      <c r="AC3225" s="3">
        <v>11</v>
      </c>
      <c r="AD3225" s="1">
        <v>-9.0224465000000004E-2</v>
      </c>
      <c r="AE3225" s="1">
        <v>7.4363546281954004E-2</v>
      </c>
      <c r="AF3225" s="1">
        <v>1</v>
      </c>
      <c r="AG3225" s="1">
        <v>1</v>
      </c>
      <c r="AH3225" s="1">
        <v>11</v>
      </c>
      <c r="AI3225" s="1">
        <v>2</v>
      </c>
      <c r="AJ3225" s="1">
        <v>2</v>
      </c>
      <c r="AK3225" s="1">
        <v>51</v>
      </c>
    </row>
    <row r="3226" spans="1:37" x14ac:dyDescent="0.2">
      <c r="A3226" t="s">
        <v>3224</v>
      </c>
      <c r="B3226" t="s">
        <v>6025</v>
      </c>
      <c r="C3226" t="s">
        <v>11579</v>
      </c>
      <c r="D3226" t="s">
        <v>11580</v>
      </c>
      <c r="E3226" t="s">
        <v>5727</v>
      </c>
      <c r="F3226" s="35" t="s">
        <v>11586</v>
      </c>
      <c r="G3226" s="1" t="s">
        <v>5105</v>
      </c>
      <c r="H3226" s="1" t="s">
        <v>5105</v>
      </c>
      <c r="I3226" s="3">
        <v>1</v>
      </c>
      <c r="J3226" s="1">
        <v>1</v>
      </c>
      <c r="K3226" s="1">
        <v>1</v>
      </c>
      <c r="L3226" s="3">
        <v>1</v>
      </c>
      <c r="M3226" s="6">
        <v>129</v>
      </c>
      <c r="N3226" s="13">
        <v>129</v>
      </c>
      <c r="O3226" s="3">
        <v>44</v>
      </c>
      <c r="P3226" s="1">
        <v>3.4575</v>
      </c>
      <c r="Q3226" s="1">
        <v>3.4575</v>
      </c>
      <c r="R3226" s="3">
        <v>47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100</v>
      </c>
      <c r="AC3226" s="3">
        <v>11</v>
      </c>
      <c r="AD3226" s="1">
        <v>-9.0224465000000004E-2</v>
      </c>
      <c r="AE3226" s="1">
        <v>7.4363546281954004E-2</v>
      </c>
      <c r="AF3226" s="1">
        <v>1</v>
      </c>
      <c r="AG3226" s="1">
        <v>1</v>
      </c>
      <c r="AH3226" s="1">
        <v>11</v>
      </c>
      <c r="AI3226" s="1">
        <v>1</v>
      </c>
      <c r="AJ3226" s="1">
        <v>1</v>
      </c>
      <c r="AK3226" s="1">
        <v>51</v>
      </c>
    </row>
    <row r="3227" spans="1:37" x14ac:dyDescent="0.2">
      <c r="A3227" t="s">
        <v>3225</v>
      </c>
      <c r="B3227" t="s">
        <v>6025</v>
      </c>
      <c r="C3227" t="s">
        <v>11579</v>
      </c>
      <c r="D3227" t="s">
        <v>11580</v>
      </c>
      <c r="E3227" t="s">
        <v>11587</v>
      </c>
      <c r="F3227" s="35" t="s">
        <v>11588</v>
      </c>
      <c r="G3227" s="1" t="s">
        <v>5105</v>
      </c>
      <c r="H3227" s="1" t="s">
        <v>5105</v>
      </c>
      <c r="I3227" s="3">
        <v>1</v>
      </c>
      <c r="J3227" s="1">
        <v>0</v>
      </c>
      <c r="K3227" s="1">
        <v>0</v>
      </c>
      <c r="L3227" s="3">
        <v>1</v>
      </c>
      <c r="M3227" s="6">
        <v>167</v>
      </c>
      <c r="N3227" s="4">
        <v>167</v>
      </c>
      <c r="O3227" s="3">
        <v>1</v>
      </c>
      <c r="P3227" s="1">
        <f>(3+10)/2</f>
        <v>6.5</v>
      </c>
      <c r="Q3227" s="1">
        <f>(3+10)/2</f>
        <v>6.5</v>
      </c>
      <c r="R3227" s="3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100</v>
      </c>
      <c r="AC3227" s="36">
        <v>1</v>
      </c>
      <c r="AD3227" s="1">
        <v>-9.0224465000000004E-2</v>
      </c>
      <c r="AE3227" s="1">
        <v>7.4363546281954004E-2</v>
      </c>
      <c r="AF3227" s="1">
        <v>1</v>
      </c>
      <c r="AG3227" s="1">
        <v>1</v>
      </c>
      <c r="AH3227" s="15">
        <v>1</v>
      </c>
      <c r="AI3227" s="1">
        <v>1</v>
      </c>
      <c r="AJ3227" s="1">
        <v>1</v>
      </c>
      <c r="AK3227" s="1">
        <v>51</v>
      </c>
    </row>
    <row r="3228" spans="1:37" x14ac:dyDescent="0.2">
      <c r="A3228" t="s">
        <v>3226</v>
      </c>
      <c r="B3228" t="s">
        <v>6025</v>
      </c>
      <c r="C3228" t="s">
        <v>11579</v>
      </c>
      <c r="D3228" t="s">
        <v>11580</v>
      </c>
      <c r="E3228" t="s">
        <v>11589</v>
      </c>
      <c r="F3228" s="35" t="s">
        <v>11590</v>
      </c>
      <c r="G3228" s="1" t="s">
        <v>5105</v>
      </c>
      <c r="H3228" s="1" t="s">
        <v>5105</v>
      </c>
      <c r="I3228" s="3">
        <v>1</v>
      </c>
      <c r="J3228" s="1">
        <v>1</v>
      </c>
      <c r="K3228" s="1">
        <v>1</v>
      </c>
      <c r="L3228" s="3">
        <v>1</v>
      </c>
      <c r="M3228" s="6">
        <v>162.5</v>
      </c>
      <c r="N3228" s="13">
        <v>162.5</v>
      </c>
      <c r="O3228" s="3">
        <v>44</v>
      </c>
      <c r="P3228" s="1">
        <v>4.7699999999999996</v>
      </c>
      <c r="Q3228" s="1">
        <v>4.7699999999999996</v>
      </c>
      <c r="R3228" s="3">
        <v>47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100</v>
      </c>
      <c r="AC3228" s="3">
        <v>11</v>
      </c>
      <c r="AD3228" s="1">
        <v>-9.0224465000000004E-2</v>
      </c>
      <c r="AE3228" s="1">
        <v>7.4363546281954004E-2</v>
      </c>
      <c r="AF3228" s="1">
        <v>1</v>
      </c>
      <c r="AG3228" s="1">
        <v>1</v>
      </c>
      <c r="AH3228" s="1">
        <v>11</v>
      </c>
      <c r="AI3228" s="1">
        <v>2</v>
      </c>
      <c r="AJ3228" s="1">
        <v>2</v>
      </c>
      <c r="AK3228" s="1">
        <v>51</v>
      </c>
    </row>
    <row r="3229" spans="1:37" x14ac:dyDescent="0.2">
      <c r="A3229" t="s">
        <v>3227</v>
      </c>
      <c r="B3229" t="s">
        <v>6025</v>
      </c>
      <c r="C3229" t="s">
        <v>11579</v>
      </c>
      <c r="D3229" t="s">
        <v>11580</v>
      </c>
      <c r="E3229" t="s">
        <v>11591</v>
      </c>
      <c r="F3229" s="35" t="s">
        <v>11592</v>
      </c>
      <c r="G3229" s="1" t="s">
        <v>5105</v>
      </c>
      <c r="H3229" s="1" t="s">
        <v>5105</v>
      </c>
      <c r="I3229" s="3">
        <v>1</v>
      </c>
      <c r="J3229" s="1">
        <v>1</v>
      </c>
      <c r="K3229" s="1">
        <v>1</v>
      </c>
      <c r="L3229" s="3">
        <v>1</v>
      </c>
      <c r="M3229" s="6">
        <v>130</v>
      </c>
      <c r="N3229" s="13">
        <v>130</v>
      </c>
      <c r="O3229" s="3">
        <v>44</v>
      </c>
      <c r="P3229" s="1">
        <v>6.0575000000000001</v>
      </c>
      <c r="Q3229" s="1">
        <v>6.0575000000000001</v>
      </c>
      <c r="R3229" s="3">
        <v>47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100</v>
      </c>
      <c r="AC3229" s="3">
        <v>11</v>
      </c>
      <c r="AD3229" s="1">
        <v>-9.0224465000000004E-2</v>
      </c>
      <c r="AE3229" s="1">
        <v>7.4363546281954004E-2</v>
      </c>
      <c r="AF3229" s="1">
        <v>1</v>
      </c>
      <c r="AG3229" s="1">
        <v>1</v>
      </c>
      <c r="AH3229" s="1">
        <v>11</v>
      </c>
      <c r="AI3229" s="1">
        <v>1</v>
      </c>
      <c r="AJ3229" s="1">
        <v>1</v>
      </c>
      <c r="AK3229" s="1">
        <v>51</v>
      </c>
    </row>
    <row r="3230" spans="1:37" x14ac:dyDescent="0.2">
      <c r="A3230" t="s">
        <v>3228</v>
      </c>
      <c r="B3230" t="s">
        <v>6025</v>
      </c>
      <c r="C3230" t="s">
        <v>11579</v>
      </c>
      <c r="D3230" t="s">
        <v>11580</v>
      </c>
      <c r="E3230" t="s">
        <v>6528</v>
      </c>
      <c r="F3230" s="35" t="s">
        <v>11593</v>
      </c>
      <c r="G3230" s="1" t="s">
        <v>5105</v>
      </c>
      <c r="H3230" s="1" t="s">
        <v>5105</v>
      </c>
      <c r="I3230" s="3">
        <v>1</v>
      </c>
      <c r="J3230" s="1">
        <v>0</v>
      </c>
      <c r="K3230" s="1">
        <v>0</v>
      </c>
      <c r="L3230" s="3">
        <v>1</v>
      </c>
      <c r="M3230" s="6">
        <v>268</v>
      </c>
      <c r="N3230" s="13">
        <v>268</v>
      </c>
      <c r="O3230" s="3">
        <v>44</v>
      </c>
      <c r="P3230" s="1">
        <v>4.0999999999999996</v>
      </c>
      <c r="Q3230" s="1">
        <v>4.0999999999999996</v>
      </c>
      <c r="R3230" s="3">
        <v>47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100</v>
      </c>
      <c r="AC3230" s="3">
        <v>11</v>
      </c>
      <c r="AD3230" s="1">
        <v>-9.0224465000000004E-2</v>
      </c>
      <c r="AE3230" s="1">
        <v>7.4363546281954004E-2</v>
      </c>
      <c r="AF3230" s="1">
        <v>1</v>
      </c>
      <c r="AG3230" s="1">
        <v>1</v>
      </c>
      <c r="AH3230" s="1">
        <v>11</v>
      </c>
      <c r="AI3230" s="1">
        <v>1</v>
      </c>
      <c r="AJ3230" s="1">
        <v>1</v>
      </c>
      <c r="AK3230" s="1">
        <v>51</v>
      </c>
    </row>
    <row r="3231" spans="1:37" x14ac:dyDescent="0.2">
      <c r="A3231" t="s">
        <v>3229</v>
      </c>
      <c r="B3231" t="s">
        <v>6025</v>
      </c>
      <c r="C3231" t="s">
        <v>11579</v>
      </c>
      <c r="D3231" t="s">
        <v>11580</v>
      </c>
      <c r="E3231" t="s">
        <v>9379</v>
      </c>
      <c r="F3231" s="35" t="s">
        <v>11594</v>
      </c>
      <c r="G3231" s="1" t="s">
        <v>5106</v>
      </c>
      <c r="H3231" s="1" t="s">
        <v>5106</v>
      </c>
      <c r="I3231" s="3">
        <v>2</v>
      </c>
      <c r="J3231" s="1">
        <v>0</v>
      </c>
      <c r="K3231" s="1">
        <v>0</v>
      </c>
      <c r="L3231" s="3">
        <v>1</v>
      </c>
      <c r="M3231" s="6">
        <v>129</v>
      </c>
      <c r="N3231" s="13">
        <v>129</v>
      </c>
      <c r="O3231" s="3">
        <v>44</v>
      </c>
      <c r="P3231" s="1">
        <v>5.7050000000000001</v>
      </c>
      <c r="Q3231" s="1">
        <v>5.7050000000000001</v>
      </c>
      <c r="R3231" s="3">
        <v>47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100</v>
      </c>
      <c r="AC3231" s="3">
        <v>11</v>
      </c>
      <c r="AD3231" s="1">
        <v>-9.0224465000000004E-2</v>
      </c>
      <c r="AE3231" s="1">
        <v>7.4363546281954004E-2</v>
      </c>
      <c r="AF3231" s="1">
        <v>1</v>
      </c>
      <c r="AG3231" s="1">
        <v>1</v>
      </c>
      <c r="AH3231" s="1">
        <v>11</v>
      </c>
      <c r="AI3231" s="1">
        <v>2</v>
      </c>
      <c r="AJ3231" s="1">
        <v>2</v>
      </c>
      <c r="AK3231" s="1">
        <v>51</v>
      </c>
    </row>
    <row r="3232" spans="1:37" x14ac:dyDescent="0.2">
      <c r="A3232" t="s">
        <v>3230</v>
      </c>
      <c r="B3232" t="s">
        <v>6025</v>
      </c>
      <c r="C3232" t="s">
        <v>11579</v>
      </c>
      <c r="D3232" t="s">
        <v>11580</v>
      </c>
      <c r="E3232" t="s">
        <v>11595</v>
      </c>
      <c r="F3232" s="35" t="s">
        <v>11596</v>
      </c>
      <c r="G3232" s="1" t="s">
        <v>5105</v>
      </c>
      <c r="H3232" s="1" t="s">
        <v>5105</v>
      </c>
      <c r="I3232" s="3">
        <v>1</v>
      </c>
      <c r="J3232" s="1">
        <v>0</v>
      </c>
      <c r="K3232" s="1">
        <v>0</v>
      </c>
      <c r="L3232" s="3">
        <v>1</v>
      </c>
      <c r="M3232" s="6">
        <v>220</v>
      </c>
      <c r="N3232" s="13">
        <v>220</v>
      </c>
      <c r="O3232" s="3">
        <v>44</v>
      </c>
      <c r="P3232" s="1">
        <v>4.0999999999999996</v>
      </c>
      <c r="Q3232" s="1">
        <v>4.0999999999999996</v>
      </c>
      <c r="R3232" s="3">
        <v>47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100</v>
      </c>
      <c r="AC3232" s="3">
        <v>11</v>
      </c>
      <c r="AD3232" s="1">
        <v>-9.0224465000000004E-2</v>
      </c>
      <c r="AE3232" s="1">
        <v>7.4363546281954004E-2</v>
      </c>
      <c r="AF3232" s="1">
        <v>1</v>
      </c>
      <c r="AG3232" s="1">
        <v>1</v>
      </c>
      <c r="AH3232" s="1">
        <v>11</v>
      </c>
      <c r="AI3232" s="1">
        <v>1</v>
      </c>
      <c r="AJ3232" s="1">
        <v>1</v>
      </c>
      <c r="AK3232" s="1">
        <v>51</v>
      </c>
    </row>
    <row r="3233" spans="1:37" x14ac:dyDescent="0.2">
      <c r="A3233" t="s">
        <v>3231</v>
      </c>
      <c r="B3233" t="s">
        <v>6025</v>
      </c>
      <c r="C3233" t="s">
        <v>11579</v>
      </c>
      <c r="D3233" t="s">
        <v>11580</v>
      </c>
      <c r="E3233" t="s">
        <v>6808</v>
      </c>
      <c r="F3233" s="35" t="s">
        <v>11597</v>
      </c>
      <c r="G3233" s="1" t="s">
        <v>5105</v>
      </c>
      <c r="H3233" s="1" t="s">
        <v>5105</v>
      </c>
      <c r="I3233" s="3">
        <v>1</v>
      </c>
      <c r="J3233" s="1">
        <v>0</v>
      </c>
      <c r="K3233" s="1">
        <v>0</v>
      </c>
      <c r="L3233" s="3">
        <v>1</v>
      </c>
      <c r="M3233" s="6">
        <f>(260+310)/2</f>
        <v>285</v>
      </c>
      <c r="N3233" s="1">
        <f>(260+310)/2</f>
        <v>285</v>
      </c>
      <c r="O3233" s="3">
        <v>1</v>
      </c>
      <c r="P3233" s="1">
        <v>3.4249999999999998</v>
      </c>
      <c r="Q3233" s="1">
        <v>3.4249999999999998</v>
      </c>
      <c r="R3233" s="3">
        <v>47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100</v>
      </c>
      <c r="AC3233" s="3">
        <v>11</v>
      </c>
      <c r="AD3233" s="1">
        <v>-9.0224465000000004E-2</v>
      </c>
      <c r="AE3233" s="1">
        <v>7.4363546281954004E-2</v>
      </c>
      <c r="AF3233" s="1">
        <v>1</v>
      </c>
      <c r="AG3233" s="1">
        <v>1</v>
      </c>
      <c r="AH3233" s="1">
        <v>11</v>
      </c>
      <c r="AI3233" s="1">
        <v>1</v>
      </c>
      <c r="AJ3233" s="1">
        <v>1</v>
      </c>
      <c r="AK3233" s="1">
        <v>51</v>
      </c>
    </row>
    <row r="3234" spans="1:37" x14ac:dyDescent="0.2">
      <c r="A3234" t="s">
        <v>3232</v>
      </c>
      <c r="B3234" t="s">
        <v>6025</v>
      </c>
      <c r="C3234" t="s">
        <v>11579</v>
      </c>
      <c r="D3234" t="s">
        <v>11580</v>
      </c>
      <c r="E3234" t="s">
        <v>11598</v>
      </c>
      <c r="F3234" s="35" t="s">
        <v>11599</v>
      </c>
      <c r="G3234" s="1" t="s">
        <v>5105</v>
      </c>
      <c r="H3234" s="1" t="s">
        <v>5105</v>
      </c>
      <c r="I3234" s="3">
        <v>1</v>
      </c>
      <c r="J3234" s="1">
        <v>1</v>
      </c>
      <c r="K3234" s="1">
        <v>1</v>
      </c>
      <c r="L3234" s="3">
        <v>1</v>
      </c>
      <c r="M3234" s="6">
        <v>156</v>
      </c>
      <c r="N3234" s="13">
        <v>156</v>
      </c>
      <c r="O3234" s="3">
        <v>44</v>
      </c>
      <c r="P3234" s="1">
        <v>3.0449999999999999</v>
      </c>
      <c r="Q3234" s="1">
        <v>3.0449999999999999</v>
      </c>
      <c r="R3234" s="3">
        <v>47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100</v>
      </c>
      <c r="AC3234" s="3">
        <v>11</v>
      </c>
      <c r="AD3234" s="1">
        <v>-9.0224465000000004E-2</v>
      </c>
      <c r="AE3234" s="1">
        <v>7.4363546281954004E-2</v>
      </c>
      <c r="AF3234" s="1">
        <v>1</v>
      </c>
      <c r="AG3234" s="1">
        <v>1</v>
      </c>
      <c r="AH3234" s="1">
        <v>11</v>
      </c>
      <c r="AI3234" s="1">
        <v>4</v>
      </c>
      <c r="AJ3234" s="1">
        <v>4</v>
      </c>
      <c r="AK3234" s="1">
        <v>51</v>
      </c>
    </row>
    <row r="3235" spans="1:37" x14ac:dyDescent="0.2">
      <c r="A3235" t="s">
        <v>3233</v>
      </c>
      <c r="B3235" t="s">
        <v>6025</v>
      </c>
      <c r="C3235" t="s">
        <v>11579</v>
      </c>
      <c r="D3235" t="s">
        <v>11580</v>
      </c>
      <c r="E3235" t="s">
        <v>11600</v>
      </c>
      <c r="F3235" s="35" t="s">
        <v>11601</v>
      </c>
      <c r="G3235" s="1" t="s">
        <v>5106</v>
      </c>
      <c r="H3235" s="1" t="s">
        <v>5106</v>
      </c>
      <c r="I3235" s="3">
        <v>1</v>
      </c>
      <c r="J3235" s="1">
        <v>1</v>
      </c>
      <c r="K3235" s="1">
        <v>1</v>
      </c>
      <c r="L3235" s="3">
        <v>1</v>
      </c>
      <c r="M3235" s="6">
        <v>233.5</v>
      </c>
      <c r="N3235" s="13">
        <v>233.5</v>
      </c>
      <c r="O3235" s="3">
        <v>44</v>
      </c>
      <c r="P3235" s="1" t="s">
        <v>2</v>
      </c>
      <c r="Q3235" s="1">
        <v>3.4874000000000001</v>
      </c>
      <c r="R3235" s="3" t="s">
        <v>14989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100</v>
      </c>
      <c r="AC3235" s="3">
        <v>11</v>
      </c>
      <c r="AD3235" s="1">
        <v>-9.0224465000000004E-2</v>
      </c>
      <c r="AE3235" s="1">
        <v>7.4363546281954004E-2</v>
      </c>
      <c r="AF3235" s="1">
        <v>1</v>
      </c>
      <c r="AG3235" s="1">
        <v>1</v>
      </c>
      <c r="AH3235" s="1">
        <v>11</v>
      </c>
      <c r="AI3235" s="1">
        <v>1</v>
      </c>
      <c r="AJ3235" s="1">
        <v>1</v>
      </c>
      <c r="AK3235" s="1">
        <v>51</v>
      </c>
    </row>
    <row r="3236" spans="1:37" x14ac:dyDescent="0.2">
      <c r="A3236" t="s">
        <v>3234</v>
      </c>
      <c r="B3236" t="s">
        <v>6025</v>
      </c>
      <c r="C3236" t="s">
        <v>11579</v>
      </c>
      <c r="D3236" t="s">
        <v>11580</v>
      </c>
      <c r="E3236" t="s">
        <v>11602</v>
      </c>
      <c r="F3236" s="35" t="s">
        <v>11603</v>
      </c>
      <c r="G3236" s="1" t="s">
        <v>5105</v>
      </c>
      <c r="H3236" s="1" t="s">
        <v>5105</v>
      </c>
      <c r="I3236" s="3">
        <v>1</v>
      </c>
      <c r="J3236" s="1">
        <v>0</v>
      </c>
      <c r="K3236" s="1">
        <v>0</v>
      </c>
      <c r="L3236" s="3">
        <v>1</v>
      </c>
      <c r="M3236" s="6">
        <v>165</v>
      </c>
      <c r="N3236" s="13">
        <v>165</v>
      </c>
      <c r="O3236" s="3">
        <v>44</v>
      </c>
      <c r="P3236" s="1">
        <v>1</v>
      </c>
      <c r="Q3236" s="1">
        <v>1</v>
      </c>
      <c r="R3236" s="3">
        <v>47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100</v>
      </c>
      <c r="AC3236" s="3">
        <v>11</v>
      </c>
      <c r="AD3236" s="1">
        <v>-9.0224465000000004E-2</v>
      </c>
      <c r="AE3236" s="1">
        <v>7.4363546281954004E-2</v>
      </c>
      <c r="AF3236" s="1">
        <v>1</v>
      </c>
      <c r="AG3236" s="1">
        <v>1</v>
      </c>
      <c r="AH3236" s="1">
        <v>11</v>
      </c>
      <c r="AI3236" s="1">
        <v>1</v>
      </c>
      <c r="AJ3236" s="1">
        <v>1</v>
      </c>
      <c r="AK3236" s="1">
        <v>51</v>
      </c>
    </row>
    <row r="3237" spans="1:37" x14ac:dyDescent="0.2">
      <c r="A3237" t="s">
        <v>3235</v>
      </c>
      <c r="B3237" t="s">
        <v>6025</v>
      </c>
      <c r="C3237" t="s">
        <v>11579</v>
      </c>
      <c r="D3237" t="s">
        <v>11580</v>
      </c>
      <c r="E3237" t="s">
        <v>11604</v>
      </c>
      <c r="F3237" s="35" t="s">
        <v>11605</v>
      </c>
      <c r="G3237" s="1" t="s">
        <v>5105</v>
      </c>
      <c r="H3237" s="1" t="s">
        <v>5105</v>
      </c>
      <c r="I3237" s="3">
        <v>1</v>
      </c>
      <c r="J3237" s="1">
        <v>0</v>
      </c>
      <c r="K3237" s="1">
        <v>0</v>
      </c>
      <c r="L3237" s="3">
        <v>1</v>
      </c>
      <c r="M3237" s="6">
        <v>239</v>
      </c>
      <c r="N3237" s="13">
        <v>239</v>
      </c>
      <c r="O3237" s="3">
        <v>44</v>
      </c>
      <c r="P3237" s="1" t="s">
        <v>2</v>
      </c>
      <c r="Q3237" s="1">
        <v>4.6757</v>
      </c>
      <c r="R3237" s="3" t="s">
        <v>14989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100</v>
      </c>
      <c r="AC3237" s="3">
        <v>11</v>
      </c>
      <c r="AD3237" s="1">
        <v>-9.0224465000000004E-2</v>
      </c>
      <c r="AE3237" s="1">
        <v>7.4363546281954004E-2</v>
      </c>
      <c r="AF3237" s="1">
        <v>1</v>
      </c>
      <c r="AG3237" s="1">
        <v>1</v>
      </c>
      <c r="AH3237" s="1">
        <v>11</v>
      </c>
      <c r="AI3237" s="1">
        <v>1</v>
      </c>
      <c r="AJ3237" s="1">
        <v>1</v>
      </c>
      <c r="AK3237" s="1">
        <v>51</v>
      </c>
    </row>
    <row r="3238" spans="1:37" x14ac:dyDescent="0.2">
      <c r="A3238" t="s">
        <v>3236</v>
      </c>
      <c r="B3238" t="s">
        <v>6025</v>
      </c>
      <c r="C3238" t="s">
        <v>11579</v>
      </c>
      <c r="D3238" t="s">
        <v>11580</v>
      </c>
      <c r="E3238" t="s">
        <v>5465</v>
      </c>
      <c r="F3238" s="35" t="s">
        <v>11606</v>
      </c>
      <c r="G3238" s="1" t="s">
        <v>5105</v>
      </c>
      <c r="H3238" s="1" t="s">
        <v>5105</v>
      </c>
      <c r="I3238" s="3">
        <v>1</v>
      </c>
      <c r="J3238" s="1">
        <v>1</v>
      </c>
      <c r="K3238" s="1">
        <v>1</v>
      </c>
      <c r="L3238" s="3">
        <v>1</v>
      </c>
      <c r="M3238" s="6">
        <v>166</v>
      </c>
      <c r="N3238" s="13">
        <v>166</v>
      </c>
      <c r="O3238" s="3">
        <v>44</v>
      </c>
      <c r="P3238" s="1">
        <v>3.7450000000000001</v>
      </c>
      <c r="Q3238" s="1">
        <v>3.7450000000000001</v>
      </c>
      <c r="R3238" s="3">
        <v>47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100</v>
      </c>
      <c r="AC3238" s="3">
        <v>11</v>
      </c>
      <c r="AD3238" s="1">
        <v>-9.0224465000000004E-2</v>
      </c>
      <c r="AE3238" s="1">
        <v>7.4363546281954004E-2</v>
      </c>
      <c r="AF3238" s="1">
        <v>1</v>
      </c>
      <c r="AG3238" s="1">
        <v>1</v>
      </c>
      <c r="AH3238" s="1">
        <v>11</v>
      </c>
      <c r="AI3238" s="1">
        <v>1</v>
      </c>
      <c r="AJ3238" s="1">
        <v>1</v>
      </c>
      <c r="AK3238" s="1">
        <v>51</v>
      </c>
    </row>
    <row r="3239" spans="1:37" x14ac:dyDescent="0.2">
      <c r="A3239" t="s">
        <v>3237</v>
      </c>
      <c r="B3239" t="s">
        <v>6025</v>
      </c>
      <c r="C3239" t="s">
        <v>11579</v>
      </c>
      <c r="D3239" t="s">
        <v>11580</v>
      </c>
      <c r="E3239" t="s">
        <v>11607</v>
      </c>
      <c r="F3239" s="35" t="s">
        <v>11608</v>
      </c>
      <c r="G3239" s="1" t="s">
        <v>5105</v>
      </c>
      <c r="H3239" s="1" t="s">
        <v>5105</v>
      </c>
      <c r="I3239" s="3">
        <v>1</v>
      </c>
      <c r="J3239" s="1">
        <v>0</v>
      </c>
      <c r="K3239" s="1">
        <v>0</v>
      </c>
      <c r="L3239" s="3">
        <v>1</v>
      </c>
      <c r="M3239" s="6">
        <f>(110+210)/2</f>
        <v>160</v>
      </c>
      <c r="N3239" s="1">
        <f>(110+210)/2</f>
        <v>160</v>
      </c>
      <c r="O3239" s="3">
        <v>1</v>
      </c>
      <c r="P3239" s="1">
        <f>(2+6)/2</f>
        <v>4</v>
      </c>
      <c r="Q3239" s="1">
        <f>(2+6)/2</f>
        <v>4</v>
      </c>
      <c r="R3239" s="3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100</v>
      </c>
      <c r="AC3239" s="36">
        <v>1</v>
      </c>
      <c r="AD3239" s="1">
        <v>-9.0224465000000004E-2</v>
      </c>
      <c r="AE3239" s="1">
        <v>7.4363546281954004E-2</v>
      </c>
      <c r="AF3239" s="1">
        <v>1</v>
      </c>
      <c r="AG3239" s="1">
        <v>1</v>
      </c>
      <c r="AH3239" s="15">
        <v>1</v>
      </c>
      <c r="AI3239" s="1">
        <v>4</v>
      </c>
      <c r="AJ3239" s="1">
        <v>4</v>
      </c>
      <c r="AK3239" s="1">
        <v>51</v>
      </c>
    </row>
    <row r="3240" spans="1:37" x14ac:dyDescent="0.2">
      <c r="A3240" t="s">
        <v>3238</v>
      </c>
      <c r="B3240" t="s">
        <v>6025</v>
      </c>
      <c r="C3240" t="s">
        <v>11579</v>
      </c>
      <c r="D3240" t="s">
        <v>11580</v>
      </c>
      <c r="E3240" t="s">
        <v>11609</v>
      </c>
      <c r="F3240" s="35" t="s">
        <v>11610</v>
      </c>
      <c r="G3240" s="1" t="s">
        <v>5105</v>
      </c>
      <c r="H3240" s="1" t="s">
        <v>5105</v>
      </c>
      <c r="I3240" s="3">
        <v>1</v>
      </c>
      <c r="J3240" s="1">
        <v>0</v>
      </c>
      <c r="K3240" s="1">
        <v>0</v>
      </c>
      <c r="L3240" s="3">
        <v>1</v>
      </c>
      <c r="M3240" s="6">
        <v>115.5</v>
      </c>
      <c r="N3240" s="13">
        <v>115.5</v>
      </c>
      <c r="O3240" s="3">
        <v>44</v>
      </c>
      <c r="P3240" s="1">
        <v>8.41</v>
      </c>
      <c r="Q3240" s="1">
        <v>8.41</v>
      </c>
      <c r="R3240" s="3">
        <v>47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100</v>
      </c>
      <c r="AC3240" s="3">
        <v>11</v>
      </c>
      <c r="AD3240" s="1">
        <v>-9.0224465000000004E-2</v>
      </c>
      <c r="AE3240" s="1">
        <v>7.4363546281954004E-2</v>
      </c>
      <c r="AF3240" s="1">
        <v>1</v>
      </c>
      <c r="AG3240" s="1">
        <v>1</v>
      </c>
      <c r="AH3240" s="1">
        <v>11</v>
      </c>
      <c r="AI3240" s="1">
        <v>2</v>
      </c>
      <c r="AJ3240" s="1">
        <v>2</v>
      </c>
      <c r="AK3240" s="1">
        <v>51</v>
      </c>
    </row>
    <row r="3241" spans="1:37" x14ac:dyDescent="0.2">
      <c r="A3241" t="s">
        <v>3239</v>
      </c>
      <c r="B3241" t="s">
        <v>6025</v>
      </c>
      <c r="C3241" t="s">
        <v>11579</v>
      </c>
      <c r="D3241" t="s">
        <v>11580</v>
      </c>
      <c r="E3241" t="s">
        <v>11611</v>
      </c>
      <c r="F3241" s="35" t="s">
        <v>11612</v>
      </c>
      <c r="G3241" s="1" t="s">
        <v>5106</v>
      </c>
      <c r="H3241" s="1" t="s">
        <v>5106</v>
      </c>
      <c r="I3241" s="3">
        <v>1</v>
      </c>
      <c r="J3241" s="1">
        <v>1</v>
      </c>
      <c r="K3241" s="1">
        <v>1</v>
      </c>
      <c r="L3241" s="3">
        <v>1</v>
      </c>
      <c r="M3241" s="6">
        <f>(100+173)/2</f>
        <v>136.5</v>
      </c>
      <c r="N3241" s="1">
        <f>(100+173)/2</f>
        <v>136.5</v>
      </c>
      <c r="O3241" s="3">
        <v>1</v>
      </c>
      <c r="P3241" s="1">
        <f>(2+13)/2</f>
        <v>7.5</v>
      </c>
      <c r="Q3241" s="1">
        <f>(2+13)/2</f>
        <v>7.5</v>
      </c>
      <c r="R3241" s="3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100</v>
      </c>
      <c r="AC3241" s="36">
        <v>1</v>
      </c>
      <c r="AD3241" s="1">
        <v>-9.0224465000000004E-2</v>
      </c>
      <c r="AE3241" s="1">
        <v>7.4363546281954004E-2</v>
      </c>
      <c r="AF3241" s="1">
        <v>1</v>
      </c>
      <c r="AG3241" s="1">
        <v>1</v>
      </c>
      <c r="AH3241" s="15">
        <v>1</v>
      </c>
      <c r="AI3241" s="1">
        <v>2</v>
      </c>
      <c r="AJ3241" s="1">
        <v>2</v>
      </c>
      <c r="AK3241" s="1">
        <v>51</v>
      </c>
    </row>
    <row r="3242" spans="1:37" x14ac:dyDescent="0.2">
      <c r="A3242" t="s">
        <v>3240</v>
      </c>
      <c r="B3242" t="s">
        <v>6025</v>
      </c>
      <c r="C3242" t="s">
        <v>11579</v>
      </c>
      <c r="D3242" t="s">
        <v>11580</v>
      </c>
      <c r="E3242" t="s">
        <v>11613</v>
      </c>
      <c r="F3242" s="35" t="s">
        <v>11614</v>
      </c>
      <c r="G3242" s="1" t="s">
        <v>5105</v>
      </c>
      <c r="H3242" s="1" t="s">
        <v>5105</v>
      </c>
      <c r="I3242" s="3">
        <v>1</v>
      </c>
      <c r="J3242" s="1">
        <v>1</v>
      </c>
      <c r="K3242" s="1">
        <v>1</v>
      </c>
      <c r="L3242" s="3">
        <v>1</v>
      </c>
      <c r="M3242" s="6">
        <v>214</v>
      </c>
      <c r="N3242" s="13">
        <v>214</v>
      </c>
      <c r="O3242" s="3">
        <v>44</v>
      </c>
      <c r="P3242" s="1">
        <v>6.9874999999999998</v>
      </c>
      <c r="Q3242" s="1">
        <v>6.9874999999999998</v>
      </c>
      <c r="R3242" s="3">
        <v>47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100</v>
      </c>
      <c r="AC3242" s="3">
        <v>11</v>
      </c>
      <c r="AD3242" s="1">
        <v>-9.0224465000000004E-2</v>
      </c>
      <c r="AE3242" s="1">
        <v>7.4363546281954004E-2</v>
      </c>
      <c r="AF3242" s="1">
        <v>1</v>
      </c>
      <c r="AG3242" s="1">
        <v>1</v>
      </c>
      <c r="AH3242" s="1">
        <v>11</v>
      </c>
      <c r="AI3242" s="1">
        <v>2</v>
      </c>
      <c r="AJ3242" s="1">
        <v>2</v>
      </c>
      <c r="AK3242" s="1">
        <v>51</v>
      </c>
    </row>
    <row r="3243" spans="1:37" x14ac:dyDescent="0.2">
      <c r="A3243" t="s">
        <v>3241</v>
      </c>
      <c r="B3243" t="s">
        <v>6025</v>
      </c>
      <c r="C3243" t="s">
        <v>11579</v>
      </c>
      <c r="D3243" t="s">
        <v>11580</v>
      </c>
      <c r="E3243" t="s">
        <v>11615</v>
      </c>
      <c r="F3243" s="35" t="s">
        <v>11616</v>
      </c>
      <c r="G3243" s="1" t="s">
        <v>5105</v>
      </c>
      <c r="H3243" s="1" t="s">
        <v>5105</v>
      </c>
      <c r="I3243" s="3">
        <v>1</v>
      </c>
      <c r="J3243" s="1">
        <v>0</v>
      </c>
      <c r="K3243" s="1">
        <v>0</v>
      </c>
      <c r="L3243" s="3">
        <v>1</v>
      </c>
      <c r="M3243" s="6">
        <v>157.6</v>
      </c>
      <c r="N3243" s="13">
        <v>157.6</v>
      </c>
      <c r="O3243" s="3">
        <v>44</v>
      </c>
      <c r="P3243" s="1">
        <v>2.94</v>
      </c>
      <c r="Q3243" s="1">
        <v>2.94</v>
      </c>
      <c r="R3243" s="3">
        <v>47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100</v>
      </c>
      <c r="AC3243" s="3">
        <v>11</v>
      </c>
      <c r="AD3243" s="1">
        <v>-9.0224465000000004E-2</v>
      </c>
      <c r="AE3243" s="1">
        <v>7.4363546281954004E-2</v>
      </c>
      <c r="AF3243" s="1">
        <v>1</v>
      </c>
      <c r="AG3243" s="1">
        <v>1</v>
      </c>
      <c r="AH3243" s="1">
        <v>11</v>
      </c>
      <c r="AI3243" s="1">
        <v>1</v>
      </c>
      <c r="AJ3243" s="1">
        <v>1</v>
      </c>
      <c r="AK3243" s="1">
        <v>51</v>
      </c>
    </row>
    <row r="3244" spans="1:37" x14ac:dyDescent="0.2">
      <c r="A3244" t="s">
        <v>3242</v>
      </c>
      <c r="B3244" t="s">
        <v>6025</v>
      </c>
      <c r="C3244" t="s">
        <v>11579</v>
      </c>
      <c r="D3244" t="s">
        <v>11580</v>
      </c>
      <c r="E3244" t="s">
        <v>10316</v>
      </c>
      <c r="F3244" s="35" t="s">
        <v>11617</v>
      </c>
      <c r="G3244" s="1" t="s">
        <v>5104</v>
      </c>
      <c r="H3244" s="1" t="s">
        <v>5104</v>
      </c>
      <c r="I3244" s="3">
        <v>1</v>
      </c>
      <c r="J3244" s="1">
        <v>1</v>
      </c>
      <c r="K3244" s="1">
        <v>1</v>
      </c>
      <c r="L3244" s="3">
        <v>1</v>
      </c>
      <c r="M3244" s="6">
        <v>142.5</v>
      </c>
      <c r="N3244" s="13">
        <v>142.5</v>
      </c>
      <c r="O3244" s="3">
        <v>44</v>
      </c>
      <c r="P3244" s="1">
        <v>8.5449999999999999</v>
      </c>
      <c r="Q3244" s="1">
        <v>8.5449999999999999</v>
      </c>
      <c r="R3244" s="3">
        <v>47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100</v>
      </c>
      <c r="AC3244" s="3">
        <v>11</v>
      </c>
      <c r="AD3244" s="1">
        <v>-9.0224465000000004E-2</v>
      </c>
      <c r="AE3244" s="1">
        <v>7.4363546281954004E-2</v>
      </c>
      <c r="AF3244" s="1">
        <v>1</v>
      </c>
      <c r="AG3244" s="1">
        <v>1</v>
      </c>
      <c r="AH3244" s="1">
        <v>11</v>
      </c>
      <c r="AI3244" s="1">
        <v>2</v>
      </c>
      <c r="AJ3244" s="1">
        <v>2</v>
      </c>
      <c r="AK3244" s="1">
        <v>51</v>
      </c>
    </row>
    <row r="3245" spans="1:37" x14ac:dyDescent="0.2">
      <c r="A3245" t="s">
        <v>3243</v>
      </c>
      <c r="B3245" t="s">
        <v>6025</v>
      </c>
      <c r="C3245" t="s">
        <v>11579</v>
      </c>
      <c r="D3245" t="s">
        <v>11580</v>
      </c>
      <c r="E3245" t="s">
        <v>5471</v>
      </c>
      <c r="F3245" s="35" t="s">
        <v>11618</v>
      </c>
      <c r="G3245" s="1" t="s">
        <v>5105</v>
      </c>
      <c r="H3245" s="1" t="s">
        <v>5105</v>
      </c>
      <c r="I3245" s="3">
        <v>1</v>
      </c>
      <c r="J3245" s="1">
        <v>0</v>
      </c>
      <c r="K3245" s="1">
        <v>0</v>
      </c>
      <c r="L3245" s="3">
        <v>1</v>
      </c>
      <c r="M3245" s="6">
        <v>260</v>
      </c>
      <c r="N3245" s="13">
        <v>260</v>
      </c>
      <c r="O3245" s="3">
        <v>44</v>
      </c>
      <c r="P3245" s="1">
        <v>3</v>
      </c>
      <c r="Q3245" s="1">
        <v>3</v>
      </c>
      <c r="R3245" s="3">
        <v>47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100</v>
      </c>
      <c r="AC3245" s="3">
        <v>11</v>
      </c>
      <c r="AD3245" s="1">
        <v>-9.0224465000000004E-2</v>
      </c>
      <c r="AE3245" s="1">
        <v>7.4363546281954004E-2</v>
      </c>
      <c r="AF3245" s="1">
        <v>1</v>
      </c>
      <c r="AG3245" s="1">
        <v>1</v>
      </c>
      <c r="AH3245" s="1">
        <v>11</v>
      </c>
      <c r="AI3245" s="1">
        <v>1</v>
      </c>
      <c r="AJ3245" s="1">
        <v>1</v>
      </c>
      <c r="AK3245" s="1">
        <v>51</v>
      </c>
    </row>
    <row r="3246" spans="1:37" x14ac:dyDescent="0.2">
      <c r="A3246" t="s">
        <v>3244</v>
      </c>
      <c r="B3246" t="s">
        <v>6025</v>
      </c>
      <c r="C3246" t="s">
        <v>11579</v>
      </c>
      <c r="D3246" t="s">
        <v>11580</v>
      </c>
      <c r="E3246" t="s">
        <v>5252</v>
      </c>
      <c r="F3246" s="35" t="s">
        <v>11619</v>
      </c>
      <c r="G3246" s="1" t="s">
        <v>5105</v>
      </c>
      <c r="H3246" s="1" t="s">
        <v>5105</v>
      </c>
      <c r="I3246" s="3">
        <v>1</v>
      </c>
      <c r="J3246" s="1">
        <v>1</v>
      </c>
      <c r="K3246" s="1">
        <v>1</v>
      </c>
      <c r="L3246" s="3">
        <v>1</v>
      </c>
      <c r="M3246" s="6">
        <v>250</v>
      </c>
      <c r="N3246" s="13">
        <v>250</v>
      </c>
      <c r="O3246" s="3">
        <v>44</v>
      </c>
      <c r="P3246" s="1">
        <v>5.9749999999999996</v>
      </c>
      <c r="Q3246" s="1">
        <v>5.9749999999999996</v>
      </c>
      <c r="R3246" s="3">
        <v>47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100</v>
      </c>
      <c r="AC3246" s="3">
        <v>11</v>
      </c>
      <c r="AD3246" s="1">
        <v>-9.0224465000000004E-2</v>
      </c>
      <c r="AE3246" s="1">
        <v>7.4363546281954004E-2</v>
      </c>
      <c r="AF3246" s="1">
        <v>1</v>
      </c>
      <c r="AG3246" s="1">
        <v>1</v>
      </c>
      <c r="AH3246" s="1">
        <v>11</v>
      </c>
      <c r="AI3246" s="1">
        <v>4</v>
      </c>
      <c r="AJ3246" s="1">
        <v>4</v>
      </c>
      <c r="AK3246" s="1">
        <v>51</v>
      </c>
    </row>
    <row r="3247" spans="1:37" x14ac:dyDescent="0.2">
      <c r="A3247" t="s">
        <v>3245</v>
      </c>
      <c r="B3247" t="s">
        <v>6025</v>
      </c>
      <c r="C3247" t="s">
        <v>11579</v>
      </c>
      <c r="D3247" t="s">
        <v>11580</v>
      </c>
      <c r="E3247" t="s">
        <v>11620</v>
      </c>
      <c r="F3247" s="35" t="s">
        <v>11621</v>
      </c>
      <c r="G3247" s="1" t="s">
        <v>5105</v>
      </c>
      <c r="H3247" s="1" t="s">
        <v>5105</v>
      </c>
      <c r="I3247" s="3">
        <v>1</v>
      </c>
      <c r="J3247" s="1">
        <v>1</v>
      </c>
      <c r="K3247" s="1">
        <v>1</v>
      </c>
      <c r="L3247" s="3">
        <v>1</v>
      </c>
      <c r="M3247" s="6">
        <v>270</v>
      </c>
      <c r="N3247" s="13">
        <v>270</v>
      </c>
      <c r="O3247" s="3">
        <v>44</v>
      </c>
      <c r="P3247" s="1">
        <v>4.0999999999999996</v>
      </c>
      <c r="Q3247" s="1">
        <v>4.0999999999999996</v>
      </c>
      <c r="R3247" s="3">
        <v>47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100</v>
      </c>
      <c r="AC3247" s="3">
        <v>11</v>
      </c>
      <c r="AD3247" s="1">
        <v>-9.0224465000000004E-2</v>
      </c>
      <c r="AE3247" s="1">
        <v>7.4363546281954004E-2</v>
      </c>
      <c r="AF3247" s="1">
        <v>1</v>
      </c>
      <c r="AG3247" s="1">
        <v>1</v>
      </c>
      <c r="AH3247" s="1">
        <v>11</v>
      </c>
      <c r="AI3247" s="1">
        <v>1</v>
      </c>
      <c r="AJ3247" s="1">
        <v>1</v>
      </c>
      <c r="AK3247" s="1">
        <v>51</v>
      </c>
    </row>
    <row r="3248" spans="1:37" x14ac:dyDescent="0.2">
      <c r="A3248" t="s">
        <v>3246</v>
      </c>
      <c r="B3248" t="s">
        <v>6025</v>
      </c>
      <c r="C3248" t="s">
        <v>11579</v>
      </c>
      <c r="D3248" t="s">
        <v>11580</v>
      </c>
      <c r="E3248" t="s">
        <v>11622</v>
      </c>
      <c r="F3248" s="35" t="s">
        <v>11623</v>
      </c>
      <c r="G3248" s="1" t="s">
        <v>2</v>
      </c>
      <c r="H3248" s="1" t="s">
        <v>5105</v>
      </c>
      <c r="I3248" s="14" t="s">
        <v>14989</v>
      </c>
      <c r="J3248" s="1" t="s">
        <v>2</v>
      </c>
      <c r="K3248" s="1">
        <v>0</v>
      </c>
      <c r="L3248" s="14" t="s">
        <v>14989</v>
      </c>
      <c r="M3248" s="6">
        <v>85</v>
      </c>
      <c r="N3248" s="1">
        <f>(60+110)/2</f>
        <v>85</v>
      </c>
      <c r="O3248" s="3">
        <v>1</v>
      </c>
      <c r="P3248" s="1" t="s">
        <v>2</v>
      </c>
      <c r="Q3248" s="1">
        <v>2.9738000000000002</v>
      </c>
      <c r="R3248" s="3" t="s">
        <v>14989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100</v>
      </c>
      <c r="AC3248" s="36">
        <v>1</v>
      </c>
      <c r="AD3248" s="1">
        <v>-9.0224465000000004E-2</v>
      </c>
      <c r="AE3248" s="1">
        <v>7.4363546281954004E-2</v>
      </c>
      <c r="AF3248" s="1">
        <v>1</v>
      </c>
      <c r="AG3248" s="1">
        <v>1</v>
      </c>
      <c r="AH3248" s="1">
        <v>1</v>
      </c>
      <c r="AI3248" s="1">
        <v>2</v>
      </c>
      <c r="AJ3248" s="1">
        <v>2</v>
      </c>
      <c r="AK3248" s="1">
        <v>51</v>
      </c>
    </row>
    <row r="3249" spans="1:37" x14ac:dyDescent="0.2">
      <c r="A3249" t="s">
        <v>3247</v>
      </c>
      <c r="B3249" t="s">
        <v>6025</v>
      </c>
      <c r="C3249" t="s">
        <v>11579</v>
      </c>
      <c r="D3249" t="s">
        <v>11580</v>
      </c>
      <c r="E3249" t="s">
        <v>9774</v>
      </c>
      <c r="F3249" s="35" t="s">
        <v>11624</v>
      </c>
      <c r="G3249" s="1" t="s">
        <v>5105</v>
      </c>
      <c r="H3249" s="1" t="s">
        <v>5105</v>
      </c>
      <c r="I3249" s="3">
        <v>1</v>
      </c>
      <c r="J3249" s="1">
        <v>1</v>
      </c>
      <c r="K3249" s="1">
        <v>1</v>
      </c>
      <c r="L3249" s="3">
        <v>1</v>
      </c>
      <c r="M3249" s="6">
        <v>104</v>
      </c>
      <c r="N3249" s="13">
        <v>104</v>
      </c>
      <c r="O3249" s="3">
        <v>44</v>
      </c>
      <c r="P3249" s="1">
        <v>2.93</v>
      </c>
      <c r="Q3249" s="1">
        <v>2.93</v>
      </c>
      <c r="R3249" s="3">
        <v>47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100</v>
      </c>
      <c r="AC3249" s="3">
        <v>11</v>
      </c>
      <c r="AD3249" s="1">
        <v>-9.0224465000000004E-2</v>
      </c>
      <c r="AE3249" s="1">
        <v>7.4363546281954004E-2</v>
      </c>
      <c r="AF3249" s="1">
        <v>1</v>
      </c>
      <c r="AG3249" s="1">
        <v>1</v>
      </c>
      <c r="AH3249" s="1">
        <v>11</v>
      </c>
      <c r="AI3249" s="1">
        <v>3</v>
      </c>
      <c r="AJ3249" s="1">
        <v>3</v>
      </c>
      <c r="AK3249" s="1">
        <v>51</v>
      </c>
    </row>
    <row r="3250" spans="1:37" x14ac:dyDescent="0.2">
      <c r="A3250" t="s">
        <v>3248</v>
      </c>
      <c r="B3250" t="s">
        <v>6025</v>
      </c>
      <c r="C3250" t="s">
        <v>11579</v>
      </c>
      <c r="D3250" t="s">
        <v>11580</v>
      </c>
      <c r="E3250" t="s">
        <v>5261</v>
      </c>
      <c r="F3250" s="35" t="s">
        <v>11625</v>
      </c>
      <c r="G3250" s="1" t="s">
        <v>5105</v>
      </c>
      <c r="H3250" s="1" t="s">
        <v>5105</v>
      </c>
      <c r="I3250" s="3">
        <v>1</v>
      </c>
      <c r="J3250" s="1">
        <v>0</v>
      </c>
      <c r="K3250" s="1">
        <v>0</v>
      </c>
      <c r="L3250" s="3">
        <v>1</v>
      </c>
      <c r="M3250" s="6">
        <v>77.5</v>
      </c>
      <c r="N3250" s="13">
        <v>77.5</v>
      </c>
      <c r="O3250" s="3">
        <v>44</v>
      </c>
      <c r="P3250" s="1" t="s">
        <v>2</v>
      </c>
      <c r="Q3250" s="1">
        <v>3.9192</v>
      </c>
      <c r="R3250" s="3" t="s">
        <v>14989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100</v>
      </c>
      <c r="AC3250" s="3">
        <v>11</v>
      </c>
      <c r="AD3250" s="1">
        <v>-9.0224465000000004E-2</v>
      </c>
      <c r="AE3250" s="1">
        <v>7.4363546281954004E-2</v>
      </c>
      <c r="AF3250" s="1">
        <v>1</v>
      </c>
      <c r="AG3250" s="1">
        <v>1</v>
      </c>
      <c r="AH3250" s="1">
        <v>11</v>
      </c>
      <c r="AI3250" s="1">
        <v>2</v>
      </c>
      <c r="AJ3250" s="1">
        <v>2</v>
      </c>
      <c r="AK3250" s="1">
        <v>51</v>
      </c>
    </row>
    <row r="3251" spans="1:37" x14ac:dyDescent="0.2">
      <c r="A3251" t="s">
        <v>3249</v>
      </c>
      <c r="B3251" t="s">
        <v>6025</v>
      </c>
      <c r="C3251" t="s">
        <v>11579</v>
      </c>
      <c r="D3251" t="s">
        <v>11580</v>
      </c>
      <c r="E3251" t="s">
        <v>11626</v>
      </c>
      <c r="F3251" s="35" t="s">
        <v>11627</v>
      </c>
      <c r="G3251" s="1" t="s">
        <v>5105</v>
      </c>
      <c r="H3251" s="1" t="s">
        <v>5105</v>
      </c>
      <c r="I3251" s="3">
        <v>1</v>
      </c>
      <c r="J3251" s="1">
        <v>0</v>
      </c>
      <c r="K3251" s="1">
        <v>0</v>
      </c>
      <c r="L3251" s="3">
        <v>1</v>
      </c>
      <c r="M3251" s="6">
        <v>148.19999999999999</v>
      </c>
      <c r="N3251" s="13">
        <v>148.19999999999999</v>
      </c>
      <c r="O3251" s="3">
        <v>44</v>
      </c>
      <c r="P3251" s="1">
        <v>3.07</v>
      </c>
      <c r="Q3251" s="1">
        <v>3.07</v>
      </c>
      <c r="R3251" s="3">
        <v>47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100</v>
      </c>
      <c r="AC3251" s="3">
        <v>11</v>
      </c>
      <c r="AD3251" s="1">
        <v>-9.0224465000000004E-2</v>
      </c>
      <c r="AE3251" s="1">
        <v>7.4363546281954004E-2</v>
      </c>
      <c r="AF3251" s="1">
        <v>1</v>
      </c>
      <c r="AG3251" s="1">
        <v>1</v>
      </c>
      <c r="AH3251" s="1">
        <v>11</v>
      </c>
      <c r="AI3251" s="1">
        <v>1</v>
      </c>
      <c r="AJ3251" s="1">
        <v>1</v>
      </c>
      <c r="AK3251" s="1">
        <v>51</v>
      </c>
    </row>
    <row r="3252" spans="1:37" x14ac:dyDescent="0.2">
      <c r="A3252" t="s">
        <v>3250</v>
      </c>
      <c r="B3252" t="s">
        <v>5123</v>
      </c>
      <c r="C3252" t="s">
        <v>5131</v>
      </c>
      <c r="D3252" t="s">
        <v>11628</v>
      </c>
      <c r="E3252" t="s">
        <v>11629</v>
      </c>
      <c r="F3252" s="35" t="s">
        <v>11630</v>
      </c>
      <c r="G3252" s="1" t="s">
        <v>5104</v>
      </c>
      <c r="H3252" s="1" t="s">
        <v>5104</v>
      </c>
      <c r="I3252" s="3">
        <v>1</v>
      </c>
      <c r="J3252" s="1">
        <v>0</v>
      </c>
      <c r="K3252" s="1">
        <v>0</v>
      </c>
      <c r="L3252" s="3">
        <v>1</v>
      </c>
      <c r="M3252" s="6">
        <v>22.4</v>
      </c>
      <c r="N3252" s="13">
        <v>22.4</v>
      </c>
      <c r="O3252" s="3">
        <v>44</v>
      </c>
      <c r="P3252" s="1">
        <v>2.6349999999999998</v>
      </c>
      <c r="Q3252" s="1">
        <v>2.6349999999999998</v>
      </c>
      <c r="R3252" s="3">
        <v>47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100</v>
      </c>
      <c r="AB3252" s="1">
        <v>0</v>
      </c>
      <c r="AC3252" s="3">
        <v>11</v>
      </c>
      <c r="AD3252" s="1">
        <v>-2.6422555E-2</v>
      </c>
      <c r="AE3252" s="1">
        <v>-2.6879942263813499E-2</v>
      </c>
      <c r="AF3252" s="1">
        <v>3</v>
      </c>
      <c r="AG3252" s="1">
        <v>3</v>
      </c>
      <c r="AH3252" s="1">
        <v>11</v>
      </c>
      <c r="AI3252" s="1">
        <v>5</v>
      </c>
      <c r="AJ3252" s="1">
        <v>5</v>
      </c>
      <c r="AK3252" s="1">
        <v>51</v>
      </c>
    </row>
    <row r="3253" spans="1:37" x14ac:dyDescent="0.2">
      <c r="A3253" t="s">
        <v>3251</v>
      </c>
      <c r="B3253" t="s">
        <v>5123</v>
      </c>
      <c r="C3253" t="s">
        <v>5222</v>
      </c>
      <c r="D3253" t="s">
        <v>11631</v>
      </c>
      <c r="E3253" t="s">
        <v>11632</v>
      </c>
      <c r="F3253" s="35" t="s">
        <v>11633</v>
      </c>
      <c r="G3253" s="1" t="s">
        <v>5104</v>
      </c>
      <c r="H3253" s="1" t="s">
        <v>5104</v>
      </c>
      <c r="I3253" s="3">
        <v>1</v>
      </c>
      <c r="J3253" s="1">
        <v>0</v>
      </c>
      <c r="K3253" s="1">
        <v>0</v>
      </c>
      <c r="L3253" s="3">
        <v>1</v>
      </c>
      <c r="M3253" s="6">
        <v>150</v>
      </c>
      <c r="N3253" s="13">
        <v>150</v>
      </c>
      <c r="O3253" s="3">
        <v>44</v>
      </c>
      <c r="P3253" s="1">
        <v>2.5</v>
      </c>
      <c r="Q3253" s="1">
        <v>2.5</v>
      </c>
      <c r="R3253" s="3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20</v>
      </c>
      <c r="Z3253" s="1">
        <v>0</v>
      </c>
      <c r="AA3253" s="1">
        <v>20</v>
      </c>
      <c r="AB3253" s="1">
        <v>60</v>
      </c>
      <c r="AC3253" s="3">
        <v>11</v>
      </c>
      <c r="AD3253" s="1">
        <v>-9.7166989999999995E-2</v>
      </c>
      <c r="AE3253" s="1">
        <v>2.5668516386307301E-3</v>
      </c>
      <c r="AF3253" s="1">
        <v>1</v>
      </c>
      <c r="AG3253" s="1">
        <v>1</v>
      </c>
      <c r="AH3253" s="1">
        <v>11</v>
      </c>
      <c r="AI3253" s="1">
        <v>3</v>
      </c>
      <c r="AJ3253" s="1">
        <v>3</v>
      </c>
      <c r="AK3253" s="1">
        <v>51</v>
      </c>
    </row>
    <row r="3254" spans="1:37" x14ac:dyDescent="0.2">
      <c r="A3254" t="s">
        <v>3252</v>
      </c>
      <c r="B3254" t="s">
        <v>5123</v>
      </c>
      <c r="C3254" t="s">
        <v>5222</v>
      </c>
      <c r="D3254" t="s">
        <v>11631</v>
      </c>
      <c r="E3254" t="s">
        <v>11634</v>
      </c>
      <c r="F3254" s="35" t="s">
        <v>11635</v>
      </c>
      <c r="G3254" s="1" t="s">
        <v>5105</v>
      </c>
      <c r="H3254" s="1" t="s">
        <v>5105</v>
      </c>
      <c r="I3254" s="3">
        <v>1</v>
      </c>
      <c r="J3254" s="1">
        <v>1</v>
      </c>
      <c r="K3254" s="1">
        <v>1</v>
      </c>
      <c r="L3254" s="3">
        <v>41</v>
      </c>
      <c r="M3254" s="6">
        <v>210</v>
      </c>
      <c r="N3254" s="13">
        <v>210</v>
      </c>
      <c r="O3254" s="3">
        <v>44</v>
      </c>
      <c r="P3254" s="1">
        <v>5.31</v>
      </c>
      <c r="Q3254" s="1">
        <v>5.31</v>
      </c>
      <c r="R3254" s="3">
        <v>47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20</v>
      </c>
      <c r="Z3254" s="1">
        <v>0</v>
      </c>
      <c r="AA3254" s="1">
        <v>20</v>
      </c>
      <c r="AB3254" s="1">
        <v>60</v>
      </c>
      <c r="AC3254" s="3">
        <v>11</v>
      </c>
      <c r="AD3254" s="1">
        <v>-9.7166989999999995E-2</v>
      </c>
      <c r="AE3254" s="1">
        <v>2.5668516386307301E-3</v>
      </c>
      <c r="AF3254" s="1">
        <v>1</v>
      </c>
      <c r="AG3254" s="1">
        <v>1</v>
      </c>
      <c r="AH3254" s="1">
        <v>11</v>
      </c>
      <c r="AI3254" s="1">
        <v>1</v>
      </c>
      <c r="AJ3254" s="1">
        <v>1</v>
      </c>
      <c r="AK3254" s="1">
        <v>51</v>
      </c>
    </row>
    <row r="3255" spans="1:37" x14ac:dyDescent="0.2">
      <c r="A3255" t="s">
        <v>3253</v>
      </c>
      <c r="B3255" t="s">
        <v>5123</v>
      </c>
      <c r="C3255" t="s">
        <v>5222</v>
      </c>
      <c r="D3255" t="s">
        <v>11631</v>
      </c>
      <c r="E3255" t="s">
        <v>7471</v>
      </c>
      <c r="F3255" s="35" t="s">
        <v>11636</v>
      </c>
      <c r="G3255" s="1" t="s">
        <v>5106</v>
      </c>
      <c r="H3255" s="1" t="s">
        <v>5106</v>
      </c>
      <c r="I3255" s="3">
        <v>1</v>
      </c>
      <c r="J3255" s="1">
        <v>1</v>
      </c>
      <c r="K3255" s="1">
        <v>1</v>
      </c>
      <c r="L3255" s="3">
        <v>1</v>
      </c>
      <c r="M3255" s="6">
        <v>233</v>
      </c>
      <c r="N3255" s="13">
        <v>233</v>
      </c>
      <c r="O3255" s="3">
        <v>44</v>
      </c>
      <c r="P3255" s="1" t="s">
        <v>2</v>
      </c>
      <c r="Q3255" s="1">
        <v>4.0750999999999999</v>
      </c>
      <c r="R3255" s="3" t="s">
        <v>14989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20</v>
      </c>
      <c r="Z3255" s="1">
        <v>0</v>
      </c>
      <c r="AA3255" s="1">
        <v>20</v>
      </c>
      <c r="AB3255" s="1">
        <v>60</v>
      </c>
      <c r="AC3255" s="3">
        <v>11</v>
      </c>
      <c r="AD3255" s="1">
        <v>-9.7166989999999995E-2</v>
      </c>
      <c r="AE3255" s="1">
        <v>2.5668516386307301E-3</v>
      </c>
      <c r="AF3255" s="1">
        <v>1</v>
      </c>
      <c r="AG3255" s="1">
        <v>1</v>
      </c>
      <c r="AH3255" s="1">
        <v>11</v>
      </c>
      <c r="AI3255" s="1">
        <v>2</v>
      </c>
      <c r="AJ3255" s="1">
        <v>2</v>
      </c>
      <c r="AK3255" s="1">
        <v>51</v>
      </c>
    </row>
    <row r="3256" spans="1:37" x14ac:dyDescent="0.2">
      <c r="A3256" t="s">
        <v>3254</v>
      </c>
      <c r="B3256" t="s">
        <v>5123</v>
      </c>
      <c r="C3256" t="s">
        <v>5222</v>
      </c>
      <c r="D3256" t="s">
        <v>11631</v>
      </c>
      <c r="E3256" t="s">
        <v>11637</v>
      </c>
      <c r="F3256" s="35" t="s">
        <v>11638</v>
      </c>
      <c r="G3256" s="1" t="s">
        <v>5105</v>
      </c>
      <c r="H3256" s="1" t="s">
        <v>5105</v>
      </c>
      <c r="I3256" s="3">
        <v>1</v>
      </c>
      <c r="J3256" s="1">
        <v>0</v>
      </c>
      <c r="K3256" s="1">
        <v>0</v>
      </c>
      <c r="L3256" s="3">
        <v>1</v>
      </c>
      <c r="M3256" s="6">
        <v>290</v>
      </c>
      <c r="N3256" s="13">
        <v>290</v>
      </c>
      <c r="O3256" s="3">
        <v>44</v>
      </c>
      <c r="P3256" s="1" t="s">
        <v>2</v>
      </c>
      <c r="Q3256" s="1">
        <v>3.5023</v>
      </c>
      <c r="R3256" s="3" t="s">
        <v>14989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20</v>
      </c>
      <c r="Z3256" s="1">
        <v>0</v>
      </c>
      <c r="AA3256" s="1">
        <v>20</v>
      </c>
      <c r="AB3256" s="1">
        <v>60</v>
      </c>
      <c r="AC3256" s="3">
        <v>11</v>
      </c>
      <c r="AD3256" s="1">
        <v>-9.7166989999999995E-2</v>
      </c>
      <c r="AE3256" s="1">
        <v>2.5668516386307301E-3</v>
      </c>
      <c r="AF3256" s="1">
        <v>1</v>
      </c>
      <c r="AG3256" s="1">
        <v>1</v>
      </c>
      <c r="AH3256" s="1">
        <v>11</v>
      </c>
      <c r="AI3256" s="1">
        <v>1</v>
      </c>
      <c r="AJ3256" s="1">
        <v>1</v>
      </c>
      <c r="AK3256" s="1">
        <v>51</v>
      </c>
    </row>
    <row r="3257" spans="1:37" x14ac:dyDescent="0.2">
      <c r="A3257" t="s">
        <v>3255</v>
      </c>
      <c r="B3257" t="s">
        <v>5123</v>
      </c>
      <c r="C3257" t="s">
        <v>5222</v>
      </c>
      <c r="D3257" t="s">
        <v>11639</v>
      </c>
      <c r="E3257" t="s">
        <v>6741</v>
      </c>
      <c r="F3257" s="35" t="s">
        <v>11640</v>
      </c>
      <c r="G3257" s="1" t="s">
        <v>5104</v>
      </c>
      <c r="H3257" s="1" t="s">
        <v>5104</v>
      </c>
      <c r="I3257" s="3">
        <v>1</v>
      </c>
      <c r="J3257" s="1">
        <v>0</v>
      </c>
      <c r="K3257" s="1">
        <v>0</v>
      </c>
      <c r="L3257" s="3">
        <v>1</v>
      </c>
      <c r="M3257" s="6">
        <v>150</v>
      </c>
      <c r="N3257" s="13">
        <v>150</v>
      </c>
      <c r="O3257" s="3">
        <v>44</v>
      </c>
      <c r="P3257" s="1">
        <v>2.0375000000000001</v>
      </c>
      <c r="Q3257" s="1">
        <v>2.0375000000000001</v>
      </c>
      <c r="R3257" s="3">
        <v>47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50</v>
      </c>
      <c r="Z3257" s="1">
        <v>0</v>
      </c>
      <c r="AA3257" s="1">
        <v>0</v>
      </c>
      <c r="AB3257" s="1">
        <v>50</v>
      </c>
      <c r="AC3257" s="3">
        <v>11</v>
      </c>
      <c r="AD3257" s="1">
        <v>-9.0774998999999995E-2</v>
      </c>
      <c r="AE3257" s="1">
        <v>-3.2007935439125897E-2</v>
      </c>
      <c r="AF3257" s="1">
        <v>1</v>
      </c>
      <c r="AG3257" s="1">
        <v>1</v>
      </c>
      <c r="AH3257" s="1">
        <v>11</v>
      </c>
      <c r="AI3257" s="1">
        <v>4</v>
      </c>
      <c r="AJ3257" s="1">
        <v>4</v>
      </c>
      <c r="AK3257" s="1">
        <v>51</v>
      </c>
    </row>
    <row r="3258" spans="1:37" x14ac:dyDescent="0.2">
      <c r="A3258" t="s">
        <v>3256</v>
      </c>
      <c r="B3258" t="s">
        <v>5123</v>
      </c>
      <c r="C3258" t="s">
        <v>5222</v>
      </c>
      <c r="D3258" t="s">
        <v>11641</v>
      </c>
      <c r="E3258" t="s">
        <v>11642</v>
      </c>
      <c r="F3258" s="35" t="s">
        <v>11643</v>
      </c>
      <c r="G3258" s="1" t="s">
        <v>5104</v>
      </c>
      <c r="H3258" s="1" t="s">
        <v>5104</v>
      </c>
      <c r="I3258" s="3">
        <v>1</v>
      </c>
      <c r="J3258" s="1">
        <v>0</v>
      </c>
      <c r="K3258" s="1">
        <v>0</v>
      </c>
      <c r="L3258" s="3">
        <v>1</v>
      </c>
      <c r="M3258" s="6">
        <v>131</v>
      </c>
      <c r="N3258" s="13">
        <v>131</v>
      </c>
      <c r="O3258" s="3">
        <v>44</v>
      </c>
      <c r="P3258" s="1" t="s">
        <v>2</v>
      </c>
      <c r="Q3258" s="1">
        <v>4.3167</v>
      </c>
      <c r="R3258" s="3" t="s">
        <v>14989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100</v>
      </c>
      <c r="AC3258" s="3">
        <v>11</v>
      </c>
      <c r="AD3258" s="1">
        <v>-9.0224465000000004E-2</v>
      </c>
      <c r="AE3258" s="1">
        <v>7.4363546281954004E-2</v>
      </c>
      <c r="AF3258" s="1">
        <v>1</v>
      </c>
      <c r="AG3258" s="1">
        <v>1</v>
      </c>
      <c r="AH3258" s="1">
        <v>11</v>
      </c>
      <c r="AI3258" s="1">
        <v>1</v>
      </c>
      <c r="AJ3258" s="1">
        <v>1</v>
      </c>
      <c r="AK3258" s="1">
        <v>51</v>
      </c>
    </row>
    <row r="3259" spans="1:37" x14ac:dyDescent="0.2">
      <c r="A3259" t="s">
        <v>3257</v>
      </c>
      <c r="B3259" t="s">
        <v>5233</v>
      </c>
      <c r="C3259" t="s">
        <v>5376</v>
      </c>
      <c r="D3259" t="s">
        <v>11644</v>
      </c>
      <c r="E3259" t="s">
        <v>8082</v>
      </c>
      <c r="F3259" s="35" t="s">
        <v>11645</v>
      </c>
      <c r="G3259" s="1" t="s">
        <v>5107</v>
      </c>
      <c r="H3259" s="1" t="s">
        <v>5107</v>
      </c>
      <c r="I3259" s="3">
        <v>1</v>
      </c>
      <c r="J3259" s="1">
        <v>1</v>
      </c>
      <c r="K3259" s="1">
        <v>1</v>
      </c>
      <c r="L3259" s="3">
        <v>42</v>
      </c>
      <c r="M3259" s="6">
        <v>54212.6</v>
      </c>
      <c r="N3259" s="13">
        <v>54212.6</v>
      </c>
      <c r="O3259" s="3">
        <v>44</v>
      </c>
      <c r="P3259" s="1">
        <v>1.6125</v>
      </c>
      <c r="Q3259" s="1">
        <v>1.6125</v>
      </c>
      <c r="R3259" s="3">
        <v>47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10</v>
      </c>
      <c r="AB3259" s="1">
        <v>90</v>
      </c>
      <c r="AC3259" s="3">
        <v>11</v>
      </c>
      <c r="AD3259" s="1">
        <v>-9.4347508999999996E-2</v>
      </c>
      <c r="AE3259" s="1">
        <v>6.5267139768273294E-2</v>
      </c>
      <c r="AF3259" s="1">
        <v>1</v>
      </c>
      <c r="AG3259" s="1">
        <v>1</v>
      </c>
      <c r="AH3259" s="1">
        <v>11</v>
      </c>
      <c r="AI3259" s="1">
        <v>44</v>
      </c>
      <c r="AJ3259" s="1">
        <v>44</v>
      </c>
      <c r="AK3259" s="1">
        <v>51</v>
      </c>
    </row>
    <row r="3260" spans="1:37" x14ac:dyDescent="0.2">
      <c r="A3260" t="s">
        <v>3258</v>
      </c>
      <c r="B3260" t="s">
        <v>5233</v>
      </c>
      <c r="C3260" t="s">
        <v>5376</v>
      </c>
      <c r="D3260" t="s">
        <v>11644</v>
      </c>
      <c r="E3260" t="s">
        <v>11646</v>
      </c>
      <c r="F3260" s="35" t="s">
        <v>11647</v>
      </c>
      <c r="G3260" s="1" t="s">
        <v>5107</v>
      </c>
      <c r="H3260" s="1" t="s">
        <v>5107</v>
      </c>
      <c r="I3260" s="3">
        <v>1</v>
      </c>
      <c r="J3260" s="1">
        <v>1</v>
      </c>
      <c r="K3260" s="1">
        <v>1</v>
      </c>
      <c r="L3260" s="3">
        <v>42</v>
      </c>
      <c r="M3260" s="6">
        <v>55508.6</v>
      </c>
      <c r="N3260" s="13">
        <v>55508.6</v>
      </c>
      <c r="O3260" s="3">
        <v>44</v>
      </c>
      <c r="P3260" s="1">
        <v>1.64</v>
      </c>
      <c r="Q3260" s="1">
        <v>1.64</v>
      </c>
      <c r="R3260" s="3">
        <v>47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10</v>
      </c>
      <c r="AB3260" s="1">
        <v>90</v>
      </c>
      <c r="AC3260" s="3">
        <v>11</v>
      </c>
      <c r="AD3260" s="1">
        <v>-9.4347508999999996E-2</v>
      </c>
      <c r="AE3260" s="1">
        <v>6.5267139768273294E-2</v>
      </c>
      <c r="AF3260" s="1">
        <v>1</v>
      </c>
      <c r="AG3260" s="1">
        <v>1</v>
      </c>
      <c r="AH3260" s="1">
        <v>11</v>
      </c>
      <c r="AI3260" s="1">
        <v>46</v>
      </c>
      <c r="AJ3260" s="1">
        <v>46</v>
      </c>
      <c r="AK3260" s="1">
        <v>51</v>
      </c>
    </row>
    <row r="3261" spans="1:37" x14ac:dyDescent="0.2">
      <c r="A3261" t="s">
        <v>3259</v>
      </c>
      <c r="B3261" t="s">
        <v>5123</v>
      </c>
      <c r="C3261" t="s">
        <v>5131</v>
      </c>
      <c r="D3261" t="s">
        <v>11648</v>
      </c>
      <c r="E3261" t="s">
        <v>11649</v>
      </c>
      <c r="F3261" s="35" t="s">
        <v>14939</v>
      </c>
      <c r="G3261" s="1" t="s">
        <v>2</v>
      </c>
      <c r="H3261" s="1" t="s">
        <v>5104</v>
      </c>
      <c r="I3261" s="14" t="s">
        <v>14989</v>
      </c>
      <c r="J3261" s="1" t="s">
        <v>2</v>
      </c>
      <c r="K3261" s="1">
        <v>0</v>
      </c>
      <c r="L3261" s="14" t="s">
        <v>14989</v>
      </c>
      <c r="M3261" s="6">
        <v>41.7</v>
      </c>
      <c r="N3261" s="13">
        <v>41.7</v>
      </c>
      <c r="O3261" s="3">
        <v>44</v>
      </c>
      <c r="P3261" s="1">
        <v>2.5</v>
      </c>
      <c r="Q3261" s="1">
        <v>2.5</v>
      </c>
      <c r="R3261" s="3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50</v>
      </c>
      <c r="Z3261" s="1">
        <v>0</v>
      </c>
      <c r="AA3261" s="1">
        <v>50</v>
      </c>
      <c r="AB3261" s="1">
        <v>0</v>
      </c>
      <c r="AC3261" s="3">
        <v>11</v>
      </c>
      <c r="AD3261" s="1">
        <v>-4.8037924000000003E-2</v>
      </c>
      <c r="AE3261" s="1">
        <v>-0.107415343584461</v>
      </c>
      <c r="AF3261" s="1">
        <v>3</v>
      </c>
      <c r="AG3261" s="1">
        <v>3</v>
      </c>
      <c r="AH3261" s="1">
        <v>1</v>
      </c>
      <c r="AI3261" s="1">
        <v>2</v>
      </c>
      <c r="AJ3261" s="1">
        <v>2</v>
      </c>
      <c r="AK3261" s="1">
        <v>51</v>
      </c>
    </row>
    <row r="3262" spans="1:37" x14ac:dyDescent="0.2">
      <c r="A3262" t="s">
        <v>3260</v>
      </c>
      <c r="B3262" t="s">
        <v>5123</v>
      </c>
      <c r="C3262" t="s">
        <v>5131</v>
      </c>
      <c r="D3262" t="s">
        <v>11648</v>
      </c>
      <c r="E3262" t="s">
        <v>6855</v>
      </c>
      <c r="F3262" s="35" t="s">
        <v>11650</v>
      </c>
      <c r="G3262" s="1" t="s">
        <v>5104</v>
      </c>
      <c r="H3262" s="1" t="s">
        <v>5104</v>
      </c>
      <c r="I3262" s="3">
        <v>1</v>
      </c>
      <c r="J3262" s="1">
        <v>0</v>
      </c>
      <c r="K3262" s="1">
        <v>0</v>
      </c>
      <c r="L3262" s="3">
        <v>1</v>
      </c>
      <c r="M3262" s="6">
        <v>34</v>
      </c>
      <c r="N3262" s="13">
        <v>34</v>
      </c>
      <c r="O3262" s="3">
        <v>44</v>
      </c>
      <c r="P3262" s="1">
        <v>3.15</v>
      </c>
      <c r="Q3262" s="1">
        <v>3.15</v>
      </c>
      <c r="R3262" s="3">
        <v>47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50</v>
      </c>
      <c r="Z3262" s="1">
        <v>0</v>
      </c>
      <c r="AA3262" s="1">
        <v>50</v>
      </c>
      <c r="AB3262" s="1">
        <v>0</v>
      </c>
      <c r="AC3262" s="3">
        <v>11</v>
      </c>
      <c r="AD3262" s="1">
        <v>-4.8037924000000003E-2</v>
      </c>
      <c r="AE3262" s="1">
        <v>-0.107415343584461</v>
      </c>
      <c r="AF3262" s="1">
        <v>1</v>
      </c>
      <c r="AG3262" s="1">
        <v>1</v>
      </c>
      <c r="AH3262" s="1">
        <v>11</v>
      </c>
      <c r="AI3262" s="1">
        <v>2</v>
      </c>
      <c r="AJ3262" s="1">
        <v>2</v>
      </c>
      <c r="AK3262" s="1">
        <v>51</v>
      </c>
    </row>
    <row r="3263" spans="1:37" x14ac:dyDescent="0.2">
      <c r="A3263" t="s">
        <v>3261</v>
      </c>
      <c r="B3263" t="s">
        <v>5123</v>
      </c>
      <c r="C3263" t="s">
        <v>5131</v>
      </c>
      <c r="D3263" t="s">
        <v>11648</v>
      </c>
      <c r="E3263" t="s">
        <v>11651</v>
      </c>
      <c r="F3263" s="35" t="s">
        <v>11652</v>
      </c>
      <c r="G3263" s="1" t="s">
        <v>2</v>
      </c>
      <c r="H3263" s="1" t="s">
        <v>5104</v>
      </c>
      <c r="I3263" s="14" t="s">
        <v>14989</v>
      </c>
      <c r="J3263" s="1" t="s">
        <v>2</v>
      </c>
      <c r="K3263" s="1">
        <v>0</v>
      </c>
      <c r="L3263" s="14" t="s">
        <v>14989</v>
      </c>
      <c r="M3263" s="6">
        <v>73.400000000000006</v>
      </c>
      <c r="N3263" s="13">
        <v>73.400000000000006</v>
      </c>
      <c r="O3263" s="3">
        <v>44</v>
      </c>
      <c r="P3263" s="1" t="s">
        <v>2</v>
      </c>
      <c r="Q3263" s="1">
        <v>4.0015000000000001</v>
      </c>
      <c r="R3263" s="3" t="s">
        <v>14989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50</v>
      </c>
      <c r="Z3263" s="1">
        <v>0</v>
      </c>
      <c r="AA3263" s="1">
        <v>50</v>
      </c>
      <c r="AB3263" s="1">
        <v>0</v>
      </c>
      <c r="AC3263" s="3">
        <v>11</v>
      </c>
      <c r="AD3263" s="1">
        <v>-4.8037924000000003E-2</v>
      </c>
      <c r="AE3263" s="1">
        <v>-0.107415343584461</v>
      </c>
      <c r="AF3263" s="1">
        <v>1</v>
      </c>
      <c r="AG3263" s="1">
        <v>1</v>
      </c>
      <c r="AH3263" s="1">
        <v>11</v>
      </c>
      <c r="AI3263" s="1">
        <v>4</v>
      </c>
      <c r="AJ3263" s="1">
        <v>4</v>
      </c>
      <c r="AK3263" s="1">
        <v>51</v>
      </c>
    </row>
    <row r="3264" spans="1:37" x14ac:dyDescent="0.2">
      <c r="A3264" t="s">
        <v>3262</v>
      </c>
      <c r="B3264" t="s">
        <v>5123</v>
      </c>
      <c r="C3264" t="s">
        <v>5131</v>
      </c>
      <c r="D3264" t="s">
        <v>11648</v>
      </c>
      <c r="E3264" t="s">
        <v>11653</v>
      </c>
      <c r="F3264" s="35" t="s">
        <v>11654</v>
      </c>
      <c r="G3264" s="1" t="s">
        <v>2</v>
      </c>
      <c r="H3264" s="1" t="s">
        <v>5104</v>
      </c>
      <c r="I3264" s="14" t="s">
        <v>14989</v>
      </c>
      <c r="J3264" s="1" t="s">
        <v>2</v>
      </c>
      <c r="K3264" s="1">
        <v>0</v>
      </c>
      <c r="L3264" s="14" t="s">
        <v>14989</v>
      </c>
      <c r="M3264" s="6">
        <v>73.400000000000006</v>
      </c>
      <c r="N3264" s="13">
        <v>73.400000000000006</v>
      </c>
      <c r="O3264" s="3">
        <v>44</v>
      </c>
      <c r="P3264" s="1" t="s">
        <v>2</v>
      </c>
      <c r="Q3264" s="1">
        <v>3.8302999999999998</v>
      </c>
      <c r="R3264" s="3" t="s">
        <v>14989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50</v>
      </c>
      <c r="Z3264" s="1">
        <v>0</v>
      </c>
      <c r="AA3264" s="1">
        <v>50</v>
      </c>
      <c r="AB3264" s="1">
        <v>0</v>
      </c>
      <c r="AC3264" s="3">
        <v>11</v>
      </c>
      <c r="AD3264" s="1">
        <v>-4.8037924000000003E-2</v>
      </c>
      <c r="AE3264" s="1">
        <v>-0.107415343584461</v>
      </c>
      <c r="AF3264" s="1">
        <v>1</v>
      </c>
      <c r="AG3264" s="1">
        <v>1</v>
      </c>
      <c r="AH3264" s="1">
        <v>11</v>
      </c>
      <c r="AI3264" s="1">
        <v>2</v>
      </c>
      <c r="AJ3264" s="1">
        <v>2</v>
      </c>
      <c r="AK3264" s="1">
        <v>51</v>
      </c>
    </row>
    <row r="3265" spans="1:37" x14ac:dyDescent="0.2">
      <c r="A3265" t="s">
        <v>3263</v>
      </c>
      <c r="B3265" t="s">
        <v>5123</v>
      </c>
      <c r="C3265" t="s">
        <v>5131</v>
      </c>
      <c r="D3265" t="s">
        <v>11648</v>
      </c>
      <c r="E3265" t="s">
        <v>5751</v>
      </c>
      <c r="F3265" s="35" t="s">
        <v>11655</v>
      </c>
      <c r="G3265" s="1" t="s">
        <v>2</v>
      </c>
      <c r="H3265" s="1" t="s">
        <v>5104</v>
      </c>
      <c r="I3265" s="14" t="s">
        <v>14989</v>
      </c>
      <c r="J3265" s="1" t="s">
        <v>2</v>
      </c>
      <c r="K3265" s="1">
        <v>0</v>
      </c>
      <c r="L3265" s="14" t="s">
        <v>14989</v>
      </c>
      <c r="M3265" s="6">
        <v>61.6</v>
      </c>
      <c r="N3265" s="13">
        <v>61.6</v>
      </c>
      <c r="O3265" s="3">
        <v>44</v>
      </c>
      <c r="P3265" s="1">
        <v>3.1124999999999998</v>
      </c>
      <c r="Q3265" s="1">
        <v>3.1124999999999998</v>
      </c>
      <c r="R3265" s="3">
        <v>47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50</v>
      </c>
      <c r="Z3265" s="1">
        <v>0</v>
      </c>
      <c r="AA3265" s="1">
        <v>50</v>
      </c>
      <c r="AB3265" s="1">
        <v>0</v>
      </c>
      <c r="AC3265" s="3">
        <v>11</v>
      </c>
      <c r="AD3265" s="1">
        <v>-4.8037924000000003E-2</v>
      </c>
      <c r="AE3265" s="1">
        <v>-0.107415343584461</v>
      </c>
      <c r="AF3265" s="1">
        <v>1</v>
      </c>
      <c r="AG3265" s="1">
        <v>1</v>
      </c>
      <c r="AH3265" s="1">
        <v>11</v>
      </c>
      <c r="AI3265" s="1">
        <v>1</v>
      </c>
      <c r="AJ3265" s="1">
        <v>1</v>
      </c>
      <c r="AK3265" s="1">
        <v>51</v>
      </c>
    </row>
    <row r="3266" spans="1:37" x14ac:dyDescent="0.2">
      <c r="A3266" t="s">
        <v>3264</v>
      </c>
      <c r="B3266" t="s">
        <v>5123</v>
      </c>
      <c r="C3266" t="s">
        <v>5131</v>
      </c>
      <c r="D3266" t="s">
        <v>11648</v>
      </c>
      <c r="E3266" t="s">
        <v>11656</v>
      </c>
      <c r="F3266" s="35" t="s">
        <v>11657</v>
      </c>
      <c r="G3266" s="1" t="s">
        <v>5104</v>
      </c>
      <c r="H3266" s="1" t="s">
        <v>5104</v>
      </c>
      <c r="I3266" s="3">
        <v>1</v>
      </c>
      <c r="J3266" s="1">
        <v>0</v>
      </c>
      <c r="K3266" s="1">
        <v>0</v>
      </c>
      <c r="L3266" s="3">
        <v>1</v>
      </c>
      <c r="M3266" s="6">
        <v>73.400000000000006</v>
      </c>
      <c r="N3266" s="13">
        <v>73.400000000000006</v>
      </c>
      <c r="O3266" s="3">
        <v>44</v>
      </c>
      <c r="P3266" s="1">
        <v>4.5</v>
      </c>
      <c r="Q3266" s="1">
        <v>4.5</v>
      </c>
      <c r="R3266" s="3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50</v>
      </c>
      <c r="Z3266" s="1">
        <v>0</v>
      </c>
      <c r="AA3266" s="1">
        <v>50</v>
      </c>
      <c r="AB3266" s="1">
        <v>0</v>
      </c>
      <c r="AC3266" s="3">
        <v>11</v>
      </c>
      <c r="AD3266" s="1">
        <v>-4.8037924000000003E-2</v>
      </c>
      <c r="AE3266" s="1">
        <v>-0.107415343584461</v>
      </c>
      <c r="AF3266" s="1">
        <v>1</v>
      </c>
      <c r="AG3266" s="1">
        <v>1</v>
      </c>
      <c r="AH3266" s="1">
        <v>11</v>
      </c>
      <c r="AI3266" s="1">
        <v>2</v>
      </c>
      <c r="AJ3266" s="1">
        <v>2</v>
      </c>
      <c r="AK3266" s="1">
        <v>51</v>
      </c>
    </row>
    <row r="3267" spans="1:37" x14ac:dyDescent="0.2">
      <c r="A3267" t="s">
        <v>3265</v>
      </c>
      <c r="B3267" t="s">
        <v>5123</v>
      </c>
      <c r="C3267" t="s">
        <v>5131</v>
      </c>
      <c r="D3267" t="s">
        <v>11648</v>
      </c>
      <c r="E3267" t="s">
        <v>11658</v>
      </c>
      <c r="F3267" s="35" t="s">
        <v>11659</v>
      </c>
      <c r="G3267" s="1" t="s">
        <v>5104</v>
      </c>
      <c r="H3267" s="1" t="s">
        <v>5104</v>
      </c>
      <c r="I3267" s="3">
        <v>1</v>
      </c>
      <c r="J3267" s="1">
        <v>0</v>
      </c>
      <c r="K3267" s="1">
        <v>0</v>
      </c>
      <c r="L3267" s="3">
        <v>1</v>
      </c>
      <c r="M3267" s="6">
        <v>62.5</v>
      </c>
      <c r="N3267" s="13">
        <v>62.5</v>
      </c>
      <c r="O3267" s="3">
        <v>44</v>
      </c>
      <c r="P3267" s="1" t="s">
        <v>2</v>
      </c>
      <c r="Q3267" s="1">
        <v>4.3653000000000004</v>
      </c>
      <c r="R3267" s="3" t="s">
        <v>14989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50</v>
      </c>
      <c r="Z3267" s="1">
        <v>0</v>
      </c>
      <c r="AA3267" s="1">
        <v>50</v>
      </c>
      <c r="AB3267" s="1">
        <v>0</v>
      </c>
      <c r="AC3267" s="3">
        <v>11</v>
      </c>
      <c r="AD3267" s="1">
        <v>-4.8037924000000003E-2</v>
      </c>
      <c r="AE3267" s="1">
        <v>-0.107415343584461</v>
      </c>
      <c r="AF3267" s="1">
        <v>3</v>
      </c>
      <c r="AG3267" s="1">
        <v>3</v>
      </c>
      <c r="AH3267" s="1">
        <v>1</v>
      </c>
      <c r="AI3267" s="1">
        <v>8</v>
      </c>
      <c r="AJ3267" s="1">
        <v>8</v>
      </c>
      <c r="AK3267" s="1">
        <v>51</v>
      </c>
    </row>
    <row r="3268" spans="1:37" x14ac:dyDescent="0.2">
      <c r="A3268" t="s">
        <v>3266</v>
      </c>
      <c r="B3268" t="s">
        <v>5123</v>
      </c>
      <c r="C3268" t="s">
        <v>5131</v>
      </c>
      <c r="D3268" t="s">
        <v>11648</v>
      </c>
      <c r="E3268" t="s">
        <v>11660</v>
      </c>
      <c r="F3268" s="35" t="s">
        <v>11661</v>
      </c>
      <c r="G3268" s="1" t="s">
        <v>2</v>
      </c>
      <c r="H3268" s="1" t="s">
        <v>5104</v>
      </c>
      <c r="I3268" s="14" t="s">
        <v>14989</v>
      </c>
      <c r="J3268" s="1" t="s">
        <v>2</v>
      </c>
      <c r="K3268" s="1">
        <v>0</v>
      </c>
      <c r="L3268" s="14" t="s">
        <v>14989</v>
      </c>
      <c r="M3268" s="6">
        <v>73.400000000000006</v>
      </c>
      <c r="N3268" s="13">
        <v>73.400000000000006</v>
      </c>
      <c r="O3268" s="3">
        <v>44</v>
      </c>
      <c r="P3268" s="1" t="s">
        <v>2</v>
      </c>
      <c r="Q3268" s="1">
        <v>4.0444000000000004</v>
      </c>
      <c r="R3268" s="3" t="s">
        <v>14989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50</v>
      </c>
      <c r="Z3268" s="1">
        <v>0</v>
      </c>
      <c r="AA3268" s="1">
        <v>50</v>
      </c>
      <c r="AB3268" s="1">
        <v>0</v>
      </c>
      <c r="AC3268" s="3">
        <v>11</v>
      </c>
      <c r="AD3268" s="1">
        <v>-4.8037924000000003E-2</v>
      </c>
      <c r="AE3268" s="1">
        <v>-0.107415343584461</v>
      </c>
      <c r="AF3268" s="1">
        <v>1</v>
      </c>
      <c r="AG3268" s="1">
        <v>1</v>
      </c>
      <c r="AH3268" s="1">
        <v>11</v>
      </c>
      <c r="AI3268" s="1">
        <v>1</v>
      </c>
      <c r="AJ3268" s="1">
        <v>1</v>
      </c>
      <c r="AK3268" s="1">
        <v>51</v>
      </c>
    </row>
    <row r="3269" spans="1:37" x14ac:dyDescent="0.2">
      <c r="A3269" t="s">
        <v>3267</v>
      </c>
      <c r="B3269" t="s">
        <v>5123</v>
      </c>
      <c r="C3269" t="s">
        <v>5131</v>
      </c>
      <c r="D3269" t="s">
        <v>11648</v>
      </c>
      <c r="E3269" t="s">
        <v>7643</v>
      </c>
      <c r="F3269" s="35" t="s">
        <v>11662</v>
      </c>
      <c r="G3269" s="1" t="s">
        <v>5104</v>
      </c>
      <c r="H3269" s="1" t="s">
        <v>5104</v>
      </c>
      <c r="I3269" s="3">
        <v>1</v>
      </c>
      <c r="J3269" s="1">
        <v>0</v>
      </c>
      <c r="K3269" s="1">
        <v>0</v>
      </c>
      <c r="L3269" s="3">
        <v>1</v>
      </c>
      <c r="M3269" s="6">
        <v>73.400000000000006</v>
      </c>
      <c r="N3269" s="13">
        <v>73.400000000000006</v>
      </c>
      <c r="O3269" s="3">
        <v>44</v>
      </c>
      <c r="P3269" s="1" t="s">
        <v>2</v>
      </c>
      <c r="Q3269" s="1">
        <v>3.0461</v>
      </c>
      <c r="R3269" s="3" t="s">
        <v>14989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50</v>
      </c>
      <c r="Z3269" s="1">
        <v>0</v>
      </c>
      <c r="AA3269" s="1">
        <v>50</v>
      </c>
      <c r="AB3269" s="1">
        <v>0</v>
      </c>
      <c r="AC3269" s="3">
        <v>11</v>
      </c>
      <c r="AD3269" s="1">
        <v>-4.8037924000000003E-2</v>
      </c>
      <c r="AE3269" s="1">
        <v>-0.107415343584461</v>
      </c>
      <c r="AF3269" s="1">
        <v>3</v>
      </c>
      <c r="AG3269" s="1">
        <v>3</v>
      </c>
      <c r="AH3269" s="1">
        <v>1</v>
      </c>
      <c r="AI3269" s="1">
        <v>2</v>
      </c>
      <c r="AJ3269" s="1">
        <v>2</v>
      </c>
      <c r="AK3269" s="1">
        <v>51</v>
      </c>
    </row>
    <row r="3270" spans="1:37" x14ac:dyDescent="0.2">
      <c r="A3270" t="s">
        <v>3268</v>
      </c>
      <c r="B3270" t="s">
        <v>5123</v>
      </c>
      <c r="C3270" t="s">
        <v>5131</v>
      </c>
      <c r="D3270" t="s">
        <v>11648</v>
      </c>
      <c r="E3270" t="s">
        <v>10172</v>
      </c>
      <c r="F3270" s="35" t="s">
        <v>11663</v>
      </c>
      <c r="G3270" s="1" t="s">
        <v>2</v>
      </c>
      <c r="H3270" s="1" t="s">
        <v>5104</v>
      </c>
      <c r="I3270" s="14" t="s">
        <v>14989</v>
      </c>
      <c r="J3270" s="1" t="s">
        <v>2</v>
      </c>
      <c r="K3270" s="1">
        <v>0</v>
      </c>
      <c r="L3270" s="14" t="s">
        <v>14989</v>
      </c>
      <c r="M3270" s="6">
        <v>73.400000000000006</v>
      </c>
      <c r="N3270" s="13">
        <v>73.400000000000006</v>
      </c>
      <c r="O3270" s="3">
        <v>44</v>
      </c>
      <c r="P3270" s="1" t="s">
        <v>2</v>
      </c>
      <c r="Q3270" s="1">
        <v>4.1574999999999998</v>
      </c>
      <c r="R3270" s="3" t="s">
        <v>14989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50</v>
      </c>
      <c r="Z3270" s="1">
        <v>0</v>
      </c>
      <c r="AA3270" s="1">
        <v>50</v>
      </c>
      <c r="AB3270" s="1">
        <v>0</v>
      </c>
      <c r="AC3270" s="3">
        <v>11</v>
      </c>
      <c r="AD3270" s="1">
        <v>-4.8037924000000003E-2</v>
      </c>
      <c r="AE3270" s="1">
        <v>-0.107415343584461</v>
      </c>
      <c r="AF3270" s="1">
        <v>1</v>
      </c>
      <c r="AG3270" s="1">
        <v>1</v>
      </c>
      <c r="AH3270" s="1">
        <v>11</v>
      </c>
      <c r="AI3270" s="1">
        <v>4</v>
      </c>
      <c r="AJ3270" s="1">
        <v>4</v>
      </c>
      <c r="AK3270" s="1">
        <v>51</v>
      </c>
    </row>
    <row r="3271" spans="1:37" x14ac:dyDescent="0.2">
      <c r="A3271" t="s">
        <v>3269</v>
      </c>
      <c r="B3271" t="s">
        <v>5123</v>
      </c>
      <c r="C3271" t="s">
        <v>5131</v>
      </c>
      <c r="D3271" t="s">
        <v>11648</v>
      </c>
      <c r="E3271" t="s">
        <v>6718</v>
      </c>
      <c r="F3271" s="35" t="s">
        <v>11664</v>
      </c>
      <c r="G3271" s="1" t="s">
        <v>2</v>
      </c>
      <c r="H3271" s="1" t="s">
        <v>5104</v>
      </c>
      <c r="I3271" s="14" t="s">
        <v>14989</v>
      </c>
      <c r="J3271" s="1" t="s">
        <v>2</v>
      </c>
      <c r="K3271" s="1">
        <v>0</v>
      </c>
      <c r="L3271" s="14" t="s">
        <v>14989</v>
      </c>
      <c r="M3271" s="6">
        <v>73.400000000000006</v>
      </c>
      <c r="N3271" s="13">
        <v>73.400000000000006</v>
      </c>
      <c r="O3271" s="3">
        <v>44</v>
      </c>
      <c r="P3271" s="1">
        <v>2.5</v>
      </c>
      <c r="Q3271" s="1">
        <v>2.5</v>
      </c>
      <c r="R3271" s="3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50</v>
      </c>
      <c r="Z3271" s="1">
        <v>0</v>
      </c>
      <c r="AA3271" s="1">
        <v>50</v>
      </c>
      <c r="AB3271" s="1">
        <v>0</v>
      </c>
      <c r="AC3271" s="3">
        <v>11</v>
      </c>
      <c r="AD3271" s="1">
        <v>-4.8037924000000003E-2</v>
      </c>
      <c r="AE3271" s="1">
        <v>-0.107415343584461</v>
      </c>
      <c r="AF3271" s="1">
        <v>3</v>
      </c>
      <c r="AG3271" s="1">
        <v>3</v>
      </c>
      <c r="AH3271" s="1">
        <v>1</v>
      </c>
      <c r="AI3271" s="1">
        <v>3</v>
      </c>
      <c r="AJ3271" s="1">
        <v>3</v>
      </c>
      <c r="AK3271" s="1">
        <v>51</v>
      </c>
    </row>
    <row r="3272" spans="1:37" x14ac:dyDescent="0.2">
      <c r="A3272" t="s">
        <v>3270</v>
      </c>
      <c r="B3272" t="s">
        <v>5123</v>
      </c>
      <c r="C3272" t="s">
        <v>5131</v>
      </c>
      <c r="D3272" t="s">
        <v>11648</v>
      </c>
      <c r="E3272" t="s">
        <v>10839</v>
      </c>
      <c r="F3272" s="35" t="s">
        <v>11665</v>
      </c>
      <c r="G3272" s="1" t="s">
        <v>2</v>
      </c>
      <c r="H3272" s="1" t="s">
        <v>5104</v>
      </c>
      <c r="I3272" s="14" t="s">
        <v>14989</v>
      </c>
      <c r="J3272" s="1" t="s">
        <v>2</v>
      </c>
      <c r="K3272" s="1">
        <v>0</v>
      </c>
      <c r="L3272" s="14" t="s">
        <v>14989</v>
      </c>
      <c r="M3272" s="6">
        <v>20</v>
      </c>
      <c r="N3272" s="13">
        <v>20</v>
      </c>
      <c r="O3272" s="3">
        <v>44</v>
      </c>
      <c r="P3272" s="1" t="s">
        <v>2</v>
      </c>
      <c r="Q3272" s="1">
        <v>4.4739000000000004</v>
      </c>
      <c r="R3272" s="3" t="s">
        <v>14989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50</v>
      </c>
      <c r="Z3272" s="1">
        <v>0</v>
      </c>
      <c r="AA3272" s="1">
        <v>50</v>
      </c>
      <c r="AB3272" s="1">
        <v>0</v>
      </c>
      <c r="AC3272" s="3">
        <v>11</v>
      </c>
      <c r="AD3272" s="1">
        <v>-4.8037924000000003E-2</v>
      </c>
      <c r="AE3272" s="1">
        <v>-0.107415343584461</v>
      </c>
      <c r="AF3272" s="1">
        <v>1</v>
      </c>
      <c r="AG3272" s="1">
        <v>1</v>
      </c>
      <c r="AH3272" s="1">
        <v>11</v>
      </c>
      <c r="AI3272" s="1">
        <v>3</v>
      </c>
      <c r="AJ3272" s="1">
        <v>3</v>
      </c>
      <c r="AK3272" s="1">
        <v>51</v>
      </c>
    </row>
    <row r="3273" spans="1:37" x14ac:dyDescent="0.2">
      <c r="A3273" t="s">
        <v>3271</v>
      </c>
      <c r="B3273" t="s">
        <v>5123</v>
      </c>
      <c r="C3273" t="s">
        <v>5131</v>
      </c>
      <c r="D3273" t="s">
        <v>11648</v>
      </c>
      <c r="E3273" t="s">
        <v>5670</v>
      </c>
      <c r="F3273" s="35" t="s">
        <v>11666</v>
      </c>
      <c r="G3273" s="1" t="s">
        <v>5104</v>
      </c>
      <c r="H3273" s="1" t="s">
        <v>5104</v>
      </c>
      <c r="I3273" s="3">
        <v>1</v>
      </c>
      <c r="J3273" s="1">
        <v>0</v>
      </c>
      <c r="K3273" s="1">
        <v>0</v>
      </c>
      <c r="L3273" s="3">
        <v>1</v>
      </c>
      <c r="M3273" s="6">
        <v>73.400000000000006</v>
      </c>
      <c r="N3273" s="13">
        <v>73.400000000000006</v>
      </c>
      <c r="O3273" s="3">
        <v>44</v>
      </c>
      <c r="P3273" s="1" t="s">
        <v>2</v>
      </c>
      <c r="Q3273" s="1">
        <v>3.7071999999999998</v>
      </c>
      <c r="R3273" s="3" t="s">
        <v>14989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50</v>
      </c>
      <c r="Z3273" s="1">
        <v>0</v>
      </c>
      <c r="AA3273" s="1">
        <v>50</v>
      </c>
      <c r="AB3273" s="1">
        <v>0</v>
      </c>
      <c r="AC3273" s="3">
        <v>11</v>
      </c>
      <c r="AD3273" s="1">
        <v>-4.8037924000000003E-2</v>
      </c>
      <c r="AE3273" s="1">
        <v>-0.107415343584461</v>
      </c>
      <c r="AF3273" s="1">
        <v>3</v>
      </c>
      <c r="AG3273" s="1">
        <v>3</v>
      </c>
      <c r="AH3273" s="1">
        <v>1</v>
      </c>
      <c r="AI3273" s="1">
        <v>2</v>
      </c>
      <c r="AJ3273" s="1">
        <v>2</v>
      </c>
      <c r="AK3273" s="1">
        <v>51</v>
      </c>
    </row>
    <row r="3274" spans="1:37" x14ac:dyDescent="0.2">
      <c r="A3274" t="s">
        <v>3272</v>
      </c>
      <c r="B3274" t="s">
        <v>5123</v>
      </c>
      <c r="C3274" t="s">
        <v>5131</v>
      </c>
      <c r="D3274" t="s">
        <v>11648</v>
      </c>
      <c r="E3274" t="s">
        <v>11667</v>
      </c>
      <c r="F3274" s="35" t="s">
        <v>11668</v>
      </c>
      <c r="G3274" s="1" t="s">
        <v>5104</v>
      </c>
      <c r="H3274" s="1" t="s">
        <v>5104</v>
      </c>
      <c r="I3274" s="3">
        <v>1</v>
      </c>
      <c r="J3274" s="1">
        <v>0</v>
      </c>
      <c r="K3274" s="1">
        <v>0</v>
      </c>
      <c r="L3274" s="3">
        <v>1</v>
      </c>
      <c r="M3274" s="6">
        <v>73.400000000000006</v>
      </c>
      <c r="N3274" s="13">
        <v>73.400000000000006</v>
      </c>
      <c r="O3274" s="3">
        <v>44</v>
      </c>
      <c r="P3274" s="1" t="s">
        <v>2</v>
      </c>
      <c r="Q3274" s="1">
        <v>4.1218000000000004</v>
      </c>
      <c r="R3274" s="3" t="s">
        <v>14989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50</v>
      </c>
      <c r="Z3274" s="1">
        <v>0</v>
      </c>
      <c r="AA3274" s="1">
        <v>50</v>
      </c>
      <c r="AB3274" s="1">
        <v>0</v>
      </c>
      <c r="AC3274" s="3">
        <v>11</v>
      </c>
      <c r="AD3274" s="1">
        <v>-4.8037924000000003E-2</v>
      </c>
      <c r="AE3274" s="1">
        <v>-0.107415343584461</v>
      </c>
      <c r="AF3274" s="1">
        <v>1</v>
      </c>
      <c r="AG3274" s="1">
        <v>1</v>
      </c>
      <c r="AH3274" s="1">
        <v>11</v>
      </c>
      <c r="AI3274" s="1">
        <v>2</v>
      </c>
      <c r="AJ3274" s="1">
        <v>2</v>
      </c>
      <c r="AK3274" s="1">
        <v>51</v>
      </c>
    </row>
    <row r="3275" spans="1:37" x14ac:dyDescent="0.2">
      <c r="A3275" t="s">
        <v>3273</v>
      </c>
      <c r="B3275" t="s">
        <v>5123</v>
      </c>
      <c r="C3275" t="s">
        <v>5131</v>
      </c>
      <c r="D3275" t="s">
        <v>11648</v>
      </c>
      <c r="E3275" t="s">
        <v>11669</v>
      </c>
      <c r="F3275" s="35" t="s">
        <v>11670</v>
      </c>
      <c r="G3275" s="1" t="s">
        <v>5104</v>
      </c>
      <c r="H3275" s="1" t="s">
        <v>5104</v>
      </c>
      <c r="I3275" s="3">
        <v>1</v>
      </c>
      <c r="J3275" s="1">
        <v>0</v>
      </c>
      <c r="K3275" s="1">
        <v>0</v>
      </c>
      <c r="L3275" s="3">
        <v>1</v>
      </c>
      <c r="M3275" s="6">
        <v>73.400000000000006</v>
      </c>
      <c r="N3275" s="13">
        <v>73.400000000000006</v>
      </c>
      <c r="O3275" s="3">
        <v>44</v>
      </c>
      <c r="P3275" s="1">
        <v>3</v>
      </c>
      <c r="Q3275" s="1">
        <v>3</v>
      </c>
      <c r="R3275" s="3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50</v>
      </c>
      <c r="Z3275" s="1">
        <v>0</v>
      </c>
      <c r="AA3275" s="1">
        <v>50</v>
      </c>
      <c r="AB3275" s="1">
        <v>0</v>
      </c>
      <c r="AC3275" s="3">
        <v>11</v>
      </c>
      <c r="AD3275" s="1">
        <v>-4.8037924000000003E-2</v>
      </c>
      <c r="AE3275" s="1">
        <v>-0.107415343584461</v>
      </c>
      <c r="AF3275" s="1">
        <v>3</v>
      </c>
      <c r="AG3275" s="1">
        <v>3</v>
      </c>
      <c r="AH3275" s="1">
        <v>1</v>
      </c>
      <c r="AI3275" s="1">
        <v>2</v>
      </c>
      <c r="AJ3275" s="1">
        <v>2</v>
      </c>
      <c r="AK3275" s="1">
        <v>51</v>
      </c>
    </row>
    <row r="3276" spans="1:37" x14ac:dyDescent="0.2">
      <c r="A3276" t="s">
        <v>3274</v>
      </c>
      <c r="B3276" t="s">
        <v>5123</v>
      </c>
      <c r="C3276" t="s">
        <v>5124</v>
      </c>
      <c r="D3276" t="s">
        <v>11671</v>
      </c>
      <c r="E3276" t="s">
        <v>6043</v>
      </c>
      <c r="F3276" s="35" t="s">
        <v>11672</v>
      </c>
      <c r="G3276" s="1" t="s">
        <v>5106</v>
      </c>
      <c r="H3276" s="1" t="s">
        <v>5106</v>
      </c>
      <c r="I3276" s="3">
        <v>1</v>
      </c>
      <c r="J3276" s="1">
        <v>0</v>
      </c>
      <c r="K3276" s="1">
        <v>0</v>
      </c>
      <c r="L3276" s="3">
        <v>1</v>
      </c>
      <c r="M3276" s="6">
        <v>90</v>
      </c>
      <c r="N3276" s="13">
        <v>90</v>
      </c>
      <c r="O3276" s="3">
        <v>44</v>
      </c>
      <c r="P3276" s="1">
        <v>3.0874999999999999</v>
      </c>
      <c r="Q3276" s="1">
        <v>3.0874999999999999</v>
      </c>
      <c r="R3276" s="3">
        <v>47</v>
      </c>
      <c r="S3276" s="1">
        <v>20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80</v>
      </c>
      <c r="AC3276" s="3">
        <v>11</v>
      </c>
      <c r="AD3276" s="1">
        <v>-5.0652609000000001E-2</v>
      </c>
      <c r="AE3276" s="1">
        <v>7.0122618604798903E-2</v>
      </c>
      <c r="AF3276" s="1">
        <v>1</v>
      </c>
      <c r="AG3276" s="1">
        <v>1</v>
      </c>
      <c r="AH3276" s="1">
        <v>11</v>
      </c>
      <c r="AI3276" s="1">
        <v>8</v>
      </c>
      <c r="AJ3276" s="1">
        <v>8</v>
      </c>
      <c r="AK3276" s="1">
        <v>51</v>
      </c>
    </row>
    <row r="3277" spans="1:37" x14ac:dyDescent="0.2">
      <c r="A3277" t="s">
        <v>3275</v>
      </c>
      <c r="B3277" t="s">
        <v>5123</v>
      </c>
      <c r="C3277" t="s">
        <v>5124</v>
      </c>
      <c r="D3277" t="s">
        <v>11671</v>
      </c>
      <c r="E3277" t="s">
        <v>5593</v>
      </c>
      <c r="F3277" s="35" t="s">
        <v>11673</v>
      </c>
      <c r="G3277" s="1" t="s">
        <v>5106</v>
      </c>
      <c r="H3277" s="1" t="s">
        <v>5106</v>
      </c>
      <c r="I3277" s="3">
        <v>2</v>
      </c>
      <c r="J3277" s="1">
        <v>0</v>
      </c>
      <c r="K3277" s="1">
        <v>0</v>
      </c>
      <c r="L3277" s="3">
        <v>1</v>
      </c>
      <c r="M3277" s="6">
        <v>85.5</v>
      </c>
      <c r="N3277" s="13">
        <v>85.5</v>
      </c>
      <c r="O3277" s="3">
        <v>44</v>
      </c>
      <c r="P3277" s="1">
        <v>3.3650000000000002</v>
      </c>
      <c r="Q3277" s="1">
        <v>3.3650000000000002</v>
      </c>
      <c r="R3277" s="3">
        <v>47</v>
      </c>
      <c r="S3277" s="1">
        <v>20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80</v>
      </c>
      <c r="AC3277" s="3">
        <v>11</v>
      </c>
      <c r="AD3277" s="1">
        <v>-5.0652609000000001E-2</v>
      </c>
      <c r="AE3277" s="1">
        <v>7.0122618604798903E-2</v>
      </c>
      <c r="AF3277" s="1">
        <v>1</v>
      </c>
      <c r="AG3277" s="1">
        <v>1</v>
      </c>
      <c r="AH3277" s="1">
        <v>11</v>
      </c>
      <c r="AI3277" s="1">
        <v>6</v>
      </c>
      <c r="AJ3277" s="1">
        <v>6</v>
      </c>
      <c r="AK3277" s="1">
        <v>51</v>
      </c>
    </row>
    <row r="3278" spans="1:37" x14ac:dyDescent="0.2">
      <c r="A3278" t="s">
        <v>3276</v>
      </c>
      <c r="B3278" t="s">
        <v>5233</v>
      </c>
      <c r="C3278" t="s">
        <v>8504</v>
      </c>
      <c r="D3278" t="s">
        <v>11674</v>
      </c>
      <c r="E3278" t="s">
        <v>8358</v>
      </c>
      <c r="F3278" s="35" t="s">
        <v>11675</v>
      </c>
      <c r="G3278" s="1" t="s">
        <v>5105</v>
      </c>
      <c r="H3278" s="1" t="s">
        <v>5105</v>
      </c>
      <c r="I3278" s="3">
        <v>1</v>
      </c>
      <c r="J3278" s="1">
        <v>0</v>
      </c>
      <c r="K3278" s="1">
        <v>0</v>
      </c>
      <c r="L3278" s="3">
        <v>1</v>
      </c>
      <c r="M3278" s="6">
        <v>230001.1</v>
      </c>
      <c r="N3278" s="13">
        <v>230001.1</v>
      </c>
      <c r="O3278" s="3">
        <v>44</v>
      </c>
      <c r="P3278" s="1">
        <v>0.99</v>
      </c>
      <c r="Q3278" s="1">
        <v>0.99</v>
      </c>
      <c r="R3278" s="3">
        <v>47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100</v>
      </c>
      <c r="AC3278" s="3">
        <v>11</v>
      </c>
      <c r="AD3278" s="1">
        <v>-9.0224465000000004E-2</v>
      </c>
      <c r="AE3278" s="1">
        <v>7.4363546281954102E-2</v>
      </c>
      <c r="AF3278" s="1">
        <v>1</v>
      </c>
      <c r="AG3278" s="1">
        <v>1</v>
      </c>
      <c r="AH3278" s="1">
        <v>11</v>
      </c>
      <c r="AI3278" s="1">
        <v>2</v>
      </c>
      <c r="AJ3278" s="1">
        <v>2</v>
      </c>
      <c r="AK3278" s="1">
        <v>51</v>
      </c>
    </row>
    <row r="3279" spans="1:37" x14ac:dyDescent="0.2">
      <c r="A3279" t="s">
        <v>3277</v>
      </c>
      <c r="B3279" t="s">
        <v>5123</v>
      </c>
      <c r="C3279" t="s">
        <v>6199</v>
      </c>
      <c r="D3279" t="s">
        <v>11676</v>
      </c>
      <c r="E3279" t="s">
        <v>6036</v>
      </c>
      <c r="F3279" s="35" t="s">
        <v>11677</v>
      </c>
      <c r="G3279" s="1" t="s">
        <v>5104</v>
      </c>
      <c r="H3279" s="1" t="s">
        <v>5104</v>
      </c>
      <c r="I3279" s="3">
        <v>1</v>
      </c>
      <c r="J3279" s="1">
        <v>0</v>
      </c>
      <c r="K3279" s="1">
        <v>0</v>
      </c>
      <c r="L3279" s="3">
        <v>1</v>
      </c>
      <c r="M3279" s="6">
        <v>273.5</v>
      </c>
      <c r="N3279" s="13">
        <v>273.5</v>
      </c>
      <c r="O3279" s="3">
        <v>44</v>
      </c>
      <c r="P3279" s="1" t="s">
        <v>2</v>
      </c>
      <c r="Q3279" s="1">
        <v>2.2599999999999998</v>
      </c>
      <c r="R3279" s="3" t="s">
        <v>14989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30</v>
      </c>
      <c r="Z3279" s="1">
        <v>0</v>
      </c>
      <c r="AA3279" s="1">
        <v>20</v>
      </c>
      <c r="AB3279" s="1">
        <v>50</v>
      </c>
      <c r="AC3279" s="3">
        <v>11</v>
      </c>
      <c r="AD3279" s="1">
        <v>-9.4554810000000003E-2</v>
      </c>
      <c r="AE3279" s="1">
        <v>-2.0233690908755299E-2</v>
      </c>
      <c r="AF3279" s="1">
        <v>3</v>
      </c>
      <c r="AG3279" s="1">
        <v>3</v>
      </c>
      <c r="AH3279" s="1">
        <v>11</v>
      </c>
      <c r="AI3279" s="1">
        <v>2</v>
      </c>
      <c r="AJ3279" s="1">
        <v>2</v>
      </c>
      <c r="AK3279" s="1">
        <v>51</v>
      </c>
    </row>
    <row r="3280" spans="1:37" x14ac:dyDescent="0.2">
      <c r="A3280" t="s">
        <v>3278</v>
      </c>
      <c r="B3280" t="s">
        <v>5123</v>
      </c>
      <c r="C3280" t="s">
        <v>6199</v>
      </c>
      <c r="D3280" t="s">
        <v>11676</v>
      </c>
      <c r="E3280" t="s">
        <v>5521</v>
      </c>
      <c r="F3280" s="35" t="s">
        <v>11678</v>
      </c>
      <c r="G3280" s="1" t="s">
        <v>5104</v>
      </c>
      <c r="H3280" s="1" t="s">
        <v>5104</v>
      </c>
      <c r="I3280" s="3">
        <v>1</v>
      </c>
      <c r="J3280" s="1">
        <v>0</v>
      </c>
      <c r="K3280" s="1">
        <v>0</v>
      </c>
      <c r="L3280" s="3">
        <v>1</v>
      </c>
      <c r="M3280" s="6">
        <v>206.4</v>
      </c>
      <c r="N3280" s="13">
        <v>206.4</v>
      </c>
      <c r="O3280" s="3">
        <v>44</v>
      </c>
      <c r="P3280" s="1" t="s">
        <v>2</v>
      </c>
      <c r="Q3280" s="1">
        <v>2.0933000000000002</v>
      </c>
      <c r="R3280" s="3" t="s">
        <v>14989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30</v>
      </c>
      <c r="Z3280" s="1">
        <v>0</v>
      </c>
      <c r="AA3280" s="1">
        <v>20</v>
      </c>
      <c r="AB3280" s="1">
        <v>50</v>
      </c>
      <c r="AC3280" s="3">
        <v>11</v>
      </c>
      <c r="AD3280" s="1">
        <v>-9.4554810000000003E-2</v>
      </c>
      <c r="AE3280" s="1">
        <v>-2.0233690908755299E-2</v>
      </c>
      <c r="AF3280" s="1">
        <v>3</v>
      </c>
      <c r="AG3280" s="1">
        <v>3</v>
      </c>
      <c r="AH3280" s="1">
        <v>11</v>
      </c>
      <c r="AI3280" s="1">
        <v>2</v>
      </c>
      <c r="AJ3280" s="1">
        <v>2</v>
      </c>
      <c r="AK3280" s="1">
        <v>51</v>
      </c>
    </row>
    <row r="3281" spans="1:37" x14ac:dyDescent="0.2">
      <c r="A3281" t="s">
        <v>3279</v>
      </c>
      <c r="B3281" t="s">
        <v>5123</v>
      </c>
      <c r="C3281" t="s">
        <v>5131</v>
      </c>
      <c r="D3281" t="s">
        <v>11679</v>
      </c>
      <c r="E3281" t="s">
        <v>5154</v>
      </c>
      <c r="F3281" s="35" t="s">
        <v>11680</v>
      </c>
      <c r="G3281" s="1" t="s">
        <v>5104</v>
      </c>
      <c r="H3281" s="1" t="s">
        <v>5104</v>
      </c>
      <c r="I3281" s="3">
        <v>2</v>
      </c>
      <c r="J3281" s="1">
        <v>0</v>
      </c>
      <c r="K3281" s="1">
        <v>0</v>
      </c>
      <c r="L3281" s="3">
        <v>1</v>
      </c>
      <c r="M3281" s="6">
        <v>25.2</v>
      </c>
      <c r="N3281" s="13">
        <v>25.2</v>
      </c>
      <c r="O3281" s="3">
        <v>44</v>
      </c>
      <c r="P3281" s="1" t="s">
        <v>2</v>
      </c>
      <c r="Q3281" s="1">
        <v>3.8058000000000001</v>
      </c>
      <c r="R3281" s="3" t="s">
        <v>14989</v>
      </c>
      <c r="S3281" s="1">
        <v>30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30</v>
      </c>
      <c r="Z3281" s="1">
        <v>0</v>
      </c>
      <c r="AA3281" s="1">
        <v>40</v>
      </c>
      <c r="AB3281" s="1">
        <v>0</v>
      </c>
      <c r="AC3281" s="3">
        <v>11</v>
      </c>
      <c r="AD3281" s="1">
        <v>9.9968100000000001E-3</v>
      </c>
      <c r="AE3281" s="1">
        <v>-6.8566986796565699E-2</v>
      </c>
      <c r="AF3281" s="1">
        <v>1</v>
      </c>
      <c r="AG3281" s="1">
        <v>1</v>
      </c>
      <c r="AH3281" s="1">
        <v>11</v>
      </c>
      <c r="AI3281" s="1">
        <v>2</v>
      </c>
      <c r="AJ3281" s="1">
        <v>2</v>
      </c>
      <c r="AK3281" s="1">
        <v>51</v>
      </c>
    </row>
    <row r="3282" spans="1:37" x14ac:dyDescent="0.2">
      <c r="A3282" t="s">
        <v>3280</v>
      </c>
      <c r="B3282" t="s">
        <v>5123</v>
      </c>
      <c r="C3282" t="s">
        <v>5131</v>
      </c>
      <c r="D3282" t="s">
        <v>11679</v>
      </c>
      <c r="E3282" t="s">
        <v>11681</v>
      </c>
      <c r="F3282" s="35" t="s">
        <v>11682</v>
      </c>
      <c r="G3282" s="1" t="s">
        <v>5104</v>
      </c>
      <c r="H3282" s="1" t="s">
        <v>5104</v>
      </c>
      <c r="I3282" s="3">
        <v>2</v>
      </c>
      <c r="J3282" s="1">
        <v>0</v>
      </c>
      <c r="K3282" s="1">
        <v>0</v>
      </c>
      <c r="L3282" s="3">
        <v>1</v>
      </c>
      <c r="M3282" s="6">
        <v>25.2</v>
      </c>
      <c r="N3282" s="13">
        <v>25.2</v>
      </c>
      <c r="O3282" s="3">
        <v>44</v>
      </c>
      <c r="P3282" s="1" t="s">
        <v>2</v>
      </c>
      <c r="Q3282" s="1">
        <v>4.0547000000000004</v>
      </c>
      <c r="R3282" s="3" t="s">
        <v>14989</v>
      </c>
      <c r="S3282" s="1">
        <v>30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30</v>
      </c>
      <c r="Z3282" s="1">
        <v>0</v>
      </c>
      <c r="AA3282" s="1">
        <v>40</v>
      </c>
      <c r="AB3282" s="1">
        <v>0</v>
      </c>
      <c r="AC3282" s="3">
        <v>11</v>
      </c>
      <c r="AD3282" s="1">
        <v>9.9968100000000001E-3</v>
      </c>
      <c r="AE3282" s="1">
        <v>-6.8566986796565699E-2</v>
      </c>
      <c r="AF3282" s="1">
        <v>1</v>
      </c>
      <c r="AG3282" s="1">
        <v>1</v>
      </c>
      <c r="AH3282" s="1">
        <v>11</v>
      </c>
      <c r="AI3282" s="1">
        <v>3</v>
      </c>
      <c r="AJ3282" s="1">
        <v>3</v>
      </c>
      <c r="AK3282" s="1">
        <v>51</v>
      </c>
    </row>
    <row r="3283" spans="1:37" x14ac:dyDescent="0.2">
      <c r="A3283" t="s">
        <v>3281</v>
      </c>
      <c r="B3283" t="s">
        <v>5123</v>
      </c>
      <c r="C3283" t="s">
        <v>5131</v>
      </c>
      <c r="D3283" t="s">
        <v>11679</v>
      </c>
      <c r="E3283" t="s">
        <v>11683</v>
      </c>
      <c r="F3283" s="35" t="s">
        <v>11684</v>
      </c>
      <c r="G3283" s="1" t="s">
        <v>5104</v>
      </c>
      <c r="H3283" s="1" t="s">
        <v>5104</v>
      </c>
      <c r="I3283" s="3">
        <v>2</v>
      </c>
      <c r="J3283" s="1">
        <v>0</v>
      </c>
      <c r="K3283" s="1">
        <v>0</v>
      </c>
      <c r="L3283" s="3">
        <v>1</v>
      </c>
      <c r="M3283" s="6">
        <f>(12+34)/2</f>
        <v>23</v>
      </c>
      <c r="N3283" s="1">
        <f>(12+34)/2</f>
        <v>23</v>
      </c>
      <c r="O3283" s="3">
        <v>1</v>
      </c>
      <c r="P3283" s="1" t="s">
        <v>2</v>
      </c>
      <c r="Q3283" s="1">
        <v>4.2320000000000002</v>
      </c>
      <c r="R3283" s="3" t="s">
        <v>14989</v>
      </c>
      <c r="S3283" s="1">
        <v>30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30</v>
      </c>
      <c r="Z3283" s="1">
        <v>0</v>
      </c>
      <c r="AA3283" s="1">
        <v>40</v>
      </c>
      <c r="AB3283" s="1">
        <v>0</v>
      </c>
      <c r="AC3283" s="3">
        <v>11</v>
      </c>
      <c r="AD3283" s="1">
        <v>9.9968100000000001E-3</v>
      </c>
      <c r="AE3283" s="1">
        <v>-6.8566986796565699E-2</v>
      </c>
      <c r="AF3283" s="1">
        <v>1</v>
      </c>
      <c r="AG3283" s="1">
        <v>1</v>
      </c>
      <c r="AH3283" s="1">
        <v>11</v>
      </c>
      <c r="AI3283" s="1">
        <v>2</v>
      </c>
      <c r="AJ3283" s="1">
        <v>2</v>
      </c>
      <c r="AK3283" s="1">
        <v>51</v>
      </c>
    </row>
    <row r="3284" spans="1:37" x14ac:dyDescent="0.2">
      <c r="A3284" t="s">
        <v>3282</v>
      </c>
      <c r="B3284" t="s">
        <v>5123</v>
      </c>
      <c r="C3284" t="s">
        <v>5131</v>
      </c>
      <c r="D3284" t="s">
        <v>11679</v>
      </c>
      <c r="E3284" t="s">
        <v>5974</v>
      </c>
      <c r="F3284" s="35" t="s">
        <v>11685</v>
      </c>
      <c r="G3284" s="1" t="s">
        <v>5104</v>
      </c>
      <c r="H3284" s="1" t="s">
        <v>5104</v>
      </c>
      <c r="I3284" s="3">
        <v>1</v>
      </c>
      <c r="J3284" s="1">
        <v>1</v>
      </c>
      <c r="K3284" s="1">
        <v>1</v>
      </c>
      <c r="L3284" s="3">
        <v>1</v>
      </c>
      <c r="M3284" s="6">
        <v>23</v>
      </c>
      <c r="N3284" s="13">
        <v>23</v>
      </c>
      <c r="O3284" s="3">
        <v>44</v>
      </c>
      <c r="P3284" s="1">
        <f>(3+3+5)/3</f>
        <v>3.6666666666666665</v>
      </c>
      <c r="Q3284" s="1">
        <f>(3+3+5)/3</f>
        <v>3.6666666666666665</v>
      </c>
      <c r="R3284" s="3">
        <v>1</v>
      </c>
      <c r="S3284" s="1">
        <v>30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30</v>
      </c>
      <c r="Z3284" s="1">
        <v>0</v>
      </c>
      <c r="AA3284" s="1">
        <v>40</v>
      </c>
      <c r="AB3284" s="1">
        <v>0</v>
      </c>
      <c r="AC3284" s="3">
        <v>11</v>
      </c>
      <c r="AD3284" s="1">
        <v>9.9968100000000001E-3</v>
      </c>
      <c r="AE3284" s="1">
        <v>-6.8566986796565699E-2</v>
      </c>
      <c r="AF3284" s="1">
        <v>1</v>
      </c>
      <c r="AG3284" s="1">
        <v>1</v>
      </c>
      <c r="AH3284" s="1">
        <v>11</v>
      </c>
      <c r="AI3284" s="1">
        <v>4</v>
      </c>
      <c r="AJ3284" s="1">
        <v>4</v>
      </c>
      <c r="AK3284" s="1">
        <v>51</v>
      </c>
    </row>
    <row r="3285" spans="1:37" x14ac:dyDescent="0.2">
      <c r="A3285" t="s">
        <v>3283</v>
      </c>
      <c r="B3285" t="s">
        <v>5123</v>
      </c>
      <c r="C3285" t="s">
        <v>5131</v>
      </c>
      <c r="D3285" t="s">
        <v>11679</v>
      </c>
      <c r="E3285" t="s">
        <v>11686</v>
      </c>
      <c r="F3285" s="35" t="s">
        <v>11687</v>
      </c>
      <c r="G3285" s="1" t="s">
        <v>5104</v>
      </c>
      <c r="H3285" s="1" t="s">
        <v>5104</v>
      </c>
      <c r="I3285" s="3">
        <v>24</v>
      </c>
      <c r="J3285" s="1">
        <v>0</v>
      </c>
      <c r="K3285" s="1">
        <v>0</v>
      </c>
      <c r="L3285" s="3">
        <v>1</v>
      </c>
      <c r="M3285" s="6">
        <v>29.4</v>
      </c>
      <c r="N3285" s="13">
        <v>29.4</v>
      </c>
      <c r="O3285" s="3">
        <v>44</v>
      </c>
      <c r="P3285" s="1">
        <v>3.3</v>
      </c>
      <c r="Q3285" s="1">
        <v>3.3</v>
      </c>
      <c r="R3285" s="3">
        <v>47</v>
      </c>
      <c r="S3285" s="1">
        <v>30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30</v>
      </c>
      <c r="Z3285" s="1">
        <v>0</v>
      </c>
      <c r="AA3285" s="1">
        <v>40</v>
      </c>
      <c r="AB3285" s="1">
        <v>0</v>
      </c>
      <c r="AC3285" s="3">
        <v>11</v>
      </c>
      <c r="AD3285" s="1">
        <v>9.9968100000000001E-3</v>
      </c>
      <c r="AE3285" s="1">
        <v>-6.8566986796565699E-2</v>
      </c>
      <c r="AF3285" s="1">
        <v>1</v>
      </c>
      <c r="AG3285" s="1">
        <v>1</v>
      </c>
      <c r="AH3285" s="1">
        <v>11</v>
      </c>
      <c r="AI3285" s="1">
        <v>2</v>
      </c>
      <c r="AJ3285" s="1">
        <v>2</v>
      </c>
      <c r="AK3285" s="1">
        <v>51</v>
      </c>
    </row>
    <row r="3286" spans="1:37" x14ac:dyDescent="0.2">
      <c r="A3286" t="s">
        <v>3284</v>
      </c>
      <c r="B3286" t="s">
        <v>5123</v>
      </c>
      <c r="C3286" t="s">
        <v>5131</v>
      </c>
      <c r="D3286" t="s">
        <v>11679</v>
      </c>
      <c r="E3286" t="s">
        <v>11688</v>
      </c>
      <c r="F3286" s="35" t="s">
        <v>11689</v>
      </c>
      <c r="G3286" s="1" t="s">
        <v>5104</v>
      </c>
      <c r="H3286" s="1" t="s">
        <v>5104</v>
      </c>
      <c r="I3286" s="3">
        <v>2</v>
      </c>
      <c r="J3286" s="1">
        <v>0</v>
      </c>
      <c r="K3286" s="1">
        <v>0</v>
      </c>
      <c r="L3286" s="3">
        <v>1</v>
      </c>
      <c r="M3286" s="6">
        <v>25.2</v>
      </c>
      <c r="N3286" s="13">
        <v>25.2</v>
      </c>
      <c r="O3286" s="3">
        <v>44</v>
      </c>
      <c r="P3286" s="1">
        <v>4.3849999999999998</v>
      </c>
      <c r="Q3286" s="1">
        <v>4.3849999999999998</v>
      </c>
      <c r="R3286" s="3">
        <v>47</v>
      </c>
      <c r="S3286" s="1">
        <v>30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30</v>
      </c>
      <c r="Z3286" s="1">
        <v>0</v>
      </c>
      <c r="AA3286" s="1">
        <v>40</v>
      </c>
      <c r="AB3286" s="1">
        <v>0</v>
      </c>
      <c r="AC3286" s="3">
        <v>11</v>
      </c>
      <c r="AD3286" s="1">
        <v>9.9968100000000001E-3</v>
      </c>
      <c r="AE3286" s="1">
        <v>-6.8566986796565699E-2</v>
      </c>
      <c r="AF3286" s="1">
        <v>1</v>
      </c>
      <c r="AG3286" s="1">
        <v>1</v>
      </c>
      <c r="AH3286" s="1">
        <v>11</v>
      </c>
      <c r="AI3286" s="1">
        <v>3</v>
      </c>
      <c r="AJ3286" s="1">
        <v>3</v>
      </c>
      <c r="AK3286" s="1">
        <v>51</v>
      </c>
    </row>
    <row r="3287" spans="1:37" x14ac:dyDescent="0.2">
      <c r="A3287" t="s">
        <v>3285</v>
      </c>
      <c r="B3287" t="s">
        <v>5123</v>
      </c>
      <c r="C3287" t="s">
        <v>5131</v>
      </c>
      <c r="D3287" t="s">
        <v>11679</v>
      </c>
      <c r="E3287" t="s">
        <v>11690</v>
      </c>
      <c r="F3287" s="35" t="s">
        <v>11691</v>
      </c>
      <c r="G3287" s="1" t="s">
        <v>5104</v>
      </c>
      <c r="H3287" s="1" t="s">
        <v>5104</v>
      </c>
      <c r="I3287" s="3">
        <v>24</v>
      </c>
      <c r="J3287" s="1">
        <v>0</v>
      </c>
      <c r="K3287" s="1">
        <v>0</v>
      </c>
      <c r="L3287" s="3">
        <v>1</v>
      </c>
      <c r="M3287" s="6">
        <v>30</v>
      </c>
      <c r="N3287" s="13">
        <v>30</v>
      </c>
      <c r="O3287" s="3">
        <v>44</v>
      </c>
      <c r="P3287" s="1" t="s">
        <v>2</v>
      </c>
      <c r="Q3287" s="1">
        <v>3.7307999999999999</v>
      </c>
      <c r="R3287" s="3" t="s">
        <v>14989</v>
      </c>
      <c r="S3287" s="1">
        <v>30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30</v>
      </c>
      <c r="Z3287" s="1">
        <v>0</v>
      </c>
      <c r="AA3287" s="1">
        <v>40</v>
      </c>
      <c r="AB3287" s="1">
        <v>0</v>
      </c>
      <c r="AC3287" s="3">
        <v>11</v>
      </c>
      <c r="AD3287" s="1">
        <v>9.9968100000000001E-3</v>
      </c>
      <c r="AE3287" s="1">
        <v>-6.8566986796565699E-2</v>
      </c>
      <c r="AF3287" s="1">
        <v>1</v>
      </c>
      <c r="AG3287" s="1">
        <v>1</v>
      </c>
      <c r="AH3287" s="1">
        <v>11</v>
      </c>
      <c r="AI3287" s="1">
        <v>6</v>
      </c>
      <c r="AJ3287" s="1">
        <v>6</v>
      </c>
      <c r="AK3287" s="1">
        <v>51</v>
      </c>
    </row>
    <row r="3288" spans="1:37" x14ac:dyDescent="0.2">
      <c r="A3288" t="s">
        <v>3286</v>
      </c>
      <c r="B3288" t="s">
        <v>5123</v>
      </c>
      <c r="C3288" t="s">
        <v>5131</v>
      </c>
      <c r="D3288" t="s">
        <v>11679</v>
      </c>
      <c r="E3288" t="s">
        <v>5746</v>
      </c>
      <c r="F3288" s="35" t="s">
        <v>11692</v>
      </c>
      <c r="G3288" s="1" t="s">
        <v>5104</v>
      </c>
      <c r="H3288" s="1" t="s">
        <v>5104</v>
      </c>
      <c r="I3288" s="3">
        <v>1</v>
      </c>
      <c r="J3288" s="1">
        <v>0</v>
      </c>
      <c r="K3288" s="1">
        <v>0</v>
      </c>
      <c r="L3288" s="3">
        <v>1</v>
      </c>
      <c r="M3288" s="6">
        <v>21.3</v>
      </c>
      <c r="N3288" s="13">
        <v>21.3</v>
      </c>
      <c r="O3288" s="3">
        <v>44</v>
      </c>
      <c r="P3288" s="1">
        <v>4.5625</v>
      </c>
      <c r="Q3288" s="1">
        <v>4.5625</v>
      </c>
      <c r="R3288" s="3">
        <v>47</v>
      </c>
      <c r="S3288" s="1">
        <v>30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30</v>
      </c>
      <c r="Z3288" s="1">
        <v>0</v>
      </c>
      <c r="AA3288" s="1">
        <v>40</v>
      </c>
      <c r="AB3288" s="1">
        <v>0</v>
      </c>
      <c r="AC3288" s="3">
        <v>11</v>
      </c>
      <c r="AD3288" s="1">
        <v>9.9968100000000001E-3</v>
      </c>
      <c r="AE3288" s="1">
        <v>-6.8566986796565699E-2</v>
      </c>
      <c r="AF3288" s="1">
        <v>1</v>
      </c>
      <c r="AG3288" s="1">
        <v>1</v>
      </c>
      <c r="AH3288" s="1">
        <v>11</v>
      </c>
      <c r="AI3288" s="1">
        <v>5</v>
      </c>
      <c r="AJ3288" s="1">
        <v>5</v>
      </c>
      <c r="AK3288" s="1">
        <v>51</v>
      </c>
    </row>
    <row r="3289" spans="1:37" x14ac:dyDescent="0.2">
      <c r="A3289" t="s">
        <v>3287</v>
      </c>
      <c r="B3289" t="s">
        <v>5123</v>
      </c>
      <c r="C3289" t="s">
        <v>5131</v>
      </c>
      <c r="D3289" t="s">
        <v>11679</v>
      </c>
      <c r="E3289" t="s">
        <v>11693</v>
      </c>
      <c r="F3289" s="35" t="s">
        <v>11694</v>
      </c>
      <c r="G3289" s="1" t="s">
        <v>5104</v>
      </c>
      <c r="H3289" s="1" t="s">
        <v>5104</v>
      </c>
      <c r="I3289" s="3">
        <v>1</v>
      </c>
      <c r="J3289" s="1">
        <v>0</v>
      </c>
      <c r="K3289" s="1">
        <v>0</v>
      </c>
      <c r="L3289" s="3">
        <v>1</v>
      </c>
      <c r="M3289" s="6">
        <v>14</v>
      </c>
      <c r="N3289" s="13">
        <v>14</v>
      </c>
      <c r="O3289" s="3">
        <v>44</v>
      </c>
      <c r="P3289" s="1">
        <v>3.4</v>
      </c>
      <c r="Q3289" s="1">
        <v>3.4</v>
      </c>
      <c r="R3289" s="3">
        <v>47</v>
      </c>
      <c r="S3289" s="1">
        <v>30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30</v>
      </c>
      <c r="Z3289" s="1">
        <v>0</v>
      </c>
      <c r="AA3289" s="1">
        <v>40</v>
      </c>
      <c r="AB3289" s="1">
        <v>0</v>
      </c>
      <c r="AC3289" s="3">
        <v>11</v>
      </c>
      <c r="AD3289" s="1">
        <v>9.9968100000000001E-3</v>
      </c>
      <c r="AE3289" s="1">
        <v>-6.8566986796565699E-2</v>
      </c>
      <c r="AF3289" s="1">
        <v>1</v>
      </c>
      <c r="AG3289" s="1">
        <v>1</v>
      </c>
      <c r="AH3289" s="1">
        <v>11</v>
      </c>
      <c r="AI3289" s="1">
        <v>4</v>
      </c>
      <c r="AJ3289" s="1">
        <v>4</v>
      </c>
      <c r="AK3289" s="1">
        <v>51</v>
      </c>
    </row>
    <row r="3290" spans="1:37" x14ac:dyDescent="0.2">
      <c r="A3290" t="s">
        <v>3288</v>
      </c>
      <c r="B3290" t="s">
        <v>5123</v>
      </c>
      <c r="C3290" t="s">
        <v>5131</v>
      </c>
      <c r="D3290" t="s">
        <v>11679</v>
      </c>
      <c r="E3290" t="s">
        <v>11408</v>
      </c>
      <c r="F3290" s="35" t="s">
        <v>11695</v>
      </c>
      <c r="G3290" s="1" t="s">
        <v>5104</v>
      </c>
      <c r="H3290" s="1" t="s">
        <v>5104</v>
      </c>
      <c r="I3290" s="3">
        <v>1</v>
      </c>
      <c r="J3290" s="1">
        <v>0</v>
      </c>
      <c r="K3290" s="1">
        <v>0</v>
      </c>
      <c r="L3290" s="3">
        <v>1</v>
      </c>
      <c r="M3290" s="6">
        <v>25</v>
      </c>
      <c r="N3290" s="13">
        <v>25</v>
      </c>
      <c r="O3290" s="3">
        <v>44</v>
      </c>
      <c r="P3290" s="1">
        <v>3.64</v>
      </c>
      <c r="Q3290" s="1">
        <v>3.64</v>
      </c>
      <c r="R3290" s="3">
        <v>47</v>
      </c>
      <c r="S3290" s="1">
        <v>30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30</v>
      </c>
      <c r="Z3290" s="1">
        <v>0</v>
      </c>
      <c r="AA3290" s="1">
        <v>40</v>
      </c>
      <c r="AB3290" s="1">
        <v>0</v>
      </c>
      <c r="AC3290" s="3">
        <v>11</v>
      </c>
      <c r="AD3290" s="1">
        <v>9.9968100000000001E-3</v>
      </c>
      <c r="AE3290" s="1">
        <v>-6.8566986796565699E-2</v>
      </c>
      <c r="AF3290" s="1">
        <v>1</v>
      </c>
      <c r="AG3290" s="1">
        <v>1</v>
      </c>
      <c r="AH3290" s="1">
        <v>11</v>
      </c>
      <c r="AI3290" s="1">
        <v>2</v>
      </c>
      <c r="AJ3290" s="1">
        <v>2</v>
      </c>
      <c r="AK3290" s="1">
        <v>51</v>
      </c>
    </row>
    <row r="3291" spans="1:37" x14ac:dyDescent="0.2">
      <c r="A3291" t="s">
        <v>3289</v>
      </c>
      <c r="B3291" t="s">
        <v>5123</v>
      </c>
      <c r="C3291" t="s">
        <v>5131</v>
      </c>
      <c r="D3291" t="s">
        <v>11679</v>
      </c>
      <c r="E3291" t="s">
        <v>11696</v>
      </c>
      <c r="F3291" s="35" t="s">
        <v>11697</v>
      </c>
      <c r="G3291" s="1" t="s">
        <v>5104</v>
      </c>
      <c r="H3291" s="1" t="s">
        <v>5104</v>
      </c>
      <c r="I3291" s="3">
        <v>2</v>
      </c>
      <c r="J3291" s="1">
        <v>0</v>
      </c>
      <c r="K3291" s="1">
        <v>0</v>
      </c>
      <c r="L3291" s="3">
        <v>1</v>
      </c>
      <c r="M3291" s="6">
        <v>25.2</v>
      </c>
      <c r="N3291" s="13">
        <v>25.2</v>
      </c>
      <c r="O3291" s="3">
        <v>44</v>
      </c>
      <c r="P3291" s="1" t="s">
        <v>2</v>
      </c>
      <c r="Q3291" s="1">
        <v>3.8656999999999999</v>
      </c>
      <c r="R3291" s="3" t="s">
        <v>14989</v>
      </c>
      <c r="S3291" s="1">
        <v>30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30</v>
      </c>
      <c r="Z3291" s="1">
        <v>0</v>
      </c>
      <c r="AA3291" s="1">
        <v>40</v>
      </c>
      <c r="AB3291" s="1">
        <v>0</v>
      </c>
      <c r="AC3291" s="3">
        <v>11</v>
      </c>
      <c r="AD3291" s="1">
        <v>9.9968100000000001E-3</v>
      </c>
      <c r="AE3291" s="1">
        <v>-6.8566986796565699E-2</v>
      </c>
      <c r="AF3291" s="1">
        <v>1</v>
      </c>
      <c r="AG3291" s="1">
        <v>1</v>
      </c>
      <c r="AH3291" s="1">
        <v>11</v>
      </c>
      <c r="AI3291" s="1">
        <v>2</v>
      </c>
      <c r="AJ3291" s="1">
        <v>2</v>
      </c>
      <c r="AK3291" s="1">
        <v>51</v>
      </c>
    </row>
    <row r="3292" spans="1:37" x14ac:dyDescent="0.2">
      <c r="A3292" t="s">
        <v>3290</v>
      </c>
      <c r="B3292" t="s">
        <v>5123</v>
      </c>
      <c r="C3292" t="s">
        <v>5131</v>
      </c>
      <c r="D3292" t="s">
        <v>11679</v>
      </c>
      <c r="E3292" t="s">
        <v>6964</v>
      </c>
      <c r="F3292" s="35" t="s">
        <v>11698</v>
      </c>
      <c r="G3292" s="1" t="s">
        <v>5104</v>
      </c>
      <c r="H3292" s="1" t="s">
        <v>5104</v>
      </c>
      <c r="I3292" s="3">
        <v>1</v>
      </c>
      <c r="J3292" s="1">
        <v>1</v>
      </c>
      <c r="K3292" s="1">
        <v>1</v>
      </c>
      <c r="L3292" s="3">
        <v>1</v>
      </c>
      <c r="M3292" s="6">
        <v>27</v>
      </c>
      <c r="N3292" s="13">
        <v>27</v>
      </c>
      <c r="O3292" s="3">
        <v>44</v>
      </c>
      <c r="P3292" s="1">
        <v>4.5774999999999997</v>
      </c>
      <c r="Q3292" s="1">
        <v>4.5774999999999997</v>
      </c>
      <c r="R3292" s="3">
        <v>47</v>
      </c>
      <c r="S3292" s="1">
        <v>30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30</v>
      </c>
      <c r="Z3292" s="1">
        <v>0</v>
      </c>
      <c r="AA3292" s="1">
        <v>40</v>
      </c>
      <c r="AB3292" s="1">
        <v>0</v>
      </c>
      <c r="AC3292" s="3">
        <v>11</v>
      </c>
      <c r="AD3292" s="1">
        <v>9.9968100000000001E-3</v>
      </c>
      <c r="AE3292" s="1">
        <v>-6.8566986796565699E-2</v>
      </c>
      <c r="AF3292" s="1">
        <v>1</v>
      </c>
      <c r="AG3292" s="1">
        <v>1</v>
      </c>
      <c r="AH3292" s="1">
        <v>11</v>
      </c>
      <c r="AI3292" s="1">
        <v>6</v>
      </c>
      <c r="AJ3292" s="1">
        <v>6</v>
      </c>
      <c r="AK3292" s="1">
        <v>51</v>
      </c>
    </row>
    <row r="3293" spans="1:37" x14ac:dyDescent="0.2">
      <c r="A3293" t="s">
        <v>3291</v>
      </c>
      <c r="B3293" t="s">
        <v>5123</v>
      </c>
      <c r="C3293" t="s">
        <v>5131</v>
      </c>
      <c r="D3293" t="s">
        <v>11679</v>
      </c>
      <c r="E3293" t="s">
        <v>8961</v>
      </c>
      <c r="F3293" s="35" t="s">
        <v>11699</v>
      </c>
      <c r="G3293" s="1" t="s">
        <v>5104</v>
      </c>
      <c r="H3293" s="1" t="s">
        <v>5104</v>
      </c>
      <c r="I3293" s="3">
        <v>1</v>
      </c>
      <c r="J3293" s="1">
        <v>1</v>
      </c>
      <c r="K3293" s="1">
        <v>1</v>
      </c>
      <c r="L3293" s="3">
        <v>1</v>
      </c>
      <c r="M3293" s="6">
        <v>25.2</v>
      </c>
      <c r="N3293" s="13">
        <v>25.2</v>
      </c>
      <c r="O3293" s="3">
        <v>44</v>
      </c>
      <c r="P3293" s="1">
        <v>4.3849999999999998</v>
      </c>
      <c r="Q3293" s="1">
        <v>4.3849999999999998</v>
      </c>
      <c r="R3293" s="3">
        <v>47</v>
      </c>
      <c r="S3293" s="1">
        <v>30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30</v>
      </c>
      <c r="Z3293" s="1">
        <v>0</v>
      </c>
      <c r="AA3293" s="1">
        <v>40</v>
      </c>
      <c r="AB3293" s="1">
        <v>0</v>
      </c>
      <c r="AC3293" s="3">
        <v>11</v>
      </c>
      <c r="AD3293" s="1">
        <v>9.9968100000000001E-3</v>
      </c>
      <c r="AE3293" s="1">
        <v>-6.8566986796565699E-2</v>
      </c>
      <c r="AF3293" s="1">
        <v>1</v>
      </c>
      <c r="AG3293" s="1">
        <v>1</v>
      </c>
      <c r="AH3293" s="1">
        <v>11</v>
      </c>
      <c r="AI3293" s="1">
        <v>1</v>
      </c>
      <c r="AJ3293" s="1">
        <v>1</v>
      </c>
      <c r="AK3293" s="1">
        <v>51</v>
      </c>
    </row>
    <row r="3294" spans="1:37" x14ac:dyDescent="0.2">
      <c r="A3294" t="s">
        <v>3292</v>
      </c>
      <c r="B3294" t="s">
        <v>5123</v>
      </c>
      <c r="C3294" t="s">
        <v>5131</v>
      </c>
      <c r="D3294" t="s">
        <v>11679</v>
      </c>
      <c r="E3294" t="s">
        <v>5826</v>
      </c>
      <c r="F3294" s="35" t="s">
        <v>11700</v>
      </c>
      <c r="G3294" s="1" t="s">
        <v>5104</v>
      </c>
      <c r="H3294" s="1" t="s">
        <v>5104</v>
      </c>
      <c r="I3294" s="3">
        <v>1</v>
      </c>
      <c r="J3294" s="1">
        <v>0</v>
      </c>
      <c r="K3294" s="1">
        <v>0</v>
      </c>
      <c r="L3294" s="3">
        <v>1</v>
      </c>
      <c r="M3294" s="6">
        <v>22.5</v>
      </c>
      <c r="N3294" s="13">
        <v>22.5</v>
      </c>
      <c r="O3294" s="3">
        <v>44</v>
      </c>
      <c r="P3294" s="1">
        <v>3.4</v>
      </c>
      <c r="Q3294" s="1">
        <v>3.4</v>
      </c>
      <c r="R3294" s="3">
        <v>47</v>
      </c>
      <c r="S3294" s="1">
        <v>30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30</v>
      </c>
      <c r="Z3294" s="1">
        <v>0</v>
      </c>
      <c r="AA3294" s="1">
        <v>40</v>
      </c>
      <c r="AB3294" s="1">
        <v>0</v>
      </c>
      <c r="AC3294" s="3">
        <v>11</v>
      </c>
      <c r="AD3294" s="1">
        <v>9.9968100000000001E-3</v>
      </c>
      <c r="AE3294" s="1">
        <v>-6.8566986796565699E-2</v>
      </c>
      <c r="AF3294" s="1">
        <v>1</v>
      </c>
      <c r="AG3294" s="1">
        <v>1</v>
      </c>
      <c r="AH3294" s="1">
        <v>11</v>
      </c>
      <c r="AI3294" s="1">
        <v>2</v>
      </c>
      <c r="AJ3294" s="1">
        <v>2</v>
      </c>
      <c r="AK3294" s="1">
        <v>51</v>
      </c>
    </row>
    <row r="3295" spans="1:37" x14ac:dyDescent="0.2">
      <c r="A3295" t="s">
        <v>3293</v>
      </c>
      <c r="B3295" t="s">
        <v>5123</v>
      </c>
      <c r="C3295" t="s">
        <v>5131</v>
      </c>
      <c r="D3295" t="s">
        <v>11679</v>
      </c>
      <c r="E3295" t="s">
        <v>11701</v>
      </c>
      <c r="F3295" s="35" t="s">
        <v>11702</v>
      </c>
      <c r="G3295" s="1" t="s">
        <v>2</v>
      </c>
      <c r="H3295" s="1" t="s">
        <v>5104</v>
      </c>
      <c r="I3295" s="14" t="s">
        <v>14989</v>
      </c>
      <c r="J3295" s="1" t="s">
        <v>2</v>
      </c>
      <c r="K3295" s="1">
        <v>0</v>
      </c>
      <c r="L3295" s="14" t="s">
        <v>14989</v>
      </c>
      <c r="M3295" s="6">
        <v>16.899999999999999</v>
      </c>
      <c r="N3295" s="13">
        <v>16.899999999999999</v>
      </c>
      <c r="O3295" s="3">
        <v>44</v>
      </c>
      <c r="P3295" s="1">
        <v>3</v>
      </c>
      <c r="Q3295" s="1">
        <v>3</v>
      </c>
      <c r="R3295" s="3">
        <v>1</v>
      </c>
      <c r="S3295" s="1">
        <v>20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80</v>
      </c>
      <c r="AC3295" s="36">
        <v>1</v>
      </c>
      <c r="AD3295" s="1">
        <v>-5.0652609000000001E-2</v>
      </c>
      <c r="AE3295" s="1">
        <v>7.0122618604799E-2</v>
      </c>
      <c r="AF3295" s="1">
        <v>1</v>
      </c>
      <c r="AG3295" s="1">
        <v>1</v>
      </c>
      <c r="AH3295" s="15">
        <v>1</v>
      </c>
      <c r="AI3295" s="1">
        <v>2</v>
      </c>
      <c r="AJ3295" s="1">
        <v>2</v>
      </c>
      <c r="AK3295" s="1">
        <v>51</v>
      </c>
    </row>
    <row r="3296" spans="1:37" x14ac:dyDescent="0.2">
      <c r="A3296" t="s">
        <v>3294</v>
      </c>
      <c r="B3296" t="s">
        <v>5123</v>
      </c>
      <c r="C3296" t="s">
        <v>5131</v>
      </c>
      <c r="D3296" t="s">
        <v>11679</v>
      </c>
      <c r="E3296" t="s">
        <v>5945</v>
      </c>
      <c r="F3296" s="35" t="s">
        <v>11703</v>
      </c>
      <c r="G3296" s="1" t="s">
        <v>5104</v>
      </c>
      <c r="H3296" s="1" t="s">
        <v>5104</v>
      </c>
      <c r="I3296" s="3">
        <v>1</v>
      </c>
      <c r="J3296" s="1">
        <v>0</v>
      </c>
      <c r="K3296" s="1">
        <v>0</v>
      </c>
      <c r="L3296" s="3">
        <v>1</v>
      </c>
      <c r="M3296" s="6">
        <v>20.5</v>
      </c>
      <c r="N3296" s="13">
        <v>20.5</v>
      </c>
      <c r="O3296" s="3">
        <v>44</v>
      </c>
      <c r="P3296" s="1">
        <v>3.5175000000000001</v>
      </c>
      <c r="Q3296" s="1">
        <v>3.5175000000000001</v>
      </c>
      <c r="R3296" s="3">
        <v>47</v>
      </c>
      <c r="S3296" s="1">
        <v>30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30</v>
      </c>
      <c r="Z3296" s="1">
        <v>0</v>
      </c>
      <c r="AA3296" s="1">
        <v>40</v>
      </c>
      <c r="AB3296" s="1">
        <v>0</v>
      </c>
      <c r="AC3296" s="3">
        <v>11</v>
      </c>
      <c r="AD3296" s="1">
        <v>9.9968100000000001E-3</v>
      </c>
      <c r="AE3296" s="1">
        <v>-6.8566986796565699E-2</v>
      </c>
      <c r="AF3296" s="1">
        <v>1</v>
      </c>
      <c r="AG3296" s="1">
        <v>1</v>
      </c>
      <c r="AH3296" s="1">
        <v>11</v>
      </c>
      <c r="AI3296" s="1">
        <v>5</v>
      </c>
      <c r="AJ3296" s="1">
        <v>5</v>
      </c>
      <c r="AK3296" s="1">
        <v>51</v>
      </c>
    </row>
    <row r="3297" spans="1:37" x14ac:dyDescent="0.2">
      <c r="A3297" t="s">
        <v>3295</v>
      </c>
      <c r="B3297" t="s">
        <v>5123</v>
      </c>
      <c r="C3297" t="s">
        <v>5131</v>
      </c>
      <c r="D3297" t="s">
        <v>11679</v>
      </c>
      <c r="E3297" t="s">
        <v>7913</v>
      </c>
      <c r="F3297" s="35" t="s">
        <v>11704</v>
      </c>
      <c r="G3297" s="1" t="s">
        <v>2</v>
      </c>
      <c r="H3297" s="1" t="s">
        <v>5104</v>
      </c>
      <c r="I3297" s="14" t="s">
        <v>14989</v>
      </c>
      <c r="J3297" s="1" t="s">
        <v>2</v>
      </c>
      <c r="K3297" s="1">
        <v>0</v>
      </c>
      <c r="L3297" s="14" t="s">
        <v>14989</v>
      </c>
      <c r="M3297" s="6">
        <v>13.8</v>
      </c>
      <c r="N3297" s="13">
        <v>13.8</v>
      </c>
      <c r="O3297" s="3">
        <v>44</v>
      </c>
      <c r="P3297" s="1" t="s">
        <v>2</v>
      </c>
      <c r="Q3297" s="1">
        <v>4.0670999999999999</v>
      </c>
      <c r="R3297" s="3" t="s">
        <v>14989</v>
      </c>
      <c r="S3297" s="1">
        <v>20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40</v>
      </c>
      <c r="Z3297" s="1">
        <v>40</v>
      </c>
      <c r="AA3297" s="1">
        <v>0</v>
      </c>
      <c r="AB3297" s="1">
        <v>0</v>
      </c>
      <c r="AC3297" s="3">
        <v>44</v>
      </c>
      <c r="AD3297" s="1">
        <v>7.4479500000000001E-3</v>
      </c>
      <c r="AE3297" s="1">
        <v>-8.6501481168139605E-2</v>
      </c>
      <c r="AF3297" s="1" t="s">
        <v>2</v>
      </c>
      <c r="AG3297" s="1">
        <v>1</v>
      </c>
      <c r="AH3297" s="1" t="s">
        <v>14989</v>
      </c>
      <c r="AI3297" s="1">
        <v>3</v>
      </c>
      <c r="AJ3297" s="1">
        <v>3</v>
      </c>
      <c r="AK3297" s="1">
        <v>51</v>
      </c>
    </row>
    <row r="3298" spans="1:37" x14ac:dyDescent="0.2">
      <c r="A3298" t="s">
        <v>3296</v>
      </c>
      <c r="B3298" t="s">
        <v>5123</v>
      </c>
      <c r="C3298" t="s">
        <v>5131</v>
      </c>
      <c r="D3298" t="s">
        <v>11679</v>
      </c>
      <c r="E3298" t="s">
        <v>11148</v>
      </c>
      <c r="F3298" s="35" t="s">
        <v>11705</v>
      </c>
      <c r="G3298" s="1" t="s">
        <v>5104</v>
      </c>
      <c r="H3298" s="1" t="s">
        <v>5104</v>
      </c>
      <c r="I3298" s="3">
        <v>2</v>
      </c>
      <c r="J3298" s="1">
        <v>0</v>
      </c>
      <c r="K3298" s="1">
        <v>0</v>
      </c>
      <c r="L3298" s="3">
        <v>1</v>
      </c>
      <c r="M3298" s="6">
        <v>25</v>
      </c>
      <c r="N3298" s="13">
        <v>25</v>
      </c>
      <c r="O3298" s="3">
        <v>44</v>
      </c>
      <c r="P3298" s="1">
        <v>4.5</v>
      </c>
      <c r="Q3298" s="1">
        <v>4.5</v>
      </c>
      <c r="R3298" s="3">
        <v>1</v>
      </c>
      <c r="S3298" s="1">
        <v>30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30</v>
      </c>
      <c r="Z3298" s="1">
        <v>0</v>
      </c>
      <c r="AA3298" s="1">
        <v>40</v>
      </c>
      <c r="AB3298" s="1">
        <v>0</v>
      </c>
      <c r="AC3298" s="3">
        <v>11</v>
      </c>
      <c r="AD3298" s="1">
        <v>9.9968100000000001E-3</v>
      </c>
      <c r="AE3298" s="1">
        <v>-6.8566986796565699E-2</v>
      </c>
      <c r="AF3298" s="1">
        <v>1</v>
      </c>
      <c r="AG3298" s="1">
        <v>1</v>
      </c>
      <c r="AH3298" s="1">
        <v>11</v>
      </c>
      <c r="AI3298" s="1">
        <v>4</v>
      </c>
      <c r="AJ3298" s="1">
        <v>4</v>
      </c>
      <c r="AK3298" s="1">
        <v>51</v>
      </c>
    </row>
    <row r="3299" spans="1:37" x14ac:dyDescent="0.2">
      <c r="A3299" t="s">
        <v>3297</v>
      </c>
      <c r="B3299" t="s">
        <v>5123</v>
      </c>
      <c r="C3299" t="s">
        <v>5131</v>
      </c>
      <c r="D3299" t="s">
        <v>11679</v>
      </c>
      <c r="E3299" t="s">
        <v>11706</v>
      </c>
      <c r="F3299" s="35" t="s">
        <v>11707</v>
      </c>
      <c r="G3299" s="1" t="s">
        <v>5104</v>
      </c>
      <c r="H3299" s="1" t="s">
        <v>5104</v>
      </c>
      <c r="I3299" s="3">
        <v>2</v>
      </c>
      <c r="J3299" s="1">
        <v>0</v>
      </c>
      <c r="K3299" s="1">
        <v>0</v>
      </c>
      <c r="L3299" s="3">
        <v>1</v>
      </c>
      <c r="M3299" s="6">
        <v>15</v>
      </c>
      <c r="N3299" s="13">
        <v>15</v>
      </c>
      <c r="O3299" s="3">
        <v>44</v>
      </c>
      <c r="P3299" s="1">
        <v>3.64</v>
      </c>
      <c r="Q3299" s="1">
        <v>3.64</v>
      </c>
      <c r="R3299" s="3">
        <v>47</v>
      </c>
      <c r="S3299" s="1">
        <v>30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30</v>
      </c>
      <c r="Z3299" s="1">
        <v>0</v>
      </c>
      <c r="AA3299" s="1">
        <v>40</v>
      </c>
      <c r="AB3299" s="1">
        <v>0</v>
      </c>
      <c r="AC3299" s="3">
        <v>11</v>
      </c>
      <c r="AD3299" s="1">
        <v>9.9968100000000001E-3</v>
      </c>
      <c r="AE3299" s="1">
        <v>-6.8566986796565699E-2</v>
      </c>
      <c r="AF3299" s="1">
        <v>1</v>
      </c>
      <c r="AG3299" s="1">
        <v>1</v>
      </c>
      <c r="AH3299" s="1">
        <v>11</v>
      </c>
      <c r="AI3299" s="1">
        <v>2</v>
      </c>
      <c r="AJ3299" s="1">
        <v>2</v>
      </c>
      <c r="AK3299" s="1">
        <v>51</v>
      </c>
    </row>
    <row r="3300" spans="1:37" x14ac:dyDescent="0.2">
      <c r="A3300" t="s">
        <v>3298</v>
      </c>
      <c r="B3300" t="s">
        <v>5123</v>
      </c>
      <c r="C3300" t="s">
        <v>5131</v>
      </c>
      <c r="D3300" t="s">
        <v>11708</v>
      </c>
      <c r="E3300" t="s">
        <v>11709</v>
      </c>
      <c r="F3300" s="35" t="s">
        <v>11708</v>
      </c>
      <c r="G3300" s="1" t="s">
        <v>5106</v>
      </c>
      <c r="H3300" s="1" t="s">
        <v>5106</v>
      </c>
      <c r="I3300" s="3">
        <v>1</v>
      </c>
      <c r="J3300" s="1">
        <v>0</v>
      </c>
      <c r="K3300" s="1">
        <v>0</v>
      </c>
      <c r="L3300" s="3">
        <v>1</v>
      </c>
      <c r="M3300" s="6">
        <v>1065.7</v>
      </c>
      <c r="N3300" s="13">
        <v>1065.7</v>
      </c>
      <c r="O3300" s="3">
        <v>44</v>
      </c>
      <c r="P3300" s="1">
        <v>6.4824999999999999</v>
      </c>
      <c r="Q3300" s="1">
        <v>6.4824999999999999</v>
      </c>
      <c r="R3300" s="3">
        <v>47</v>
      </c>
      <c r="S3300" s="1">
        <v>10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90</v>
      </c>
      <c r="AC3300" s="3">
        <v>11</v>
      </c>
      <c r="AD3300" s="1">
        <v>-7.0512480000000002E-2</v>
      </c>
      <c r="AE3300" s="1">
        <v>7.1002344983720697E-2</v>
      </c>
      <c r="AF3300" s="1">
        <v>1</v>
      </c>
      <c r="AG3300" s="1">
        <v>1</v>
      </c>
      <c r="AH3300" s="1">
        <v>11</v>
      </c>
      <c r="AI3300" s="1">
        <v>8</v>
      </c>
      <c r="AJ3300" s="1">
        <v>8</v>
      </c>
      <c r="AK3300" s="1">
        <v>51</v>
      </c>
    </row>
    <row r="3301" spans="1:37" x14ac:dyDescent="0.2">
      <c r="A3301" t="s">
        <v>3299</v>
      </c>
      <c r="B3301" t="s">
        <v>5228</v>
      </c>
      <c r="C3301" t="s">
        <v>7575</v>
      </c>
      <c r="D3301" t="s">
        <v>11710</v>
      </c>
      <c r="E3301" t="s">
        <v>11711</v>
      </c>
      <c r="F3301" s="35" t="s">
        <v>11712</v>
      </c>
      <c r="G3301" s="1" t="s">
        <v>5104</v>
      </c>
      <c r="H3301" s="1" t="s">
        <v>5104</v>
      </c>
      <c r="I3301" s="3">
        <v>1</v>
      </c>
      <c r="J3301" s="1">
        <v>1</v>
      </c>
      <c r="K3301" s="1">
        <v>1</v>
      </c>
      <c r="L3301" s="3">
        <v>1</v>
      </c>
      <c r="M3301" s="6">
        <v>5500</v>
      </c>
      <c r="N3301" s="13">
        <v>5500</v>
      </c>
      <c r="O3301" s="3">
        <v>44</v>
      </c>
      <c r="P3301" s="1">
        <v>1</v>
      </c>
      <c r="Q3301" s="1">
        <v>1</v>
      </c>
      <c r="R3301" s="3">
        <v>47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100</v>
      </c>
      <c r="AC3301" s="3">
        <v>11</v>
      </c>
      <c r="AD3301" s="1">
        <v>-9.0224465000000004E-2</v>
      </c>
      <c r="AE3301" s="1">
        <v>7.4363546281954199E-2</v>
      </c>
      <c r="AF3301" s="1">
        <v>1</v>
      </c>
      <c r="AG3301" s="1">
        <v>1</v>
      </c>
      <c r="AH3301" s="1">
        <v>11</v>
      </c>
      <c r="AI3301" s="1">
        <v>3</v>
      </c>
      <c r="AJ3301" s="1">
        <v>3</v>
      </c>
      <c r="AK3301" s="1">
        <v>51</v>
      </c>
    </row>
    <row r="3302" spans="1:37" x14ac:dyDescent="0.2">
      <c r="A3302" t="s">
        <v>3300</v>
      </c>
      <c r="B3302" t="s">
        <v>5228</v>
      </c>
      <c r="C3302" t="s">
        <v>7575</v>
      </c>
      <c r="D3302" t="s">
        <v>11710</v>
      </c>
      <c r="E3302" t="s">
        <v>11713</v>
      </c>
      <c r="F3302" s="35" t="s">
        <v>11714</v>
      </c>
      <c r="G3302" s="1" t="s">
        <v>5104</v>
      </c>
      <c r="H3302" s="1" t="s">
        <v>5104</v>
      </c>
      <c r="I3302" s="3">
        <v>1</v>
      </c>
      <c r="J3302" s="1">
        <v>0</v>
      </c>
      <c r="K3302" s="1">
        <v>0</v>
      </c>
      <c r="L3302" s="3">
        <v>1</v>
      </c>
      <c r="M3302" s="6">
        <v>6650</v>
      </c>
      <c r="N3302" s="13">
        <v>6650</v>
      </c>
      <c r="O3302" s="3">
        <v>44</v>
      </c>
      <c r="P3302" s="1">
        <v>1</v>
      </c>
      <c r="Q3302" s="1">
        <v>1</v>
      </c>
      <c r="R3302" s="3">
        <v>47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100</v>
      </c>
      <c r="AC3302" s="3">
        <v>11</v>
      </c>
      <c r="AD3302" s="1">
        <v>-9.0224465000000004E-2</v>
      </c>
      <c r="AE3302" s="1">
        <v>7.4363546281954199E-2</v>
      </c>
      <c r="AF3302" s="1">
        <v>1</v>
      </c>
      <c r="AG3302" s="1">
        <v>1</v>
      </c>
      <c r="AH3302" s="1">
        <v>11</v>
      </c>
      <c r="AI3302" s="1">
        <v>3</v>
      </c>
      <c r="AJ3302" s="1">
        <v>3</v>
      </c>
      <c r="AK3302" s="1">
        <v>51</v>
      </c>
    </row>
    <row r="3303" spans="1:37" x14ac:dyDescent="0.2">
      <c r="A3303" t="s">
        <v>3301</v>
      </c>
      <c r="B3303" t="s">
        <v>5123</v>
      </c>
      <c r="C3303" t="s">
        <v>5131</v>
      </c>
      <c r="D3303" t="s">
        <v>11715</v>
      </c>
      <c r="E3303" t="s">
        <v>11716</v>
      </c>
      <c r="F3303" s="35" t="s">
        <v>11717</v>
      </c>
      <c r="G3303" s="1" t="s">
        <v>5104</v>
      </c>
      <c r="H3303" s="1" t="s">
        <v>5104</v>
      </c>
      <c r="I3303" s="3">
        <v>1</v>
      </c>
      <c r="J3303" s="1">
        <v>0</v>
      </c>
      <c r="K3303" s="1">
        <v>0</v>
      </c>
      <c r="L3303" s="3">
        <v>1</v>
      </c>
      <c r="M3303" s="6">
        <v>30</v>
      </c>
      <c r="N3303" s="13">
        <v>30</v>
      </c>
      <c r="O3303" s="3">
        <v>44</v>
      </c>
      <c r="P3303" s="1">
        <v>3.665</v>
      </c>
      <c r="Q3303" s="1">
        <v>3.665</v>
      </c>
      <c r="R3303" s="3">
        <v>47</v>
      </c>
      <c r="S3303" s="1">
        <v>90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10</v>
      </c>
      <c r="AC3303" s="3">
        <v>11</v>
      </c>
      <c r="AD3303" s="1">
        <v>7.9386037000000007E-2</v>
      </c>
      <c r="AE3303" s="1">
        <v>3.1693770937303502E-2</v>
      </c>
      <c r="AF3303" s="1">
        <v>1</v>
      </c>
      <c r="AG3303" s="1">
        <v>1</v>
      </c>
      <c r="AH3303" s="1">
        <v>11</v>
      </c>
      <c r="AI3303" s="1">
        <v>2</v>
      </c>
      <c r="AJ3303" s="1">
        <v>2</v>
      </c>
      <c r="AK3303" s="1">
        <v>51</v>
      </c>
    </row>
    <row r="3304" spans="1:37" x14ac:dyDescent="0.2">
      <c r="A3304" t="s">
        <v>3302</v>
      </c>
      <c r="B3304" t="s">
        <v>5123</v>
      </c>
      <c r="C3304" t="s">
        <v>5131</v>
      </c>
      <c r="D3304" t="s">
        <v>11715</v>
      </c>
      <c r="E3304" t="s">
        <v>6470</v>
      </c>
      <c r="F3304" s="35" t="s">
        <v>11718</v>
      </c>
      <c r="G3304" s="1" t="s">
        <v>5104</v>
      </c>
      <c r="H3304" s="1" t="s">
        <v>5104</v>
      </c>
      <c r="I3304" s="3">
        <v>1</v>
      </c>
      <c r="J3304" s="1">
        <v>0</v>
      </c>
      <c r="K3304" s="1">
        <v>0</v>
      </c>
      <c r="L3304" s="3">
        <v>1</v>
      </c>
      <c r="M3304" s="6">
        <v>27.9</v>
      </c>
      <c r="N3304" s="13">
        <v>27.9</v>
      </c>
      <c r="O3304" s="3">
        <v>44</v>
      </c>
      <c r="P3304" s="1">
        <v>3.84</v>
      </c>
      <c r="Q3304" s="1">
        <v>3.84</v>
      </c>
      <c r="R3304" s="3">
        <v>47</v>
      </c>
      <c r="S3304" s="1">
        <v>90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10</v>
      </c>
      <c r="AC3304" s="3">
        <v>11</v>
      </c>
      <c r="AD3304" s="1">
        <v>7.9386037000000007E-2</v>
      </c>
      <c r="AE3304" s="1">
        <v>3.1693770937303502E-2</v>
      </c>
      <c r="AF3304" s="1">
        <v>1</v>
      </c>
      <c r="AG3304" s="1">
        <v>1</v>
      </c>
      <c r="AH3304" s="1">
        <v>11</v>
      </c>
      <c r="AI3304" s="1">
        <v>4</v>
      </c>
      <c r="AJ3304" s="1">
        <v>4</v>
      </c>
      <c r="AK3304" s="1">
        <v>51</v>
      </c>
    </row>
    <row r="3305" spans="1:37" x14ac:dyDescent="0.2">
      <c r="A3305" t="s">
        <v>3303</v>
      </c>
      <c r="B3305" t="s">
        <v>5123</v>
      </c>
      <c r="C3305" t="s">
        <v>5131</v>
      </c>
      <c r="D3305" t="s">
        <v>11715</v>
      </c>
      <c r="E3305" t="s">
        <v>11719</v>
      </c>
      <c r="F3305" s="35" t="s">
        <v>11720</v>
      </c>
      <c r="G3305" s="1" t="s">
        <v>5104</v>
      </c>
      <c r="H3305" s="1" t="s">
        <v>5104</v>
      </c>
      <c r="I3305" s="3">
        <v>1</v>
      </c>
      <c r="J3305" s="1">
        <v>0</v>
      </c>
      <c r="K3305" s="1">
        <v>0</v>
      </c>
      <c r="L3305" s="3">
        <v>1</v>
      </c>
      <c r="M3305" s="6">
        <v>25</v>
      </c>
      <c r="N3305" s="13">
        <v>25</v>
      </c>
      <c r="O3305" s="3">
        <v>44</v>
      </c>
      <c r="P3305" s="1">
        <v>3.4824999999999999</v>
      </c>
      <c r="Q3305" s="1">
        <v>3.4824999999999999</v>
      </c>
      <c r="R3305" s="3">
        <v>47</v>
      </c>
      <c r="S3305" s="1">
        <v>90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10</v>
      </c>
      <c r="AC3305" s="3">
        <v>11</v>
      </c>
      <c r="AD3305" s="1">
        <v>7.9386037000000007E-2</v>
      </c>
      <c r="AE3305" s="1">
        <v>3.1693770937303502E-2</v>
      </c>
      <c r="AF3305" s="1">
        <v>1</v>
      </c>
      <c r="AG3305" s="1">
        <v>1</v>
      </c>
      <c r="AH3305" s="1">
        <v>11</v>
      </c>
      <c r="AI3305" s="1">
        <v>2</v>
      </c>
      <c r="AJ3305" s="1">
        <v>2</v>
      </c>
      <c r="AK3305" s="1">
        <v>51</v>
      </c>
    </row>
    <row r="3306" spans="1:37" x14ac:dyDescent="0.2">
      <c r="A3306" t="s">
        <v>3304</v>
      </c>
      <c r="B3306" t="s">
        <v>5233</v>
      </c>
      <c r="C3306" t="s">
        <v>5234</v>
      </c>
      <c r="D3306" t="s">
        <v>11721</v>
      </c>
      <c r="E3306" t="s">
        <v>9526</v>
      </c>
      <c r="F3306" s="35" t="s">
        <v>11722</v>
      </c>
      <c r="G3306" s="1" t="s">
        <v>5106</v>
      </c>
      <c r="H3306" s="1" t="s">
        <v>5106</v>
      </c>
      <c r="I3306" s="3">
        <v>1</v>
      </c>
      <c r="J3306" s="1">
        <v>0</v>
      </c>
      <c r="K3306" s="1">
        <v>0</v>
      </c>
      <c r="L3306" s="3">
        <v>1</v>
      </c>
      <c r="M3306" s="6">
        <v>72500.3</v>
      </c>
      <c r="N3306" s="13">
        <v>72500.3</v>
      </c>
      <c r="O3306" s="3">
        <v>44</v>
      </c>
      <c r="P3306" s="1">
        <v>1.36</v>
      </c>
      <c r="Q3306" s="1">
        <v>1.36</v>
      </c>
      <c r="R3306" s="3">
        <v>47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100</v>
      </c>
      <c r="AC3306" s="3">
        <v>11</v>
      </c>
      <c r="AD3306" s="1">
        <v>-9.0224465000000004E-2</v>
      </c>
      <c r="AE3306" s="1">
        <v>7.4363546281954199E-2</v>
      </c>
      <c r="AF3306" s="1">
        <v>1</v>
      </c>
      <c r="AG3306" s="1">
        <v>1</v>
      </c>
      <c r="AH3306" s="1">
        <v>11</v>
      </c>
      <c r="AI3306" s="1">
        <v>4</v>
      </c>
      <c r="AJ3306" s="1">
        <v>4</v>
      </c>
      <c r="AK3306" s="1">
        <v>51</v>
      </c>
    </row>
    <row r="3307" spans="1:37" x14ac:dyDescent="0.2">
      <c r="A3307" t="s">
        <v>3305</v>
      </c>
      <c r="B3307" t="s">
        <v>5412</v>
      </c>
      <c r="C3307" t="s">
        <v>5432</v>
      </c>
      <c r="D3307" t="s">
        <v>11723</v>
      </c>
      <c r="E3307" t="s">
        <v>11724</v>
      </c>
      <c r="F3307" s="35" t="s">
        <v>11725</v>
      </c>
      <c r="G3307" s="1" t="s">
        <v>5105</v>
      </c>
      <c r="H3307" s="1" t="s">
        <v>5105</v>
      </c>
      <c r="I3307" s="3">
        <v>1</v>
      </c>
      <c r="J3307" s="1">
        <v>0</v>
      </c>
      <c r="K3307" s="1">
        <v>0</v>
      </c>
      <c r="L3307" s="3">
        <v>1</v>
      </c>
      <c r="M3307" s="6">
        <v>6800</v>
      </c>
      <c r="N3307" s="13">
        <v>6800</v>
      </c>
      <c r="O3307" s="3">
        <v>44</v>
      </c>
      <c r="P3307" s="1">
        <v>1</v>
      </c>
      <c r="Q3307" s="1">
        <v>1</v>
      </c>
      <c r="R3307" s="3">
        <v>47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70</v>
      </c>
      <c r="Z3307" s="1">
        <v>10</v>
      </c>
      <c r="AA3307" s="1">
        <v>0</v>
      </c>
      <c r="AB3307" s="1">
        <v>20</v>
      </c>
      <c r="AC3307" s="3">
        <v>11</v>
      </c>
      <c r="AD3307" s="1">
        <v>-6.1371602999999997E-2</v>
      </c>
      <c r="AE3307" s="1">
        <v>-8.1551944477183502E-2</v>
      </c>
      <c r="AF3307" s="1">
        <v>3</v>
      </c>
      <c r="AG3307" s="1">
        <v>3</v>
      </c>
      <c r="AH3307" s="1">
        <v>11</v>
      </c>
      <c r="AI3307" s="1">
        <v>1</v>
      </c>
      <c r="AJ3307" s="1">
        <v>1</v>
      </c>
      <c r="AK3307" s="1">
        <v>51</v>
      </c>
    </row>
    <row r="3308" spans="1:37" x14ac:dyDescent="0.2">
      <c r="A3308" t="s">
        <v>3306</v>
      </c>
      <c r="B3308" t="s">
        <v>5123</v>
      </c>
      <c r="C3308" t="s">
        <v>5131</v>
      </c>
      <c r="D3308" t="s">
        <v>11726</v>
      </c>
      <c r="E3308" t="s">
        <v>11727</v>
      </c>
      <c r="F3308" s="35" t="s">
        <v>11728</v>
      </c>
      <c r="G3308" s="1" t="s">
        <v>5104</v>
      </c>
      <c r="H3308" s="1" t="s">
        <v>5104</v>
      </c>
      <c r="I3308" s="3">
        <v>12</v>
      </c>
      <c r="J3308" s="1">
        <v>0</v>
      </c>
      <c r="K3308" s="1">
        <v>0</v>
      </c>
      <c r="L3308" s="3">
        <v>1</v>
      </c>
      <c r="M3308" s="6">
        <v>60.5</v>
      </c>
      <c r="N3308" s="13">
        <v>60.5</v>
      </c>
      <c r="O3308" s="3">
        <v>44</v>
      </c>
      <c r="P3308" s="1" t="s">
        <v>2</v>
      </c>
      <c r="Q3308" s="1">
        <v>3.8910999999999998</v>
      </c>
      <c r="R3308" s="3" t="s">
        <v>14989</v>
      </c>
      <c r="S3308" s="1">
        <v>20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20</v>
      </c>
      <c r="Z3308" s="1">
        <v>0</v>
      </c>
      <c r="AA3308" s="1">
        <v>20</v>
      </c>
      <c r="AB3308" s="1">
        <v>40</v>
      </c>
      <c r="AC3308" s="3">
        <v>11</v>
      </c>
      <c r="AD3308" s="1">
        <v>-4.6720485999999999E-2</v>
      </c>
      <c r="AE3308" s="1">
        <v>-7.7927399428690397E-3</v>
      </c>
      <c r="AF3308" s="1">
        <v>1</v>
      </c>
      <c r="AG3308" s="1">
        <v>1</v>
      </c>
      <c r="AH3308" s="1">
        <v>11</v>
      </c>
      <c r="AI3308" s="1">
        <v>1</v>
      </c>
      <c r="AJ3308" s="1">
        <v>1</v>
      </c>
      <c r="AK3308" s="1">
        <v>51</v>
      </c>
    </row>
    <row r="3309" spans="1:37" x14ac:dyDescent="0.2">
      <c r="A3309" t="s">
        <v>3307</v>
      </c>
      <c r="B3309" t="s">
        <v>5233</v>
      </c>
      <c r="C3309" t="s">
        <v>5234</v>
      </c>
      <c r="D3309" t="s">
        <v>11729</v>
      </c>
      <c r="E3309" t="s">
        <v>11730</v>
      </c>
      <c r="F3309" s="35" t="s">
        <v>11731</v>
      </c>
      <c r="G3309" s="1" t="s">
        <v>5105</v>
      </c>
      <c r="H3309" s="1" t="s">
        <v>5105</v>
      </c>
      <c r="I3309" s="3">
        <v>1</v>
      </c>
      <c r="J3309" s="1">
        <v>0</v>
      </c>
      <c r="K3309" s="1">
        <v>0</v>
      </c>
      <c r="L3309" s="3">
        <v>1</v>
      </c>
      <c r="M3309" s="6">
        <v>12999.9</v>
      </c>
      <c r="N3309" s="13">
        <v>12999.9</v>
      </c>
      <c r="O3309" s="3">
        <v>44</v>
      </c>
      <c r="P3309" s="1">
        <v>0.99</v>
      </c>
      <c r="Q3309" s="1">
        <v>0.99</v>
      </c>
      <c r="R3309" s="3">
        <v>47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100</v>
      </c>
      <c r="AC3309" s="3">
        <v>11</v>
      </c>
      <c r="AD3309" s="1">
        <v>-9.0224465000000004E-2</v>
      </c>
      <c r="AE3309" s="1">
        <v>7.4363546281954199E-2</v>
      </c>
      <c r="AF3309" s="1">
        <v>1</v>
      </c>
      <c r="AG3309" s="1">
        <v>1</v>
      </c>
      <c r="AH3309" s="1">
        <v>11</v>
      </c>
      <c r="AI3309" s="1">
        <v>7</v>
      </c>
      <c r="AJ3309" s="1">
        <v>7</v>
      </c>
      <c r="AK3309" s="1">
        <v>51</v>
      </c>
    </row>
    <row r="3310" spans="1:37" x14ac:dyDescent="0.2">
      <c r="A3310" t="s">
        <v>3308</v>
      </c>
      <c r="B3310" t="s">
        <v>11732</v>
      </c>
      <c r="C3310" t="s">
        <v>11733</v>
      </c>
      <c r="D3310" t="s">
        <v>11734</v>
      </c>
      <c r="E3310" t="s">
        <v>11735</v>
      </c>
      <c r="F3310" s="35" t="s">
        <v>11736</v>
      </c>
      <c r="G3310" s="1" t="s">
        <v>5104</v>
      </c>
      <c r="H3310" s="1" t="s">
        <v>5104</v>
      </c>
      <c r="I3310" s="3">
        <v>1</v>
      </c>
      <c r="J3310" s="1">
        <v>1</v>
      </c>
      <c r="K3310" s="1">
        <v>1</v>
      </c>
      <c r="L3310" s="3">
        <v>1</v>
      </c>
      <c r="M3310" s="6">
        <v>1484.3</v>
      </c>
      <c r="N3310" s="13">
        <v>1484.3</v>
      </c>
      <c r="O3310" s="3">
        <v>44</v>
      </c>
      <c r="P3310" s="1">
        <v>2</v>
      </c>
      <c r="Q3310" s="1">
        <v>2</v>
      </c>
      <c r="R3310" s="3">
        <v>47</v>
      </c>
      <c r="S3310" s="1">
        <v>80</v>
      </c>
      <c r="T3310" s="1">
        <v>0</v>
      </c>
      <c r="U3310" s="1">
        <v>0</v>
      </c>
      <c r="V3310" s="1">
        <v>20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3">
        <v>11</v>
      </c>
      <c r="AD3310" s="1">
        <v>9.9534282000000002E-2</v>
      </c>
      <c r="AE3310" s="1">
        <v>2.1262934104496901E-2</v>
      </c>
      <c r="AF3310" s="1">
        <v>1</v>
      </c>
      <c r="AG3310" s="1">
        <v>1</v>
      </c>
      <c r="AH3310" s="1">
        <v>11</v>
      </c>
      <c r="AI3310" s="1">
        <v>1</v>
      </c>
      <c r="AJ3310" s="1">
        <v>1</v>
      </c>
      <c r="AK3310" s="1">
        <v>51</v>
      </c>
    </row>
    <row r="3311" spans="1:37" x14ac:dyDescent="0.2">
      <c r="A3311" t="s">
        <v>3309</v>
      </c>
      <c r="B3311" t="s">
        <v>5123</v>
      </c>
      <c r="C3311" t="s">
        <v>8792</v>
      </c>
      <c r="D3311" t="s">
        <v>11737</v>
      </c>
      <c r="E3311" t="s">
        <v>11738</v>
      </c>
      <c r="F3311" s="35" t="s">
        <v>11739</v>
      </c>
      <c r="G3311" s="1" t="s">
        <v>5106</v>
      </c>
      <c r="H3311" s="1" t="s">
        <v>5106</v>
      </c>
      <c r="I3311" s="3">
        <v>1</v>
      </c>
      <c r="J3311" s="1">
        <v>0</v>
      </c>
      <c r="K3311" s="1">
        <v>0</v>
      </c>
      <c r="L3311" s="3">
        <v>1</v>
      </c>
      <c r="M3311" s="6">
        <v>650</v>
      </c>
      <c r="N3311" s="13">
        <v>650</v>
      </c>
      <c r="O3311" s="3">
        <v>44</v>
      </c>
      <c r="P3311" s="1" t="s">
        <v>2</v>
      </c>
      <c r="Q3311" s="1">
        <v>4.1642999999999999</v>
      </c>
      <c r="R3311" s="3" t="s">
        <v>14989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100</v>
      </c>
      <c r="AC3311" s="3">
        <v>11</v>
      </c>
      <c r="AD3311" s="1">
        <v>-9.0224465000000004E-2</v>
      </c>
      <c r="AE3311" s="1">
        <v>7.4363546281954199E-2</v>
      </c>
      <c r="AF3311" s="1">
        <v>1</v>
      </c>
      <c r="AG3311" s="1">
        <v>1</v>
      </c>
      <c r="AH3311" s="1">
        <v>11</v>
      </c>
      <c r="AI3311" s="1">
        <v>4</v>
      </c>
      <c r="AJ3311" s="1">
        <v>4</v>
      </c>
      <c r="AK3311" s="1">
        <v>51</v>
      </c>
    </row>
    <row r="3312" spans="1:37" x14ac:dyDescent="0.2">
      <c r="A3312" t="s">
        <v>3310</v>
      </c>
      <c r="B3312" t="s">
        <v>5123</v>
      </c>
      <c r="C3312" t="s">
        <v>8792</v>
      </c>
      <c r="D3312" t="s">
        <v>11737</v>
      </c>
      <c r="E3312" t="s">
        <v>11740</v>
      </c>
      <c r="F3312" s="35" t="s">
        <v>11741</v>
      </c>
      <c r="G3312" s="1" t="s">
        <v>5106</v>
      </c>
      <c r="H3312" s="1" t="s">
        <v>5106</v>
      </c>
      <c r="I3312" s="3">
        <v>2</v>
      </c>
      <c r="J3312" s="1">
        <v>0</v>
      </c>
      <c r="K3312" s="1">
        <v>0</v>
      </c>
      <c r="L3312" s="3">
        <v>1</v>
      </c>
      <c r="M3312" s="6">
        <v>500</v>
      </c>
      <c r="N3312" s="13">
        <v>500</v>
      </c>
      <c r="O3312" s="3">
        <v>44</v>
      </c>
      <c r="P3312" s="1">
        <v>2</v>
      </c>
      <c r="Q3312" s="1">
        <v>2</v>
      </c>
      <c r="R3312" s="3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100</v>
      </c>
      <c r="AC3312" s="3">
        <v>11</v>
      </c>
      <c r="AD3312" s="1">
        <v>-9.0224465000000004E-2</v>
      </c>
      <c r="AE3312" s="1">
        <v>7.4363546281954199E-2</v>
      </c>
      <c r="AF3312" s="1">
        <v>1</v>
      </c>
      <c r="AG3312" s="1">
        <v>1</v>
      </c>
      <c r="AH3312" s="1">
        <v>11</v>
      </c>
      <c r="AI3312" s="1">
        <v>4</v>
      </c>
      <c r="AJ3312" s="1">
        <v>4</v>
      </c>
      <c r="AK3312" s="1">
        <v>51</v>
      </c>
    </row>
    <row r="3313" spans="1:37" x14ac:dyDescent="0.2">
      <c r="A3313" t="s">
        <v>3311</v>
      </c>
      <c r="B3313" t="s">
        <v>5123</v>
      </c>
      <c r="C3313" t="s">
        <v>8792</v>
      </c>
      <c r="D3313" t="s">
        <v>11737</v>
      </c>
      <c r="E3313" t="s">
        <v>11742</v>
      </c>
      <c r="F3313" s="35" t="s">
        <v>11743</v>
      </c>
      <c r="G3313" s="1" t="s">
        <v>5106</v>
      </c>
      <c r="H3313" s="1" t="s">
        <v>5106</v>
      </c>
      <c r="I3313" s="3">
        <v>1</v>
      </c>
      <c r="J3313" s="1">
        <v>0</v>
      </c>
      <c r="K3313" s="1">
        <v>0</v>
      </c>
      <c r="L3313" s="3">
        <v>1</v>
      </c>
      <c r="M3313" s="6">
        <v>615</v>
      </c>
      <c r="N3313" s="13">
        <v>615</v>
      </c>
      <c r="O3313" s="3">
        <v>44</v>
      </c>
      <c r="P3313" s="1" t="s">
        <v>2</v>
      </c>
      <c r="Q3313" s="1">
        <v>3.5996000000000001</v>
      </c>
      <c r="R3313" s="3" t="s">
        <v>14989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100</v>
      </c>
      <c r="AC3313" s="3">
        <v>11</v>
      </c>
      <c r="AD3313" s="1">
        <v>-9.0224465000000004E-2</v>
      </c>
      <c r="AE3313" s="1">
        <v>7.4363546281954199E-2</v>
      </c>
      <c r="AF3313" s="1">
        <v>1</v>
      </c>
      <c r="AG3313" s="1">
        <v>1</v>
      </c>
      <c r="AH3313" s="1">
        <v>11</v>
      </c>
      <c r="AI3313" s="1">
        <v>4</v>
      </c>
      <c r="AJ3313" s="1">
        <v>4</v>
      </c>
      <c r="AK3313" s="1">
        <v>51</v>
      </c>
    </row>
    <row r="3314" spans="1:37" x14ac:dyDescent="0.2">
      <c r="A3314" t="s">
        <v>3312</v>
      </c>
      <c r="B3314" t="s">
        <v>5123</v>
      </c>
      <c r="C3314" t="s">
        <v>8792</v>
      </c>
      <c r="D3314" t="s">
        <v>11737</v>
      </c>
      <c r="E3314" t="s">
        <v>6362</v>
      </c>
      <c r="F3314" s="35" t="s">
        <v>11744</v>
      </c>
      <c r="G3314" s="1" t="s">
        <v>5106</v>
      </c>
      <c r="H3314" s="1" t="s">
        <v>5106</v>
      </c>
      <c r="I3314" s="3">
        <v>1</v>
      </c>
      <c r="J3314" s="1">
        <v>0</v>
      </c>
      <c r="K3314" s="1">
        <v>0</v>
      </c>
      <c r="L3314" s="3">
        <v>1</v>
      </c>
      <c r="M3314" s="6">
        <v>500</v>
      </c>
      <c r="N3314" s="13">
        <v>500</v>
      </c>
      <c r="O3314" s="3">
        <v>44</v>
      </c>
      <c r="P3314" s="1">
        <v>1.9775</v>
      </c>
      <c r="Q3314" s="1">
        <v>1.9775</v>
      </c>
      <c r="R3314" s="3">
        <v>47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100</v>
      </c>
      <c r="AC3314" s="3">
        <v>11</v>
      </c>
      <c r="AD3314" s="1">
        <v>-9.0224465000000004E-2</v>
      </c>
      <c r="AE3314" s="1">
        <v>7.4363546281954199E-2</v>
      </c>
      <c r="AF3314" s="1">
        <v>1</v>
      </c>
      <c r="AG3314" s="1">
        <v>1</v>
      </c>
      <c r="AH3314" s="1">
        <v>11</v>
      </c>
      <c r="AI3314" s="1">
        <v>3</v>
      </c>
      <c r="AJ3314" s="1">
        <v>3</v>
      </c>
      <c r="AK3314" s="1">
        <v>51</v>
      </c>
    </row>
    <row r="3315" spans="1:37" x14ac:dyDescent="0.2">
      <c r="A3315" t="s">
        <v>3313</v>
      </c>
      <c r="B3315" t="s">
        <v>5123</v>
      </c>
      <c r="C3315" t="s">
        <v>8792</v>
      </c>
      <c r="D3315" t="s">
        <v>11737</v>
      </c>
      <c r="E3315" t="s">
        <v>11745</v>
      </c>
      <c r="F3315" s="35" t="s">
        <v>11746</v>
      </c>
      <c r="G3315" s="1" t="s">
        <v>5106</v>
      </c>
      <c r="H3315" s="1" t="s">
        <v>5106</v>
      </c>
      <c r="I3315" s="3">
        <v>1</v>
      </c>
      <c r="J3315" s="1">
        <v>0</v>
      </c>
      <c r="K3315" s="1">
        <v>0</v>
      </c>
      <c r="L3315" s="3">
        <v>1</v>
      </c>
      <c r="M3315" s="6">
        <v>500</v>
      </c>
      <c r="N3315" s="13">
        <v>500</v>
      </c>
      <c r="O3315" s="3">
        <v>44</v>
      </c>
      <c r="P3315" s="1" t="s">
        <v>2</v>
      </c>
      <c r="Q3315" s="1">
        <v>3.4802</v>
      </c>
      <c r="R3315" s="3" t="s">
        <v>14989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100</v>
      </c>
      <c r="AC3315" s="3">
        <v>11</v>
      </c>
      <c r="AD3315" s="1">
        <v>-9.0224465000000004E-2</v>
      </c>
      <c r="AE3315" s="1">
        <v>7.4363546281954199E-2</v>
      </c>
      <c r="AF3315" s="1">
        <v>1</v>
      </c>
      <c r="AG3315" s="1">
        <v>1</v>
      </c>
      <c r="AH3315" s="1">
        <v>11</v>
      </c>
      <c r="AI3315" s="1">
        <v>1</v>
      </c>
      <c r="AJ3315" s="1">
        <v>1</v>
      </c>
      <c r="AK3315" s="1">
        <v>51</v>
      </c>
    </row>
    <row r="3316" spans="1:37" x14ac:dyDescent="0.2">
      <c r="A3316" t="s">
        <v>3314</v>
      </c>
      <c r="B3316" t="s">
        <v>5123</v>
      </c>
      <c r="C3316" t="s">
        <v>8792</v>
      </c>
      <c r="D3316" t="s">
        <v>11737</v>
      </c>
      <c r="E3316" t="s">
        <v>8176</v>
      </c>
      <c r="F3316" s="35" t="s">
        <v>11747</v>
      </c>
      <c r="G3316" s="1" t="s">
        <v>5106</v>
      </c>
      <c r="H3316" s="1" t="s">
        <v>5106</v>
      </c>
      <c r="I3316" s="3">
        <v>1</v>
      </c>
      <c r="J3316" s="1">
        <v>0</v>
      </c>
      <c r="K3316" s="1">
        <v>0</v>
      </c>
      <c r="L3316" s="3">
        <v>1</v>
      </c>
      <c r="M3316" s="6">
        <v>250</v>
      </c>
      <c r="N3316" s="13">
        <v>250</v>
      </c>
      <c r="O3316" s="3">
        <v>44</v>
      </c>
      <c r="P3316" s="1" t="s">
        <v>2</v>
      </c>
      <c r="Q3316" s="1">
        <v>3.5430000000000001</v>
      </c>
      <c r="R3316" s="3" t="s">
        <v>14989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100</v>
      </c>
      <c r="AC3316" s="3">
        <v>11</v>
      </c>
      <c r="AD3316" s="1">
        <v>-9.0224465000000004E-2</v>
      </c>
      <c r="AE3316" s="1">
        <v>7.4363546281954199E-2</v>
      </c>
      <c r="AF3316" s="1">
        <v>1</v>
      </c>
      <c r="AG3316" s="1">
        <v>1</v>
      </c>
      <c r="AH3316" s="1">
        <v>11</v>
      </c>
      <c r="AI3316" s="1">
        <v>3</v>
      </c>
      <c r="AJ3316" s="1">
        <v>3</v>
      </c>
      <c r="AK3316" s="1">
        <v>51</v>
      </c>
    </row>
    <row r="3317" spans="1:37" x14ac:dyDescent="0.2">
      <c r="A3317" t="s">
        <v>3315</v>
      </c>
      <c r="B3317" t="s">
        <v>11748</v>
      </c>
      <c r="C3317" t="s">
        <v>11749</v>
      </c>
      <c r="D3317" t="s">
        <v>11750</v>
      </c>
      <c r="E3317" t="s">
        <v>11751</v>
      </c>
      <c r="F3317" s="35" t="s">
        <v>11752</v>
      </c>
      <c r="G3317" s="1" t="s">
        <v>5104</v>
      </c>
      <c r="H3317" s="1" t="s">
        <v>5104</v>
      </c>
      <c r="I3317" s="3">
        <v>1</v>
      </c>
      <c r="J3317" s="1">
        <v>1</v>
      </c>
      <c r="K3317" s="1">
        <v>1</v>
      </c>
      <c r="L3317" s="3">
        <v>1</v>
      </c>
      <c r="M3317" s="6">
        <v>52350.400000000001</v>
      </c>
      <c r="N3317" s="13">
        <v>52350.400000000001</v>
      </c>
      <c r="O3317" s="3">
        <v>44</v>
      </c>
      <c r="P3317" s="1">
        <v>1.0649999999999999</v>
      </c>
      <c r="Q3317" s="1">
        <v>1.0649999999999999</v>
      </c>
      <c r="R3317" s="3">
        <v>47</v>
      </c>
      <c r="S3317" s="1">
        <v>100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3">
        <v>11</v>
      </c>
      <c r="AD3317" s="1">
        <v>9.9855619000000007E-2</v>
      </c>
      <c r="AE3317" s="1">
        <v>2.21434269404166E-2</v>
      </c>
      <c r="AF3317" s="1">
        <v>1</v>
      </c>
      <c r="AG3317" s="1">
        <v>1</v>
      </c>
      <c r="AH3317" s="1">
        <v>11</v>
      </c>
      <c r="AI3317" s="1">
        <v>7</v>
      </c>
      <c r="AJ3317" s="1">
        <v>7</v>
      </c>
      <c r="AK3317" s="1">
        <v>51</v>
      </c>
    </row>
    <row r="3318" spans="1:37" x14ac:dyDescent="0.2">
      <c r="A3318" t="s">
        <v>3316</v>
      </c>
      <c r="B3318" t="s">
        <v>6025</v>
      </c>
      <c r="C3318" t="s">
        <v>6026</v>
      </c>
      <c r="D3318" t="s">
        <v>11753</v>
      </c>
      <c r="E3318" t="s">
        <v>11740</v>
      </c>
      <c r="F3318" s="35" t="s">
        <v>11754</v>
      </c>
      <c r="G3318" s="1" t="s">
        <v>5104</v>
      </c>
      <c r="H3318" s="1" t="s">
        <v>5104</v>
      </c>
      <c r="I3318" s="3">
        <v>1</v>
      </c>
      <c r="J3318" s="1">
        <v>1</v>
      </c>
      <c r="K3318" s="1">
        <v>1</v>
      </c>
      <c r="L3318" s="3">
        <v>1</v>
      </c>
      <c r="M3318" s="6">
        <v>1958.3</v>
      </c>
      <c r="N3318" s="13">
        <v>1958.3</v>
      </c>
      <c r="O3318" s="3">
        <v>44</v>
      </c>
      <c r="P3318" s="1">
        <v>5.24</v>
      </c>
      <c r="Q3318" s="1">
        <v>5.24</v>
      </c>
      <c r="R3318" s="3">
        <v>47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100</v>
      </c>
      <c r="AC3318" s="3">
        <v>11</v>
      </c>
      <c r="AD3318" s="1">
        <v>-9.0224465000000004E-2</v>
      </c>
      <c r="AE3318" s="1">
        <v>7.4363546281954199E-2</v>
      </c>
      <c r="AF3318" s="1">
        <v>1</v>
      </c>
      <c r="AG3318" s="1">
        <v>1</v>
      </c>
      <c r="AH3318" s="1">
        <v>11</v>
      </c>
      <c r="AI3318" s="1">
        <v>10</v>
      </c>
      <c r="AJ3318" s="1">
        <v>10</v>
      </c>
      <c r="AK3318" s="1">
        <v>51</v>
      </c>
    </row>
    <row r="3319" spans="1:37" x14ac:dyDescent="0.2">
      <c r="A3319" t="s">
        <v>3317</v>
      </c>
      <c r="B3319" t="s">
        <v>5233</v>
      </c>
      <c r="C3319" t="s">
        <v>5234</v>
      </c>
      <c r="D3319" t="s">
        <v>11755</v>
      </c>
      <c r="E3319" t="s">
        <v>11756</v>
      </c>
      <c r="F3319" s="35" t="s">
        <v>11757</v>
      </c>
      <c r="G3319" s="1" t="s">
        <v>5106</v>
      </c>
      <c r="H3319" s="1" t="s">
        <v>5106</v>
      </c>
      <c r="I3319" s="3">
        <v>3</v>
      </c>
      <c r="J3319" s="1">
        <v>0</v>
      </c>
      <c r="K3319" s="1">
        <v>0</v>
      </c>
      <c r="L3319" s="3">
        <v>1</v>
      </c>
      <c r="M3319" s="6">
        <v>170000</v>
      </c>
      <c r="N3319" s="13">
        <v>170000</v>
      </c>
      <c r="O3319" s="3">
        <v>44</v>
      </c>
      <c r="P3319" s="1">
        <v>1</v>
      </c>
      <c r="Q3319" s="1">
        <v>1</v>
      </c>
      <c r="R3319" s="3">
        <v>47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100</v>
      </c>
      <c r="AC3319" s="3">
        <v>11</v>
      </c>
      <c r="AD3319" s="1">
        <v>-9.0224465000000004E-2</v>
      </c>
      <c r="AE3319" s="1">
        <v>7.4363546281954199E-2</v>
      </c>
      <c r="AF3319" s="1">
        <v>1</v>
      </c>
      <c r="AG3319" s="1">
        <v>1</v>
      </c>
      <c r="AH3319" s="1">
        <v>11</v>
      </c>
      <c r="AI3319" s="1">
        <v>4</v>
      </c>
      <c r="AJ3319" s="1">
        <v>4</v>
      </c>
      <c r="AK3319" s="1">
        <v>51</v>
      </c>
    </row>
    <row r="3320" spans="1:37" x14ac:dyDescent="0.2">
      <c r="A3320" t="s">
        <v>3318</v>
      </c>
      <c r="B3320" t="s">
        <v>5233</v>
      </c>
      <c r="C3320" t="s">
        <v>5234</v>
      </c>
      <c r="D3320" t="s">
        <v>11755</v>
      </c>
      <c r="E3320" t="s">
        <v>11758</v>
      </c>
      <c r="F3320" s="35" t="s">
        <v>11759</v>
      </c>
      <c r="G3320" s="1" t="s">
        <v>5106</v>
      </c>
      <c r="H3320" s="1" t="s">
        <v>5106</v>
      </c>
      <c r="I3320" s="3">
        <v>1</v>
      </c>
      <c r="J3320" s="1">
        <v>0</v>
      </c>
      <c r="K3320" s="1">
        <v>0</v>
      </c>
      <c r="L3320" s="3">
        <v>1</v>
      </c>
      <c r="M3320" s="32">
        <v>200000</v>
      </c>
      <c r="N3320" s="31">
        <v>200000</v>
      </c>
      <c r="O3320" s="3">
        <v>44</v>
      </c>
      <c r="P3320" s="1">
        <v>1</v>
      </c>
      <c r="Q3320" s="1">
        <v>1</v>
      </c>
      <c r="R3320" s="3">
        <v>47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100</v>
      </c>
      <c r="AC3320" s="3">
        <v>11</v>
      </c>
      <c r="AD3320" s="1">
        <v>-9.0224465000000004E-2</v>
      </c>
      <c r="AE3320" s="1">
        <v>7.4363546281954199E-2</v>
      </c>
      <c r="AF3320" s="1">
        <v>1</v>
      </c>
      <c r="AG3320" s="1">
        <v>1</v>
      </c>
      <c r="AH3320" s="1">
        <v>11</v>
      </c>
      <c r="AI3320" s="1">
        <v>3</v>
      </c>
      <c r="AJ3320" s="1">
        <v>3</v>
      </c>
      <c r="AK3320" s="1">
        <v>51</v>
      </c>
    </row>
    <row r="3321" spans="1:37" x14ac:dyDescent="0.2">
      <c r="A3321" t="s">
        <v>3319</v>
      </c>
      <c r="B3321" t="s">
        <v>5233</v>
      </c>
      <c r="C3321" t="s">
        <v>5234</v>
      </c>
      <c r="D3321" t="s">
        <v>11755</v>
      </c>
      <c r="E3321" t="s">
        <v>8339</v>
      </c>
      <c r="F3321" s="35" t="s">
        <v>11760</v>
      </c>
      <c r="G3321" s="1" t="s">
        <v>5106</v>
      </c>
      <c r="H3321" s="1" t="s">
        <v>5106</v>
      </c>
      <c r="I3321" s="3">
        <v>2</v>
      </c>
      <c r="J3321" s="1">
        <v>0</v>
      </c>
      <c r="K3321" s="1">
        <v>0</v>
      </c>
      <c r="L3321" s="3">
        <v>1</v>
      </c>
      <c r="M3321" s="6">
        <v>169001.3</v>
      </c>
      <c r="N3321" s="13">
        <v>169001.3</v>
      </c>
      <c r="O3321" s="3">
        <v>44</v>
      </c>
      <c r="P3321" s="1">
        <v>1</v>
      </c>
      <c r="Q3321" s="1">
        <v>1</v>
      </c>
      <c r="R3321" s="3">
        <v>47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100</v>
      </c>
      <c r="AC3321" s="3">
        <v>11</v>
      </c>
      <c r="AD3321" s="1">
        <v>-9.0224465000000004E-2</v>
      </c>
      <c r="AE3321" s="1">
        <v>7.4363546281954199E-2</v>
      </c>
      <c r="AF3321" s="1">
        <v>1</v>
      </c>
      <c r="AG3321" s="1">
        <v>1</v>
      </c>
      <c r="AH3321" s="1">
        <v>11</v>
      </c>
      <c r="AI3321" s="1">
        <v>4</v>
      </c>
      <c r="AJ3321" s="1">
        <v>4</v>
      </c>
      <c r="AK3321" s="1">
        <v>51</v>
      </c>
    </row>
    <row r="3322" spans="1:37" x14ac:dyDescent="0.2">
      <c r="A3322" t="s">
        <v>3320</v>
      </c>
      <c r="B3322" t="s">
        <v>5233</v>
      </c>
      <c r="C3322" t="s">
        <v>5234</v>
      </c>
      <c r="D3322" t="s">
        <v>11755</v>
      </c>
      <c r="E3322" t="s">
        <v>11761</v>
      </c>
      <c r="F3322" s="35" t="s">
        <v>11762</v>
      </c>
      <c r="G3322" s="1" t="s">
        <v>5106</v>
      </c>
      <c r="H3322" s="1" t="s">
        <v>5106</v>
      </c>
      <c r="I3322" s="3">
        <v>1</v>
      </c>
      <c r="J3322" s="1">
        <v>1</v>
      </c>
      <c r="K3322" s="1">
        <v>1</v>
      </c>
      <c r="L3322" s="3">
        <v>1</v>
      </c>
      <c r="M3322" s="6">
        <v>87700</v>
      </c>
      <c r="N3322" s="13">
        <v>87700</v>
      </c>
      <c r="O3322" s="3">
        <v>44</v>
      </c>
      <c r="P3322" s="1">
        <v>1</v>
      </c>
      <c r="Q3322" s="1">
        <v>1</v>
      </c>
      <c r="R3322" s="3">
        <v>47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100</v>
      </c>
      <c r="AC3322" s="3">
        <v>11</v>
      </c>
      <c r="AD3322" s="1">
        <v>-9.0224465000000004E-2</v>
      </c>
      <c r="AE3322" s="1">
        <v>7.4363546281954296E-2</v>
      </c>
      <c r="AF3322" s="1">
        <v>1</v>
      </c>
      <c r="AG3322" s="1">
        <v>1</v>
      </c>
      <c r="AH3322" s="1">
        <v>11</v>
      </c>
      <c r="AI3322" s="1">
        <v>1</v>
      </c>
      <c r="AJ3322" s="1">
        <v>1</v>
      </c>
      <c r="AK3322" s="1">
        <v>51</v>
      </c>
    </row>
    <row r="3323" spans="1:37" x14ac:dyDescent="0.2">
      <c r="A3323" t="s">
        <v>3321</v>
      </c>
      <c r="B3323" t="s">
        <v>5123</v>
      </c>
      <c r="C3323" t="s">
        <v>5131</v>
      </c>
      <c r="D3323" t="s">
        <v>11763</v>
      </c>
      <c r="E3323" t="s">
        <v>11764</v>
      </c>
      <c r="F3323" s="35" t="s">
        <v>11765</v>
      </c>
      <c r="G3323" s="1" t="s">
        <v>5104</v>
      </c>
      <c r="H3323" s="1" t="s">
        <v>5104</v>
      </c>
      <c r="I3323" s="3">
        <v>1</v>
      </c>
      <c r="J3323" s="1">
        <v>0</v>
      </c>
      <c r="K3323" s="1">
        <v>0</v>
      </c>
      <c r="L3323" s="3">
        <v>1</v>
      </c>
      <c r="M3323" s="6">
        <v>69.3</v>
      </c>
      <c r="N3323" s="13">
        <v>69.3</v>
      </c>
      <c r="O3323" s="3">
        <v>44</v>
      </c>
      <c r="P3323" s="1">
        <v>3.7</v>
      </c>
      <c r="Q3323" s="1">
        <v>3.7</v>
      </c>
      <c r="R3323" s="3">
        <v>47</v>
      </c>
      <c r="S3323" s="1">
        <v>20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20</v>
      </c>
      <c r="Z3323" s="1">
        <v>0</v>
      </c>
      <c r="AA3323" s="1">
        <v>20</v>
      </c>
      <c r="AB3323" s="1">
        <v>40</v>
      </c>
      <c r="AC3323" s="3">
        <v>11</v>
      </c>
      <c r="AD3323" s="1">
        <v>-4.6720485999999999E-2</v>
      </c>
      <c r="AE3323" s="1">
        <v>-7.7927399428690198E-3</v>
      </c>
      <c r="AF3323" s="1">
        <v>1</v>
      </c>
      <c r="AG3323" s="1">
        <v>1</v>
      </c>
      <c r="AH3323" s="1">
        <v>11</v>
      </c>
      <c r="AI3323" s="1">
        <v>2</v>
      </c>
      <c r="AJ3323" s="1">
        <v>2</v>
      </c>
      <c r="AK3323" s="1">
        <v>51</v>
      </c>
    </row>
    <row r="3324" spans="1:37" x14ac:dyDescent="0.2">
      <c r="A3324" t="s">
        <v>3322</v>
      </c>
      <c r="B3324" t="s">
        <v>5123</v>
      </c>
      <c r="C3324" t="s">
        <v>5131</v>
      </c>
      <c r="D3324" t="s">
        <v>11763</v>
      </c>
      <c r="E3324" t="s">
        <v>9520</v>
      </c>
      <c r="F3324" s="35" t="s">
        <v>14939</v>
      </c>
      <c r="G3324" s="1" t="s">
        <v>5106</v>
      </c>
      <c r="H3324" s="1" t="s">
        <v>5106</v>
      </c>
      <c r="I3324" s="3">
        <v>2</v>
      </c>
      <c r="J3324" s="1">
        <v>0</v>
      </c>
      <c r="K3324" s="1">
        <v>0</v>
      </c>
      <c r="L3324" s="3">
        <v>1</v>
      </c>
      <c r="M3324" s="6">
        <v>44.5</v>
      </c>
      <c r="N3324" s="13">
        <v>44.5</v>
      </c>
      <c r="O3324" s="3">
        <v>44</v>
      </c>
      <c r="P3324" s="1" t="s">
        <v>2</v>
      </c>
      <c r="Q3324" s="1">
        <v>4.6508000000000003</v>
      </c>
      <c r="R3324" s="3" t="s">
        <v>14989</v>
      </c>
      <c r="S3324" s="1">
        <v>20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20</v>
      </c>
      <c r="Z3324" s="1">
        <v>0</v>
      </c>
      <c r="AA3324" s="1">
        <v>20</v>
      </c>
      <c r="AB3324" s="1">
        <v>40</v>
      </c>
      <c r="AC3324" s="3">
        <v>11</v>
      </c>
      <c r="AD3324" s="1">
        <v>-4.6720485999999999E-2</v>
      </c>
      <c r="AE3324" s="1">
        <v>-7.7927399428690198E-3</v>
      </c>
      <c r="AF3324" s="1">
        <v>1</v>
      </c>
      <c r="AG3324" s="1">
        <v>1</v>
      </c>
      <c r="AH3324" s="1">
        <v>11</v>
      </c>
      <c r="AI3324" s="1">
        <v>4</v>
      </c>
      <c r="AJ3324" s="1">
        <v>4</v>
      </c>
      <c r="AK3324" s="1">
        <v>51</v>
      </c>
    </row>
    <row r="3325" spans="1:37" x14ac:dyDescent="0.2">
      <c r="A3325" t="s">
        <v>3323</v>
      </c>
      <c r="B3325" t="s">
        <v>5123</v>
      </c>
      <c r="C3325" t="s">
        <v>5131</v>
      </c>
      <c r="D3325" t="s">
        <v>11763</v>
      </c>
      <c r="E3325" t="s">
        <v>5194</v>
      </c>
      <c r="F3325" s="35" t="s">
        <v>11766</v>
      </c>
      <c r="G3325" s="1" t="s">
        <v>5106</v>
      </c>
      <c r="H3325" s="1" t="s">
        <v>5106</v>
      </c>
      <c r="I3325" s="3">
        <v>2</v>
      </c>
      <c r="J3325" s="1">
        <v>0</v>
      </c>
      <c r="K3325" s="1">
        <v>0</v>
      </c>
      <c r="L3325" s="3">
        <v>1</v>
      </c>
      <c r="M3325" s="6">
        <v>46</v>
      </c>
      <c r="N3325" s="13">
        <v>46</v>
      </c>
      <c r="O3325" s="3">
        <v>44</v>
      </c>
      <c r="P3325" s="1" t="s">
        <v>2</v>
      </c>
      <c r="Q3325" s="1">
        <v>3.8491</v>
      </c>
      <c r="R3325" s="3" t="s">
        <v>14989</v>
      </c>
      <c r="S3325" s="1">
        <v>20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20</v>
      </c>
      <c r="Z3325" s="1">
        <v>0</v>
      </c>
      <c r="AA3325" s="1">
        <v>20</v>
      </c>
      <c r="AB3325" s="1">
        <v>40</v>
      </c>
      <c r="AC3325" s="3">
        <v>11</v>
      </c>
      <c r="AD3325" s="1">
        <v>-4.6720485999999999E-2</v>
      </c>
      <c r="AE3325" s="1">
        <v>-7.7927399428690198E-3</v>
      </c>
      <c r="AF3325" s="1">
        <v>1</v>
      </c>
      <c r="AG3325" s="1">
        <v>1</v>
      </c>
      <c r="AH3325" s="1">
        <v>11</v>
      </c>
      <c r="AI3325" s="1">
        <v>3</v>
      </c>
      <c r="AJ3325" s="1">
        <v>3</v>
      </c>
      <c r="AK3325" s="1">
        <v>51</v>
      </c>
    </row>
    <row r="3326" spans="1:37" x14ac:dyDescent="0.2">
      <c r="A3326" t="s">
        <v>3324</v>
      </c>
      <c r="B3326" t="s">
        <v>5123</v>
      </c>
      <c r="C3326" t="s">
        <v>5131</v>
      </c>
      <c r="D3326" t="s">
        <v>11763</v>
      </c>
      <c r="E3326" t="s">
        <v>11767</v>
      </c>
      <c r="F3326" s="35" t="s">
        <v>14939</v>
      </c>
      <c r="G3326" s="1" t="s">
        <v>5106</v>
      </c>
      <c r="H3326" s="1" t="s">
        <v>5106</v>
      </c>
      <c r="I3326" s="3">
        <v>2</v>
      </c>
      <c r="J3326" s="1">
        <v>0</v>
      </c>
      <c r="K3326" s="1">
        <v>0</v>
      </c>
      <c r="L3326" s="3">
        <v>1</v>
      </c>
      <c r="M3326" s="6">
        <v>60.5</v>
      </c>
      <c r="N3326" s="13">
        <v>60.5</v>
      </c>
      <c r="O3326" s="3">
        <v>44</v>
      </c>
      <c r="P3326" s="1" t="s">
        <v>2</v>
      </c>
      <c r="Q3326" s="1">
        <v>3.9668000000000001</v>
      </c>
      <c r="R3326" s="3" t="s">
        <v>14989</v>
      </c>
      <c r="S3326" s="1">
        <v>20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20</v>
      </c>
      <c r="Z3326" s="1">
        <v>0</v>
      </c>
      <c r="AA3326" s="1">
        <v>20</v>
      </c>
      <c r="AB3326" s="1">
        <v>40</v>
      </c>
      <c r="AC3326" s="3">
        <v>11</v>
      </c>
      <c r="AD3326" s="1">
        <v>-4.6720485999999999E-2</v>
      </c>
      <c r="AE3326" s="1">
        <v>-7.7927399428690198E-3</v>
      </c>
      <c r="AF3326" s="1">
        <v>1</v>
      </c>
      <c r="AG3326" s="1">
        <v>1</v>
      </c>
      <c r="AH3326" s="1">
        <v>11</v>
      </c>
      <c r="AI3326" s="1">
        <v>4</v>
      </c>
      <c r="AJ3326" s="1">
        <v>4</v>
      </c>
      <c r="AK3326" s="1">
        <v>51</v>
      </c>
    </row>
    <row r="3327" spans="1:37" x14ac:dyDescent="0.2">
      <c r="A3327" t="s">
        <v>3325</v>
      </c>
      <c r="B3327" t="s">
        <v>5123</v>
      </c>
      <c r="C3327" t="s">
        <v>5131</v>
      </c>
      <c r="D3327" t="s">
        <v>11763</v>
      </c>
      <c r="E3327" t="s">
        <v>11768</v>
      </c>
      <c r="F3327" s="35" t="s">
        <v>11769</v>
      </c>
      <c r="G3327" s="1" t="s">
        <v>5104</v>
      </c>
      <c r="H3327" s="1" t="s">
        <v>5104</v>
      </c>
      <c r="I3327" s="3">
        <v>1</v>
      </c>
      <c r="J3327" s="1">
        <v>0</v>
      </c>
      <c r="K3327" s="1">
        <v>0</v>
      </c>
      <c r="L3327" s="3">
        <v>1</v>
      </c>
      <c r="M3327" s="6">
        <v>53.9</v>
      </c>
      <c r="N3327" s="13">
        <v>53.9</v>
      </c>
      <c r="O3327" s="3">
        <v>44</v>
      </c>
      <c r="P3327" s="1">
        <v>4.0025000000000004</v>
      </c>
      <c r="Q3327" s="1">
        <v>4.0025000000000004</v>
      </c>
      <c r="R3327" s="3">
        <v>47</v>
      </c>
      <c r="S3327" s="1">
        <v>20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20</v>
      </c>
      <c r="Z3327" s="1">
        <v>0</v>
      </c>
      <c r="AA3327" s="1">
        <v>20</v>
      </c>
      <c r="AB3327" s="1">
        <v>40</v>
      </c>
      <c r="AC3327" s="3">
        <v>11</v>
      </c>
      <c r="AD3327" s="1">
        <v>-4.6720485999999999E-2</v>
      </c>
      <c r="AE3327" s="1">
        <v>-7.7927399428690198E-3</v>
      </c>
      <c r="AF3327" s="1">
        <v>1</v>
      </c>
      <c r="AG3327" s="1">
        <v>1</v>
      </c>
      <c r="AH3327" s="1">
        <v>11</v>
      </c>
      <c r="AI3327" s="1">
        <v>6</v>
      </c>
      <c r="AJ3327" s="1">
        <v>6</v>
      </c>
      <c r="AK3327" s="1">
        <v>51</v>
      </c>
    </row>
    <row r="3328" spans="1:37" x14ac:dyDescent="0.2">
      <c r="A3328" t="s">
        <v>3326</v>
      </c>
      <c r="B3328" t="s">
        <v>7851</v>
      </c>
      <c r="C3328" t="s">
        <v>7852</v>
      </c>
      <c r="D3328" t="s">
        <v>11770</v>
      </c>
      <c r="E3328" t="s">
        <v>11771</v>
      </c>
      <c r="F3328" s="35" t="s">
        <v>11772</v>
      </c>
      <c r="G3328" s="1" t="s">
        <v>5104</v>
      </c>
      <c r="H3328" s="1" t="s">
        <v>5104</v>
      </c>
      <c r="I3328" s="3">
        <v>13</v>
      </c>
      <c r="J3328" s="1">
        <v>0</v>
      </c>
      <c r="K3328" s="1">
        <v>0</v>
      </c>
      <c r="L3328" s="3">
        <v>1</v>
      </c>
      <c r="M3328" s="6">
        <v>36.5</v>
      </c>
      <c r="N3328" s="13">
        <v>36.5</v>
      </c>
      <c r="O3328" s="3">
        <v>44</v>
      </c>
      <c r="P3328" s="1">
        <v>3.5</v>
      </c>
      <c r="Q3328" s="1">
        <v>3.5</v>
      </c>
      <c r="R3328" s="3">
        <v>1</v>
      </c>
      <c r="S3328" s="1">
        <v>100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3">
        <v>11</v>
      </c>
      <c r="AD3328" s="1">
        <v>9.9855619000000007E-2</v>
      </c>
      <c r="AE3328" s="1">
        <v>2.21434269404166E-2</v>
      </c>
      <c r="AF3328" s="1">
        <v>1</v>
      </c>
      <c r="AG3328" s="1">
        <v>1</v>
      </c>
      <c r="AH3328" s="1">
        <v>11</v>
      </c>
      <c r="AI3328" s="1">
        <v>8</v>
      </c>
      <c r="AJ3328" s="1">
        <v>8</v>
      </c>
      <c r="AK3328" s="1">
        <v>51</v>
      </c>
    </row>
    <row r="3329" spans="1:37" x14ac:dyDescent="0.2">
      <c r="A3329" t="s">
        <v>3327</v>
      </c>
      <c r="B3329" t="s">
        <v>7851</v>
      </c>
      <c r="C3329" t="s">
        <v>7852</v>
      </c>
      <c r="D3329" t="s">
        <v>11770</v>
      </c>
      <c r="E3329" t="s">
        <v>11773</v>
      </c>
      <c r="F3329" s="35" t="s">
        <v>11774</v>
      </c>
      <c r="G3329" s="1" t="s">
        <v>5104</v>
      </c>
      <c r="H3329" s="1" t="s">
        <v>5104</v>
      </c>
      <c r="I3329" s="3">
        <v>13</v>
      </c>
      <c r="J3329" s="1">
        <v>0</v>
      </c>
      <c r="K3329" s="1">
        <v>0</v>
      </c>
      <c r="L3329" s="3">
        <v>1</v>
      </c>
      <c r="M3329" s="6">
        <v>36</v>
      </c>
      <c r="N3329" s="13">
        <v>36</v>
      </c>
      <c r="O3329" s="3">
        <v>44</v>
      </c>
      <c r="P3329" s="1" t="s">
        <v>2</v>
      </c>
      <c r="Q3329" s="1">
        <v>3.7490999999999999</v>
      </c>
      <c r="R3329" s="3" t="s">
        <v>14989</v>
      </c>
      <c r="S3329" s="1">
        <v>100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3">
        <v>11</v>
      </c>
      <c r="AD3329" s="1">
        <v>9.9855619000000007E-2</v>
      </c>
      <c r="AE3329" s="1">
        <v>2.21434269404166E-2</v>
      </c>
      <c r="AF3329" s="1">
        <v>1</v>
      </c>
      <c r="AG3329" s="1">
        <v>1</v>
      </c>
      <c r="AH3329" s="1">
        <v>11</v>
      </c>
      <c r="AI3329" s="1">
        <v>5</v>
      </c>
      <c r="AJ3329" s="1">
        <v>5</v>
      </c>
      <c r="AK3329" s="1">
        <v>51</v>
      </c>
    </row>
    <row r="3330" spans="1:37" x14ac:dyDescent="0.2">
      <c r="A3330" t="s">
        <v>3328</v>
      </c>
      <c r="B3330" t="s">
        <v>5123</v>
      </c>
      <c r="C3330" t="s">
        <v>5131</v>
      </c>
      <c r="D3330" t="s">
        <v>11775</v>
      </c>
      <c r="E3330" t="s">
        <v>11776</v>
      </c>
      <c r="F3330" s="35" t="s">
        <v>11777</v>
      </c>
      <c r="G3330" s="1" t="s">
        <v>5104</v>
      </c>
      <c r="H3330" s="1" t="s">
        <v>5104</v>
      </c>
      <c r="I3330" s="3">
        <v>1</v>
      </c>
      <c r="J3330" s="1">
        <v>0</v>
      </c>
      <c r="K3330" s="1">
        <v>0</v>
      </c>
      <c r="L3330" s="3">
        <v>1</v>
      </c>
      <c r="M3330" s="6">
        <v>50</v>
      </c>
      <c r="N3330" s="13">
        <v>50</v>
      </c>
      <c r="O3330" s="3">
        <v>44</v>
      </c>
      <c r="P3330" s="1">
        <v>1.68</v>
      </c>
      <c r="Q3330" s="1">
        <v>1.68</v>
      </c>
      <c r="R3330" s="3">
        <v>47</v>
      </c>
      <c r="S3330" s="1">
        <v>30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30</v>
      </c>
      <c r="Z3330" s="1">
        <v>0</v>
      </c>
      <c r="AA3330" s="1">
        <v>40</v>
      </c>
      <c r="AB3330" s="1">
        <v>0</v>
      </c>
      <c r="AC3330" s="3">
        <v>11</v>
      </c>
      <c r="AD3330" s="1">
        <v>9.9968100000000001E-3</v>
      </c>
      <c r="AE3330" s="1">
        <v>-6.8566986796565699E-2</v>
      </c>
      <c r="AF3330" s="1">
        <v>2</v>
      </c>
      <c r="AG3330" s="1">
        <v>2</v>
      </c>
      <c r="AH3330" s="1">
        <v>11</v>
      </c>
      <c r="AI3330" s="1">
        <v>1</v>
      </c>
      <c r="AJ3330" s="1">
        <v>1</v>
      </c>
      <c r="AK3330" s="1">
        <v>51</v>
      </c>
    </row>
    <row r="3331" spans="1:37" x14ac:dyDescent="0.2">
      <c r="A3331" t="s">
        <v>3329</v>
      </c>
      <c r="B3331" t="s">
        <v>5181</v>
      </c>
      <c r="C3331" t="s">
        <v>5182</v>
      </c>
      <c r="D3331" t="s">
        <v>11778</v>
      </c>
      <c r="E3331" t="s">
        <v>11779</v>
      </c>
      <c r="F3331" s="35" t="s">
        <v>11780</v>
      </c>
      <c r="G3331" s="1" t="s">
        <v>5107</v>
      </c>
      <c r="H3331" s="1" t="s">
        <v>5107</v>
      </c>
      <c r="I3331" s="3">
        <v>1</v>
      </c>
      <c r="J3331" s="1">
        <v>1</v>
      </c>
      <c r="K3331" s="1">
        <v>1</v>
      </c>
      <c r="L3331" s="3">
        <v>1</v>
      </c>
      <c r="M3331" s="6">
        <v>3500</v>
      </c>
      <c r="N3331" s="13">
        <v>3500</v>
      </c>
      <c r="O3331" s="3">
        <v>44</v>
      </c>
      <c r="P3331" s="1">
        <v>4.4850000000000003</v>
      </c>
      <c r="Q3331" s="1">
        <v>4.4850000000000003</v>
      </c>
      <c r="R3331" s="3">
        <v>47</v>
      </c>
      <c r="S3331" s="1">
        <v>0</v>
      </c>
      <c r="T3331" s="1">
        <v>100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3">
        <v>11</v>
      </c>
      <c r="AD3331" s="1">
        <v>1.0211409999999999E-3</v>
      </c>
      <c r="AE3331" s="1">
        <v>-1.13382927541711E-2</v>
      </c>
      <c r="AF3331" s="1">
        <v>1</v>
      </c>
      <c r="AG3331" s="1">
        <v>1</v>
      </c>
      <c r="AH3331" s="1">
        <v>11</v>
      </c>
      <c r="AI3331" s="1">
        <v>4</v>
      </c>
      <c r="AJ3331" s="1">
        <v>4</v>
      </c>
      <c r="AK3331" s="1">
        <v>51</v>
      </c>
    </row>
    <row r="3332" spans="1:37" x14ac:dyDescent="0.2">
      <c r="A3332" t="s">
        <v>3330</v>
      </c>
      <c r="B3332" t="s">
        <v>5181</v>
      </c>
      <c r="C3332" t="s">
        <v>5824</v>
      </c>
      <c r="D3332" t="s">
        <v>11781</v>
      </c>
      <c r="E3332" t="s">
        <v>7798</v>
      </c>
      <c r="F3332" s="35" t="s">
        <v>11782</v>
      </c>
      <c r="G3332" s="1" t="s">
        <v>5104</v>
      </c>
      <c r="H3332" s="1" t="s">
        <v>5104</v>
      </c>
      <c r="I3332" s="3">
        <v>1</v>
      </c>
      <c r="J3332" s="1">
        <v>1</v>
      </c>
      <c r="K3332" s="1">
        <v>1</v>
      </c>
      <c r="L3332" s="3">
        <v>41</v>
      </c>
      <c r="M3332" s="6">
        <v>4150</v>
      </c>
      <c r="N3332" s="13">
        <v>4150</v>
      </c>
      <c r="O3332" s="3">
        <v>44</v>
      </c>
      <c r="P3332" s="1">
        <v>4</v>
      </c>
      <c r="Q3332" s="1">
        <v>4</v>
      </c>
      <c r="R3332" s="3">
        <v>47</v>
      </c>
      <c r="S3332" s="1">
        <v>50</v>
      </c>
      <c r="T3332" s="1">
        <v>20</v>
      </c>
      <c r="U3332" s="1">
        <v>0</v>
      </c>
      <c r="V3332" s="1">
        <v>0</v>
      </c>
      <c r="W3332" s="1">
        <v>10</v>
      </c>
      <c r="X3332" s="1">
        <v>0</v>
      </c>
      <c r="Y3332" s="1">
        <v>0</v>
      </c>
      <c r="Z3332" s="1">
        <v>0</v>
      </c>
      <c r="AA3332" s="1">
        <v>0</v>
      </c>
      <c r="AB3332" s="1">
        <v>20</v>
      </c>
      <c r="AC3332" s="3">
        <v>11</v>
      </c>
      <c r="AD3332" s="1">
        <v>4.2691572999999997E-2</v>
      </c>
      <c r="AE3332" s="1">
        <v>2.7439989657463401E-2</v>
      </c>
      <c r="AF3332" s="1">
        <v>1</v>
      </c>
      <c r="AG3332" s="1">
        <v>1</v>
      </c>
      <c r="AH3332" s="1">
        <v>11</v>
      </c>
      <c r="AI3332" s="1">
        <v>4</v>
      </c>
      <c r="AJ3332" s="1">
        <v>4</v>
      </c>
      <c r="AK3332" s="1">
        <v>51</v>
      </c>
    </row>
    <row r="3333" spans="1:37" x14ac:dyDescent="0.2">
      <c r="A3333" t="s">
        <v>3331</v>
      </c>
      <c r="B3333" t="s">
        <v>5412</v>
      </c>
      <c r="C3333" t="s">
        <v>8187</v>
      </c>
      <c r="D3333" t="s">
        <v>11783</v>
      </c>
      <c r="E3333" t="s">
        <v>8622</v>
      </c>
      <c r="F3333" s="35" t="s">
        <v>11784</v>
      </c>
      <c r="G3333" s="1" t="s">
        <v>5104</v>
      </c>
      <c r="H3333" s="1" t="s">
        <v>5104</v>
      </c>
      <c r="I3333" s="3">
        <v>1</v>
      </c>
      <c r="J3333" s="1">
        <v>0</v>
      </c>
      <c r="K3333" s="1">
        <v>0</v>
      </c>
      <c r="L3333" s="3">
        <v>1</v>
      </c>
      <c r="M3333" s="6">
        <v>1500</v>
      </c>
      <c r="N3333" s="13">
        <v>1500</v>
      </c>
      <c r="O3333" s="3">
        <v>44</v>
      </c>
      <c r="P3333" s="1">
        <v>1.32</v>
      </c>
      <c r="Q3333" s="1">
        <v>1.32</v>
      </c>
      <c r="R3333" s="3">
        <v>47</v>
      </c>
      <c r="S3333" s="1">
        <v>20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20</v>
      </c>
      <c r="Z3333" s="1">
        <v>60</v>
      </c>
      <c r="AA3333" s="1">
        <v>0</v>
      </c>
      <c r="AB3333" s="1">
        <v>0</v>
      </c>
      <c r="AC3333" s="3">
        <v>11</v>
      </c>
      <c r="AD3333" s="1">
        <v>1.4892529E-2</v>
      </c>
      <c r="AE3333" s="1">
        <v>-5.9376468494953101E-2</v>
      </c>
      <c r="AF3333" s="1">
        <v>3</v>
      </c>
      <c r="AG3333" s="1">
        <v>3</v>
      </c>
      <c r="AH3333" s="1">
        <v>11</v>
      </c>
      <c r="AI3333" s="1">
        <v>6</v>
      </c>
      <c r="AJ3333" s="1">
        <v>6</v>
      </c>
      <c r="AK3333" s="1">
        <v>51</v>
      </c>
    </row>
    <row r="3334" spans="1:37" x14ac:dyDescent="0.2">
      <c r="A3334" t="s">
        <v>3332</v>
      </c>
      <c r="B3334" t="s">
        <v>5412</v>
      </c>
      <c r="C3334" t="s">
        <v>8187</v>
      </c>
      <c r="D3334" t="s">
        <v>11783</v>
      </c>
      <c r="E3334" t="s">
        <v>11785</v>
      </c>
      <c r="F3334" s="35" t="s">
        <v>11786</v>
      </c>
      <c r="G3334" s="1" t="s">
        <v>5104</v>
      </c>
      <c r="H3334" s="1" t="s">
        <v>5104</v>
      </c>
      <c r="I3334" s="3">
        <v>1</v>
      </c>
      <c r="J3334" s="1">
        <v>0</v>
      </c>
      <c r="K3334" s="1">
        <v>0</v>
      </c>
      <c r="L3334" s="3">
        <v>1</v>
      </c>
      <c r="M3334" s="6">
        <v>760</v>
      </c>
      <c r="N3334" s="13">
        <v>760</v>
      </c>
      <c r="O3334" s="3">
        <v>44</v>
      </c>
      <c r="P3334" s="1">
        <v>1.1399999999999999</v>
      </c>
      <c r="Q3334" s="1">
        <v>1.1399999999999999</v>
      </c>
      <c r="R3334" s="3">
        <v>47</v>
      </c>
      <c r="S3334" s="1">
        <v>20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20</v>
      </c>
      <c r="Z3334" s="1">
        <v>60</v>
      </c>
      <c r="AA3334" s="1">
        <v>0</v>
      </c>
      <c r="AB3334" s="1">
        <v>0</v>
      </c>
      <c r="AC3334" s="3">
        <v>11</v>
      </c>
      <c r="AD3334" s="1">
        <v>1.4892529E-2</v>
      </c>
      <c r="AE3334" s="1">
        <v>-5.9376468494953101E-2</v>
      </c>
      <c r="AF3334" s="1">
        <v>3</v>
      </c>
      <c r="AG3334" s="1">
        <v>3</v>
      </c>
      <c r="AH3334" s="1">
        <v>11</v>
      </c>
      <c r="AI3334" s="1">
        <v>5</v>
      </c>
      <c r="AJ3334" s="1">
        <v>5</v>
      </c>
      <c r="AK3334" s="1">
        <v>51</v>
      </c>
    </row>
    <row r="3335" spans="1:37" x14ac:dyDescent="0.2">
      <c r="A3335" t="s">
        <v>3333</v>
      </c>
      <c r="B3335" t="s">
        <v>5168</v>
      </c>
      <c r="C3335" t="s">
        <v>5847</v>
      </c>
      <c r="D3335" t="s">
        <v>11787</v>
      </c>
      <c r="E3335" t="s">
        <v>6618</v>
      </c>
      <c r="F3335" s="35" t="s">
        <v>11788</v>
      </c>
      <c r="G3335" s="1" t="s">
        <v>5104</v>
      </c>
      <c r="H3335" s="1" t="s">
        <v>5104</v>
      </c>
      <c r="I3335" s="3">
        <v>1</v>
      </c>
      <c r="J3335" s="1">
        <v>0</v>
      </c>
      <c r="K3335" s="1">
        <v>0</v>
      </c>
      <c r="L3335" s="3">
        <v>1</v>
      </c>
      <c r="M3335" s="6">
        <v>27.3</v>
      </c>
      <c r="N3335" s="13">
        <v>27.3</v>
      </c>
      <c r="O3335" s="3">
        <v>44</v>
      </c>
      <c r="P3335" s="1">
        <v>1.05</v>
      </c>
      <c r="Q3335" s="1">
        <v>1.05</v>
      </c>
      <c r="R3335" s="3">
        <v>1</v>
      </c>
      <c r="S3335" s="1">
        <v>100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3">
        <v>11</v>
      </c>
      <c r="AD3335" s="1">
        <v>9.9855619000000007E-2</v>
      </c>
      <c r="AE3335" s="1">
        <v>2.21434269404166E-2</v>
      </c>
      <c r="AF3335" s="1">
        <v>4</v>
      </c>
      <c r="AG3335" s="2">
        <v>4</v>
      </c>
      <c r="AH3335" s="1">
        <v>11</v>
      </c>
      <c r="AI3335" s="1">
        <v>1</v>
      </c>
      <c r="AJ3335" s="1">
        <v>1</v>
      </c>
      <c r="AK3335" s="1">
        <v>51</v>
      </c>
    </row>
    <row r="3336" spans="1:37" x14ac:dyDescent="0.2">
      <c r="A3336" t="s">
        <v>3334</v>
      </c>
      <c r="B3336" t="s">
        <v>5168</v>
      </c>
      <c r="C3336" t="s">
        <v>5847</v>
      </c>
      <c r="D3336" t="s">
        <v>11787</v>
      </c>
      <c r="E3336" t="s">
        <v>11789</v>
      </c>
      <c r="F3336" s="35" t="s">
        <v>11790</v>
      </c>
      <c r="G3336" s="1" t="s">
        <v>5104</v>
      </c>
      <c r="H3336" s="1" t="s">
        <v>5104</v>
      </c>
      <c r="I3336" s="3">
        <v>1</v>
      </c>
      <c r="J3336" s="1">
        <v>0</v>
      </c>
      <c r="K3336" s="1">
        <v>0</v>
      </c>
      <c r="L3336" s="3">
        <v>1</v>
      </c>
      <c r="M3336" s="6">
        <v>26.3</v>
      </c>
      <c r="N3336" s="13">
        <v>26.3</v>
      </c>
      <c r="O3336" s="3">
        <v>44</v>
      </c>
      <c r="P3336" s="1">
        <v>1.05</v>
      </c>
      <c r="Q3336" s="1">
        <v>1.05</v>
      </c>
      <c r="R3336" s="3">
        <v>1</v>
      </c>
      <c r="S3336" s="1">
        <v>100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3">
        <v>11</v>
      </c>
      <c r="AD3336" s="1">
        <v>9.9855619000000007E-2</v>
      </c>
      <c r="AE3336" s="1">
        <v>2.21434269404166E-2</v>
      </c>
      <c r="AF3336" s="1">
        <v>4</v>
      </c>
      <c r="AG3336" s="2">
        <v>4</v>
      </c>
      <c r="AH3336" s="1">
        <v>11</v>
      </c>
      <c r="AI3336" s="1">
        <v>1</v>
      </c>
      <c r="AJ3336" s="1">
        <v>1</v>
      </c>
      <c r="AK3336" s="1">
        <v>51</v>
      </c>
    </row>
    <row r="3337" spans="1:37" x14ac:dyDescent="0.2">
      <c r="A3337" t="s">
        <v>3335</v>
      </c>
      <c r="B3337" t="s">
        <v>5168</v>
      </c>
      <c r="C3337" t="s">
        <v>5847</v>
      </c>
      <c r="D3337" t="s">
        <v>11787</v>
      </c>
      <c r="E3337" t="s">
        <v>7549</v>
      </c>
      <c r="F3337" s="35" t="s">
        <v>11791</v>
      </c>
      <c r="G3337" s="1" t="s">
        <v>5104</v>
      </c>
      <c r="H3337" s="1" t="s">
        <v>5104</v>
      </c>
      <c r="I3337" s="3">
        <v>1</v>
      </c>
      <c r="J3337" s="1">
        <v>0</v>
      </c>
      <c r="K3337" s="1">
        <v>0</v>
      </c>
      <c r="L3337" s="3">
        <v>1</v>
      </c>
      <c r="M3337" s="6">
        <v>25.5</v>
      </c>
      <c r="N3337" s="13">
        <v>25.5</v>
      </c>
      <c r="O3337" s="3">
        <v>44</v>
      </c>
      <c r="P3337" s="1">
        <v>0.99</v>
      </c>
      <c r="Q3337" s="1">
        <v>0.99</v>
      </c>
      <c r="R3337" s="3">
        <v>47</v>
      </c>
      <c r="S3337" s="1">
        <v>100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3">
        <v>11</v>
      </c>
      <c r="AD3337" s="1">
        <v>9.9855619000000007E-2</v>
      </c>
      <c r="AE3337" s="1">
        <v>2.21434269404166E-2</v>
      </c>
      <c r="AF3337" s="1">
        <v>4</v>
      </c>
      <c r="AG3337" s="2">
        <v>4</v>
      </c>
      <c r="AH3337" s="1">
        <v>11</v>
      </c>
      <c r="AI3337" s="1">
        <v>3</v>
      </c>
      <c r="AJ3337" s="1">
        <v>3</v>
      </c>
      <c r="AK3337" s="1">
        <v>51</v>
      </c>
    </row>
    <row r="3338" spans="1:37" x14ac:dyDescent="0.2">
      <c r="A3338" t="s">
        <v>3336</v>
      </c>
      <c r="B3338" t="s">
        <v>5168</v>
      </c>
      <c r="C3338" t="s">
        <v>5847</v>
      </c>
      <c r="D3338" t="s">
        <v>11787</v>
      </c>
      <c r="E3338" t="s">
        <v>11792</v>
      </c>
      <c r="F3338" s="35" t="s">
        <v>11793</v>
      </c>
      <c r="G3338" s="1" t="s">
        <v>5104</v>
      </c>
      <c r="H3338" s="1" t="s">
        <v>5104</v>
      </c>
      <c r="I3338" s="3">
        <v>1</v>
      </c>
      <c r="J3338" s="1">
        <v>0</v>
      </c>
      <c r="K3338" s="1">
        <v>0</v>
      </c>
      <c r="L3338" s="3">
        <v>1</v>
      </c>
      <c r="M3338" s="6">
        <v>34.299999999999997</v>
      </c>
      <c r="N3338" s="13">
        <v>34.299999999999997</v>
      </c>
      <c r="O3338" s="3">
        <v>44</v>
      </c>
      <c r="P3338" s="1">
        <v>0.99</v>
      </c>
      <c r="Q3338" s="1">
        <v>0.99</v>
      </c>
      <c r="R3338" s="3">
        <v>47</v>
      </c>
      <c r="S3338" s="1">
        <v>100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3">
        <v>11</v>
      </c>
      <c r="AD3338" s="1">
        <v>9.9855619000000007E-2</v>
      </c>
      <c r="AE3338" s="1">
        <v>2.21434269404166E-2</v>
      </c>
      <c r="AF3338" s="1">
        <v>4</v>
      </c>
      <c r="AG3338" s="2">
        <v>4</v>
      </c>
      <c r="AH3338" s="1">
        <v>11</v>
      </c>
      <c r="AI3338" s="1">
        <v>10</v>
      </c>
      <c r="AJ3338" s="1">
        <v>10</v>
      </c>
      <c r="AK3338" s="1">
        <v>51</v>
      </c>
    </row>
    <row r="3339" spans="1:37" x14ac:dyDescent="0.2">
      <c r="A3339" t="s">
        <v>3337</v>
      </c>
      <c r="B3339" t="s">
        <v>5168</v>
      </c>
      <c r="C3339" t="s">
        <v>5847</v>
      </c>
      <c r="D3339" t="s">
        <v>11787</v>
      </c>
      <c r="E3339" t="s">
        <v>10349</v>
      </c>
      <c r="F3339" s="35" t="s">
        <v>11794</v>
      </c>
      <c r="G3339" s="1" t="s">
        <v>5104</v>
      </c>
      <c r="H3339" s="1" t="s">
        <v>5104</v>
      </c>
      <c r="I3339" s="3">
        <v>1</v>
      </c>
      <c r="J3339" s="1">
        <v>0</v>
      </c>
      <c r="K3339" s="1">
        <v>0</v>
      </c>
      <c r="L3339" s="3">
        <v>1</v>
      </c>
      <c r="M3339" s="6">
        <v>16.5</v>
      </c>
      <c r="N3339" s="13">
        <v>16.5</v>
      </c>
      <c r="O3339" s="3">
        <v>44</v>
      </c>
      <c r="P3339" s="1">
        <v>1.05</v>
      </c>
      <c r="Q3339" s="1">
        <v>1.05</v>
      </c>
      <c r="R3339" s="3">
        <v>1</v>
      </c>
      <c r="S3339" s="1">
        <v>100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3">
        <v>11</v>
      </c>
      <c r="AD3339" s="1">
        <v>9.9855619000000007E-2</v>
      </c>
      <c r="AE3339" s="1">
        <v>2.21434269404166E-2</v>
      </c>
      <c r="AF3339" s="1">
        <v>4</v>
      </c>
      <c r="AG3339" s="2">
        <v>4</v>
      </c>
      <c r="AH3339" s="1">
        <v>11</v>
      </c>
      <c r="AI3339" s="1">
        <v>1</v>
      </c>
      <c r="AJ3339" s="1">
        <v>1</v>
      </c>
      <c r="AK3339" s="1">
        <v>51</v>
      </c>
    </row>
    <row r="3340" spans="1:37" x14ac:dyDescent="0.2">
      <c r="A3340" t="s">
        <v>3338</v>
      </c>
      <c r="B3340" t="s">
        <v>5168</v>
      </c>
      <c r="C3340" t="s">
        <v>5847</v>
      </c>
      <c r="D3340" t="s">
        <v>11787</v>
      </c>
      <c r="E3340" t="s">
        <v>11795</v>
      </c>
      <c r="F3340" s="35" t="s">
        <v>11796</v>
      </c>
      <c r="G3340" s="1" t="s">
        <v>5104</v>
      </c>
      <c r="H3340" s="1" t="s">
        <v>5104</v>
      </c>
      <c r="I3340" s="3">
        <v>1</v>
      </c>
      <c r="J3340" s="1">
        <v>0</v>
      </c>
      <c r="K3340" s="1">
        <v>0</v>
      </c>
      <c r="L3340" s="3">
        <v>1</v>
      </c>
      <c r="M3340" s="6">
        <v>22.4</v>
      </c>
      <c r="N3340" s="13">
        <v>22.4</v>
      </c>
      <c r="O3340" s="3">
        <v>44</v>
      </c>
      <c r="P3340" s="1">
        <v>1.05</v>
      </c>
      <c r="Q3340" s="1">
        <v>1.05</v>
      </c>
      <c r="R3340" s="3">
        <v>1</v>
      </c>
      <c r="S3340" s="1">
        <v>100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3">
        <v>11</v>
      </c>
      <c r="AD3340" s="1">
        <v>9.9855619000000007E-2</v>
      </c>
      <c r="AE3340" s="1">
        <v>2.21434269404166E-2</v>
      </c>
      <c r="AF3340" s="1">
        <v>4</v>
      </c>
      <c r="AG3340" s="2">
        <v>4</v>
      </c>
      <c r="AH3340" s="1">
        <v>11</v>
      </c>
      <c r="AI3340" s="1">
        <v>3</v>
      </c>
      <c r="AJ3340" s="1">
        <v>3</v>
      </c>
      <c r="AK3340" s="1">
        <v>51</v>
      </c>
    </row>
    <row r="3341" spans="1:37" x14ac:dyDescent="0.2">
      <c r="A3341" t="s">
        <v>3339</v>
      </c>
      <c r="B3341" t="s">
        <v>5168</v>
      </c>
      <c r="C3341" t="s">
        <v>5847</v>
      </c>
      <c r="D3341" t="s">
        <v>11787</v>
      </c>
      <c r="E3341" t="s">
        <v>11797</v>
      </c>
      <c r="F3341" s="35" t="s">
        <v>11798</v>
      </c>
      <c r="G3341" s="1" t="s">
        <v>5104</v>
      </c>
      <c r="H3341" s="1" t="s">
        <v>5104</v>
      </c>
      <c r="I3341" s="3">
        <v>1</v>
      </c>
      <c r="J3341" s="1">
        <v>0</v>
      </c>
      <c r="K3341" s="1">
        <v>0</v>
      </c>
      <c r="L3341" s="3">
        <v>1</v>
      </c>
      <c r="M3341" s="6">
        <v>34.299999999999997</v>
      </c>
      <c r="N3341" s="13">
        <v>34.299999999999997</v>
      </c>
      <c r="O3341" s="3">
        <v>44</v>
      </c>
      <c r="P3341" s="1">
        <v>1</v>
      </c>
      <c r="Q3341" s="1">
        <v>1</v>
      </c>
      <c r="R3341" s="3">
        <v>47</v>
      </c>
      <c r="S3341" s="1">
        <v>100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3">
        <v>11</v>
      </c>
      <c r="AD3341" s="1">
        <v>9.9855619000000007E-2</v>
      </c>
      <c r="AE3341" s="1">
        <v>2.21434269404166E-2</v>
      </c>
      <c r="AF3341" s="1">
        <v>4</v>
      </c>
      <c r="AG3341" s="2">
        <v>4</v>
      </c>
      <c r="AH3341" s="1">
        <v>11</v>
      </c>
      <c r="AI3341" s="1">
        <v>2</v>
      </c>
      <c r="AJ3341" s="1">
        <v>2</v>
      </c>
      <c r="AK3341" s="1">
        <v>51</v>
      </c>
    </row>
    <row r="3342" spans="1:37" x14ac:dyDescent="0.2">
      <c r="A3342" t="s">
        <v>3340</v>
      </c>
      <c r="B3342" t="s">
        <v>5123</v>
      </c>
      <c r="C3342" t="s">
        <v>5124</v>
      </c>
      <c r="D3342" t="s">
        <v>11799</v>
      </c>
      <c r="E3342" t="s">
        <v>11800</v>
      </c>
      <c r="F3342" s="35" t="s">
        <v>11801</v>
      </c>
      <c r="G3342" s="1" t="s">
        <v>5105</v>
      </c>
      <c r="H3342" s="1" t="s">
        <v>5105</v>
      </c>
      <c r="I3342" s="3">
        <v>1</v>
      </c>
      <c r="J3342" s="1">
        <v>0</v>
      </c>
      <c r="K3342" s="1">
        <v>0</v>
      </c>
      <c r="L3342" s="3">
        <v>1</v>
      </c>
      <c r="M3342" s="6">
        <v>206.5</v>
      </c>
      <c r="N3342" s="13">
        <v>206.5</v>
      </c>
      <c r="O3342" s="3">
        <v>44</v>
      </c>
      <c r="P3342" s="1">
        <v>1.7150000000000001</v>
      </c>
      <c r="Q3342" s="1">
        <v>1.7150000000000001</v>
      </c>
      <c r="R3342" s="3">
        <v>47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10</v>
      </c>
      <c r="Z3342" s="1">
        <v>0</v>
      </c>
      <c r="AA3342" s="1">
        <v>10</v>
      </c>
      <c r="AB3342" s="1">
        <v>80</v>
      </c>
      <c r="AC3342" s="3">
        <v>11</v>
      </c>
      <c r="AD3342" s="1">
        <v>-9.6854295000000007E-2</v>
      </c>
      <c r="AE3342" s="1">
        <v>3.80265206107279E-2</v>
      </c>
      <c r="AF3342" s="1">
        <v>1</v>
      </c>
      <c r="AG3342" s="1">
        <v>1</v>
      </c>
      <c r="AH3342" s="1">
        <v>11</v>
      </c>
      <c r="AI3342" s="1">
        <v>2</v>
      </c>
      <c r="AJ3342" s="1">
        <v>2</v>
      </c>
      <c r="AK3342" s="1">
        <v>51</v>
      </c>
    </row>
    <row r="3343" spans="1:37" x14ac:dyDescent="0.2">
      <c r="A3343" t="s">
        <v>3341</v>
      </c>
      <c r="B3343" t="s">
        <v>5123</v>
      </c>
      <c r="C3343" t="s">
        <v>5124</v>
      </c>
      <c r="D3343" t="s">
        <v>11799</v>
      </c>
      <c r="E3343" t="s">
        <v>11802</v>
      </c>
      <c r="F3343" s="35" t="s">
        <v>11803</v>
      </c>
      <c r="G3343" s="1" t="s">
        <v>5106</v>
      </c>
      <c r="H3343" s="1" t="s">
        <v>5106</v>
      </c>
      <c r="I3343" s="3">
        <v>1</v>
      </c>
      <c r="J3343" s="1">
        <v>1</v>
      </c>
      <c r="K3343" s="1">
        <v>1</v>
      </c>
      <c r="L3343" s="3">
        <v>1</v>
      </c>
      <c r="M3343" s="6">
        <v>121.9</v>
      </c>
      <c r="N3343" s="13">
        <v>121.9</v>
      </c>
      <c r="O3343" s="3">
        <v>44</v>
      </c>
      <c r="P3343" s="1">
        <v>2.59</v>
      </c>
      <c r="Q3343" s="1">
        <v>2.59</v>
      </c>
      <c r="R3343" s="3">
        <v>47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10</v>
      </c>
      <c r="Z3343" s="1">
        <v>0</v>
      </c>
      <c r="AA3343" s="1">
        <v>10</v>
      </c>
      <c r="AB3343" s="1">
        <v>80</v>
      </c>
      <c r="AC3343" s="3">
        <v>11</v>
      </c>
      <c r="AD3343" s="1">
        <v>-9.6854295000000007E-2</v>
      </c>
      <c r="AE3343" s="1">
        <v>3.80265206107279E-2</v>
      </c>
      <c r="AF3343" s="1">
        <v>1</v>
      </c>
      <c r="AG3343" s="1">
        <v>1</v>
      </c>
      <c r="AH3343" s="1">
        <v>11</v>
      </c>
      <c r="AI3343" s="1">
        <v>3</v>
      </c>
      <c r="AJ3343" s="1">
        <v>3</v>
      </c>
      <c r="AK3343" s="1">
        <v>51</v>
      </c>
    </row>
    <row r="3344" spans="1:37" x14ac:dyDescent="0.2">
      <c r="A3344" t="s">
        <v>3342</v>
      </c>
      <c r="B3344" t="s">
        <v>5123</v>
      </c>
      <c r="C3344" t="s">
        <v>5124</v>
      </c>
      <c r="D3344" t="s">
        <v>11799</v>
      </c>
      <c r="E3344" t="s">
        <v>11804</v>
      </c>
      <c r="F3344" s="35" t="s">
        <v>15115</v>
      </c>
      <c r="G3344" s="1" t="s">
        <v>5105</v>
      </c>
      <c r="H3344" s="1" t="s">
        <v>5105</v>
      </c>
      <c r="I3344" s="3">
        <v>1</v>
      </c>
      <c r="J3344" s="1">
        <v>0</v>
      </c>
      <c r="K3344" s="1">
        <v>0</v>
      </c>
      <c r="L3344" s="3">
        <v>1</v>
      </c>
      <c r="M3344" s="6">
        <v>107.4</v>
      </c>
      <c r="N3344" s="13">
        <v>107.4</v>
      </c>
      <c r="O3344" s="3">
        <v>44</v>
      </c>
      <c r="P3344" s="1">
        <v>1.7150000000000001</v>
      </c>
      <c r="Q3344" s="1">
        <v>1.7150000000000001</v>
      </c>
      <c r="R3344" s="3">
        <v>47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20</v>
      </c>
      <c r="Z3344" s="1">
        <v>0</v>
      </c>
      <c r="AA3344" s="1">
        <v>20</v>
      </c>
      <c r="AB3344" s="1">
        <v>60</v>
      </c>
      <c r="AC3344" s="3">
        <v>11</v>
      </c>
      <c r="AD3344" s="1">
        <v>-9.7166989999999995E-2</v>
      </c>
      <c r="AE3344" s="1">
        <v>2.5668516386306698E-3</v>
      </c>
      <c r="AF3344" s="1">
        <v>1</v>
      </c>
      <c r="AG3344" s="1">
        <v>1</v>
      </c>
      <c r="AH3344" s="1">
        <v>11</v>
      </c>
      <c r="AI3344" s="1">
        <v>2</v>
      </c>
      <c r="AJ3344" s="1">
        <v>2</v>
      </c>
      <c r="AK3344" s="1">
        <v>51</v>
      </c>
    </row>
    <row r="3345" spans="1:37" x14ac:dyDescent="0.2">
      <c r="A3345" t="s">
        <v>3343</v>
      </c>
      <c r="B3345" t="s">
        <v>5123</v>
      </c>
      <c r="C3345" t="s">
        <v>5124</v>
      </c>
      <c r="D3345" t="s">
        <v>11799</v>
      </c>
      <c r="E3345" t="s">
        <v>8428</v>
      </c>
      <c r="F3345" s="35" t="s">
        <v>11805</v>
      </c>
      <c r="G3345" s="1" t="s">
        <v>5105</v>
      </c>
      <c r="H3345" s="1" t="s">
        <v>5105</v>
      </c>
      <c r="I3345" s="3">
        <v>1</v>
      </c>
      <c r="J3345" s="1">
        <v>1</v>
      </c>
      <c r="K3345" s="1">
        <v>1</v>
      </c>
      <c r="L3345" s="3">
        <v>1</v>
      </c>
      <c r="M3345" s="6">
        <v>90</v>
      </c>
      <c r="N3345" s="13">
        <v>90</v>
      </c>
      <c r="O3345" s="3">
        <v>44</v>
      </c>
      <c r="P3345" s="1">
        <v>1.78</v>
      </c>
      <c r="Q3345" s="1">
        <v>1.78</v>
      </c>
      <c r="R3345" s="3">
        <v>47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20</v>
      </c>
      <c r="Z3345" s="1">
        <v>0</v>
      </c>
      <c r="AA3345" s="1">
        <v>20</v>
      </c>
      <c r="AB3345" s="1">
        <v>60</v>
      </c>
      <c r="AC3345" s="3">
        <v>11</v>
      </c>
      <c r="AD3345" s="1">
        <v>-9.7166989999999995E-2</v>
      </c>
      <c r="AE3345" s="1">
        <v>2.5668516386306698E-3</v>
      </c>
      <c r="AF3345" s="1">
        <v>1</v>
      </c>
      <c r="AG3345" s="1">
        <v>1</v>
      </c>
      <c r="AH3345" s="1">
        <v>11</v>
      </c>
      <c r="AI3345" s="1">
        <v>1</v>
      </c>
      <c r="AJ3345" s="1">
        <v>1</v>
      </c>
      <c r="AK3345" s="1">
        <v>51</v>
      </c>
    </row>
    <row r="3346" spans="1:37" x14ac:dyDescent="0.2">
      <c r="A3346" t="s">
        <v>3344</v>
      </c>
      <c r="B3346" t="s">
        <v>5123</v>
      </c>
      <c r="C3346" t="s">
        <v>5124</v>
      </c>
      <c r="D3346" t="s">
        <v>11799</v>
      </c>
      <c r="E3346" t="s">
        <v>11806</v>
      </c>
      <c r="F3346" s="35" t="s">
        <v>11807</v>
      </c>
      <c r="G3346" s="1" t="s">
        <v>5105</v>
      </c>
      <c r="H3346" s="1" t="s">
        <v>5105</v>
      </c>
      <c r="I3346" s="3">
        <v>1</v>
      </c>
      <c r="J3346" s="1">
        <v>1</v>
      </c>
      <c r="K3346" s="1">
        <v>1</v>
      </c>
      <c r="L3346" s="3">
        <v>1</v>
      </c>
      <c r="M3346" s="6">
        <v>90.2</v>
      </c>
      <c r="N3346" s="13">
        <v>90.2</v>
      </c>
      <c r="O3346" s="3">
        <v>44</v>
      </c>
      <c r="P3346" s="1">
        <v>2.86</v>
      </c>
      <c r="Q3346" s="1">
        <v>2.86</v>
      </c>
      <c r="R3346" s="3">
        <v>47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20</v>
      </c>
      <c r="Z3346" s="1">
        <v>0</v>
      </c>
      <c r="AA3346" s="1">
        <v>20</v>
      </c>
      <c r="AB3346" s="1">
        <v>60</v>
      </c>
      <c r="AC3346" s="3">
        <v>11</v>
      </c>
      <c r="AD3346" s="1">
        <v>-9.7166989999999995E-2</v>
      </c>
      <c r="AE3346" s="1">
        <v>2.5668516386306499E-3</v>
      </c>
      <c r="AF3346" s="1">
        <v>1</v>
      </c>
      <c r="AG3346" s="1">
        <v>1</v>
      </c>
      <c r="AH3346" s="1">
        <v>11</v>
      </c>
      <c r="AI3346" s="1">
        <v>2</v>
      </c>
      <c r="AJ3346" s="1">
        <v>2</v>
      </c>
      <c r="AK3346" s="1">
        <v>51</v>
      </c>
    </row>
    <row r="3347" spans="1:37" x14ac:dyDescent="0.2">
      <c r="A3347" t="s">
        <v>3345</v>
      </c>
      <c r="B3347" t="s">
        <v>5123</v>
      </c>
      <c r="C3347" t="s">
        <v>5124</v>
      </c>
      <c r="D3347" t="s">
        <v>11799</v>
      </c>
      <c r="E3347" t="s">
        <v>6521</v>
      </c>
      <c r="F3347" s="35" t="s">
        <v>11808</v>
      </c>
      <c r="G3347" s="1" t="s">
        <v>5105</v>
      </c>
      <c r="H3347" s="1" t="s">
        <v>5105</v>
      </c>
      <c r="I3347" s="3">
        <v>1</v>
      </c>
      <c r="J3347" s="1">
        <v>1</v>
      </c>
      <c r="K3347" s="1">
        <v>1</v>
      </c>
      <c r="L3347" s="3">
        <v>1</v>
      </c>
      <c r="M3347" s="6">
        <v>120</v>
      </c>
      <c r="N3347" s="13">
        <v>120</v>
      </c>
      <c r="O3347" s="3">
        <v>44</v>
      </c>
      <c r="P3347" s="1">
        <v>1.64</v>
      </c>
      <c r="Q3347" s="1">
        <v>1.64</v>
      </c>
      <c r="R3347" s="3">
        <v>47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10</v>
      </c>
      <c r="Z3347" s="1">
        <v>0</v>
      </c>
      <c r="AA3347" s="1">
        <v>10</v>
      </c>
      <c r="AB3347" s="1">
        <v>80</v>
      </c>
      <c r="AC3347" s="3">
        <v>11</v>
      </c>
      <c r="AD3347" s="1">
        <v>-9.6854295000000007E-2</v>
      </c>
      <c r="AE3347" s="1">
        <v>3.80265206107279E-2</v>
      </c>
      <c r="AF3347" s="1">
        <v>1</v>
      </c>
      <c r="AG3347" s="1">
        <v>1</v>
      </c>
      <c r="AH3347" s="1">
        <v>11</v>
      </c>
      <c r="AI3347" s="1">
        <v>3</v>
      </c>
      <c r="AJ3347" s="1">
        <v>3</v>
      </c>
      <c r="AK3347" s="1">
        <v>51</v>
      </c>
    </row>
    <row r="3348" spans="1:37" x14ac:dyDescent="0.2">
      <c r="A3348" t="s">
        <v>3346</v>
      </c>
      <c r="B3348" t="s">
        <v>5123</v>
      </c>
      <c r="C3348" t="s">
        <v>5124</v>
      </c>
      <c r="D3348" t="s">
        <v>11799</v>
      </c>
      <c r="E3348" t="s">
        <v>8811</v>
      </c>
      <c r="F3348" s="35" t="s">
        <v>11809</v>
      </c>
      <c r="G3348" s="1" t="s">
        <v>5105</v>
      </c>
      <c r="H3348" s="1" t="s">
        <v>5105</v>
      </c>
      <c r="I3348" s="3">
        <v>1</v>
      </c>
      <c r="J3348" s="1">
        <v>1</v>
      </c>
      <c r="K3348" s="1">
        <v>1</v>
      </c>
      <c r="L3348" s="3">
        <v>1</v>
      </c>
      <c r="M3348" s="6">
        <v>118</v>
      </c>
      <c r="N3348" s="13">
        <v>118</v>
      </c>
      <c r="O3348" s="3">
        <v>44</v>
      </c>
      <c r="P3348" s="1">
        <v>1.6825000000000001</v>
      </c>
      <c r="Q3348" s="1">
        <v>1.6825000000000001</v>
      </c>
      <c r="R3348" s="3">
        <v>47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10</v>
      </c>
      <c r="Z3348" s="1">
        <v>0</v>
      </c>
      <c r="AA3348" s="1">
        <v>10</v>
      </c>
      <c r="AB3348" s="1">
        <v>80</v>
      </c>
      <c r="AC3348" s="3">
        <v>11</v>
      </c>
      <c r="AD3348" s="1">
        <v>-9.6854295000000007E-2</v>
      </c>
      <c r="AE3348" s="1">
        <v>3.80265206107279E-2</v>
      </c>
      <c r="AF3348" s="1">
        <v>1</v>
      </c>
      <c r="AG3348" s="1">
        <v>1</v>
      </c>
      <c r="AH3348" s="1">
        <v>11</v>
      </c>
      <c r="AI3348" s="1">
        <v>3</v>
      </c>
      <c r="AJ3348" s="1">
        <v>3</v>
      </c>
      <c r="AK3348" s="1">
        <v>51</v>
      </c>
    </row>
    <row r="3349" spans="1:37" x14ac:dyDescent="0.2">
      <c r="A3349" t="s">
        <v>3347</v>
      </c>
      <c r="B3349" t="s">
        <v>5123</v>
      </c>
      <c r="C3349" t="s">
        <v>5124</v>
      </c>
      <c r="D3349" t="s">
        <v>11799</v>
      </c>
      <c r="E3349" t="s">
        <v>11810</v>
      </c>
      <c r="F3349" s="35" t="s">
        <v>11811</v>
      </c>
      <c r="G3349" s="1" t="s">
        <v>5105</v>
      </c>
      <c r="H3349" s="1" t="s">
        <v>5105</v>
      </c>
      <c r="I3349" s="3">
        <v>1</v>
      </c>
      <c r="J3349" s="1">
        <v>1</v>
      </c>
      <c r="K3349" s="1">
        <v>1</v>
      </c>
      <c r="L3349" s="3">
        <v>1</v>
      </c>
      <c r="M3349" s="6">
        <v>92.6</v>
      </c>
      <c r="N3349" s="13">
        <v>92.6</v>
      </c>
      <c r="O3349" s="3">
        <v>44</v>
      </c>
      <c r="P3349" s="1">
        <v>1.7150000000000001</v>
      </c>
      <c r="Q3349" s="1">
        <v>1.7150000000000001</v>
      </c>
      <c r="R3349" s="3">
        <v>47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20</v>
      </c>
      <c r="Z3349" s="1">
        <v>0</v>
      </c>
      <c r="AA3349" s="1">
        <v>20</v>
      </c>
      <c r="AB3349" s="1">
        <v>60</v>
      </c>
      <c r="AC3349" s="3">
        <v>11</v>
      </c>
      <c r="AD3349" s="1">
        <v>-9.7166989999999995E-2</v>
      </c>
      <c r="AE3349" s="1">
        <v>2.5668516386306399E-3</v>
      </c>
      <c r="AF3349" s="1">
        <v>1</v>
      </c>
      <c r="AG3349" s="1">
        <v>1</v>
      </c>
      <c r="AH3349" s="1">
        <v>11</v>
      </c>
      <c r="AI3349" s="1">
        <v>2</v>
      </c>
      <c r="AJ3349" s="1">
        <v>2</v>
      </c>
      <c r="AK3349" s="1">
        <v>51</v>
      </c>
    </row>
    <row r="3350" spans="1:37" x14ac:dyDescent="0.2">
      <c r="A3350" t="s">
        <v>3348</v>
      </c>
      <c r="B3350" t="s">
        <v>5123</v>
      </c>
      <c r="C3350" t="s">
        <v>5124</v>
      </c>
      <c r="D3350" t="s">
        <v>11799</v>
      </c>
      <c r="E3350" t="s">
        <v>11812</v>
      </c>
      <c r="F3350" s="35" t="s">
        <v>11813</v>
      </c>
      <c r="G3350" s="1" t="s">
        <v>5105</v>
      </c>
      <c r="H3350" s="1" t="s">
        <v>5105</v>
      </c>
      <c r="I3350" s="3">
        <v>1</v>
      </c>
      <c r="J3350" s="1">
        <v>1</v>
      </c>
      <c r="K3350" s="1">
        <v>1</v>
      </c>
      <c r="L3350" s="3">
        <v>1</v>
      </c>
      <c r="M3350" s="6">
        <v>145</v>
      </c>
      <c r="N3350" s="13">
        <v>145</v>
      </c>
      <c r="O3350" s="3">
        <v>44</v>
      </c>
      <c r="P3350" s="1">
        <v>1.7150000000000001</v>
      </c>
      <c r="Q3350" s="1">
        <v>1.7150000000000001</v>
      </c>
      <c r="R3350" s="3">
        <v>47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10</v>
      </c>
      <c r="Z3350" s="1">
        <v>0</v>
      </c>
      <c r="AA3350" s="1">
        <v>10</v>
      </c>
      <c r="AB3350" s="1">
        <v>80</v>
      </c>
      <c r="AC3350" s="3">
        <v>11</v>
      </c>
      <c r="AD3350" s="1">
        <v>-9.6854295000000007E-2</v>
      </c>
      <c r="AE3350" s="1">
        <v>3.80265206107279E-2</v>
      </c>
      <c r="AF3350" s="1">
        <v>1</v>
      </c>
      <c r="AG3350" s="1">
        <v>1</v>
      </c>
      <c r="AH3350" s="1">
        <v>11</v>
      </c>
      <c r="AI3350" s="1">
        <v>2</v>
      </c>
      <c r="AJ3350" s="1">
        <v>2</v>
      </c>
      <c r="AK3350" s="1">
        <v>51</v>
      </c>
    </row>
    <row r="3351" spans="1:37" x14ac:dyDescent="0.2">
      <c r="A3351" t="s">
        <v>3349</v>
      </c>
      <c r="B3351" t="s">
        <v>5123</v>
      </c>
      <c r="C3351" t="s">
        <v>5124</v>
      </c>
      <c r="D3351" t="s">
        <v>11799</v>
      </c>
      <c r="E3351" t="s">
        <v>5864</v>
      </c>
      <c r="F3351" s="35" t="s">
        <v>11814</v>
      </c>
      <c r="G3351" s="1" t="s">
        <v>5105</v>
      </c>
      <c r="H3351" s="1" t="s">
        <v>5105</v>
      </c>
      <c r="I3351" s="3">
        <v>1</v>
      </c>
      <c r="J3351" s="1">
        <v>1</v>
      </c>
      <c r="K3351" s="1">
        <v>1</v>
      </c>
      <c r="L3351" s="3">
        <v>1</v>
      </c>
      <c r="M3351" s="6">
        <v>72.8</v>
      </c>
      <c r="N3351" s="13">
        <v>72.8</v>
      </c>
      <c r="O3351" s="3">
        <v>44</v>
      </c>
      <c r="P3351" s="1" t="s">
        <v>2</v>
      </c>
      <c r="Q3351" s="1">
        <v>3.7835000000000001</v>
      </c>
      <c r="R3351" s="3" t="s">
        <v>14989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10</v>
      </c>
      <c r="Z3351" s="1">
        <v>0</v>
      </c>
      <c r="AA3351" s="1">
        <v>10</v>
      </c>
      <c r="AB3351" s="1">
        <v>80</v>
      </c>
      <c r="AC3351" s="3">
        <v>11</v>
      </c>
      <c r="AD3351" s="1">
        <v>-9.6854295000000007E-2</v>
      </c>
      <c r="AE3351" s="1">
        <v>3.80265206107279E-2</v>
      </c>
      <c r="AF3351" s="1">
        <v>1</v>
      </c>
      <c r="AG3351" s="1">
        <v>1</v>
      </c>
      <c r="AH3351" s="1">
        <v>11</v>
      </c>
      <c r="AI3351" s="1">
        <v>1</v>
      </c>
      <c r="AJ3351" s="1">
        <v>1</v>
      </c>
      <c r="AK3351" s="1">
        <v>51</v>
      </c>
    </row>
    <row r="3352" spans="1:37" x14ac:dyDescent="0.2">
      <c r="A3352" t="s">
        <v>3350</v>
      </c>
      <c r="B3352" t="s">
        <v>5123</v>
      </c>
      <c r="C3352" t="s">
        <v>5124</v>
      </c>
      <c r="D3352" t="s">
        <v>11799</v>
      </c>
      <c r="E3352" t="s">
        <v>11815</v>
      </c>
      <c r="F3352" s="35" t="s">
        <v>11816</v>
      </c>
      <c r="G3352" s="1" t="s">
        <v>5105</v>
      </c>
      <c r="H3352" s="1" t="s">
        <v>5105</v>
      </c>
      <c r="I3352" s="3">
        <v>1</v>
      </c>
      <c r="J3352" s="1">
        <v>1</v>
      </c>
      <c r="K3352" s="1">
        <v>1</v>
      </c>
      <c r="L3352" s="3">
        <v>1</v>
      </c>
      <c r="M3352" s="6">
        <v>103</v>
      </c>
      <c r="N3352" s="13">
        <v>103</v>
      </c>
      <c r="O3352" s="3">
        <v>44</v>
      </c>
      <c r="P3352" s="1">
        <v>2.3199999999999998</v>
      </c>
      <c r="Q3352" s="1">
        <v>2.3199999999999998</v>
      </c>
      <c r="R3352" s="3">
        <v>47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10</v>
      </c>
      <c r="Z3352" s="1">
        <v>0</v>
      </c>
      <c r="AA3352" s="1">
        <v>10</v>
      </c>
      <c r="AB3352" s="1">
        <v>80</v>
      </c>
      <c r="AC3352" s="3">
        <v>11</v>
      </c>
      <c r="AD3352" s="1">
        <v>-9.6854295000000007E-2</v>
      </c>
      <c r="AE3352" s="1">
        <v>3.80265206107279E-2</v>
      </c>
      <c r="AF3352" s="1">
        <v>1</v>
      </c>
      <c r="AG3352" s="1">
        <v>1</v>
      </c>
      <c r="AH3352" s="1">
        <v>11</v>
      </c>
      <c r="AI3352" s="1">
        <v>2</v>
      </c>
      <c r="AJ3352" s="1">
        <v>2</v>
      </c>
      <c r="AK3352" s="11">
        <v>1</v>
      </c>
    </row>
    <row r="3353" spans="1:37" x14ac:dyDescent="0.2">
      <c r="A3353" t="s">
        <v>3351</v>
      </c>
      <c r="B3353" t="s">
        <v>5123</v>
      </c>
      <c r="C3353" t="s">
        <v>5124</v>
      </c>
      <c r="D3353" t="s">
        <v>11799</v>
      </c>
      <c r="E3353" t="s">
        <v>11817</v>
      </c>
      <c r="F3353" s="35" t="s">
        <v>11818</v>
      </c>
      <c r="G3353" s="1" t="s">
        <v>5105</v>
      </c>
      <c r="H3353" s="1" t="s">
        <v>5105</v>
      </c>
      <c r="I3353" s="3">
        <v>1</v>
      </c>
      <c r="J3353" s="1">
        <v>0</v>
      </c>
      <c r="K3353" s="1">
        <v>0</v>
      </c>
      <c r="L3353" s="3">
        <v>1</v>
      </c>
      <c r="M3353" s="6">
        <v>106.3</v>
      </c>
      <c r="N3353" s="13">
        <v>106.3</v>
      </c>
      <c r="O3353" s="3">
        <v>44</v>
      </c>
      <c r="P3353" s="1">
        <v>1.44</v>
      </c>
      <c r="Q3353" s="1">
        <v>1.44</v>
      </c>
      <c r="R3353" s="3">
        <v>47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10</v>
      </c>
      <c r="Z3353" s="1">
        <v>0</v>
      </c>
      <c r="AA3353" s="1">
        <v>10</v>
      </c>
      <c r="AB3353" s="1">
        <v>80</v>
      </c>
      <c r="AC3353" s="3">
        <v>11</v>
      </c>
      <c r="AD3353" s="1">
        <v>-9.6854295000000007E-2</v>
      </c>
      <c r="AE3353" s="1">
        <v>3.8026520610727803E-2</v>
      </c>
      <c r="AF3353" s="1">
        <v>1</v>
      </c>
      <c r="AG3353" s="1">
        <v>1</v>
      </c>
      <c r="AH3353" s="1">
        <v>11</v>
      </c>
      <c r="AI3353" s="1">
        <v>3</v>
      </c>
      <c r="AJ3353" s="1">
        <v>3</v>
      </c>
      <c r="AK3353" s="1">
        <v>51</v>
      </c>
    </row>
    <row r="3354" spans="1:37" x14ac:dyDescent="0.2">
      <c r="A3354" t="s">
        <v>3352</v>
      </c>
      <c r="B3354" t="s">
        <v>5123</v>
      </c>
      <c r="C3354" t="s">
        <v>5124</v>
      </c>
      <c r="D3354" t="s">
        <v>11799</v>
      </c>
      <c r="E3354" t="s">
        <v>7377</v>
      </c>
      <c r="F3354" s="35" t="s">
        <v>11819</v>
      </c>
      <c r="G3354" s="1" t="s">
        <v>5105</v>
      </c>
      <c r="H3354" s="1" t="s">
        <v>5105</v>
      </c>
      <c r="I3354" s="3">
        <v>1</v>
      </c>
      <c r="J3354" s="1">
        <v>1</v>
      </c>
      <c r="K3354" s="1">
        <v>1</v>
      </c>
      <c r="L3354" s="3">
        <v>1</v>
      </c>
      <c r="M3354" s="6">
        <v>108.8</v>
      </c>
      <c r="N3354" s="13">
        <v>108.8</v>
      </c>
      <c r="O3354" s="3">
        <v>44</v>
      </c>
      <c r="P3354" s="1">
        <v>1.47</v>
      </c>
      <c r="Q3354" s="1">
        <v>1.47</v>
      </c>
      <c r="R3354" s="3">
        <v>47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10</v>
      </c>
      <c r="Z3354" s="1">
        <v>0</v>
      </c>
      <c r="AA3354" s="1">
        <v>10</v>
      </c>
      <c r="AB3354" s="1">
        <v>80</v>
      </c>
      <c r="AC3354" s="3">
        <v>11</v>
      </c>
      <c r="AD3354" s="1">
        <v>-9.6854295000000007E-2</v>
      </c>
      <c r="AE3354" s="1">
        <v>3.8026520610727803E-2</v>
      </c>
      <c r="AF3354" s="1">
        <v>1</v>
      </c>
      <c r="AG3354" s="1">
        <v>1</v>
      </c>
      <c r="AH3354" s="1">
        <v>11</v>
      </c>
      <c r="AI3354" s="1">
        <v>4</v>
      </c>
      <c r="AJ3354" s="1">
        <v>4</v>
      </c>
      <c r="AK3354" s="1">
        <v>51</v>
      </c>
    </row>
    <row r="3355" spans="1:37" x14ac:dyDescent="0.2">
      <c r="A3355" t="s">
        <v>3353</v>
      </c>
      <c r="B3355" t="s">
        <v>5123</v>
      </c>
      <c r="C3355" t="s">
        <v>5124</v>
      </c>
      <c r="D3355" t="s">
        <v>11799</v>
      </c>
      <c r="E3355" t="s">
        <v>7927</v>
      </c>
      <c r="F3355" s="35" t="s">
        <v>11820</v>
      </c>
      <c r="G3355" s="1" t="s">
        <v>5106</v>
      </c>
      <c r="H3355" s="1" t="s">
        <v>5106</v>
      </c>
      <c r="I3355" s="3">
        <v>1</v>
      </c>
      <c r="J3355" s="1">
        <v>0</v>
      </c>
      <c r="K3355" s="1">
        <v>0</v>
      </c>
      <c r="L3355" s="3">
        <v>1</v>
      </c>
      <c r="M3355" s="6">
        <v>133.4</v>
      </c>
      <c r="N3355" s="13">
        <v>133.4</v>
      </c>
      <c r="O3355" s="3">
        <v>44</v>
      </c>
      <c r="P3355" s="1">
        <v>1.65</v>
      </c>
      <c r="Q3355" s="1">
        <v>1.65</v>
      </c>
      <c r="R3355" s="3">
        <v>47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10</v>
      </c>
      <c r="Z3355" s="1">
        <v>0</v>
      </c>
      <c r="AA3355" s="1">
        <v>10</v>
      </c>
      <c r="AB3355" s="1">
        <v>80</v>
      </c>
      <c r="AC3355" s="3">
        <v>11</v>
      </c>
      <c r="AD3355" s="1">
        <v>-9.6854295000000007E-2</v>
      </c>
      <c r="AE3355" s="1">
        <v>3.8026520610727803E-2</v>
      </c>
      <c r="AF3355" s="1">
        <v>1</v>
      </c>
      <c r="AG3355" s="1">
        <v>1</v>
      </c>
      <c r="AH3355" s="1">
        <v>11</v>
      </c>
      <c r="AI3355" s="1">
        <v>2</v>
      </c>
      <c r="AJ3355" s="1">
        <v>2</v>
      </c>
      <c r="AK3355" s="1">
        <v>51</v>
      </c>
    </row>
    <row r="3356" spans="1:37" x14ac:dyDescent="0.2">
      <c r="A3356" t="s">
        <v>3354</v>
      </c>
      <c r="B3356" t="s">
        <v>5123</v>
      </c>
      <c r="C3356" t="s">
        <v>5124</v>
      </c>
      <c r="D3356" t="s">
        <v>11799</v>
      </c>
      <c r="E3356" t="s">
        <v>11821</v>
      </c>
      <c r="F3356" s="35" t="s">
        <v>11822</v>
      </c>
      <c r="G3356" s="1" t="s">
        <v>5105</v>
      </c>
      <c r="H3356" s="1" t="s">
        <v>5105</v>
      </c>
      <c r="I3356" s="3">
        <v>1</v>
      </c>
      <c r="J3356" s="1">
        <v>1</v>
      </c>
      <c r="K3356" s="1">
        <v>1</v>
      </c>
      <c r="L3356" s="3">
        <v>1</v>
      </c>
      <c r="M3356" s="6">
        <v>124.5</v>
      </c>
      <c r="N3356" s="13">
        <v>124.5</v>
      </c>
      <c r="O3356" s="3">
        <v>44</v>
      </c>
      <c r="P3356" s="1">
        <v>1.42</v>
      </c>
      <c r="Q3356" s="1">
        <v>1.42</v>
      </c>
      <c r="R3356" s="3">
        <v>47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10</v>
      </c>
      <c r="Z3356" s="1">
        <v>0</v>
      </c>
      <c r="AA3356" s="1">
        <v>10</v>
      </c>
      <c r="AB3356" s="1">
        <v>80</v>
      </c>
      <c r="AC3356" s="3">
        <v>11</v>
      </c>
      <c r="AD3356" s="1">
        <v>-9.6854295000000007E-2</v>
      </c>
      <c r="AE3356" s="1">
        <v>3.8026520610727803E-2</v>
      </c>
      <c r="AF3356" s="1">
        <v>1</v>
      </c>
      <c r="AG3356" s="1">
        <v>1</v>
      </c>
      <c r="AH3356" s="1">
        <v>11</v>
      </c>
      <c r="AI3356" s="1">
        <v>2</v>
      </c>
      <c r="AJ3356" s="1">
        <v>2</v>
      </c>
      <c r="AK3356" s="1">
        <v>51</v>
      </c>
    </row>
    <row r="3357" spans="1:37" x14ac:dyDescent="0.2">
      <c r="A3357" t="s">
        <v>3355</v>
      </c>
      <c r="B3357" t="s">
        <v>5168</v>
      </c>
      <c r="C3357" t="s">
        <v>5605</v>
      </c>
      <c r="D3357" t="s">
        <v>11823</v>
      </c>
      <c r="E3357" t="s">
        <v>11824</v>
      </c>
      <c r="F3357" s="35" t="s">
        <v>11825</v>
      </c>
      <c r="G3357" s="1" t="s">
        <v>5104</v>
      </c>
      <c r="H3357" s="1" t="s">
        <v>5104</v>
      </c>
      <c r="I3357" s="3">
        <v>1</v>
      </c>
      <c r="J3357" s="1">
        <v>0</v>
      </c>
      <c r="K3357" s="1">
        <v>0</v>
      </c>
      <c r="L3357" s="3">
        <v>1</v>
      </c>
      <c r="M3357" s="6">
        <v>23.8</v>
      </c>
      <c r="N3357" s="13">
        <v>23.8</v>
      </c>
      <c r="O3357" s="3">
        <v>44</v>
      </c>
      <c r="P3357" s="1">
        <v>1.38</v>
      </c>
      <c r="Q3357" s="1">
        <v>1.38</v>
      </c>
      <c r="R3357" s="3">
        <v>47</v>
      </c>
      <c r="S3357" s="1">
        <v>100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3">
        <v>11</v>
      </c>
      <c r="AD3357" s="1">
        <v>9.9855619000000007E-2</v>
      </c>
      <c r="AE3357" s="1">
        <v>2.21434269404166E-2</v>
      </c>
      <c r="AF3357" s="1">
        <v>1</v>
      </c>
      <c r="AG3357" s="1">
        <v>1</v>
      </c>
      <c r="AH3357" s="1">
        <v>11</v>
      </c>
      <c r="AI3357" s="1">
        <v>5</v>
      </c>
      <c r="AJ3357" s="1">
        <v>5</v>
      </c>
      <c r="AK3357" s="1">
        <v>51</v>
      </c>
    </row>
    <row r="3358" spans="1:37" x14ac:dyDescent="0.2">
      <c r="A3358" t="s">
        <v>3356</v>
      </c>
      <c r="B3358" t="s">
        <v>5123</v>
      </c>
      <c r="C3358" t="s">
        <v>5131</v>
      </c>
      <c r="D3358" t="s">
        <v>11826</v>
      </c>
      <c r="E3358" t="s">
        <v>11827</v>
      </c>
      <c r="F3358" s="35" t="s">
        <v>11828</v>
      </c>
      <c r="G3358" s="1" t="s">
        <v>5104</v>
      </c>
      <c r="H3358" s="1" t="s">
        <v>5104</v>
      </c>
      <c r="I3358" s="3">
        <v>1</v>
      </c>
      <c r="J3358" s="1">
        <v>0</v>
      </c>
      <c r="K3358" s="1">
        <v>0</v>
      </c>
      <c r="L3358" s="3">
        <v>1</v>
      </c>
      <c r="M3358" s="6">
        <v>36.200000000000003</v>
      </c>
      <c r="N3358" s="13">
        <v>36.200000000000003</v>
      </c>
      <c r="O3358" s="3">
        <v>44</v>
      </c>
      <c r="P3358" s="1">
        <v>1.875</v>
      </c>
      <c r="Q3358" s="1">
        <v>1.875</v>
      </c>
      <c r="R3358" s="3">
        <v>1</v>
      </c>
      <c r="S3358" s="1">
        <v>20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10</v>
      </c>
      <c r="Z3358" s="1">
        <v>0</v>
      </c>
      <c r="AA3358" s="1">
        <v>40</v>
      </c>
      <c r="AB3358" s="1">
        <v>30</v>
      </c>
      <c r="AC3358" s="3">
        <v>11</v>
      </c>
      <c r="AD3358" s="1">
        <v>-3.6722113000000001E-2</v>
      </c>
      <c r="AE3358" s="1">
        <v>-5.4924045430878102E-3</v>
      </c>
      <c r="AF3358" s="1">
        <v>1</v>
      </c>
      <c r="AG3358" s="1">
        <v>1</v>
      </c>
      <c r="AH3358" s="1">
        <v>11</v>
      </c>
      <c r="AI3358" s="1">
        <v>1</v>
      </c>
      <c r="AJ3358" s="1">
        <v>1</v>
      </c>
      <c r="AK3358" s="1">
        <v>51</v>
      </c>
    </row>
    <row r="3359" spans="1:37" x14ac:dyDescent="0.2">
      <c r="A3359" t="s">
        <v>3357</v>
      </c>
      <c r="B3359" t="s">
        <v>5168</v>
      </c>
      <c r="C3359" t="s">
        <v>5169</v>
      </c>
      <c r="D3359" t="s">
        <v>11829</v>
      </c>
      <c r="E3359" t="s">
        <v>11830</v>
      </c>
      <c r="F3359" s="35" t="s">
        <v>11831</v>
      </c>
      <c r="G3359" s="1" t="s">
        <v>5104</v>
      </c>
      <c r="H3359" s="1" t="s">
        <v>5104</v>
      </c>
      <c r="I3359" s="3">
        <v>1</v>
      </c>
      <c r="J3359" s="1">
        <v>0</v>
      </c>
      <c r="K3359" s="1">
        <v>0</v>
      </c>
      <c r="L3359" s="3">
        <v>1</v>
      </c>
      <c r="M3359" s="6">
        <v>16.8</v>
      </c>
      <c r="N3359" s="13">
        <v>16.8</v>
      </c>
      <c r="O3359" s="3">
        <v>44</v>
      </c>
      <c r="P3359" s="1">
        <v>0.99</v>
      </c>
      <c r="Q3359" s="1">
        <v>0.99</v>
      </c>
      <c r="R3359" s="3">
        <v>47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100</v>
      </c>
      <c r="Z3359" s="1">
        <v>0</v>
      </c>
      <c r="AA3359" s="1">
        <v>0</v>
      </c>
      <c r="AB3359" s="1">
        <v>0</v>
      </c>
      <c r="AC3359" s="3">
        <v>11</v>
      </c>
      <c r="AD3359" s="1">
        <v>-3.0872732999999999E-2</v>
      </c>
      <c r="AE3359" s="1">
        <v>-0.113818620885237</v>
      </c>
      <c r="AF3359" s="1">
        <v>3</v>
      </c>
      <c r="AG3359" s="1">
        <v>3</v>
      </c>
      <c r="AH3359" s="1">
        <v>11</v>
      </c>
      <c r="AI3359" s="1">
        <v>3</v>
      </c>
      <c r="AJ3359" s="1">
        <v>3</v>
      </c>
      <c r="AK3359" s="1">
        <v>51</v>
      </c>
    </row>
    <row r="3360" spans="1:37" x14ac:dyDescent="0.2">
      <c r="A3360" t="s">
        <v>3358</v>
      </c>
      <c r="B3360" t="s">
        <v>5123</v>
      </c>
      <c r="C3360" t="s">
        <v>5254</v>
      </c>
      <c r="D3360" t="s">
        <v>11832</v>
      </c>
      <c r="E3360" t="s">
        <v>11833</v>
      </c>
      <c r="F3360" s="35" t="s">
        <v>11834</v>
      </c>
      <c r="G3360" s="1" t="s">
        <v>5105</v>
      </c>
      <c r="H3360" s="1" t="s">
        <v>5105</v>
      </c>
      <c r="I3360" s="3">
        <v>1</v>
      </c>
      <c r="J3360" s="1">
        <v>0</v>
      </c>
      <c r="K3360" s="1">
        <v>0</v>
      </c>
      <c r="L3360" s="3">
        <v>1</v>
      </c>
      <c r="M3360" s="6">
        <v>578.5</v>
      </c>
      <c r="N3360" s="13">
        <v>578.5</v>
      </c>
      <c r="O3360" s="3">
        <v>44</v>
      </c>
      <c r="P3360" s="1">
        <v>6.71</v>
      </c>
      <c r="Q3360" s="1">
        <v>6.71</v>
      </c>
      <c r="R3360" s="3">
        <v>47</v>
      </c>
      <c r="S3360" s="1">
        <v>20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40</v>
      </c>
      <c r="AB3360" s="1">
        <v>40</v>
      </c>
      <c r="AC3360" s="3">
        <v>11</v>
      </c>
      <c r="AD3360" s="1">
        <v>-4.1695915E-2</v>
      </c>
      <c r="AE3360" s="1">
        <v>2.43890040427127E-2</v>
      </c>
      <c r="AF3360" s="1">
        <v>1</v>
      </c>
      <c r="AG3360" s="1">
        <v>1</v>
      </c>
      <c r="AH3360" s="1">
        <v>11</v>
      </c>
      <c r="AI3360" s="1">
        <v>3</v>
      </c>
      <c r="AJ3360" s="1">
        <v>3</v>
      </c>
      <c r="AK3360" s="1">
        <v>51</v>
      </c>
    </row>
    <row r="3361" spans="1:37" x14ac:dyDescent="0.2">
      <c r="A3361" t="s">
        <v>3359</v>
      </c>
      <c r="B3361" t="s">
        <v>5123</v>
      </c>
      <c r="C3361" t="s">
        <v>5254</v>
      </c>
      <c r="D3361" t="s">
        <v>11832</v>
      </c>
      <c r="E3361" t="s">
        <v>6057</v>
      </c>
      <c r="F3361" s="35" t="s">
        <v>11835</v>
      </c>
      <c r="G3361" s="1" t="s">
        <v>5105</v>
      </c>
      <c r="H3361" s="1" t="s">
        <v>5105</v>
      </c>
      <c r="I3361" s="3">
        <v>1</v>
      </c>
      <c r="J3361" s="1">
        <v>0</v>
      </c>
      <c r="K3361" s="1">
        <v>0</v>
      </c>
      <c r="L3361" s="3">
        <v>1</v>
      </c>
      <c r="M3361" s="6">
        <v>691.6</v>
      </c>
      <c r="N3361" s="13">
        <v>691.6</v>
      </c>
      <c r="O3361" s="3">
        <v>44</v>
      </c>
      <c r="P3361" s="1">
        <v>4.7149999999999999</v>
      </c>
      <c r="Q3361" s="1">
        <v>4.7149999999999999</v>
      </c>
      <c r="R3361" s="3">
        <v>47</v>
      </c>
      <c r="S3361" s="1">
        <v>20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40</v>
      </c>
      <c r="AB3361" s="1">
        <v>40</v>
      </c>
      <c r="AC3361" s="3">
        <v>11</v>
      </c>
      <c r="AD3361" s="1">
        <v>-4.1695915E-2</v>
      </c>
      <c r="AE3361" s="1">
        <v>2.43890040427127E-2</v>
      </c>
      <c r="AF3361" s="1">
        <v>1</v>
      </c>
      <c r="AG3361" s="1">
        <v>1</v>
      </c>
      <c r="AH3361" s="1">
        <v>11</v>
      </c>
      <c r="AI3361" s="1">
        <v>3</v>
      </c>
      <c r="AJ3361" s="1">
        <v>3</v>
      </c>
      <c r="AK3361" s="1">
        <v>51</v>
      </c>
    </row>
    <row r="3362" spans="1:37" x14ac:dyDescent="0.2">
      <c r="A3362" t="s">
        <v>3360</v>
      </c>
      <c r="B3362" t="s">
        <v>5123</v>
      </c>
      <c r="C3362" t="s">
        <v>5131</v>
      </c>
      <c r="D3362" t="s">
        <v>11836</v>
      </c>
      <c r="E3362" t="s">
        <v>9160</v>
      </c>
      <c r="F3362" s="35" t="s">
        <v>11837</v>
      </c>
      <c r="G3362" s="1" t="s">
        <v>5104</v>
      </c>
      <c r="H3362" s="1" t="s">
        <v>5104</v>
      </c>
      <c r="I3362" s="3">
        <v>1</v>
      </c>
      <c r="J3362" s="1">
        <v>0</v>
      </c>
      <c r="K3362" s="1">
        <v>0</v>
      </c>
      <c r="L3362" s="3">
        <v>1</v>
      </c>
      <c r="M3362" s="6">
        <v>120</v>
      </c>
      <c r="N3362" s="13">
        <v>120</v>
      </c>
      <c r="O3362" s="3">
        <v>44</v>
      </c>
      <c r="P3362" s="1">
        <v>2.2250000000000001</v>
      </c>
      <c r="Q3362" s="1">
        <v>2.2250000000000001</v>
      </c>
      <c r="R3362" s="3">
        <v>47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50</v>
      </c>
      <c r="Z3362" s="1">
        <v>0</v>
      </c>
      <c r="AA3362" s="1">
        <v>0</v>
      </c>
      <c r="AB3362" s="1">
        <v>50</v>
      </c>
      <c r="AC3362" s="3">
        <v>11</v>
      </c>
      <c r="AD3362" s="1">
        <v>-9.0774998999999995E-2</v>
      </c>
      <c r="AE3362" s="1">
        <v>-3.2007935439126001E-2</v>
      </c>
      <c r="AF3362" s="1">
        <v>1</v>
      </c>
      <c r="AG3362" s="1">
        <v>1</v>
      </c>
      <c r="AH3362" s="1">
        <v>11</v>
      </c>
      <c r="AI3362" s="1">
        <v>3</v>
      </c>
      <c r="AJ3362" s="1">
        <v>3</v>
      </c>
      <c r="AK3362" s="1">
        <v>51</v>
      </c>
    </row>
    <row r="3363" spans="1:37" x14ac:dyDescent="0.2">
      <c r="A3363" t="s">
        <v>3361</v>
      </c>
      <c r="B3363" t="s">
        <v>5233</v>
      </c>
      <c r="C3363" t="s">
        <v>5234</v>
      </c>
      <c r="D3363" t="s">
        <v>11838</v>
      </c>
      <c r="E3363" t="s">
        <v>11839</v>
      </c>
      <c r="F3363" s="35" t="s">
        <v>11840</v>
      </c>
      <c r="G3363" s="1" t="s">
        <v>5106</v>
      </c>
      <c r="H3363" s="1" t="s">
        <v>5106</v>
      </c>
      <c r="I3363" s="3">
        <v>2</v>
      </c>
      <c r="J3363" s="1">
        <v>0</v>
      </c>
      <c r="K3363" s="1">
        <v>0</v>
      </c>
      <c r="L3363" s="3">
        <v>1</v>
      </c>
      <c r="M3363" s="6">
        <v>17250</v>
      </c>
      <c r="N3363" s="13">
        <v>17250</v>
      </c>
      <c r="O3363" s="3">
        <v>44</v>
      </c>
      <c r="P3363" s="1">
        <v>0.99</v>
      </c>
      <c r="Q3363" s="1">
        <v>0.99</v>
      </c>
      <c r="R3363" s="3">
        <v>47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100</v>
      </c>
      <c r="AC3363" s="3">
        <v>11</v>
      </c>
      <c r="AD3363" s="1">
        <v>-9.0224465000000004E-2</v>
      </c>
      <c r="AE3363" s="1">
        <v>7.4363546281954296E-2</v>
      </c>
      <c r="AF3363" s="1">
        <v>1</v>
      </c>
      <c r="AG3363" s="1">
        <v>1</v>
      </c>
      <c r="AH3363" s="1">
        <v>11</v>
      </c>
      <c r="AI3363" s="1">
        <v>3</v>
      </c>
      <c r="AJ3363" s="1">
        <v>3</v>
      </c>
      <c r="AK3363" s="1">
        <v>51</v>
      </c>
    </row>
    <row r="3364" spans="1:37" x14ac:dyDescent="0.2">
      <c r="A3364" t="s">
        <v>3362</v>
      </c>
      <c r="B3364" t="s">
        <v>5233</v>
      </c>
      <c r="C3364" t="s">
        <v>5234</v>
      </c>
      <c r="D3364" t="s">
        <v>11841</v>
      </c>
      <c r="E3364" t="s">
        <v>9106</v>
      </c>
      <c r="F3364" s="35" t="s">
        <v>11842</v>
      </c>
      <c r="G3364" s="1" t="s">
        <v>5106</v>
      </c>
      <c r="H3364" s="1" t="s">
        <v>5106</v>
      </c>
      <c r="I3364" s="3">
        <v>1</v>
      </c>
      <c r="J3364" s="1">
        <v>0</v>
      </c>
      <c r="K3364" s="1">
        <v>0</v>
      </c>
      <c r="L3364" s="3">
        <v>1</v>
      </c>
      <c r="M3364" s="6">
        <v>340501.1</v>
      </c>
      <c r="N3364" s="13">
        <v>340501.1</v>
      </c>
      <c r="O3364" s="3">
        <v>44</v>
      </c>
      <c r="P3364" s="1">
        <v>1.01</v>
      </c>
      <c r="Q3364" s="1">
        <v>1.01</v>
      </c>
      <c r="R3364" s="3">
        <v>47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10</v>
      </c>
      <c r="Z3364" s="1">
        <v>0</v>
      </c>
      <c r="AA3364" s="1">
        <v>0</v>
      </c>
      <c r="AB3364" s="1">
        <v>90</v>
      </c>
      <c r="AC3364" s="3">
        <v>11</v>
      </c>
      <c r="AD3364" s="1">
        <v>-9.4039089000000006E-2</v>
      </c>
      <c r="AE3364" s="1">
        <v>4.7179421603604201E-2</v>
      </c>
      <c r="AF3364" s="1">
        <v>1</v>
      </c>
      <c r="AG3364" s="1">
        <v>1</v>
      </c>
      <c r="AH3364" s="1">
        <v>11</v>
      </c>
      <c r="AI3364" s="1">
        <v>1</v>
      </c>
      <c r="AJ3364" s="1">
        <v>1</v>
      </c>
      <c r="AK3364" s="1">
        <v>51</v>
      </c>
    </row>
    <row r="3365" spans="1:37" x14ac:dyDescent="0.2">
      <c r="A3365" t="s">
        <v>3363</v>
      </c>
      <c r="B3365" t="s">
        <v>5233</v>
      </c>
      <c r="C3365" t="s">
        <v>5234</v>
      </c>
      <c r="D3365" t="s">
        <v>11843</v>
      </c>
      <c r="E3365" t="s">
        <v>11844</v>
      </c>
      <c r="F3365" s="35" t="s">
        <v>11845</v>
      </c>
      <c r="G3365" s="1" t="s">
        <v>5107</v>
      </c>
      <c r="H3365" s="1" t="s">
        <v>5107</v>
      </c>
      <c r="I3365" s="3">
        <v>1</v>
      </c>
      <c r="J3365" s="1">
        <v>1</v>
      </c>
      <c r="K3365" s="1">
        <v>1</v>
      </c>
      <c r="L3365" s="3">
        <v>1</v>
      </c>
      <c r="M3365" s="6">
        <v>180000</v>
      </c>
      <c r="N3365" s="13">
        <v>180000</v>
      </c>
      <c r="O3365" s="3">
        <v>44</v>
      </c>
      <c r="P3365" s="1">
        <v>1.21</v>
      </c>
      <c r="Q3365" s="1">
        <v>1.21</v>
      </c>
      <c r="R3365" s="3">
        <v>47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100</v>
      </c>
      <c r="AC3365" s="3">
        <v>11</v>
      </c>
      <c r="AD3365" s="1">
        <v>-9.0224465000000004E-2</v>
      </c>
      <c r="AE3365" s="1">
        <v>7.4363546281954296E-2</v>
      </c>
      <c r="AF3365" s="1">
        <v>1</v>
      </c>
      <c r="AG3365" s="1">
        <v>1</v>
      </c>
      <c r="AH3365" s="1">
        <v>11</v>
      </c>
      <c r="AI3365" s="1">
        <v>5</v>
      </c>
      <c r="AJ3365" s="1">
        <v>5</v>
      </c>
      <c r="AK3365" s="1">
        <v>51</v>
      </c>
    </row>
    <row r="3366" spans="1:37" x14ac:dyDescent="0.2">
      <c r="A3366" t="s">
        <v>3364</v>
      </c>
      <c r="B3366" t="s">
        <v>5233</v>
      </c>
      <c r="C3366" t="s">
        <v>5234</v>
      </c>
      <c r="D3366" t="s">
        <v>11843</v>
      </c>
      <c r="E3366" t="s">
        <v>6405</v>
      </c>
      <c r="F3366" s="35" t="s">
        <v>11846</v>
      </c>
      <c r="G3366" s="1" t="s">
        <v>5107</v>
      </c>
      <c r="H3366" s="1" t="s">
        <v>5107</v>
      </c>
      <c r="I3366" s="3">
        <v>1</v>
      </c>
      <c r="J3366" s="1">
        <v>1</v>
      </c>
      <c r="K3366" s="1">
        <v>1</v>
      </c>
      <c r="L3366" s="3">
        <v>1</v>
      </c>
      <c r="M3366" s="6">
        <v>74644.899999999994</v>
      </c>
      <c r="N3366" s="13">
        <v>74644.899999999994</v>
      </c>
      <c r="O3366" s="3">
        <v>44</v>
      </c>
      <c r="P3366" s="1">
        <v>1.095</v>
      </c>
      <c r="Q3366" s="1">
        <v>1.095</v>
      </c>
      <c r="R3366" s="3">
        <v>47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100</v>
      </c>
      <c r="AC3366" s="3">
        <v>11</v>
      </c>
      <c r="AD3366" s="1">
        <v>-9.0224465000000004E-2</v>
      </c>
      <c r="AE3366" s="1">
        <v>7.4363546281954296E-2</v>
      </c>
      <c r="AF3366" s="1">
        <v>1</v>
      </c>
      <c r="AG3366" s="1">
        <v>1</v>
      </c>
      <c r="AH3366" s="1">
        <v>11</v>
      </c>
      <c r="AI3366" s="1">
        <v>2</v>
      </c>
      <c r="AJ3366" s="1">
        <v>2</v>
      </c>
      <c r="AK3366" s="1">
        <v>51</v>
      </c>
    </row>
    <row r="3367" spans="1:37" x14ac:dyDescent="0.2">
      <c r="A3367" t="s">
        <v>3365</v>
      </c>
      <c r="B3367" t="s">
        <v>5233</v>
      </c>
      <c r="C3367" t="s">
        <v>5234</v>
      </c>
      <c r="D3367" t="s">
        <v>11843</v>
      </c>
      <c r="E3367" t="s">
        <v>11847</v>
      </c>
      <c r="F3367" s="35" t="s">
        <v>11848</v>
      </c>
      <c r="G3367" s="1" t="s">
        <v>5105</v>
      </c>
      <c r="H3367" s="1" t="s">
        <v>5105</v>
      </c>
      <c r="I3367" s="3">
        <v>1</v>
      </c>
      <c r="J3367" s="1">
        <v>0</v>
      </c>
      <c r="K3367" s="1">
        <v>0</v>
      </c>
      <c r="L3367" s="3">
        <v>1</v>
      </c>
      <c r="M3367" s="6">
        <v>55650.6</v>
      </c>
      <c r="N3367" s="13">
        <v>55650.6</v>
      </c>
      <c r="O3367" s="3">
        <v>44</v>
      </c>
      <c r="P3367" s="1">
        <v>1.1399999999999999</v>
      </c>
      <c r="Q3367" s="1">
        <v>1.1399999999999999</v>
      </c>
      <c r="R3367" s="3">
        <v>47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100</v>
      </c>
      <c r="AC3367" s="3">
        <v>11</v>
      </c>
      <c r="AD3367" s="1">
        <v>-9.0224465000000004E-2</v>
      </c>
      <c r="AE3367" s="1">
        <v>7.4363546281954296E-2</v>
      </c>
      <c r="AF3367" s="1">
        <v>1</v>
      </c>
      <c r="AG3367" s="1">
        <v>1</v>
      </c>
      <c r="AH3367" s="1">
        <v>11</v>
      </c>
      <c r="AI3367" s="1">
        <v>3</v>
      </c>
      <c r="AJ3367" s="1">
        <v>3</v>
      </c>
      <c r="AK3367" s="1">
        <v>51</v>
      </c>
    </row>
    <row r="3368" spans="1:37" x14ac:dyDescent="0.2">
      <c r="A3368" t="s">
        <v>3366</v>
      </c>
      <c r="B3368" t="s">
        <v>5233</v>
      </c>
      <c r="C3368" t="s">
        <v>5234</v>
      </c>
      <c r="D3368" t="s">
        <v>11843</v>
      </c>
      <c r="E3368" t="s">
        <v>11849</v>
      </c>
      <c r="F3368" s="35" t="s">
        <v>11850</v>
      </c>
      <c r="G3368" s="1" t="s">
        <v>5105</v>
      </c>
      <c r="H3368" s="1" t="s">
        <v>5105</v>
      </c>
      <c r="I3368" s="3">
        <v>1</v>
      </c>
      <c r="J3368" s="1">
        <v>0</v>
      </c>
      <c r="K3368" s="1">
        <v>0</v>
      </c>
      <c r="L3368" s="3">
        <v>1</v>
      </c>
      <c r="M3368" s="6">
        <v>90000</v>
      </c>
      <c r="N3368" s="13">
        <v>90000</v>
      </c>
      <c r="O3368" s="3">
        <v>44</v>
      </c>
      <c r="P3368" s="1">
        <v>1</v>
      </c>
      <c r="Q3368" s="1">
        <v>1</v>
      </c>
      <c r="R3368" s="3">
        <v>47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100</v>
      </c>
      <c r="AC3368" s="3">
        <v>11</v>
      </c>
      <c r="AD3368" s="1">
        <v>-9.0224465000000004E-2</v>
      </c>
      <c r="AE3368" s="1">
        <v>7.4363546281954296E-2</v>
      </c>
      <c r="AF3368" s="1">
        <v>1</v>
      </c>
      <c r="AG3368" s="1">
        <v>1</v>
      </c>
      <c r="AH3368" s="1">
        <v>11</v>
      </c>
      <c r="AI3368" s="1">
        <v>5</v>
      </c>
      <c r="AJ3368" s="1">
        <v>5</v>
      </c>
      <c r="AK3368" s="1">
        <v>51</v>
      </c>
    </row>
    <row r="3369" spans="1:37" x14ac:dyDescent="0.2">
      <c r="A3369" t="s">
        <v>3367</v>
      </c>
      <c r="B3369" t="s">
        <v>5233</v>
      </c>
      <c r="C3369" t="s">
        <v>5234</v>
      </c>
      <c r="D3369" t="s">
        <v>11843</v>
      </c>
      <c r="E3369" t="s">
        <v>7182</v>
      </c>
      <c r="F3369" s="35" t="s">
        <v>11851</v>
      </c>
      <c r="G3369" s="1" t="s">
        <v>5107</v>
      </c>
      <c r="H3369" s="1" t="s">
        <v>5107</v>
      </c>
      <c r="I3369" s="3">
        <v>1</v>
      </c>
      <c r="J3369" s="1">
        <v>0</v>
      </c>
      <c r="K3369" s="1">
        <v>0</v>
      </c>
      <c r="L3369" s="3">
        <v>1</v>
      </c>
      <c r="M3369" s="6">
        <v>60000</v>
      </c>
      <c r="N3369" s="13">
        <v>60000</v>
      </c>
      <c r="O3369" s="3">
        <v>44</v>
      </c>
      <c r="P3369" s="1">
        <v>1.2050000000000001</v>
      </c>
      <c r="Q3369" s="1">
        <v>1.2050000000000001</v>
      </c>
      <c r="R3369" s="3">
        <v>47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100</v>
      </c>
      <c r="AC3369" s="3">
        <v>11</v>
      </c>
      <c r="AD3369" s="1">
        <v>-9.0224465000000004E-2</v>
      </c>
      <c r="AE3369" s="1">
        <v>7.4363546281954296E-2</v>
      </c>
      <c r="AF3369" s="1">
        <v>1</v>
      </c>
      <c r="AG3369" s="1">
        <v>1</v>
      </c>
      <c r="AH3369" s="1">
        <v>11</v>
      </c>
      <c r="AI3369" s="1">
        <v>8</v>
      </c>
      <c r="AJ3369" s="1">
        <v>8</v>
      </c>
      <c r="AK3369" s="1">
        <v>51</v>
      </c>
    </row>
    <row r="3370" spans="1:37" ht="17" x14ac:dyDescent="0.2">
      <c r="A3370" t="s">
        <v>3368</v>
      </c>
      <c r="B3370" t="s">
        <v>5123</v>
      </c>
      <c r="C3370" t="s">
        <v>5131</v>
      </c>
      <c r="D3370" t="s">
        <v>11852</v>
      </c>
      <c r="E3370" t="s">
        <v>11853</v>
      </c>
      <c r="F3370" s="35" t="s">
        <v>14939</v>
      </c>
      <c r="G3370" s="1" t="s">
        <v>5106</v>
      </c>
      <c r="H3370" s="1" t="s">
        <v>5106</v>
      </c>
      <c r="I3370" s="3">
        <v>1</v>
      </c>
      <c r="J3370" s="1">
        <v>0</v>
      </c>
      <c r="K3370" s="1">
        <v>0</v>
      </c>
      <c r="L3370" s="3">
        <v>1</v>
      </c>
      <c r="M3370" s="6">
        <v>68</v>
      </c>
      <c r="N3370" s="13">
        <v>68</v>
      </c>
      <c r="O3370" s="3">
        <v>44</v>
      </c>
      <c r="P3370" s="1" t="s">
        <v>2</v>
      </c>
      <c r="Q3370" s="1">
        <v>3.7061000000000002</v>
      </c>
      <c r="R3370" s="3" t="s">
        <v>14989</v>
      </c>
      <c r="S3370" s="1">
        <v>90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10</v>
      </c>
      <c r="AC3370" s="3">
        <v>11</v>
      </c>
      <c r="AD3370" s="1">
        <v>7.9386037000000007E-2</v>
      </c>
      <c r="AE3370" s="1">
        <v>3.1693770937303599E-2</v>
      </c>
      <c r="AF3370" s="1">
        <v>1</v>
      </c>
      <c r="AG3370" s="1">
        <v>1</v>
      </c>
      <c r="AH3370" s="1">
        <v>11</v>
      </c>
      <c r="AI3370" s="1" t="s">
        <v>2</v>
      </c>
      <c r="AJ3370" s="1">
        <v>2</v>
      </c>
      <c r="AK3370" s="11" t="s">
        <v>14989</v>
      </c>
    </row>
    <row r="3371" spans="1:37" x14ac:dyDescent="0.2">
      <c r="A3371" t="s">
        <v>3369</v>
      </c>
      <c r="B3371" t="s">
        <v>5123</v>
      </c>
      <c r="C3371" t="s">
        <v>5131</v>
      </c>
      <c r="D3371" t="s">
        <v>11852</v>
      </c>
      <c r="E3371" t="s">
        <v>11854</v>
      </c>
      <c r="F3371" s="35" t="s">
        <v>11855</v>
      </c>
      <c r="G3371" s="1" t="s">
        <v>5104</v>
      </c>
      <c r="H3371" s="1" t="s">
        <v>5104</v>
      </c>
      <c r="I3371" s="3">
        <v>1</v>
      </c>
      <c r="J3371" s="1">
        <v>0</v>
      </c>
      <c r="K3371" s="1">
        <v>0</v>
      </c>
      <c r="L3371" s="3">
        <v>1</v>
      </c>
      <c r="M3371" s="6">
        <v>25.2</v>
      </c>
      <c r="N3371" s="13">
        <v>25.2</v>
      </c>
      <c r="O3371" s="3">
        <v>44</v>
      </c>
      <c r="P3371" s="1" t="s">
        <v>2</v>
      </c>
      <c r="Q3371" s="1">
        <v>3.5335000000000001</v>
      </c>
      <c r="R3371" s="3" t="s">
        <v>14989</v>
      </c>
      <c r="S3371" s="1">
        <v>90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10</v>
      </c>
      <c r="AC3371" s="3">
        <v>11</v>
      </c>
      <c r="AD3371" s="1">
        <v>7.9386037000000007E-2</v>
      </c>
      <c r="AE3371" s="1">
        <v>3.1693770937303599E-2</v>
      </c>
      <c r="AF3371" s="1">
        <v>1</v>
      </c>
      <c r="AG3371" s="1">
        <v>1</v>
      </c>
      <c r="AH3371" s="1">
        <v>11</v>
      </c>
      <c r="AI3371" s="1">
        <v>1</v>
      </c>
      <c r="AJ3371" s="1">
        <v>1</v>
      </c>
      <c r="AK3371" s="1">
        <v>51</v>
      </c>
    </row>
    <row r="3372" spans="1:37" x14ac:dyDescent="0.2">
      <c r="A3372" t="s">
        <v>3370</v>
      </c>
      <c r="B3372" t="s">
        <v>5123</v>
      </c>
      <c r="C3372" t="s">
        <v>5131</v>
      </c>
      <c r="D3372" t="s">
        <v>11852</v>
      </c>
      <c r="E3372" t="s">
        <v>11856</v>
      </c>
      <c r="F3372" s="35" t="s">
        <v>11857</v>
      </c>
      <c r="G3372" s="1" t="s">
        <v>5106</v>
      </c>
      <c r="H3372" s="1" t="s">
        <v>5106</v>
      </c>
      <c r="I3372" s="3">
        <v>2</v>
      </c>
      <c r="J3372" s="1">
        <v>0</v>
      </c>
      <c r="K3372" s="1">
        <v>0</v>
      </c>
      <c r="L3372" s="3">
        <v>1</v>
      </c>
      <c r="M3372" s="6">
        <v>68</v>
      </c>
      <c r="N3372" s="13">
        <v>68</v>
      </c>
      <c r="O3372" s="3">
        <v>44</v>
      </c>
      <c r="P3372" s="1" t="s">
        <v>2</v>
      </c>
      <c r="Q3372" s="1">
        <v>4.2919999999999998</v>
      </c>
      <c r="R3372" s="3" t="s">
        <v>14989</v>
      </c>
      <c r="S3372" s="1">
        <v>90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10</v>
      </c>
      <c r="AC3372" s="3">
        <v>11</v>
      </c>
      <c r="AD3372" s="1">
        <v>7.9386037000000007E-2</v>
      </c>
      <c r="AE3372" s="1">
        <v>3.1693770937303599E-2</v>
      </c>
      <c r="AF3372" s="1">
        <v>1</v>
      </c>
      <c r="AG3372" s="1">
        <v>1</v>
      </c>
      <c r="AH3372" s="1">
        <v>11</v>
      </c>
      <c r="AI3372" s="1">
        <v>3</v>
      </c>
      <c r="AJ3372" s="1">
        <v>3</v>
      </c>
      <c r="AK3372" s="1">
        <v>51</v>
      </c>
    </row>
    <row r="3373" spans="1:37" x14ac:dyDescent="0.2">
      <c r="A3373" t="s">
        <v>3371</v>
      </c>
      <c r="B3373" t="s">
        <v>5123</v>
      </c>
      <c r="C3373" t="s">
        <v>5131</v>
      </c>
      <c r="D3373" t="s">
        <v>11852</v>
      </c>
      <c r="E3373" t="s">
        <v>11858</v>
      </c>
      <c r="F3373" s="35" t="s">
        <v>11859</v>
      </c>
      <c r="G3373" s="1" t="s">
        <v>5105</v>
      </c>
      <c r="H3373" s="1" t="s">
        <v>5105</v>
      </c>
      <c r="I3373" s="3">
        <v>2</v>
      </c>
      <c r="J3373" s="1">
        <v>0</v>
      </c>
      <c r="K3373" s="1">
        <v>0</v>
      </c>
      <c r="L3373" s="3">
        <v>1</v>
      </c>
      <c r="M3373" s="6">
        <v>66.400000000000006</v>
      </c>
      <c r="N3373" s="13">
        <v>66.400000000000006</v>
      </c>
      <c r="O3373" s="3">
        <v>44</v>
      </c>
      <c r="P3373" s="1" t="s">
        <v>2</v>
      </c>
      <c r="Q3373" s="1">
        <v>4.1265999999999998</v>
      </c>
      <c r="R3373" s="3" t="s">
        <v>14989</v>
      </c>
      <c r="S3373" s="1">
        <v>90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10</v>
      </c>
      <c r="AC3373" s="3">
        <v>11</v>
      </c>
      <c r="AD3373" s="1">
        <v>7.9386037000000007E-2</v>
      </c>
      <c r="AE3373" s="1">
        <v>3.1693770937303703E-2</v>
      </c>
      <c r="AF3373" s="1">
        <v>1</v>
      </c>
      <c r="AG3373" s="1">
        <v>1</v>
      </c>
      <c r="AH3373" s="1">
        <v>11</v>
      </c>
      <c r="AI3373" s="1">
        <v>1</v>
      </c>
      <c r="AJ3373" s="1">
        <v>1</v>
      </c>
      <c r="AK3373" s="1">
        <v>51</v>
      </c>
    </row>
    <row r="3374" spans="1:37" x14ac:dyDescent="0.2">
      <c r="A3374" t="s">
        <v>3372</v>
      </c>
      <c r="B3374" t="s">
        <v>5123</v>
      </c>
      <c r="C3374" t="s">
        <v>5131</v>
      </c>
      <c r="D3374" t="s">
        <v>11852</v>
      </c>
      <c r="E3374" t="s">
        <v>11860</v>
      </c>
      <c r="F3374" s="35" t="s">
        <v>14939</v>
      </c>
      <c r="G3374" s="1" t="s">
        <v>5106</v>
      </c>
      <c r="H3374" s="1" t="s">
        <v>5106</v>
      </c>
      <c r="I3374" s="3">
        <v>1</v>
      </c>
      <c r="J3374" s="1">
        <v>0</v>
      </c>
      <c r="K3374" s="1">
        <v>0</v>
      </c>
      <c r="L3374" s="3">
        <v>1</v>
      </c>
      <c r="M3374" s="6">
        <f>(40+105)/2</f>
        <v>72.5</v>
      </c>
      <c r="N3374" s="1">
        <f>(40+105)/2</f>
        <v>72.5</v>
      </c>
      <c r="O3374" s="3">
        <v>1</v>
      </c>
      <c r="P3374" s="1">
        <v>2.7650000000000001</v>
      </c>
      <c r="Q3374" s="1">
        <v>2.7650000000000001</v>
      </c>
      <c r="R3374" s="3">
        <v>47</v>
      </c>
      <c r="S3374" s="1">
        <v>90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10</v>
      </c>
      <c r="AC3374" s="3">
        <v>11</v>
      </c>
      <c r="AD3374" s="1">
        <v>7.9386037000000007E-2</v>
      </c>
      <c r="AE3374" s="1">
        <v>3.1693770937303703E-2</v>
      </c>
      <c r="AF3374" s="1">
        <v>1</v>
      </c>
      <c r="AG3374" s="1">
        <v>1</v>
      </c>
      <c r="AH3374" s="1">
        <v>11</v>
      </c>
      <c r="AI3374" s="1">
        <v>4</v>
      </c>
      <c r="AJ3374" s="1">
        <v>4</v>
      </c>
      <c r="AK3374" s="1">
        <v>51</v>
      </c>
    </row>
    <row r="3375" spans="1:37" x14ac:dyDescent="0.2">
      <c r="A3375" t="s">
        <v>3373</v>
      </c>
      <c r="B3375" t="s">
        <v>5123</v>
      </c>
      <c r="C3375" t="s">
        <v>5131</v>
      </c>
      <c r="D3375" t="s">
        <v>11852</v>
      </c>
      <c r="E3375" t="s">
        <v>11861</v>
      </c>
      <c r="F3375" s="35" t="s">
        <v>11862</v>
      </c>
      <c r="G3375" s="1" t="s">
        <v>5105</v>
      </c>
      <c r="H3375" s="1" t="s">
        <v>5105</v>
      </c>
      <c r="I3375" s="3">
        <v>1</v>
      </c>
      <c r="J3375" s="1">
        <v>0</v>
      </c>
      <c r="K3375" s="1">
        <v>0</v>
      </c>
      <c r="L3375" s="3">
        <v>1</v>
      </c>
      <c r="M3375" s="6">
        <v>81.5</v>
      </c>
      <c r="N3375" s="13">
        <v>81.5</v>
      </c>
      <c r="O3375" s="3">
        <v>44</v>
      </c>
      <c r="P3375" s="1">
        <v>4</v>
      </c>
      <c r="Q3375" s="1">
        <v>4</v>
      </c>
      <c r="R3375" s="3">
        <v>1</v>
      </c>
      <c r="S3375" s="1">
        <v>90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10</v>
      </c>
      <c r="AC3375" s="3">
        <v>11</v>
      </c>
      <c r="AD3375" s="1">
        <v>7.9386037000000007E-2</v>
      </c>
      <c r="AE3375" s="1">
        <v>3.1693770937303703E-2</v>
      </c>
      <c r="AF3375" s="1">
        <v>1</v>
      </c>
      <c r="AG3375" s="1">
        <v>1</v>
      </c>
      <c r="AH3375" s="1">
        <v>11</v>
      </c>
      <c r="AI3375" s="1">
        <v>4</v>
      </c>
      <c r="AJ3375" s="1">
        <v>4</v>
      </c>
      <c r="AK3375" s="1">
        <v>51</v>
      </c>
    </row>
    <row r="3376" spans="1:37" x14ac:dyDescent="0.2">
      <c r="A3376" t="s">
        <v>3374</v>
      </c>
      <c r="B3376" t="s">
        <v>5123</v>
      </c>
      <c r="C3376" t="s">
        <v>5131</v>
      </c>
      <c r="D3376" t="s">
        <v>11852</v>
      </c>
      <c r="E3376" t="s">
        <v>11863</v>
      </c>
      <c r="F3376" s="35" t="s">
        <v>11864</v>
      </c>
      <c r="G3376" s="1" t="s">
        <v>5106</v>
      </c>
      <c r="H3376" s="1" t="s">
        <v>5106</v>
      </c>
      <c r="I3376" s="3">
        <v>12</v>
      </c>
      <c r="J3376" s="1">
        <v>0</v>
      </c>
      <c r="K3376" s="1">
        <v>0</v>
      </c>
      <c r="L3376" s="3">
        <v>1</v>
      </c>
      <c r="M3376" s="6">
        <v>12.3</v>
      </c>
      <c r="N3376" s="13">
        <v>12.3</v>
      </c>
      <c r="O3376" s="3">
        <v>44</v>
      </c>
      <c r="P3376" s="1" t="s">
        <v>2</v>
      </c>
      <c r="Q3376" s="1">
        <v>4.2633000000000001</v>
      </c>
      <c r="R3376" s="3" t="s">
        <v>14989</v>
      </c>
      <c r="S3376" s="1">
        <v>90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10</v>
      </c>
      <c r="AC3376" s="3">
        <v>11</v>
      </c>
      <c r="AD3376" s="1">
        <v>7.9386037000000007E-2</v>
      </c>
      <c r="AE3376" s="1">
        <v>3.1693770937303703E-2</v>
      </c>
      <c r="AF3376" s="1">
        <v>1</v>
      </c>
      <c r="AG3376" s="1">
        <v>1</v>
      </c>
      <c r="AH3376" s="1">
        <v>11</v>
      </c>
      <c r="AI3376" s="1">
        <v>3</v>
      </c>
      <c r="AJ3376" s="1">
        <v>3</v>
      </c>
      <c r="AK3376" s="1">
        <v>51</v>
      </c>
    </row>
    <row r="3377" spans="1:37" x14ac:dyDescent="0.2">
      <c r="A3377" t="s">
        <v>3375</v>
      </c>
      <c r="B3377" t="s">
        <v>5123</v>
      </c>
      <c r="C3377" t="s">
        <v>5131</v>
      </c>
      <c r="D3377" t="s">
        <v>11852</v>
      </c>
      <c r="E3377" t="s">
        <v>6362</v>
      </c>
      <c r="F3377" s="35" t="s">
        <v>11865</v>
      </c>
      <c r="G3377" s="1" t="s">
        <v>5106</v>
      </c>
      <c r="H3377" s="1" t="s">
        <v>5106</v>
      </c>
      <c r="I3377" s="3">
        <v>2</v>
      </c>
      <c r="J3377" s="1">
        <v>0</v>
      </c>
      <c r="K3377" s="1">
        <v>0</v>
      </c>
      <c r="L3377" s="3">
        <v>1</v>
      </c>
      <c r="M3377" s="6">
        <v>36.799999999999997</v>
      </c>
      <c r="N3377" s="13">
        <v>36.799999999999997</v>
      </c>
      <c r="O3377" s="3">
        <v>44</v>
      </c>
      <c r="P3377" s="1">
        <v>2.7650000000000001</v>
      </c>
      <c r="Q3377" s="1">
        <v>2.7650000000000001</v>
      </c>
      <c r="R3377" s="3">
        <v>47</v>
      </c>
      <c r="S3377" s="1">
        <v>90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10</v>
      </c>
      <c r="AC3377" s="3">
        <v>11</v>
      </c>
      <c r="AD3377" s="1">
        <v>7.9386037000000007E-2</v>
      </c>
      <c r="AE3377" s="1">
        <v>3.1693770937303703E-2</v>
      </c>
      <c r="AF3377" s="1">
        <v>1</v>
      </c>
      <c r="AG3377" s="1">
        <v>1</v>
      </c>
      <c r="AH3377" s="1">
        <v>11</v>
      </c>
      <c r="AI3377" s="1">
        <v>1</v>
      </c>
      <c r="AJ3377" s="1">
        <v>1</v>
      </c>
      <c r="AK3377" s="1">
        <v>51</v>
      </c>
    </row>
    <row r="3378" spans="1:37" x14ac:dyDescent="0.2">
      <c r="A3378" t="s">
        <v>3376</v>
      </c>
      <c r="B3378" t="s">
        <v>5123</v>
      </c>
      <c r="C3378" t="s">
        <v>5131</v>
      </c>
      <c r="D3378" t="s">
        <v>11852</v>
      </c>
      <c r="E3378" t="s">
        <v>11866</v>
      </c>
      <c r="F3378" s="35" t="s">
        <v>11867</v>
      </c>
      <c r="G3378" s="1" t="s">
        <v>5106</v>
      </c>
      <c r="H3378" s="1" t="s">
        <v>5106</v>
      </c>
      <c r="I3378" s="3">
        <v>12</v>
      </c>
      <c r="J3378" s="1">
        <v>0</v>
      </c>
      <c r="K3378" s="1">
        <v>0</v>
      </c>
      <c r="L3378" s="3">
        <v>1</v>
      </c>
      <c r="M3378" s="6">
        <v>68</v>
      </c>
      <c r="N3378" s="13">
        <v>68</v>
      </c>
      <c r="O3378" s="3">
        <v>44</v>
      </c>
      <c r="P3378" s="1" t="s">
        <v>2</v>
      </c>
      <c r="Q3378" s="1">
        <v>3.6789000000000001</v>
      </c>
      <c r="R3378" s="3" t="s">
        <v>14989</v>
      </c>
      <c r="S3378" s="1">
        <v>90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10</v>
      </c>
      <c r="AC3378" s="3">
        <v>11</v>
      </c>
      <c r="AD3378" s="1">
        <v>7.9386037000000007E-2</v>
      </c>
      <c r="AE3378" s="1">
        <v>3.1693770937303703E-2</v>
      </c>
      <c r="AF3378" s="1">
        <v>1</v>
      </c>
      <c r="AG3378" s="1">
        <v>1</v>
      </c>
      <c r="AH3378" s="1">
        <v>11</v>
      </c>
      <c r="AI3378" s="1">
        <v>2</v>
      </c>
      <c r="AJ3378" s="1">
        <v>2</v>
      </c>
      <c r="AK3378" s="1">
        <v>51</v>
      </c>
    </row>
    <row r="3379" spans="1:37" x14ac:dyDescent="0.2">
      <c r="A3379" t="s">
        <v>3377</v>
      </c>
      <c r="B3379" t="s">
        <v>5123</v>
      </c>
      <c r="C3379" t="s">
        <v>5131</v>
      </c>
      <c r="D3379" t="s">
        <v>11852</v>
      </c>
      <c r="E3379" t="s">
        <v>9584</v>
      </c>
      <c r="F3379" s="35" t="s">
        <v>11868</v>
      </c>
      <c r="G3379" s="1" t="s">
        <v>5105</v>
      </c>
      <c r="H3379" s="1" t="s">
        <v>5105</v>
      </c>
      <c r="I3379" s="3">
        <v>1</v>
      </c>
      <c r="J3379" s="1">
        <v>0</v>
      </c>
      <c r="K3379" s="1">
        <v>0</v>
      </c>
      <c r="L3379" s="3">
        <v>1</v>
      </c>
      <c r="M3379" s="6">
        <v>35</v>
      </c>
      <c r="N3379" s="13">
        <v>35</v>
      </c>
      <c r="O3379" s="3">
        <v>44</v>
      </c>
      <c r="P3379" s="1">
        <v>5</v>
      </c>
      <c r="Q3379" s="1">
        <v>5</v>
      </c>
      <c r="R3379" s="3">
        <v>1</v>
      </c>
      <c r="S3379" s="1">
        <v>90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10</v>
      </c>
      <c r="AC3379" s="3">
        <v>11</v>
      </c>
      <c r="AD3379" s="1">
        <v>7.9386037000000007E-2</v>
      </c>
      <c r="AE3379" s="1">
        <v>3.1693770937303703E-2</v>
      </c>
      <c r="AF3379" s="1">
        <v>1</v>
      </c>
      <c r="AG3379" s="1">
        <v>1</v>
      </c>
      <c r="AH3379" s="1">
        <v>11</v>
      </c>
      <c r="AI3379" s="1">
        <v>8</v>
      </c>
      <c r="AJ3379" s="1">
        <v>8</v>
      </c>
      <c r="AK3379" s="1">
        <v>51</v>
      </c>
    </row>
    <row r="3380" spans="1:37" x14ac:dyDescent="0.2">
      <c r="A3380" t="s">
        <v>3378</v>
      </c>
      <c r="B3380" t="s">
        <v>5123</v>
      </c>
      <c r="C3380" t="s">
        <v>5131</v>
      </c>
      <c r="D3380" t="s">
        <v>11852</v>
      </c>
      <c r="E3380" t="s">
        <v>11869</v>
      </c>
      <c r="F3380" s="35" t="s">
        <v>14939</v>
      </c>
      <c r="G3380" s="1" t="s">
        <v>5105</v>
      </c>
      <c r="H3380" s="1" t="s">
        <v>5105</v>
      </c>
      <c r="I3380" s="3">
        <v>2</v>
      </c>
      <c r="J3380" s="1">
        <v>0</v>
      </c>
      <c r="K3380" s="1">
        <v>0</v>
      </c>
      <c r="L3380" s="3">
        <v>1</v>
      </c>
      <c r="M3380" s="6">
        <v>66.400000000000006</v>
      </c>
      <c r="N3380" s="13">
        <v>66.400000000000006</v>
      </c>
      <c r="O3380" s="3">
        <v>44</v>
      </c>
      <c r="P3380" s="1">
        <v>2.7650000000000001</v>
      </c>
      <c r="Q3380" s="1">
        <v>2.7650000000000001</v>
      </c>
      <c r="R3380" s="3">
        <v>47</v>
      </c>
      <c r="S3380" s="1">
        <v>90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10</v>
      </c>
      <c r="AC3380" s="3">
        <v>11</v>
      </c>
      <c r="AD3380" s="1">
        <v>7.9386037000000007E-2</v>
      </c>
      <c r="AE3380" s="1">
        <v>3.1693770937303703E-2</v>
      </c>
      <c r="AF3380" s="1">
        <v>1</v>
      </c>
      <c r="AG3380" s="1">
        <v>1</v>
      </c>
      <c r="AH3380" s="1">
        <v>11</v>
      </c>
      <c r="AI3380" s="1">
        <v>4</v>
      </c>
      <c r="AJ3380" s="1">
        <v>4</v>
      </c>
      <c r="AK3380" s="1">
        <v>51</v>
      </c>
    </row>
    <row r="3381" spans="1:37" x14ac:dyDescent="0.2">
      <c r="A3381" t="s">
        <v>3379</v>
      </c>
      <c r="B3381" t="s">
        <v>5123</v>
      </c>
      <c r="C3381" t="s">
        <v>5131</v>
      </c>
      <c r="D3381" t="s">
        <v>11852</v>
      </c>
      <c r="E3381" t="s">
        <v>8067</v>
      </c>
      <c r="F3381" s="35" t="s">
        <v>11870</v>
      </c>
      <c r="G3381" s="1" t="s">
        <v>5105</v>
      </c>
      <c r="H3381" s="1" t="s">
        <v>5105</v>
      </c>
      <c r="I3381" s="3">
        <v>1</v>
      </c>
      <c r="J3381" s="1">
        <v>1</v>
      </c>
      <c r="K3381" s="1">
        <v>1</v>
      </c>
      <c r="L3381" s="3">
        <v>1</v>
      </c>
      <c r="M3381" s="6">
        <v>68</v>
      </c>
      <c r="N3381" s="13">
        <v>68</v>
      </c>
      <c r="O3381" s="3">
        <v>44</v>
      </c>
      <c r="P3381" s="1">
        <v>2.7650000000000001</v>
      </c>
      <c r="Q3381" s="1">
        <v>2.7650000000000001</v>
      </c>
      <c r="R3381" s="3">
        <v>47</v>
      </c>
      <c r="S3381" s="1">
        <v>90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10</v>
      </c>
      <c r="AC3381" s="3">
        <v>11</v>
      </c>
      <c r="AD3381" s="1">
        <v>7.9386037000000007E-2</v>
      </c>
      <c r="AE3381" s="1">
        <v>3.1693770937303703E-2</v>
      </c>
      <c r="AF3381" s="1">
        <v>1</v>
      </c>
      <c r="AG3381" s="1">
        <v>1</v>
      </c>
      <c r="AH3381" s="1">
        <v>11</v>
      </c>
      <c r="AI3381" s="1">
        <v>3</v>
      </c>
      <c r="AJ3381" s="1">
        <v>3</v>
      </c>
      <c r="AK3381" s="1">
        <v>51</v>
      </c>
    </row>
    <row r="3382" spans="1:37" x14ac:dyDescent="0.2">
      <c r="A3382" t="s">
        <v>3380</v>
      </c>
      <c r="B3382" t="s">
        <v>5123</v>
      </c>
      <c r="C3382" t="s">
        <v>5131</v>
      </c>
      <c r="D3382" t="s">
        <v>11852</v>
      </c>
      <c r="E3382" t="s">
        <v>11871</v>
      </c>
      <c r="F3382" s="35" t="s">
        <v>11872</v>
      </c>
      <c r="G3382" s="1" t="s">
        <v>5106</v>
      </c>
      <c r="H3382" s="1" t="s">
        <v>5106</v>
      </c>
      <c r="I3382" s="3">
        <v>1</v>
      </c>
      <c r="J3382" s="1">
        <v>0</v>
      </c>
      <c r="K3382" s="1">
        <v>0</v>
      </c>
      <c r="L3382" s="3">
        <v>1</v>
      </c>
      <c r="M3382" s="6">
        <v>42</v>
      </c>
      <c r="N3382" s="13">
        <v>42</v>
      </c>
      <c r="O3382" s="3">
        <v>44</v>
      </c>
      <c r="P3382" s="1">
        <v>5</v>
      </c>
      <c r="Q3382" s="1">
        <v>5</v>
      </c>
      <c r="R3382" s="3">
        <v>1</v>
      </c>
      <c r="S3382" s="1">
        <v>90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10</v>
      </c>
      <c r="AC3382" s="3">
        <v>11</v>
      </c>
      <c r="AD3382" s="1">
        <v>7.9386037000000007E-2</v>
      </c>
      <c r="AE3382" s="1">
        <v>3.1693770937303703E-2</v>
      </c>
      <c r="AF3382" s="1">
        <v>1</v>
      </c>
      <c r="AG3382" s="1">
        <v>1</v>
      </c>
      <c r="AH3382" s="1">
        <v>11</v>
      </c>
      <c r="AI3382" s="1">
        <v>3</v>
      </c>
      <c r="AJ3382" s="1">
        <v>3</v>
      </c>
      <c r="AK3382" s="1">
        <v>51</v>
      </c>
    </row>
    <row r="3383" spans="1:37" x14ac:dyDescent="0.2">
      <c r="A3383" t="s">
        <v>3381</v>
      </c>
      <c r="B3383" t="s">
        <v>5123</v>
      </c>
      <c r="C3383" t="s">
        <v>5131</v>
      </c>
      <c r="D3383" t="s">
        <v>11852</v>
      </c>
      <c r="E3383" t="s">
        <v>11873</v>
      </c>
      <c r="F3383" s="35" t="s">
        <v>11874</v>
      </c>
      <c r="G3383" s="1" t="s">
        <v>5105</v>
      </c>
      <c r="H3383" s="1" t="s">
        <v>5105</v>
      </c>
      <c r="I3383" s="3">
        <v>1</v>
      </c>
      <c r="J3383" s="1">
        <v>0</v>
      </c>
      <c r="K3383" s="1">
        <v>0</v>
      </c>
      <c r="L3383" s="3">
        <v>1</v>
      </c>
      <c r="M3383" s="6">
        <v>75.5</v>
      </c>
      <c r="N3383" s="13">
        <v>75.5</v>
      </c>
      <c r="O3383" s="3">
        <v>44</v>
      </c>
      <c r="P3383" s="1">
        <v>2.7650000000000001</v>
      </c>
      <c r="Q3383" s="1">
        <v>2.7650000000000001</v>
      </c>
      <c r="R3383" s="3">
        <v>47</v>
      </c>
      <c r="S3383" s="1">
        <v>90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10</v>
      </c>
      <c r="AC3383" s="3">
        <v>11</v>
      </c>
      <c r="AD3383" s="1">
        <v>7.9386037000000007E-2</v>
      </c>
      <c r="AE3383" s="1">
        <v>3.1693770937303703E-2</v>
      </c>
      <c r="AF3383" s="1">
        <v>1</v>
      </c>
      <c r="AG3383" s="1">
        <v>1</v>
      </c>
      <c r="AH3383" s="1">
        <v>11</v>
      </c>
      <c r="AI3383" s="1">
        <v>3</v>
      </c>
      <c r="AJ3383" s="1">
        <v>3</v>
      </c>
      <c r="AK3383" s="1">
        <v>51</v>
      </c>
    </row>
    <row r="3384" spans="1:37" x14ac:dyDescent="0.2">
      <c r="A3384" t="s">
        <v>3382</v>
      </c>
      <c r="B3384" t="s">
        <v>5123</v>
      </c>
      <c r="C3384" t="s">
        <v>5131</v>
      </c>
      <c r="D3384" t="s">
        <v>11852</v>
      </c>
      <c r="E3384" t="s">
        <v>6718</v>
      </c>
      <c r="F3384" s="35" t="s">
        <v>11875</v>
      </c>
      <c r="G3384" s="1" t="s">
        <v>5106</v>
      </c>
      <c r="H3384" s="1" t="s">
        <v>5106</v>
      </c>
      <c r="I3384" s="3">
        <v>2</v>
      </c>
      <c r="J3384" s="1">
        <v>0</v>
      </c>
      <c r="K3384" s="1">
        <v>0</v>
      </c>
      <c r="L3384" s="3">
        <v>1</v>
      </c>
      <c r="M3384" s="6">
        <v>83.4</v>
      </c>
      <c r="N3384" s="13">
        <v>83.4</v>
      </c>
      <c r="O3384" s="3">
        <v>44</v>
      </c>
      <c r="P3384" s="1">
        <v>2.7650000000000001</v>
      </c>
      <c r="Q3384" s="1">
        <v>2.7650000000000001</v>
      </c>
      <c r="R3384" s="3">
        <v>47</v>
      </c>
      <c r="S3384" s="1">
        <v>90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10</v>
      </c>
      <c r="AC3384" s="3">
        <v>11</v>
      </c>
      <c r="AD3384" s="1">
        <v>7.9386037000000007E-2</v>
      </c>
      <c r="AE3384" s="1">
        <v>3.1693770937303703E-2</v>
      </c>
      <c r="AF3384" s="1">
        <v>1</v>
      </c>
      <c r="AG3384" s="1">
        <v>1</v>
      </c>
      <c r="AH3384" s="1">
        <v>11</v>
      </c>
      <c r="AI3384" s="1">
        <v>3</v>
      </c>
      <c r="AJ3384" s="1">
        <v>3</v>
      </c>
      <c r="AK3384" s="1">
        <v>51</v>
      </c>
    </row>
    <row r="3385" spans="1:37" x14ac:dyDescent="0.2">
      <c r="A3385" t="s">
        <v>3383</v>
      </c>
      <c r="B3385" t="s">
        <v>5123</v>
      </c>
      <c r="C3385" t="s">
        <v>5131</v>
      </c>
      <c r="D3385" t="s">
        <v>11852</v>
      </c>
      <c r="E3385" t="s">
        <v>6314</v>
      </c>
      <c r="F3385" s="35" t="s">
        <v>11876</v>
      </c>
      <c r="G3385" s="1" t="s">
        <v>5106</v>
      </c>
      <c r="H3385" s="1" t="s">
        <v>5106</v>
      </c>
      <c r="I3385" s="3">
        <v>1</v>
      </c>
      <c r="J3385" s="1">
        <v>0</v>
      </c>
      <c r="K3385" s="1">
        <v>0</v>
      </c>
      <c r="L3385" s="3">
        <v>1</v>
      </c>
      <c r="M3385" s="6">
        <v>75.400000000000006</v>
      </c>
      <c r="N3385" s="13">
        <v>75.400000000000006</v>
      </c>
      <c r="O3385" s="3">
        <v>44</v>
      </c>
      <c r="P3385" s="1">
        <v>2.6375000000000002</v>
      </c>
      <c r="Q3385" s="1">
        <v>2.6375000000000002</v>
      </c>
      <c r="R3385" s="3">
        <v>47</v>
      </c>
      <c r="S3385" s="1">
        <v>90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10</v>
      </c>
      <c r="AC3385" s="3">
        <v>11</v>
      </c>
      <c r="AD3385" s="1">
        <v>7.9386037000000007E-2</v>
      </c>
      <c r="AE3385" s="1">
        <v>3.1693770937303703E-2</v>
      </c>
      <c r="AF3385" s="1">
        <v>1</v>
      </c>
      <c r="AG3385" s="1">
        <v>1</v>
      </c>
      <c r="AH3385" s="1">
        <v>11</v>
      </c>
      <c r="AI3385" s="1">
        <v>1</v>
      </c>
      <c r="AJ3385" s="1">
        <v>1</v>
      </c>
      <c r="AK3385" s="1">
        <v>51</v>
      </c>
    </row>
    <row r="3386" spans="1:37" x14ac:dyDescent="0.2">
      <c r="A3386" t="s">
        <v>3384</v>
      </c>
      <c r="B3386" t="s">
        <v>5233</v>
      </c>
      <c r="C3386" t="s">
        <v>5376</v>
      </c>
      <c r="D3386" t="s">
        <v>11877</v>
      </c>
      <c r="E3386" t="s">
        <v>11878</v>
      </c>
      <c r="F3386" s="35" t="s">
        <v>11879</v>
      </c>
      <c r="G3386" s="1" t="s">
        <v>5106</v>
      </c>
      <c r="H3386" s="1" t="s">
        <v>5106</v>
      </c>
      <c r="I3386" s="3">
        <v>1</v>
      </c>
      <c r="J3386" s="1">
        <v>0</v>
      </c>
      <c r="K3386" s="1">
        <v>0</v>
      </c>
      <c r="L3386" s="3">
        <v>1</v>
      </c>
      <c r="M3386" s="6">
        <v>40000</v>
      </c>
      <c r="N3386" s="13">
        <v>40000</v>
      </c>
      <c r="O3386" s="3">
        <v>44</v>
      </c>
      <c r="P3386" s="1">
        <v>1</v>
      </c>
      <c r="Q3386" s="1">
        <v>1</v>
      </c>
      <c r="R3386" s="3">
        <v>47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100</v>
      </c>
      <c r="AC3386" s="3">
        <v>11</v>
      </c>
      <c r="AD3386" s="1">
        <v>-9.0224465000000004E-2</v>
      </c>
      <c r="AE3386" s="1">
        <v>7.4363546281954407E-2</v>
      </c>
      <c r="AF3386" s="1">
        <v>1</v>
      </c>
      <c r="AG3386" s="1">
        <v>1</v>
      </c>
      <c r="AH3386" s="1">
        <v>11</v>
      </c>
      <c r="AI3386" s="1">
        <v>7</v>
      </c>
      <c r="AJ3386" s="1">
        <v>7</v>
      </c>
      <c r="AK3386" s="1">
        <v>51</v>
      </c>
    </row>
    <row r="3387" spans="1:37" x14ac:dyDescent="0.2">
      <c r="A3387" t="s">
        <v>3385</v>
      </c>
      <c r="B3387" t="s">
        <v>5123</v>
      </c>
      <c r="C3387" t="s">
        <v>5124</v>
      </c>
      <c r="D3387" t="s">
        <v>11880</v>
      </c>
      <c r="E3387" t="s">
        <v>11881</v>
      </c>
      <c r="F3387" s="35" t="s">
        <v>11882</v>
      </c>
      <c r="G3387" s="1" t="s">
        <v>5104</v>
      </c>
      <c r="H3387" s="1" t="s">
        <v>5104</v>
      </c>
      <c r="I3387" s="3">
        <v>1</v>
      </c>
      <c r="J3387" s="1">
        <v>1</v>
      </c>
      <c r="K3387" s="1">
        <v>1</v>
      </c>
      <c r="L3387" s="3">
        <v>1</v>
      </c>
      <c r="M3387" s="6">
        <v>47.5</v>
      </c>
      <c r="N3387" s="13">
        <v>47.5</v>
      </c>
      <c r="O3387" s="3">
        <v>44</v>
      </c>
      <c r="P3387" s="1">
        <v>3.7749999999999999</v>
      </c>
      <c r="Q3387" s="1">
        <v>3.7749999999999999</v>
      </c>
      <c r="R3387" s="3">
        <v>47</v>
      </c>
      <c r="S3387" s="1">
        <v>100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3">
        <v>11</v>
      </c>
      <c r="AD3387" s="1">
        <v>9.9855619000000007E-2</v>
      </c>
      <c r="AE3387" s="1">
        <v>2.21434269404166E-2</v>
      </c>
      <c r="AF3387" s="1">
        <v>1</v>
      </c>
      <c r="AG3387" s="1">
        <v>1</v>
      </c>
      <c r="AH3387" s="1">
        <v>11</v>
      </c>
      <c r="AI3387" s="1">
        <v>2</v>
      </c>
      <c r="AJ3387" s="1">
        <v>2</v>
      </c>
      <c r="AK3387" s="1">
        <v>51</v>
      </c>
    </row>
    <row r="3388" spans="1:37" x14ac:dyDescent="0.2">
      <c r="A3388" t="s">
        <v>3386</v>
      </c>
      <c r="B3388" t="s">
        <v>5181</v>
      </c>
      <c r="C3388" t="s">
        <v>5711</v>
      </c>
      <c r="D3388" t="s">
        <v>11883</v>
      </c>
      <c r="E3388" t="s">
        <v>11884</v>
      </c>
      <c r="F3388" s="35" t="s">
        <v>11885</v>
      </c>
      <c r="G3388" s="1" t="s">
        <v>5104</v>
      </c>
      <c r="H3388" s="1" t="s">
        <v>5104</v>
      </c>
      <c r="I3388" s="3">
        <v>1</v>
      </c>
      <c r="J3388" s="1">
        <v>1</v>
      </c>
      <c r="K3388" s="1">
        <v>1</v>
      </c>
      <c r="L3388" s="3">
        <v>1</v>
      </c>
      <c r="M3388" s="6">
        <v>4300</v>
      </c>
      <c r="N3388" s="13">
        <v>4300</v>
      </c>
      <c r="O3388" s="3">
        <v>44</v>
      </c>
      <c r="P3388" s="1">
        <v>2.23</v>
      </c>
      <c r="Q3388" s="1">
        <v>2.23</v>
      </c>
      <c r="R3388" s="3">
        <v>47</v>
      </c>
      <c r="S3388" s="1">
        <v>20</v>
      </c>
      <c r="T3388" s="1">
        <v>60</v>
      </c>
      <c r="U3388" s="1">
        <v>0</v>
      </c>
      <c r="V3388" s="1">
        <v>0</v>
      </c>
      <c r="W3388" s="1">
        <v>0</v>
      </c>
      <c r="X3388" s="1">
        <v>0</v>
      </c>
      <c r="Y3388" s="1">
        <v>20</v>
      </c>
      <c r="Z3388" s="1">
        <v>0</v>
      </c>
      <c r="AA3388" s="1">
        <v>0</v>
      </c>
      <c r="AB3388" s="1">
        <v>0</v>
      </c>
      <c r="AC3388" s="3">
        <v>11</v>
      </c>
      <c r="AD3388" s="1">
        <v>1.7579266999999999E-2</v>
      </c>
      <c r="AE3388" s="1">
        <v>-5.49879208497265E-2</v>
      </c>
      <c r="AF3388" s="1">
        <v>1</v>
      </c>
      <c r="AG3388" s="1">
        <v>1</v>
      </c>
      <c r="AH3388" s="1">
        <v>11</v>
      </c>
      <c r="AI3388" s="1">
        <v>13</v>
      </c>
      <c r="AJ3388" s="1">
        <v>13</v>
      </c>
      <c r="AK3388" s="1">
        <v>51</v>
      </c>
    </row>
    <row r="3389" spans="1:37" x14ac:dyDescent="0.2">
      <c r="A3389" t="s">
        <v>3387</v>
      </c>
      <c r="B3389" t="s">
        <v>5123</v>
      </c>
      <c r="C3389" t="s">
        <v>5124</v>
      </c>
      <c r="D3389" t="s">
        <v>11886</v>
      </c>
      <c r="E3389" t="s">
        <v>11469</v>
      </c>
      <c r="F3389" s="35" t="s">
        <v>11887</v>
      </c>
      <c r="G3389" s="1" t="s">
        <v>5104</v>
      </c>
      <c r="H3389" s="1" t="s">
        <v>5104</v>
      </c>
      <c r="I3389" s="3">
        <v>1</v>
      </c>
      <c r="J3389" s="1">
        <v>1</v>
      </c>
      <c r="K3389" s="1">
        <v>1</v>
      </c>
      <c r="L3389" s="3">
        <v>1</v>
      </c>
      <c r="M3389" s="6">
        <v>102.5</v>
      </c>
      <c r="N3389" s="13">
        <v>102.5</v>
      </c>
      <c r="O3389" s="3">
        <v>44</v>
      </c>
      <c r="P3389" s="1" t="s">
        <v>2</v>
      </c>
      <c r="Q3389" s="1">
        <v>3.7995999999999999</v>
      </c>
      <c r="R3389" s="3" t="s">
        <v>14989</v>
      </c>
      <c r="S3389" s="1">
        <v>10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10</v>
      </c>
      <c r="Z3389" s="1">
        <v>0</v>
      </c>
      <c r="AA3389" s="1">
        <v>20</v>
      </c>
      <c r="AB3389" s="1">
        <v>60</v>
      </c>
      <c r="AC3389" s="3">
        <v>11</v>
      </c>
      <c r="AD3389" s="1">
        <v>-7.4080504000000005E-2</v>
      </c>
      <c r="AE3389" s="1">
        <v>2.3214266687842801E-2</v>
      </c>
      <c r="AF3389" s="1">
        <v>1</v>
      </c>
      <c r="AG3389" s="1">
        <v>1</v>
      </c>
      <c r="AH3389" s="1">
        <v>11</v>
      </c>
      <c r="AI3389" s="1">
        <v>1</v>
      </c>
      <c r="AJ3389" s="1">
        <v>1</v>
      </c>
      <c r="AK3389" s="1">
        <v>51</v>
      </c>
    </row>
    <row r="3390" spans="1:37" x14ac:dyDescent="0.2">
      <c r="A3390" t="s">
        <v>3388</v>
      </c>
      <c r="B3390" t="s">
        <v>5412</v>
      </c>
      <c r="C3390" t="s">
        <v>8572</v>
      </c>
      <c r="D3390" t="s">
        <v>11888</v>
      </c>
      <c r="E3390" t="s">
        <v>5822</v>
      </c>
      <c r="F3390" s="35" t="s">
        <v>11889</v>
      </c>
      <c r="G3390" s="1" t="s">
        <v>5105</v>
      </c>
      <c r="H3390" s="1" t="s">
        <v>5105</v>
      </c>
      <c r="I3390" s="3">
        <v>1</v>
      </c>
      <c r="J3390" s="1">
        <v>0</v>
      </c>
      <c r="K3390" s="1">
        <v>0</v>
      </c>
      <c r="L3390" s="3">
        <v>1</v>
      </c>
      <c r="M3390" s="6">
        <v>34000.1</v>
      </c>
      <c r="N3390" s="13">
        <v>34000.1</v>
      </c>
      <c r="O3390" s="3">
        <v>44</v>
      </c>
      <c r="P3390" s="1">
        <v>1.0049999999999999</v>
      </c>
      <c r="Q3390" s="1">
        <v>1.0049999999999999</v>
      </c>
      <c r="R3390" s="3">
        <v>47</v>
      </c>
      <c r="S3390" s="1">
        <v>10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60</v>
      </c>
      <c r="Z3390" s="1">
        <v>0</v>
      </c>
      <c r="AA3390" s="1">
        <v>10</v>
      </c>
      <c r="AB3390" s="1">
        <v>20</v>
      </c>
      <c r="AC3390" s="3">
        <v>11</v>
      </c>
      <c r="AD3390" s="1">
        <v>-4.8142088999999999E-2</v>
      </c>
      <c r="AE3390" s="1">
        <v>-7.2015391342195104E-2</v>
      </c>
      <c r="AF3390" s="1">
        <v>2</v>
      </c>
      <c r="AG3390" s="1">
        <v>2</v>
      </c>
      <c r="AH3390" s="1">
        <v>11</v>
      </c>
      <c r="AI3390" s="1">
        <v>2</v>
      </c>
      <c r="AJ3390" s="1">
        <v>2</v>
      </c>
      <c r="AK3390" s="1">
        <v>51</v>
      </c>
    </row>
    <row r="3391" spans="1:37" x14ac:dyDescent="0.2">
      <c r="A3391" t="s">
        <v>3389</v>
      </c>
      <c r="B3391" t="s">
        <v>5412</v>
      </c>
      <c r="C3391" t="s">
        <v>8572</v>
      </c>
      <c r="D3391" t="s">
        <v>11888</v>
      </c>
      <c r="E3391" t="s">
        <v>11890</v>
      </c>
      <c r="F3391" s="35" t="s">
        <v>11891</v>
      </c>
      <c r="G3391" s="1" t="s">
        <v>5105</v>
      </c>
      <c r="H3391" s="1" t="s">
        <v>5105</v>
      </c>
      <c r="I3391" s="3">
        <v>1</v>
      </c>
      <c r="J3391" s="1">
        <v>0</v>
      </c>
      <c r="K3391" s="1">
        <v>0</v>
      </c>
      <c r="L3391" s="3">
        <v>1</v>
      </c>
      <c r="M3391" s="6">
        <v>42500</v>
      </c>
      <c r="N3391" s="13">
        <v>42500</v>
      </c>
      <c r="O3391" s="3">
        <v>44</v>
      </c>
      <c r="P3391" s="1">
        <v>1.0625</v>
      </c>
      <c r="Q3391" s="1">
        <v>1.0625</v>
      </c>
      <c r="R3391" s="3">
        <v>47</v>
      </c>
      <c r="S3391" s="1">
        <v>10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60</v>
      </c>
      <c r="Z3391" s="1">
        <v>0</v>
      </c>
      <c r="AA3391" s="1">
        <v>0</v>
      </c>
      <c r="AB3391" s="1">
        <v>30</v>
      </c>
      <c r="AC3391" s="3">
        <v>11</v>
      </c>
      <c r="AD3391" s="1">
        <v>-5.4752756E-2</v>
      </c>
      <c r="AE3391" s="1">
        <v>-5.62462864624843E-2</v>
      </c>
      <c r="AF3391" s="1">
        <v>2</v>
      </c>
      <c r="AG3391" s="1">
        <v>2</v>
      </c>
      <c r="AH3391" s="1">
        <v>11</v>
      </c>
      <c r="AI3391" s="1">
        <v>5</v>
      </c>
      <c r="AJ3391" s="1">
        <v>5</v>
      </c>
      <c r="AK3391" s="1">
        <v>51</v>
      </c>
    </row>
    <row r="3392" spans="1:37" x14ac:dyDescent="0.2">
      <c r="A3392" t="s">
        <v>3390</v>
      </c>
      <c r="B3392" t="s">
        <v>5181</v>
      </c>
      <c r="C3392" t="s">
        <v>5182</v>
      </c>
      <c r="D3392" t="s">
        <v>11892</v>
      </c>
      <c r="E3392" t="s">
        <v>5581</v>
      </c>
      <c r="F3392" s="35" t="s">
        <v>11893</v>
      </c>
      <c r="G3392" s="1" t="s">
        <v>5104</v>
      </c>
      <c r="H3392" s="1" t="s">
        <v>5104</v>
      </c>
      <c r="I3392" s="3">
        <v>1</v>
      </c>
      <c r="J3392" s="1">
        <v>1</v>
      </c>
      <c r="K3392" s="1">
        <v>1</v>
      </c>
      <c r="L3392" s="3">
        <v>1</v>
      </c>
      <c r="M3392" s="6">
        <v>161499.1</v>
      </c>
      <c r="N3392" s="13">
        <v>161499.1</v>
      </c>
      <c r="O3392" s="3">
        <v>44</v>
      </c>
      <c r="P3392" s="1">
        <v>2.7875000000000001</v>
      </c>
      <c r="Q3392" s="1">
        <v>2.7875000000000001</v>
      </c>
      <c r="R3392" s="3">
        <v>47</v>
      </c>
      <c r="S3392" s="1">
        <v>0</v>
      </c>
      <c r="T3392" s="1">
        <v>90</v>
      </c>
      <c r="U3392" s="1">
        <v>0</v>
      </c>
      <c r="V3392" s="1">
        <v>0</v>
      </c>
      <c r="W3392" s="1">
        <v>0</v>
      </c>
      <c r="X3392" s="1">
        <v>10</v>
      </c>
      <c r="Y3392" s="1">
        <v>0</v>
      </c>
      <c r="Z3392" s="1">
        <v>0</v>
      </c>
      <c r="AA3392" s="1">
        <v>0</v>
      </c>
      <c r="AB3392" s="1">
        <v>0</v>
      </c>
      <c r="AC3392" s="3">
        <v>11</v>
      </c>
      <c r="AD3392" s="1">
        <v>5.5137470000000003E-3</v>
      </c>
      <c r="AE3392" s="1">
        <v>-1.07883981342091E-2</v>
      </c>
      <c r="AF3392" s="1">
        <v>1</v>
      </c>
      <c r="AG3392" s="1">
        <v>1</v>
      </c>
      <c r="AH3392" s="1">
        <v>11</v>
      </c>
      <c r="AI3392" s="1">
        <v>7</v>
      </c>
      <c r="AJ3392" s="1">
        <v>7</v>
      </c>
      <c r="AK3392" s="1">
        <v>51</v>
      </c>
    </row>
    <row r="3393" spans="1:37" x14ac:dyDescent="0.2">
      <c r="A3393" t="s">
        <v>3391</v>
      </c>
      <c r="B3393" t="s">
        <v>5181</v>
      </c>
      <c r="C3393" t="s">
        <v>5182</v>
      </c>
      <c r="D3393" t="s">
        <v>11892</v>
      </c>
      <c r="E3393" t="s">
        <v>11894</v>
      </c>
      <c r="F3393" s="35" t="s">
        <v>11895</v>
      </c>
      <c r="G3393" s="1" t="s">
        <v>5104</v>
      </c>
      <c r="H3393" s="1" t="s">
        <v>5104</v>
      </c>
      <c r="I3393" s="3">
        <v>1</v>
      </c>
      <c r="J3393" s="1">
        <v>1</v>
      </c>
      <c r="K3393" s="1">
        <v>1</v>
      </c>
      <c r="L3393" s="3">
        <v>1</v>
      </c>
      <c r="M3393" s="32">
        <v>100000</v>
      </c>
      <c r="N3393" s="31">
        <v>100000</v>
      </c>
      <c r="O3393" s="3">
        <v>44</v>
      </c>
      <c r="P3393" s="1">
        <v>1.98</v>
      </c>
      <c r="Q3393" s="1">
        <v>1.98</v>
      </c>
      <c r="R3393" s="3">
        <v>47</v>
      </c>
      <c r="S3393" s="1">
        <v>0</v>
      </c>
      <c r="T3393" s="1">
        <v>80</v>
      </c>
      <c r="U3393" s="1">
        <v>10</v>
      </c>
      <c r="V3393" s="1">
        <v>10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3">
        <v>11</v>
      </c>
      <c r="AD3393" s="1">
        <v>1.0411916E-2</v>
      </c>
      <c r="AE3393" s="1">
        <v>-1.0789858769184001E-2</v>
      </c>
      <c r="AF3393" s="1">
        <v>1</v>
      </c>
      <c r="AG3393" s="1">
        <v>1</v>
      </c>
      <c r="AH3393" s="1">
        <v>11</v>
      </c>
      <c r="AI3393" s="1">
        <v>29</v>
      </c>
      <c r="AJ3393" s="1">
        <v>29</v>
      </c>
      <c r="AK3393" s="1">
        <v>51</v>
      </c>
    </row>
    <row r="3394" spans="1:37" x14ac:dyDescent="0.2">
      <c r="A3394" t="s">
        <v>3392</v>
      </c>
      <c r="B3394" t="s">
        <v>5181</v>
      </c>
      <c r="C3394" t="s">
        <v>5182</v>
      </c>
      <c r="D3394" t="s">
        <v>11892</v>
      </c>
      <c r="E3394" t="s">
        <v>11896</v>
      </c>
      <c r="F3394" s="35" t="s">
        <v>11897</v>
      </c>
      <c r="G3394" s="1" t="s">
        <v>5104</v>
      </c>
      <c r="H3394" s="1" t="s">
        <v>5104</v>
      </c>
      <c r="I3394" s="3">
        <v>1</v>
      </c>
      <c r="J3394" s="1">
        <v>1</v>
      </c>
      <c r="K3394" s="1">
        <v>1</v>
      </c>
      <c r="L3394" s="3">
        <v>1</v>
      </c>
      <c r="M3394" s="6">
        <v>54999.7</v>
      </c>
      <c r="N3394" s="13">
        <v>54999.7</v>
      </c>
      <c r="O3394" s="3">
        <v>44</v>
      </c>
      <c r="P3394" s="1">
        <v>2.14</v>
      </c>
      <c r="Q3394" s="1">
        <v>2.14</v>
      </c>
      <c r="R3394" s="3">
        <v>47</v>
      </c>
      <c r="S3394" s="1">
        <v>0</v>
      </c>
      <c r="T3394" s="1">
        <v>100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3">
        <v>11</v>
      </c>
      <c r="AD3394" s="1">
        <v>1.0211409999999999E-3</v>
      </c>
      <c r="AE3394" s="1">
        <v>-1.13382927541711E-2</v>
      </c>
      <c r="AF3394" s="1">
        <v>1</v>
      </c>
      <c r="AG3394" s="1">
        <v>1</v>
      </c>
      <c r="AH3394" s="1">
        <v>11</v>
      </c>
      <c r="AI3394" s="1">
        <v>20</v>
      </c>
      <c r="AJ3394" s="1">
        <v>20</v>
      </c>
      <c r="AK3394" s="1">
        <v>51</v>
      </c>
    </row>
    <row r="3395" spans="1:37" x14ac:dyDescent="0.2">
      <c r="A3395" t="s">
        <v>3393</v>
      </c>
      <c r="B3395" t="s">
        <v>5181</v>
      </c>
      <c r="C3395" t="s">
        <v>5182</v>
      </c>
      <c r="D3395" t="s">
        <v>11892</v>
      </c>
      <c r="E3395" t="s">
        <v>11898</v>
      </c>
      <c r="F3395" s="35" t="s">
        <v>11899</v>
      </c>
      <c r="G3395" s="1" t="s">
        <v>5104</v>
      </c>
      <c r="H3395" s="1" t="s">
        <v>5104</v>
      </c>
      <c r="I3395" s="3">
        <v>1</v>
      </c>
      <c r="J3395" s="1">
        <v>1</v>
      </c>
      <c r="K3395" s="1">
        <v>1</v>
      </c>
      <c r="L3395" s="3">
        <v>1</v>
      </c>
      <c r="M3395" s="6">
        <v>162564</v>
      </c>
      <c r="N3395" s="13">
        <v>162564</v>
      </c>
      <c r="O3395" s="3">
        <v>44</v>
      </c>
      <c r="P3395" s="1">
        <v>2.585</v>
      </c>
      <c r="Q3395" s="1">
        <v>2.585</v>
      </c>
      <c r="R3395" s="3">
        <v>47</v>
      </c>
      <c r="S3395" s="1">
        <v>0</v>
      </c>
      <c r="T3395" s="1">
        <v>100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3">
        <v>11</v>
      </c>
      <c r="AD3395" s="1">
        <v>1.0211409999999999E-3</v>
      </c>
      <c r="AE3395" s="1">
        <v>-1.13382927541711E-2</v>
      </c>
      <c r="AF3395" s="1">
        <v>1</v>
      </c>
      <c r="AG3395" s="1">
        <v>1</v>
      </c>
      <c r="AH3395" s="1">
        <v>11</v>
      </c>
      <c r="AI3395" s="1">
        <v>10</v>
      </c>
      <c r="AJ3395" s="1">
        <v>10</v>
      </c>
      <c r="AK3395" s="1">
        <v>51</v>
      </c>
    </row>
    <row r="3396" spans="1:37" x14ac:dyDescent="0.2">
      <c r="A3396" t="s">
        <v>3394</v>
      </c>
      <c r="B3396" t="s">
        <v>5181</v>
      </c>
      <c r="C3396" t="s">
        <v>5182</v>
      </c>
      <c r="D3396" t="s">
        <v>11892</v>
      </c>
      <c r="E3396" t="s">
        <v>11900</v>
      </c>
      <c r="F3396" s="35" t="s">
        <v>11901</v>
      </c>
      <c r="G3396" s="1" t="s">
        <v>5107</v>
      </c>
      <c r="H3396" s="1" t="s">
        <v>5107</v>
      </c>
      <c r="I3396" s="3">
        <v>1</v>
      </c>
      <c r="J3396" s="1">
        <v>1</v>
      </c>
      <c r="K3396" s="1">
        <v>1</v>
      </c>
      <c r="L3396" s="3">
        <v>1</v>
      </c>
      <c r="M3396" s="6">
        <v>44167</v>
      </c>
      <c r="N3396" s="13">
        <v>44167</v>
      </c>
      <c r="O3396" s="3">
        <v>44</v>
      </c>
      <c r="P3396" s="1">
        <v>2.12</v>
      </c>
      <c r="Q3396" s="1">
        <v>2.12</v>
      </c>
      <c r="R3396" s="3">
        <v>47</v>
      </c>
      <c r="S3396" s="1">
        <v>0</v>
      </c>
      <c r="T3396" s="1">
        <v>100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3">
        <v>11</v>
      </c>
      <c r="AD3396" s="1">
        <v>1.0211409999999999E-3</v>
      </c>
      <c r="AE3396" s="1">
        <v>-1.13382927541711E-2</v>
      </c>
      <c r="AF3396" s="1">
        <v>1</v>
      </c>
      <c r="AG3396" s="1">
        <v>1</v>
      </c>
      <c r="AH3396" s="1">
        <v>11</v>
      </c>
      <c r="AI3396" s="1">
        <v>5</v>
      </c>
      <c r="AJ3396" s="1">
        <v>5</v>
      </c>
      <c r="AK3396" s="1">
        <v>51</v>
      </c>
    </row>
    <row r="3397" spans="1:37" x14ac:dyDescent="0.2">
      <c r="A3397" t="s">
        <v>3395</v>
      </c>
      <c r="B3397" t="s">
        <v>5233</v>
      </c>
      <c r="C3397" t="s">
        <v>5234</v>
      </c>
      <c r="D3397" t="s">
        <v>11902</v>
      </c>
      <c r="E3397" t="s">
        <v>11903</v>
      </c>
      <c r="F3397" s="35" t="s">
        <v>11904</v>
      </c>
      <c r="G3397" s="1" t="s">
        <v>5107</v>
      </c>
      <c r="H3397" s="1" t="s">
        <v>5107</v>
      </c>
      <c r="I3397" s="3">
        <v>2</v>
      </c>
      <c r="J3397" s="1">
        <v>0</v>
      </c>
      <c r="K3397" s="1">
        <v>0</v>
      </c>
      <c r="L3397" s="3">
        <v>1</v>
      </c>
      <c r="M3397" s="6">
        <v>27500</v>
      </c>
      <c r="N3397" s="13">
        <v>27500</v>
      </c>
      <c r="O3397" s="3">
        <v>44</v>
      </c>
      <c r="P3397" s="1">
        <v>1</v>
      </c>
      <c r="Q3397" s="1">
        <v>1</v>
      </c>
      <c r="R3397" s="3">
        <v>47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100</v>
      </c>
      <c r="AC3397" s="3">
        <v>11</v>
      </c>
      <c r="AD3397" s="1">
        <v>-9.0224465000000004E-2</v>
      </c>
      <c r="AE3397" s="1">
        <v>7.4363546281954407E-2</v>
      </c>
      <c r="AF3397" s="1">
        <v>1</v>
      </c>
      <c r="AG3397" s="1">
        <v>1</v>
      </c>
      <c r="AH3397" s="1">
        <v>11</v>
      </c>
      <c r="AI3397" s="1">
        <v>2</v>
      </c>
      <c r="AJ3397" s="1">
        <v>2</v>
      </c>
      <c r="AK3397" s="1">
        <v>51</v>
      </c>
    </row>
    <row r="3398" spans="1:37" x14ac:dyDescent="0.2">
      <c r="A3398" t="s">
        <v>3396</v>
      </c>
      <c r="B3398" t="s">
        <v>5123</v>
      </c>
      <c r="C3398" t="s">
        <v>5124</v>
      </c>
      <c r="D3398" t="s">
        <v>11905</v>
      </c>
      <c r="E3398" t="s">
        <v>11906</v>
      </c>
      <c r="F3398" s="35" t="s">
        <v>11907</v>
      </c>
      <c r="G3398" s="1" t="s">
        <v>5104</v>
      </c>
      <c r="H3398" s="1" t="s">
        <v>5104</v>
      </c>
      <c r="I3398" s="3">
        <v>1</v>
      </c>
      <c r="J3398" s="1">
        <v>0</v>
      </c>
      <c r="K3398" s="1">
        <v>0</v>
      </c>
      <c r="L3398" s="3">
        <v>1</v>
      </c>
      <c r="M3398" s="6">
        <v>1048.0999999999999</v>
      </c>
      <c r="N3398" s="13">
        <v>1048.0999999999999</v>
      </c>
      <c r="O3398" s="3">
        <v>44</v>
      </c>
      <c r="P3398" s="1" t="s">
        <v>2</v>
      </c>
      <c r="Q3398" s="1">
        <v>3.0240999999999998</v>
      </c>
      <c r="R3398" s="3" t="s">
        <v>14989</v>
      </c>
      <c r="S3398" s="1">
        <v>20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30</v>
      </c>
      <c r="Z3398" s="1">
        <v>0</v>
      </c>
      <c r="AA3398" s="1">
        <v>0</v>
      </c>
      <c r="AB3398" s="1">
        <v>50</v>
      </c>
      <c r="AC3398" s="3">
        <v>11</v>
      </c>
      <c r="AD3398" s="1">
        <v>-4.9917955999999999E-2</v>
      </c>
      <c r="AE3398" s="1">
        <v>-5.8029212682651297E-3</v>
      </c>
      <c r="AF3398" s="1">
        <v>1</v>
      </c>
      <c r="AG3398" s="1">
        <v>1</v>
      </c>
      <c r="AH3398" s="1">
        <v>11</v>
      </c>
      <c r="AI3398" s="1">
        <v>2</v>
      </c>
      <c r="AJ3398" s="1">
        <v>2</v>
      </c>
      <c r="AK3398" s="1">
        <v>51</v>
      </c>
    </row>
    <row r="3399" spans="1:37" x14ac:dyDescent="0.2">
      <c r="A3399" t="s">
        <v>3397</v>
      </c>
      <c r="B3399" t="s">
        <v>5412</v>
      </c>
      <c r="C3399" t="s">
        <v>5413</v>
      </c>
      <c r="D3399" t="s">
        <v>11908</v>
      </c>
      <c r="E3399" t="s">
        <v>11909</v>
      </c>
      <c r="F3399" s="35" t="s">
        <v>11910</v>
      </c>
      <c r="G3399" s="1" t="s">
        <v>5105</v>
      </c>
      <c r="H3399" s="1" t="s">
        <v>5105</v>
      </c>
      <c r="I3399" s="3">
        <v>1</v>
      </c>
      <c r="J3399" s="1">
        <v>0</v>
      </c>
      <c r="K3399" s="1">
        <v>0</v>
      </c>
      <c r="L3399" s="3">
        <v>1</v>
      </c>
      <c r="M3399" s="6">
        <v>28329.200000000001</v>
      </c>
      <c r="N3399" s="13">
        <v>28329.200000000001</v>
      </c>
      <c r="O3399" s="3">
        <v>44</v>
      </c>
      <c r="P3399" s="1">
        <v>1.0075000000000001</v>
      </c>
      <c r="Q3399" s="1">
        <v>1.0075000000000001</v>
      </c>
      <c r="R3399" s="3">
        <v>47</v>
      </c>
      <c r="S3399" s="1">
        <v>10</v>
      </c>
      <c r="T3399" s="1">
        <v>40</v>
      </c>
      <c r="U3399" s="1">
        <v>0</v>
      </c>
      <c r="V3399" s="1">
        <v>0</v>
      </c>
      <c r="W3399" s="1">
        <v>0</v>
      </c>
      <c r="X3399" s="1">
        <v>0</v>
      </c>
      <c r="Y3399" s="1">
        <v>20</v>
      </c>
      <c r="Z3399" s="1">
        <v>0</v>
      </c>
      <c r="AA3399" s="1">
        <v>0</v>
      </c>
      <c r="AB3399" s="1">
        <v>30</v>
      </c>
      <c r="AC3399" s="3">
        <v>11</v>
      </c>
      <c r="AD3399" s="1">
        <v>-4.5008474999999999E-2</v>
      </c>
      <c r="AE3399" s="1">
        <v>-1.99050446201063E-2</v>
      </c>
      <c r="AF3399" s="1">
        <v>1</v>
      </c>
      <c r="AG3399" s="1">
        <v>1</v>
      </c>
      <c r="AH3399" s="1">
        <v>11</v>
      </c>
      <c r="AI3399" s="1">
        <v>6</v>
      </c>
      <c r="AJ3399" s="1">
        <v>6</v>
      </c>
      <c r="AK3399" s="1">
        <v>51</v>
      </c>
    </row>
    <row r="3400" spans="1:37" x14ac:dyDescent="0.2">
      <c r="A3400" t="s">
        <v>3398</v>
      </c>
      <c r="B3400" t="s">
        <v>5412</v>
      </c>
      <c r="C3400" t="s">
        <v>5413</v>
      </c>
      <c r="D3400" t="s">
        <v>11908</v>
      </c>
      <c r="E3400" t="s">
        <v>11911</v>
      </c>
      <c r="F3400" s="35" t="s">
        <v>11912</v>
      </c>
      <c r="G3400" s="1" t="s">
        <v>5105</v>
      </c>
      <c r="H3400" s="1" t="s">
        <v>5105</v>
      </c>
      <c r="I3400" s="3">
        <v>1</v>
      </c>
      <c r="J3400" s="1">
        <v>0</v>
      </c>
      <c r="K3400" s="1">
        <v>0</v>
      </c>
      <c r="L3400" s="3">
        <v>1</v>
      </c>
      <c r="M3400" s="6">
        <v>19484</v>
      </c>
      <c r="N3400" s="13">
        <v>19484</v>
      </c>
      <c r="O3400" s="3">
        <v>44</v>
      </c>
      <c r="P3400" s="1">
        <v>1.0049999999999999</v>
      </c>
      <c r="Q3400" s="1">
        <v>1.0049999999999999</v>
      </c>
      <c r="R3400" s="3">
        <v>47</v>
      </c>
      <c r="S3400" s="1">
        <v>10</v>
      </c>
      <c r="T3400" s="1">
        <v>0</v>
      </c>
      <c r="U3400" s="1">
        <v>0</v>
      </c>
      <c r="V3400" s="1">
        <v>0</v>
      </c>
      <c r="W3400" s="1">
        <v>10</v>
      </c>
      <c r="X3400" s="1">
        <v>0</v>
      </c>
      <c r="Y3400" s="1">
        <v>20</v>
      </c>
      <c r="Z3400" s="1">
        <v>0</v>
      </c>
      <c r="AA3400" s="1">
        <v>0</v>
      </c>
      <c r="AB3400" s="1">
        <v>60</v>
      </c>
      <c r="AC3400" s="3">
        <v>11</v>
      </c>
      <c r="AD3400" s="1">
        <v>-7.0206961999999998E-2</v>
      </c>
      <c r="AE3400" s="1">
        <v>1.18202431722882E-2</v>
      </c>
      <c r="AF3400" s="1">
        <v>1</v>
      </c>
      <c r="AG3400" s="1">
        <v>1</v>
      </c>
      <c r="AH3400" s="1">
        <v>11</v>
      </c>
      <c r="AI3400" s="1">
        <v>6</v>
      </c>
      <c r="AJ3400" s="1">
        <v>6</v>
      </c>
      <c r="AK3400" s="1">
        <v>51</v>
      </c>
    </row>
    <row r="3401" spans="1:37" x14ac:dyDescent="0.2">
      <c r="A3401" t="s">
        <v>3399</v>
      </c>
      <c r="B3401" t="s">
        <v>5412</v>
      </c>
      <c r="C3401" t="s">
        <v>5413</v>
      </c>
      <c r="D3401" t="s">
        <v>11908</v>
      </c>
      <c r="E3401" t="s">
        <v>11913</v>
      </c>
      <c r="F3401" s="35" t="s">
        <v>11914</v>
      </c>
      <c r="G3401" s="1" t="s">
        <v>5105</v>
      </c>
      <c r="H3401" s="1" t="s">
        <v>5105</v>
      </c>
      <c r="I3401" s="3">
        <v>1</v>
      </c>
      <c r="J3401" s="1">
        <v>0</v>
      </c>
      <c r="K3401" s="1">
        <v>0</v>
      </c>
      <c r="L3401" s="3">
        <v>1</v>
      </c>
      <c r="M3401" s="6">
        <v>14972.2</v>
      </c>
      <c r="N3401" s="13">
        <v>14972.2</v>
      </c>
      <c r="O3401" s="3">
        <v>44</v>
      </c>
      <c r="P3401" s="1">
        <v>1.0049999999999999</v>
      </c>
      <c r="Q3401" s="1">
        <v>1.0049999999999999</v>
      </c>
      <c r="R3401" s="3">
        <v>47</v>
      </c>
      <c r="S3401" s="1">
        <v>10</v>
      </c>
      <c r="T3401" s="1">
        <v>0</v>
      </c>
      <c r="U3401" s="1">
        <v>0</v>
      </c>
      <c r="V3401" s="1">
        <v>0</v>
      </c>
      <c r="W3401" s="1">
        <v>10</v>
      </c>
      <c r="X3401" s="1">
        <v>0</v>
      </c>
      <c r="Y3401" s="1">
        <v>0</v>
      </c>
      <c r="Z3401" s="1">
        <v>0</v>
      </c>
      <c r="AA3401" s="1">
        <v>0</v>
      </c>
      <c r="AB3401" s="1">
        <v>80</v>
      </c>
      <c r="AC3401" s="3">
        <v>11</v>
      </c>
      <c r="AD3401" s="1">
        <v>-6.8521373999999996E-2</v>
      </c>
      <c r="AE3401" s="1">
        <v>6.6427710816340399E-2</v>
      </c>
      <c r="AF3401" s="1">
        <v>1</v>
      </c>
      <c r="AG3401" s="1">
        <v>1</v>
      </c>
      <c r="AH3401" s="1">
        <v>11</v>
      </c>
      <c r="AI3401" s="1">
        <v>4</v>
      </c>
      <c r="AJ3401" s="1">
        <v>4</v>
      </c>
      <c r="AK3401" s="1">
        <v>51</v>
      </c>
    </row>
    <row r="3402" spans="1:37" x14ac:dyDescent="0.2">
      <c r="A3402" t="s">
        <v>3400</v>
      </c>
      <c r="B3402" t="s">
        <v>5412</v>
      </c>
      <c r="C3402" t="s">
        <v>5413</v>
      </c>
      <c r="D3402" t="s">
        <v>11908</v>
      </c>
      <c r="E3402" t="s">
        <v>11915</v>
      </c>
      <c r="F3402" s="35" t="s">
        <v>11916</v>
      </c>
      <c r="G3402" s="1" t="s">
        <v>5105</v>
      </c>
      <c r="H3402" s="1" t="s">
        <v>5105</v>
      </c>
      <c r="I3402" s="3">
        <v>1</v>
      </c>
      <c r="J3402" s="1">
        <v>0</v>
      </c>
      <c r="K3402" s="1">
        <v>0</v>
      </c>
      <c r="L3402" s="3">
        <v>1</v>
      </c>
      <c r="M3402" s="6">
        <v>13000</v>
      </c>
      <c r="N3402" s="13">
        <v>13000</v>
      </c>
      <c r="O3402" s="3">
        <v>44</v>
      </c>
      <c r="P3402" s="1" t="s">
        <v>2</v>
      </c>
      <c r="Q3402" s="1">
        <v>3.5314000000000001</v>
      </c>
      <c r="R3402" s="3" t="s">
        <v>14989</v>
      </c>
      <c r="S3402" s="1">
        <v>11</v>
      </c>
      <c r="T3402" s="1">
        <v>0</v>
      </c>
      <c r="U3402" s="1">
        <v>0</v>
      </c>
      <c r="V3402" s="1">
        <v>0</v>
      </c>
      <c r="W3402" s="1">
        <v>13</v>
      </c>
      <c r="X3402" s="1">
        <v>0</v>
      </c>
      <c r="Y3402" s="1">
        <v>40</v>
      </c>
      <c r="Z3402" s="1">
        <v>0</v>
      </c>
      <c r="AA3402" s="1">
        <v>10</v>
      </c>
      <c r="AB3402" s="1">
        <v>26</v>
      </c>
      <c r="AC3402" s="36">
        <v>1</v>
      </c>
      <c r="AD3402" s="1">
        <v>-5.0322983000000002E-2</v>
      </c>
      <c r="AE3402" s="1">
        <v>-5.18080925398514E-2</v>
      </c>
      <c r="AF3402" s="1">
        <v>1</v>
      </c>
      <c r="AG3402" s="1">
        <v>1</v>
      </c>
      <c r="AH3402" s="1">
        <v>1</v>
      </c>
      <c r="AI3402" s="1">
        <v>2</v>
      </c>
      <c r="AJ3402" s="1">
        <v>2</v>
      </c>
      <c r="AK3402" s="1">
        <v>51</v>
      </c>
    </row>
    <row r="3403" spans="1:37" x14ac:dyDescent="0.2">
      <c r="A3403" t="s">
        <v>3401</v>
      </c>
      <c r="B3403" t="s">
        <v>5412</v>
      </c>
      <c r="C3403" t="s">
        <v>5413</v>
      </c>
      <c r="D3403" t="s">
        <v>11908</v>
      </c>
      <c r="E3403" t="s">
        <v>11917</v>
      </c>
      <c r="F3403" s="35" t="s">
        <v>11918</v>
      </c>
      <c r="G3403" s="1" t="s">
        <v>5105</v>
      </c>
      <c r="H3403" s="1" t="s">
        <v>5105</v>
      </c>
      <c r="I3403" s="3">
        <v>1</v>
      </c>
      <c r="J3403" s="1">
        <v>0</v>
      </c>
      <c r="K3403" s="1">
        <v>0</v>
      </c>
      <c r="L3403" s="3">
        <v>1</v>
      </c>
      <c r="M3403" s="6">
        <v>15500.2</v>
      </c>
      <c r="N3403" s="13">
        <v>15500.2</v>
      </c>
      <c r="O3403" s="3">
        <v>44</v>
      </c>
      <c r="P3403" s="1">
        <v>1.0075000000000001</v>
      </c>
      <c r="Q3403" s="1">
        <v>1.0075000000000001</v>
      </c>
      <c r="R3403" s="3">
        <v>47</v>
      </c>
      <c r="S3403" s="1">
        <v>10</v>
      </c>
      <c r="T3403" s="1">
        <v>0</v>
      </c>
      <c r="U3403" s="1">
        <v>0</v>
      </c>
      <c r="V3403" s="1">
        <v>0</v>
      </c>
      <c r="W3403" s="1">
        <v>20</v>
      </c>
      <c r="X3403" s="1">
        <v>0</v>
      </c>
      <c r="Y3403" s="1">
        <v>20</v>
      </c>
      <c r="Z3403" s="1">
        <v>0</v>
      </c>
      <c r="AA3403" s="1">
        <v>10</v>
      </c>
      <c r="AB3403" s="1">
        <v>40</v>
      </c>
      <c r="AC3403" s="3">
        <v>11</v>
      </c>
      <c r="AD3403" s="1">
        <v>-6.1075142999999998E-2</v>
      </c>
      <c r="AE3403" s="1">
        <v>-1.04690577840891E-2</v>
      </c>
      <c r="AF3403" s="1">
        <v>1</v>
      </c>
      <c r="AG3403" s="1">
        <v>1</v>
      </c>
      <c r="AH3403" s="1">
        <v>11</v>
      </c>
      <c r="AI3403" s="1">
        <v>3</v>
      </c>
      <c r="AJ3403" s="1">
        <v>3</v>
      </c>
      <c r="AK3403" s="1">
        <v>51</v>
      </c>
    </row>
    <row r="3404" spans="1:37" x14ac:dyDescent="0.2">
      <c r="A3404" t="s">
        <v>3402</v>
      </c>
      <c r="B3404" t="s">
        <v>5412</v>
      </c>
      <c r="C3404" t="s">
        <v>5413</v>
      </c>
      <c r="D3404" t="s">
        <v>11908</v>
      </c>
      <c r="E3404" t="s">
        <v>5298</v>
      </c>
      <c r="F3404" s="35" t="s">
        <v>11919</v>
      </c>
      <c r="G3404" s="1" t="s">
        <v>5105</v>
      </c>
      <c r="H3404" s="1" t="s">
        <v>5105</v>
      </c>
      <c r="I3404" s="3">
        <v>1</v>
      </c>
      <c r="J3404" s="1">
        <v>0</v>
      </c>
      <c r="K3404" s="1">
        <v>0</v>
      </c>
      <c r="L3404" s="3">
        <v>1</v>
      </c>
      <c r="M3404" s="6">
        <v>27939.1</v>
      </c>
      <c r="N3404" s="13">
        <v>27939.1</v>
      </c>
      <c r="O3404" s="3">
        <v>44</v>
      </c>
      <c r="P3404" s="1">
        <v>1.0075000000000001</v>
      </c>
      <c r="Q3404" s="1">
        <v>1.0075000000000001</v>
      </c>
      <c r="R3404" s="3">
        <v>47</v>
      </c>
      <c r="S3404" s="1">
        <v>20</v>
      </c>
      <c r="T3404" s="1">
        <v>0</v>
      </c>
      <c r="U3404" s="1">
        <v>0</v>
      </c>
      <c r="V3404" s="1">
        <v>0</v>
      </c>
      <c r="W3404" s="1">
        <v>10</v>
      </c>
      <c r="X3404" s="1">
        <v>0</v>
      </c>
      <c r="Y3404" s="1">
        <v>40</v>
      </c>
      <c r="Z3404" s="1">
        <v>0</v>
      </c>
      <c r="AA3404" s="1">
        <v>20</v>
      </c>
      <c r="AB3404" s="1">
        <v>10</v>
      </c>
      <c r="AC3404" s="3">
        <v>11</v>
      </c>
      <c r="AD3404" s="1">
        <v>-1.8765028999999999E-2</v>
      </c>
      <c r="AE3404" s="1">
        <v>-6.9414029966149898E-2</v>
      </c>
      <c r="AF3404" s="1">
        <v>1</v>
      </c>
      <c r="AG3404" s="1">
        <v>1</v>
      </c>
      <c r="AH3404" s="1">
        <v>11</v>
      </c>
      <c r="AI3404" s="1">
        <v>8</v>
      </c>
      <c r="AJ3404" s="1">
        <v>8</v>
      </c>
      <c r="AK3404" s="1">
        <v>51</v>
      </c>
    </row>
    <row r="3405" spans="1:37" x14ac:dyDescent="0.2">
      <c r="A3405" t="s">
        <v>3403</v>
      </c>
      <c r="B3405" t="s">
        <v>5554</v>
      </c>
      <c r="C3405" t="s">
        <v>5555</v>
      </c>
      <c r="D3405" t="s">
        <v>11920</v>
      </c>
      <c r="E3405" t="s">
        <v>11921</v>
      </c>
      <c r="F3405" s="35" t="s">
        <v>11922</v>
      </c>
      <c r="G3405" s="1" t="s">
        <v>5104</v>
      </c>
      <c r="H3405" s="1" t="s">
        <v>5104</v>
      </c>
      <c r="I3405" s="3">
        <v>2</v>
      </c>
      <c r="J3405" s="1">
        <v>0</v>
      </c>
      <c r="K3405" s="1">
        <v>0</v>
      </c>
      <c r="L3405" s="3">
        <v>1</v>
      </c>
      <c r="M3405" s="6">
        <v>12.5</v>
      </c>
      <c r="N3405" s="13">
        <v>12.5</v>
      </c>
      <c r="O3405" s="3">
        <v>44</v>
      </c>
      <c r="P3405" s="1" t="s">
        <v>2</v>
      </c>
      <c r="Q3405" s="1">
        <v>4.1490999999999998</v>
      </c>
      <c r="R3405" s="3" t="s">
        <v>14989</v>
      </c>
      <c r="S3405" s="1">
        <v>70</v>
      </c>
      <c r="T3405" s="1">
        <v>0</v>
      </c>
      <c r="U3405" s="1">
        <v>10</v>
      </c>
      <c r="V3405" s="1">
        <v>0</v>
      </c>
      <c r="W3405" s="1">
        <v>0</v>
      </c>
      <c r="X3405" s="1">
        <v>20</v>
      </c>
      <c r="Y3405" s="1">
        <v>0</v>
      </c>
      <c r="Z3405" s="1">
        <v>0</v>
      </c>
      <c r="AA3405" s="1">
        <v>0</v>
      </c>
      <c r="AB3405" s="1">
        <v>0</v>
      </c>
      <c r="AC3405" s="3">
        <v>11</v>
      </c>
      <c r="AD3405" s="1">
        <v>0.107046164</v>
      </c>
      <c r="AE3405" s="1">
        <v>2.0393485081830101E-2</v>
      </c>
      <c r="AF3405" s="1">
        <v>1</v>
      </c>
      <c r="AG3405" s="1">
        <v>1</v>
      </c>
      <c r="AH3405" s="1">
        <v>11</v>
      </c>
      <c r="AI3405" s="1">
        <v>1</v>
      </c>
      <c r="AJ3405" s="1">
        <v>1</v>
      </c>
      <c r="AK3405" s="1">
        <v>51</v>
      </c>
    </row>
    <row r="3406" spans="1:37" x14ac:dyDescent="0.2">
      <c r="A3406" t="s">
        <v>3404</v>
      </c>
      <c r="B3406" t="s">
        <v>5554</v>
      </c>
      <c r="C3406" t="s">
        <v>5555</v>
      </c>
      <c r="D3406" t="s">
        <v>11920</v>
      </c>
      <c r="E3406" t="s">
        <v>11923</v>
      </c>
      <c r="F3406" s="35" t="s">
        <v>11924</v>
      </c>
      <c r="G3406" s="1" t="s">
        <v>5104</v>
      </c>
      <c r="H3406" s="1" t="s">
        <v>5104</v>
      </c>
      <c r="I3406" s="3">
        <v>2</v>
      </c>
      <c r="J3406" s="1">
        <v>0</v>
      </c>
      <c r="K3406" s="1">
        <v>0</v>
      </c>
      <c r="L3406" s="3">
        <v>1</v>
      </c>
      <c r="M3406" s="6">
        <v>16</v>
      </c>
      <c r="N3406" s="13">
        <v>16</v>
      </c>
      <c r="O3406" s="3">
        <v>44</v>
      </c>
      <c r="P3406" s="1">
        <v>1</v>
      </c>
      <c r="Q3406" s="1">
        <v>1</v>
      </c>
      <c r="R3406" s="3">
        <v>1</v>
      </c>
      <c r="S3406" s="1">
        <v>70</v>
      </c>
      <c r="T3406" s="1">
        <v>0</v>
      </c>
      <c r="U3406" s="1">
        <v>10</v>
      </c>
      <c r="V3406" s="1">
        <v>0</v>
      </c>
      <c r="W3406" s="1">
        <v>0</v>
      </c>
      <c r="X3406" s="1">
        <v>20</v>
      </c>
      <c r="Y3406" s="1">
        <v>0</v>
      </c>
      <c r="Z3406" s="1">
        <v>0</v>
      </c>
      <c r="AA3406" s="1">
        <v>0</v>
      </c>
      <c r="AB3406" s="1">
        <v>0</v>
      </c>
      <c r="AC3406" s="3">
        <v>11</v>
      </c>
      <c r="AD3406" s="1">
        <v>0.107046164</v>
      </c>
      <c r="AE3406" s="1">
        <v>2.0393485081830101E-2</v>
      </c>
      <c r="AF3406" s="1">
        <v>1</v>
      </c>
      <c r="AG3406" s="1">
        <v>1</v>
      </c>
      <c r="AH3406" s="1">
        <v>11</v>
      </c>
      <c r="AI3406" s="1">
        <v>3</v>
      </c>
      <c r="AJ3406" s="1">
        <v>3</v>
      </c>
      <c r="AK3406" s="1">
        <v>51</v>
      </c>
    </row>
    <row r="3407" spans="1:37" x14ac:dyDescent="0.2">
      <c r="A3407" t="s">
        <v>3405</v>
      </c>
      <c r="B3407" t="s">
        <v>5554</v>
      </c>
      <c r="C3407" t="s">
        <v>5555</v>
      </c>
      <c r="D3407" t="s">
        <v>11920</v>
      </c>
      <c r="E3407" t="s">
        <v>11925</v>
      </c>
      <c r="F3407" s="35" t="s">
        <v>11926</v>
      </c>
      <c r="G3407" s="1" t="s">
        <v>5104</v>
      </c>
      <c r="H3407" s="1" t="s">
        <v>5104</v>
      </c>
      <c r="I3407" s="3">
        <v>2</v>
      </c>
      <c r="J3407" s="1">
        <v>0</v>
      </c>
      <c r="K3407" s="1">
        <v>0</v>
      </c>
      <c r="L3407" s="3">
        <v>1</v>
      </c>
      <c r="M3407" s="6">
        <v>13</v>
      </c>
      <c r="N3407" s="13">
        <v>13</v>
      </c>
      <c r="O3407" s="3">
        <v>44</v>
      </c>
      <c r="P3407" s="1">
        <v>1.7</v>
      </c>
      <c r="Q3407" s="1">
        <v>1.7</v>
      </c>
      <c r="R3407" s="3">
        <v>1</v>
      </c>
      <c r="S3407" s="1">
        <v>70</v>
      </c>
      <c r="T3407" s="1">
        <v>0</v>
      </c>
      <c r="U3407" s="1">
        <v>10</v>
      </c>
      <c r="V3407" s="1">
        <v>0</v>
      </c>
      <c r="W3407" s="1">
        <v>0</v>
      </c>
      <c r="X3407" s="1">
        <v>20</v>
      </c>
      <c r="Y3407" s="1">
        <v>0</v>
      </c>
      <c r="Z3407" s="1">
        <v>0</v>
      </c>
      <c r="AA3407" s="1">
        <v>0</v>
      </c>
      <c r="AB3407" s="1">
        <v>0</v>
      </c>
      <c r="AC3407" s="3">
        <v>11</v>
      </c>
      <c r="AD3407" s="1">
        <v>0.107046164</v>
      </c>
      <c r="AE3407" s="1">
        <v>2.0393485081830101E-2</v>
      </c>
      <c r="AF3407" s="1">
        <v>1</v>
      </c>
      <c r="AG3407" s="1">
        <v>1</v>
      </c>
      <c r="AH3407" s="1">
        <v>11</v>
      </c>
      <c r="AI3407" s="1">
        <v>1</v>
      </c>
      <c r="AJ3407" s="1">
        <v>1</v>
      </c>
      <c r="AK3407" s="1">
        <v>51</v>
      </c>
    </row>
    <row r="3408" spans="1:37" x14ac:dyDescent="0.2">
      <c r="A3408" t="s">
        <v>3406</v>
      </c>
      <c r="B3408" t="s">
        <v>5181</v>
      </c>
      <c r="C3408" t="s">
        <v>5834</v>
      </c>
      <c r="D3408" t="s">
        <v>11927</v>
      </c>
      <c r="E3408" t="s">
        <v>8608</v>
      </c>
      <c r="F3408" s="35" t="s">
        <v>11928</v>
      </c>
      <c r="G3408" s="1" t="s">
        <v>5104</v>
      </c>
      <c r="H3408" s="1" t="s">
        <v>5104</v>
      </c>
      <c r="I3408" s="3">
        <v>1</v>
      </c>
      <c r="J3408" s="1">
        <v>0</v>
      </c>
      <c r="K3408" s="1">
        <v>0</v>
      </c>
      <c r="L3408" s="3">
        <v>1</v>
      </c>
      <c r="M3408" s="6">
        <v>1640</v>
      </c>
      <c r="N3408" s="13">
        <v>1640</v>
      </c>
      <c r="O3408" s="3">
        <v>44</v>
      </c>
      <c r="P3408" s="1">
        <v>2.125</v>
      </c>
      <c r="Q3408" s="1">
        <v>2.125</v>
      </c>
      <c r="R3408" s="3">
        <v>47</v>
      </c>
      <c r="S3408" s="1">
        <v>60</v>
      </c>
      <c r="T3408" s="1">
        <v>10</v>
      </c>
      <c r="U3408" s="1">
        <v>30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3">
        <v>11</v>
      </c>
      <c r="AD3408" s="1">
        <v>0.112665273</v>
      </c>
      <c r="AE3408" s="1">
        <v>1.7103164701093201E-2</v>
      </c>
      <c r="AF3408" s="1">
        <v>1</v>
      </c>
      <c r="AG3408" s="1">
        <v>1</v>
      </c>
      <c r="AH3408" s="1">
        <v>11</v>
      </c>
      <c r="AI3408" s="1">
        <v>2</v>
      </c>
      <c r="AJ3408" s="1">
        <v>2</v>
      </c>
      <c r="AK3408" s="1">
        <v>51</v>
      </c>
    </row>
    <row r="3409" spans="1:37" x14ac:dyDescent="0.2">
      <c r="A3409" t="s">
        <v>3407</v>
      </c>
      <c r="B3409" t="s">
        <v>5123</v>
      </c>
      <c r="C3409" t="s">
        <v>5383</v>
      </c>
      <c r="D3409" t="s">
        <v>11929</v>
      </c>
      <c r="E3409" t="s">
        <v>11930</v>
      </c>
      <c r="F3409" s="35" t="s">
        <v>11931</v>
      </c>
      <c r="G3409" s="1" t="s">
        <v>5104</v>
      </c>
      <c r="H3409" s="1" t="s">
        <v>5104</v>
      </c>
      <c r="I3409" s="3">
        <v>1</v>
      </c>
      <c r="J3409" s="1">
        <v>0</v>
      </c>
      <c r="K3409" s="1">
        <v>0</v>
      </c>
      <c r="L3409" s="3">
        <v>1</v>
      </c>
      <c r="M3409" s="6">
        <v>109</v>
      </c>
      <c r="N3409" s="13">
        <v>109</v>
      </c>
      <c r="O3409" s="3">
        <v>44</v>
      </c>
      <c r="P3409" s="1">
        <v>3.4</v>
      </c>
      <c r="Q3409" s="1">
        <v>3.4</v>
      </c>
      <c r="R3409" s="3">
        <v>47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20</v>
      </c>
      <c r="Z3409" s="1">
        <v>0</v>
      </c>
      <c r="AA3409" s="1">
        <v>20</v>
      </c>
      <c r="AB3409" s="1">
        <v>60</v>
      </c>
      <c r="AC3409" s="3">
        <v>11</v>
      </c>
      <c r="AD3409" s="1">
        <v>-9.7166989999999995E-2</v>
      </c>
      <c r="AE3409" s="1">
        <v>2.56685163863061E-3</v>
      </c>
      <c r="AF3409" s="1">
        <v>1</v>
      </c>
      <c r="AG3409" s="1">
        <v>1</v>
      </c>
      <c r="AH3409" s="1">
        <v>11</v>
      </c>
      <c r="AI3409" s="1">
        <v>1</v>
      </c>
      <c r="AJ3409" s="1">
        <v>1</v>
      </c>
      <c r="AK3409" s="1">
        <v>51</v>
      </c>
    </row>
    <row r="3410" spans="1:37" x14ac:dyDescent="0.2">
      <c r="A3410" t="s">
        <v>3408</v>
      </c>
      <c r="B3410" t="s">
        <v>5181</v>
      </c>
      <c r="C3410" t="s">
        <v>5711</v>
      </c>
      <c r="D3410" t="s">
        <v>11932</v>
      </c>
      <c r="E3410" t="s">
        <v>11933</v>
      </c>
      <c r="F3410" s="35" t="s">
        <v>11934</v>
      </c>
      <c r="G3410" s="1" t="s">
        <v>5104</v>
      </c>
      <c r="H3410" s="1" t="s">
        <v>5104</v>
      </c>
      <c r="I3410" s="3">
        <v>1</v>
      </c>
      <c r="J3410" s="1">
        <v>1</v>
      </c>
      <c r="K3410" s="1">
        <v>1</v>
      </c>
      <c r="L3410" s="3">
        <v>1</v>
      </c>
      <c r="M3410" s="6">
        <v>3156.7</v>
      </c>
      <c r="N3410" s="13">
        <v>3156.7</v>
      </c>
      <c r="O3410" s="3">
        <v>44</v>
      </c>
      <c r="P3410" s="1">
        <v>3.29</v>
      </c>
      <c r="Q3410" s="1">
        <v>3.29</v>
      </c>
      <c r="R3410" s="3">
        <v>47</v>
      </c>
      <c r="S3410" s="1">
        <v>20</v>
      </c>
      <c r="T3410" s="1">
        <v>0</v>
      </c>
      <c r="U3410" s="1">
        <v>0</v>
      </c>
      <c r="V3410" s="1">
        <v>0</v>
      </c>
      <c r="W3410" s="1">
        <v>40</v>
      </c>
      <c r="X3410" s="1">
        <v>0</v>
      </c>
      <c r="Y3410" s="1">
        <v>20</v>
      </c>
      <c r="Z3410" s="1">
        <v>0</v>
      </c>
      <c r="AA3410" s="1">
        <v>20</v>
      </c>
      <c r="AB3410" s="1">
        <v>0</v>
      </c>
      <c r="AC3410" s="3">
        <v>11</v>
      </c>
      <c r="AD3410" s="1">
        <v>2.1409519999999998E-3</v>
      </c>
      <c r="AE3410" s="1">
        <v>-5.7522715995338397E-2</v>
      </c>
      <c r="AF3410" s="1">
        <v>3</v>
      </c>
      <c r="AG3410" s="1">
        <v>3</v>
      </c>
      <c r="AH3410" s="1">
        <v>11</v>
      </c>
      <c r="AI3410" s="1">
        <v>18</v>
      </c>
      <c r="AJ3410" s="1">
        <v>18</v>
      </c>
      <c r="AK3410" s="1">
        <v>51</v>
      </c>
    </row>
    <row r="3411" spans="1:37" x14ac:dyDescent="0.2">
      <c r="A3411" t="s">
        <v>3409</v>
      </c>
      <c r="B3411" t="s">
        <v>5181</v>
      </c>
      <c r="C3411" t="s">
        <v>5711</v>
      </c>
      <c r="D3411" t="s">
        <v>11932</v>
      </c>
      <c r="E3411" t="s">
        <v>11935</v>
      </c>
      <c r="F3411" s="35" t="s">
        <v>11936</v>
      </c>
      <c r="G3411" s="1" t="s">
        <v>5104</v>
      </c>
      <c r="H3411" s="1" t="s">
        <v>5104</v>
      </c>
      <c r="I3411" s="3">
        <v>1</v>
      </c>
      <c r="J3411" s="1">
        <v>0</v>
      </c>
      <c r="K3411" s="1">
        <v>0</v>
      </c>
      <c r="L3411" s="3">
        <v>1</v>
      </c>
      <c r="M3411" s="6">
        <v>2780.8</v>
      </c>
      <c r="N3411" s="13">
        <v>2780.8</v>
      </c>
      <c r="O3411" s="3">
        <v>44</v>
      </c>
      <c r="P3411" s="1">
        <v>3</v>
      </c>
      <c r="Q3411" s="1">
        <v>3</v>
      </c>
      <c r="R3411" s="3">
        <v>47</v>
      </c>
      <c r="S3411" s="1">
        <v>20</v>
      </c>
      <c r="T3411" s="1">
        <v>0</v>
      </c>
      <c r="U3411" s="1">
        <v>0</v>
      </c>
      <c r="V3411" s="1">
        <v>0</v>
      </c>
      <c r="W3411" s="1">
        <v>40</v>
      </c>
      <c r="X3411" s="1">
        <v>0</v>
      </c>
      <c r="Y3411" s="1">
        <v>20</v>
      </c>
      <c r="Z3411" s="1">
        <v>0</v>
      </c>
      <c r="AA3411" s="1">
        <v>20</v>
      </c>
      <c r="AB3411" s="1">
        <v>0</v>
      </c>
      <c r="AC3411" s="3">
        <v>11</v>
      </c>
      <c r="AD3411" s="1">
        <v>2.1409519999999998E-3</v>
      </c>
      <c r="AE3411" s="1">
        <v>-5.7522715995338397E-2</v>
      </c>
      <c r="AF3411" s="1">
        <v>3</v>
      </c>
      <c r="AG3411" s="1">
        <v>3</v>
      </c>
      <c r="AH3411" s="1">
        <v>11</v>
      </c>
      <c r="AI3411" s="1">
        <v>3</v>
      </c>
      <c r="AJ3411" s="1">
        <v>3</v>
      </c>
      <c r="AK3411" s="1">
        <v>51</v>
      </c>
    </row>
    <row r="3412" spans="1:37" x14ac:dyDescent="0.2">
      <c r="A3412" t="s">
        <v>3410</v>
      </c>
      <c r="B3412" t="s">
        <v>5181</v>
      </c>
      <c r="C3412" t="s">
        <v>5711</v>
      </c>
      <c r="D3412" t="s">
        <v>11932</v>
      </c>
      <c r="E3412" t="s">
        <v>11937</v>
      </c>
      <c r="F3412" s="35" t="s">
        <v>11938</v>
      </c>
      <c r="G3412" s="1" t="s">
        <v>5104</v>
      </c>
      <c r="H3412" s="1" t="s">
        <v>5104</v>
      </c>
      <c r="I3412" s="3">
        <v>1</v>
      </c>
      <c r="J3412" s="1">
        <v>0</v>
      </c>
      <c r="K3412" s="1">
        <v>0</v>
      </c>
      <c r="L3412" s="3">
        <v>1</v>
      </c>
      <c r="M3412" s="6">
        <v>2780.8</v>
      </c>
      <c r="N3412" s="13">
        <v>2780.8</v>
      </c>
      <c r="O3412" s="3">
        <v>44</v>
      </c>
      <c r="P3412" s="1">
        <v>2.5</v>
      </c>
      <c r="Q3412" s="1">
        <v>2.5</v>
      </c>
      <c r="R3412" s="3">
        <v>47</v>
      </c>
      <c r="S3412" s="1">
        <v>20</v>
      </c>
      <c r="T3412" s="1">
        <v>0</v>
      </c>
      <c r="U3412" s="1">
        <v>0</v>
      </c>
      <c r="V3412" s="1">
        <v>0</v>
      </c>
      <c r="W3412" s="1">
        <v>40</v>
      </c>
      <c r="X3412" s="1">
        <v>0</v>
      </c>
      <c r="Y3412" s="1">
        <v>20</v>
      </c>
      <c r="Z3412" s="1">
        <v>0</v>
      </c>
      <c r="AA3412" s="1">
        <v>20</v>
      </c>
      <c r="AB3412" s="1">
        <v>0</v>
      </c>
      <c r="AC3412" s="3">
        <v>11</v>
      </c>
      <c r="AD3412" s="1">
        <v>2.1409519999999998E-3</v>
      </c>
      <c r="AE3412" s="1">
        <v>-5.7522715995338397E-2</v>
      </c>
      <c r="AF3412" s="1">
        <v>3</v>
      </c>
      <c r="AG3412" s="1">
        <v>3</v>
      </c>
      <c r="AH3412" s="1">
        <v>11</v>
      </c>
      <c r="AI3412" s="1">
        <v>7</v>
      </c>
      <c r="AJ3412" s="1">
        <v>7</v>
      </c>
      <c r="AK3412" s="1">
        <v>51</v>
      </c>
    </row>
    <row r="3413" spans="1:37" x14ac:dyDescent="0.2">
      <c r="A3413" t="s">
        <v>3411</v>
      </c>
      <c r="B3413" t="s">
        <v>5554</v>
      </c>
      <c r="C3413" t="s">
        <v>5801</v>
      </c>
      <c r="D3413" t="s">
        <v>11939</v>
      </c>
      <c r="E3413" t="s">
        <v>11940</v>
      </c>
      <c r="F3413" s="35" t="s">
        <v>11941</v>
      </c>
      <c r="G3413" s="1" t="s">
        <v>5104</v>
      </c>
      <c r="H3413" s="1" t="s">
        <v>5104</v>
      </c>
      <c r="I3413" s="3">
        <v>1</v>
      </c>
      <c r="J3413" s="1">
        <v>0</v>
      </c>
      <c r="K3413" s="1">
        <v>0</v>
      </c>
      <c r="L3413" s="3">
        <v>1</v>
      </c>
      <c r="M3413" s="6">
        <v>188</v>
      </c>
      <c r="N3413" s="13">
        <v>188</v>
      </c>
      <c r="O3413" s="3">
        <v>44</v>
      </c>
      <c r="P3413" s="1">
        <v>3.49</v>
      </c>
      <c r="Q3413" s="1">
        <v>3.49</v>
      </c>
      <c r="R3413" s="3">
        <v>47</v>
      </c>
      <c r="S3413" s="1">
        <v>30</v>
      </c>
      <c r="T3413" s="1">
        <v>0</v>
      </c>
      <c r="U3413" s="1">
        <v>0</v>
      </c>
      <c r="V3413" s="1">
        <v>0</v>
      </c>
      <c r="W3413" s="1">
        <v>30</v>
      </c>
      <c r="X3413" s="1">
        <v>20</v>
      </c>
      <c r="Y3413" s="1">
        <v>10</v>
      </c>
      <c r="Z3413" s="1">
        <v>0</v>
      </c>
      <c r="AA3413" s="1">
        <v>10</v>
      </c>
      <c r="AB3413" s="1">
        <v>0</v>
      </c>
      <c r="AC3413" s="3">
        <v>11</v>
      </c>
      <c r="AD3413" s="1">
        <v>3.7780598999999998E-2</v>
      </c>
      <c r="AE3413" s="1">
        <v>-2.7859047375452001E-2</v>
      </c>
      <c r="AF3413" s="1">
        <v>1</v>
      </c>
      <c r="AG3413" s="1">
        <v>1</v>
      </c>
      <c r="AH3413" s="1">
        <v>11</v>
      </c>
      <c r="AI3413" s="1">
        <v>5</v>
      </c>
      <c r="AJ3413" s="1">
        <v>5</v>
      </c>
      <c r="AK3413" s="1">
        <v>51</v>
      </c>
    </row>
    <row r="3414" spans="1:37" x14ac:dyDescent="0.2">
      <c r="A3414" t="s">
        <v>3412</v>
      </c>
      <c r="B3414" t="s">
        <v>5554</v>
      </c>
      <c r="C3414" t="s">
        <v>5801</v>
      </c>
      <c r="D3414" t="s">
        <v>11939</v>
      </c>
      <c r="E3414" t="s">
        <v>11942</v>
      </c>
      <c r="F3414" s="35" t="s">
        <v>11943</v>
      </c>
      <c r="G3414" s="1" t="s">
        <v>5104</v>
      </c>
      <c r="H3414" s="1" t="s">
        <v>5104</v>
      </c>
      <c r="I3414" s="3">
        <v>1</v>
      </c>
      <c r="J3414" s="1">
        <v>0</v>
      </c>
      <c r="K3414" s="1">
        <v>0</v>
      </c>
      <c r="L3414" s="3">
        <v>1</v>
      </c>
      <c r="M3414" s="6">
        <v>213</v>
      </c>
      <c r="N3414" s="13">
        <v>213</v>
      </c>
      <c r="O3414" s="3">
        <v>44</v>
      </c>
      <c r="P3414" s="1">
        <v>3.47</v>
      </c>
      <c r="Q3414" s="1">
        <v>3.47</v>
      </c>
      <c r="R3414" s="3">
        <v>47</v>
      </c>
      <c r="S3414" s="1">
        <v>30</v>
      </c>
      <c r="T3414" s="1">
        <v>0</v>
      </c>
      <c r="U3414" s="1">
        <v>0</v>
      </c>
      <c r="V3414" s="1">
        <v>0</v>
      </c>
      <c r="W3414" s="1">
        <v>30</v>
      </c>
      <c r="X3414" s="1">
        <v>20</v>
      </c>
      <c r="Y3414" s="1">
        <v>10</v>
      </c>
      <c r="Z3414" s="1">
        <v>0</v>
      </c>
      <c r="AA3414" s="1">
        <v>10</v>
      </c>
      <c r="AB3414" s="1">
        <v>0</v>
      </c>
      <c r="AC3414" s="3">
        <v>11</v>
      </c>
      <c r="AD3414" s="1">
        <v>3.7780598999999998E-2</v>
      </c>
      <c r="AE3414" s="1">
        <v>-2.7859047375452101E-2</v>
      </c>
      <c r="AF3414" s="1">
        <v>1</v>
      </c>
      <c r="AG3414" s="1">
        <v>1</v>
      </c>
      <c r="AH3414" s="1">
        <v>11</v>
      </c>
      <c r="AI3414" s="1">
        <v>4</v>
      </c>
      <c r="AJ3414" s="1">
        <v>4</v>
      </c>
      <c r="AK3414" s="1">
        <v>51</v>
      </c>
    </row>
    <row r="3415" spans="1:37" x14ac:dyDescent="0.2">
      <c r="A3415" t="s">
        <v>3413</v>
      </c>
      <c r="B3415" t="s">
        <v>5554</v>
      </c>
      <c r="C3415" t="s">
        <v>5801</v>
      </c>
      <c r="D3415" t="s">
        <v>11939</v>
      </c>
      <c r="E3415" t="s">
        <v>6687</v>
      </c>
      <c r="F3415" s="35" t="s">
        <v>11944</v>
      </c>
      <c r="G3415" s="1" t="s">
        <v>5104</v>
      </c>
      <c r="H3415" s="1" t="s">
        <v>5104</v>
      </c>
      <c r="I3415" s="3">
        <v>1</v>
      </c>
      <c r="J3415" s="1">
        <v>0</v>
      </c>
      <c r="K3415" s="1">
        <v>0</v>
      </c>
      <c r="L3415" s="3">
        <v>1</v>
      </c>
      <c r="M3415" s="6">
        <v>171</v>
      </c>
      <c r="N3415" s="13">
        <v>171</v>
      </c>
      <c r="O3415" s="3">
        <v>44</v>
      </c>
      <c r="P3415" s="1">
        <v>3.7825000000000002</v>
      </c>
      <c r="Q3415" s="1">
        <v>3.7825000000000002</v>
      </c>
      <c r="R3415" s="3">
        <v>47</v>
      </c>
      <c r="S3415" s="1">
        <v>30</v>
      </c>
      <c r="T3415" s="1">
        <v>0</v>
      </c>
      <c r="U3415" s="1">
        <v>0</v>
      </c>
      <c r="V3415" s="1">
        <v>0</v>
      </c>
      <c r="W3415" s="1">
        <v>30</v>
      </c>
      <c r="X3415" s="1">
        <v>20</v>
      </c>
      <c r="Y3415" s="1">
        <v>10</v>
      </c>
      <c r="Z3415" s="1">
        <v>0</v>
      </c>
      <c r="AA3415" s="1">
        <v>10</v>
      </c>
      <c r="AB3415" s="1">
        <v>0</v>
      </c>
      <c r="AC3415" s="3">
        <v>11</v>
      </c>
      <c r="AD3415" s="1">
        <v>3.7780598999999998E-2</v>
      </c>
      <c r="AE3415" s="1">
        <v>-2.7859047375452101E-2</v>
      </c>
      <c r="AF3415" s="1">
        <v>1</v>
      </c>
      <c r="AG3415" s="1">
        <v>1</v>
      </c>
      <c r="AH3415" s="1">
        <v>11</v>
      </c>
      <c r="AI3415" s="1">
        <v>2</v>
      </c>
      <c r="AJ3415" s="1">
        <v>2</v>
      </c>
      <c r="AK3415" s="1">
        <v>51</v>
      </c>
    </row>
    <row r="3416" spans="1:37" x14ac:dyDescent="0.2">
      <c r="A3416" t="s">
        <v>3414</v>
      </c>
      <c r="B3416" t="s">
        <v>5554</v>
      </c>
      <c r="C3416" t="s">
        <v>5801</v>
      </c>
      <c r="D3416" t="s">
        <v>11939</v>
      </c>
      <c r="E3416" t="s">
        <v>11945</v>
      </c>
      <c r="F3416" s="35" t="s">
        <v>11946</v>
      </c>
      <c r="G3416" s="1" t="s">
        <v>5104</v>
      </c>
      <c r="H3416" s="1" t="s">
        <v>5104</v>
      </c>
      <c r="I3416" s="3">
        <v>1</v>
      </c>
      <c r="J3416" s="1">
        <v>0</v>
      </c>
      <c r="K3416" s="1">
        <v>0</v>
      </c>
      <c r="L3416" s="3">
        <v>1</v>
      </c>
      <c r="M3416" s="6">
        <v>175.3</v>
      </c>
      <c r="N3416" s="13">
        <v>175.3</v>
      </c>
      <c r="O3416" s="3">
        <v>44</v>
      </c>
      <c r="P3416" s="1">
        <v>3</v>
      </c>
      <c r="Q3416" s="1">
        <v>3</v>
      </c>
      <c r="R3416" s="3">
        <v>1</v>
      </c>
      <c r="S3416" s="1">
        <v>30</v>
      </c>
      <c r="T3416" s="1">
        <v>0</v>
      </c>
      <c r="U3416" s="1">
        <v>0</v>
      </c>
      <c r="V3416" s="1">
        <v>0</v>
      </c>
      <c r="W3416" s="1">
        <v>30</v>
      </c>
      <c r="X3416" s="1">
        <v>20</v>
      </c>
      <c r="Y3416" s="1">
        <v>10</v>
      </c>
      <c r="Z3416" s="1">
        <v>0</v>
      </c>
      <c r="AA3416" s="1">
        <v>10</v>
      </c>
      <c r="AB3416" s="1">
        <v>0</v>
      </c>
      <c r="AC3416" s="3">
        <v>11</v>
      </c>
      <c r="AD3416" s="1">
        <v>3.7780598999999998E-2</v>
      </c>
      <c r="AE3416" s="1">
        <v>-2.7859047375452101E-2</v>
      </c>
      <c r="AF3416" s="1">
        <v>1</v>
      </c>
      <c r="AG3416" s="1">
        <v>1</v>
      </c>
      <c r="AH3416" s="1">
        <v>11</v>
      </c>
      <c r="AI3416" s="1">
        <v>2</v>
      </c>
      <c r="AJ3416" s="1">
        <v>2</v>
      </c>
      <c r="AK3416" s="1">
        <v>51</v>
      </c>
    </row>
    <row r="3417" spans="1:37" x14ac:dyDescent="0.2">
      <c r="A3417" t="s">
        <v>3415</v>
      </c>
      <c r="B3417" t="s">
        <v>5181</v>
      </c>
      <c r="C3417" t="s">
        <v>7306</v>
      </c>
      <c r="D3417" t="s">
        <v>11947</v>
      </c>
      <c r="E3417" t="s">
        <v>7004</v>
      </c>
      <c r="F3417" s="35" t="s">
        <v>11948</v>
      </c>
      <c r="G3417" s="1" t="s">
        <v>5104</v>
      </c>
      <c r="H3417" s="1" t="s">
        <v>5104</v>
      </c>
      <c r="I3417" s="3">
        <v>1</v>
      </c>
      <c r="J3417" s="1">
        <v>1</v>
      </c>
      <c r="K3417" s="1">
        <v>1</v>
      </c>
      <c r="L3417" s="3">
        <v>1</v>
      </c>
      <c r="M3417" s="6">
        <v>32200.3</v>
      </c>
      <c r="N3417" s="13">
        <v>32200.3</v>
      </c>
      <c r="O3417" s="3">
        <v>44</v>
      </c>
      <c r="P3417" s="1">
        <v>2.2999999999999998</v>
      </c>
      <c r="Q3417" s="1">
        <v>2.2999999999999998</v>
      </c>
      <c r="R3417" s="3">
        <v>47</v>
      </c>
      <c r="S3417" s="1">
        <v>10</v>
      </c>
      <c r="T3417" s="1">
        <v>10</v>
      </c>
      <c r="U3417" s="1">
        <v>0</v>
      </c>
      <c r="V3417" s="1">
        <v>0</v>
      </c>
      <c r="W3417" s="1">
        <v>0</v>
      </c>
      <c r="X3417" s="1">
        <v>70</v>
      </c>
      <c r="Y3417" s="1">
        <v>10</v>
      </c>
      <c r="Z3417" s="1">
        <v>0</v>
      </c>
      <c r="AA3417" s="1">
        <v>0</v>
      </c>
      <c r="AB3417" s="1">
        <v>0</v>
      </c>
      <c r="AC3417" s="3">
        <v>11</v>
      </c>
      <c r="AD3417" s="1">
        <v>1.7557574999999999E-2</v>
      </c>
      <c r="AE3417" s="1">
        <v>-3.1686054180325503E-2</v>
      </c>
      <c r="AF3417" s="1">
        <v>1</v>
      </c>
      <c r="AG3417" s="1">
        <v>1</v>
      </c>
      <c r="AH3417" s="1">
        <v>11</v>
      </c>
      <c r="AI3417" s="1">
        <v>14</v>
      </c>
      <c r="AJ3417" s="1">
        <v>14</v>
      </c>
      <c r="AK3417" s="1">
        <v>51</v>
      </c>
    </row>
    <row r="3418" spans="1:37" x14ac:dyDescent="0.2">
      <c r="A3418" t="s">
        <v>3416</v>
      </c>
      <c r="B3418" t="s">
        <v>5123</v>
      </c>
      <c r="C3418" t="s">
        <v>5124</v>
      </c>
      <c r="D3418" t="s">
        <v>11949</v>
      </c>
      <c r="E3418" t="s">
        <v>11950</v>
      </c>
      <c r="F3418" s="35" t="s">
        <v>11951</v>
      </c>
      <c r="G3418" s="1" t="s">
        <v>2</v>
      </c>
      <c r="H3418" s="1" t="s">
        <v>5104</v>
      </c>
      <c r="I3418" s="14" t="s">
        <v>14989</v>
      </c>
      <c r="J3418" s="1" t="s">
        <v>2</v>
      </c>
      <c r="K3418" s="1">
        <v>0</v>
      </c>
      <c r="L3418" s="14" t="s">
        <v>14989</v>
      </c>
      <c r="M3418" s="6">
        <v>540</v>
      </c>
      <c r="N3418" s="13">
        <v>540</v>
      </c>
      <c r="O3418" s="3">
        <v>44</v>
      </c>
      <c r="P3418" s="1">
        <v>2</v>
      </c>
      <c r="Q3418" s="1">
        <v>2</v>
      </c>
      <c r="R3418" s="3">
        <v>1</v>
      </c>
      <c r="S3418" s="1">
        <v>100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3">
        <v>11</v>
      </c>
      <c r="AD3418" s="1">
        <v>9.9855619000000007E-2</v>
      </c>
      <c r="AE3418" s="1">
        <v>2.21434269404166E-2</v>
      </c>
      <c r="AF3418" s="1">
        <v>1</v>
      </c>
      <c r="AG3418" s="1">
        <v>1</v>
      </c>
      <c r="AH3418" s="1">
        <v>11</v>
      </c>
      <c r="AI3418" s="1">
        <v>4</v>
      </c>
      <c r="AJ3418" s="1">
        <v>4</v>
      </c>
      <c r="AK3418" s="1">
        <v>51</v>
      </c>
    </row>
    <row r="3419" spans="1:37" x14ac:dyDescent="0.2">
      <c r="A3419" t="s">
        <v>3417</v>
      </c>
      <c r="B3419" t="s">
        <v>5123</v>
      </c>
      <c r="C3419" t="s">
        <v>5124</v>
      </c>
      <c r="D3419" t="s">
        <v>11952</v>
      </c>
      <c r="E3419" t="s">
        <v>6479</v>
      </c>
      <c r="F3419" s="35" t="s">
        <v>11953</v>
      </c>
      <c r="G3419" s="1" t="s">
        <v>5104</v>
      </c>
      <c r="H3419" s="1" t="s">
        <v>5104</v>
      </c>
      <c r="I3419" s="3">
        <v>1</v>
      </c>
      <c r="J3419" s="1">
        <v>1</v>
      </c>
      <c r="K3419" s="1">
        <v>1</v>
      </c>
      <c r="L3419" s="3">
        <v>1</v>
      </c>
      <c r="M3419" s="6">
        <v>55</v>
      </c>
      <c r="N3419" s="13">
        <v>55</v>
      </c>
      <c r="O3419" s="3">
        <v>44</v>
      </c>
      <c r="P3419" s="1" t="s">
        <v>2</v>
      </c>
      <c r="Q3419" s="1">
        <v>3.8653</v>
      </c>
      <c r="R3419" s="3" t="s">
        <v>14989</v>
      </c>
      <c r="S3419" s="1">
        <v>10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10</v>
      </c>
      <c r="Z3419" s="1">
        <v>0</v>
      </c>
      <c r="AA3419" s="1">
        <v>20</v>
      </c>
      <c r="AB3419" s="1">
        <v>60</v>
      </c>
      <c r="AC3419" s="3">
        <v>11</v>
      </c>
      <c r="AD3419" s="1">
        <v>-7.4080504000000005E-2</v>
      </c>
      <c r="AE3419" s="1">
        <v>2.3214266687842801E-2</v>
      </c>
      <c r="AF3419" s="1">
        <v>1</v>
      </c>
      <c r="AG3419" s="1">
        <v>1</v>
      </c>
      <c r="AH3419" s="1">
        <v>11</v>
      </c>
      <c r="AI3419" s="1">
        <v>1</v>
      </c>
      <c r="AJ3419" s="1">
        <v>1</v>
      </c>
      <c r="AK3419" s="1">
        <v>51</v>
      </c>
    </row>
    <row r="3420" spans="1:37" x14ac:dyDescent="0.2">
      <c r="A3420" t="s">
        <v>3418</v>
      </c>
      <c r="B3420" t="s">
        <v>5123</v>
      </c>
      <c r="C3420" t="s">
        <v>5124</v>
      </c>
      <c r="D3420" t="s">
        <v>11952</v>
      </c>
      <c r="E3420" t="s">
        <v>11954</v>
      </c>
      <c r="F3420" s="35" t="s">
        <v>11955</v>
      </c>
      <c r="G3420" s="1" t="s">
        <v>5104</v>
      </c>
      <c r="H3420" s="1" t="s">
        <v>5104</v>
      </c>
      <c r="I3420" s="3">
        <v>1</v>
      </c>
      <c r="J3420" s="1">
        <v>0</v>
      </c>
      <c r="K3420" s="1">
        <v>0</v>
      </c>
      <c r="L3420" s="3">
        <v>1</v>
      </c>
      <c r="M3420" s="6">
        <v>33</v>
      </c>
      <c r="N3420" s="13">
        <v>33</v>
      </c>
      <c r="O3420" s="3">
        <v>44</v>
      </c>
      <c r="P3420" s="1" t="s">
        <v>2</v>
      </c>
      <c r="Q3420" s="1">
        <v>3.9569000000000001</v>
      </c>
      <c r="R3420" s="3" t="s">
        <v>14989</v>
      </c>
      <c r="S3420" s="1">
        <v>10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10</v>
      </c>
      <c r="Z3420" s="1">
        <v>0</v>
      </c>
      <c r="AA3420" s="1">
        <v>20</v>
      </c>
      <c r="AB3420" s="1">
        <v>60</v>
      </c>
      <c r="AC3420" s="3">
        <v>11</v>
      </c>
      <c r="AD3420" s="1">
        <v>-7.4080504000000005E-2</v>
      </c>
      <c r="AE3420" s="1">
        <v>2.3214266687842801E-2</v>
      </c>
      <c r="AF3420" s="1">
        <v>1</v>
      </c>
      <c r="AG3420" s="1">
        <v>1</v>
      </c>
      <c r="AH3420" s="1">
        <v>11</v>
      </c>
      <c r="AI3420" s="1">
        <v>2</v>
      </c>
      <c r="AJ3420" s="1">
        <v>2</v>
      </c>
      <c r="AK3420" s="1">
        <v>51</v>
      </c>
    </row>
    <row r="3421" spans="1:37" x14ac:dyDescent="0.2">
      <c r="A3421" t="s">
        <v>3419</v>
      </c>
      <c r="B3421" t="s">
        <v>5123</v>
      </c>
      <c r="C3421" t="s">
        <v>5124</v>
      </c>
      <c r="D3421" t="s">
        <v>11956</v>
      </c>
      <c r="E3421" t="s">
        <v>11957</v>
      </c>
      <c r="F3421" s="35" t="s">
        <v>11958</v>
      </c>
      <c r="G3421" s="1" t="s">
        <v>2</v>
      </c>
      <c r="H3421" s="1" t="s">
        <v>5104</v>
      </c>
      <c r="I3421" s="14" t="s">
        <v>14989</v>
      </c>
      <c r="J3421" s="1" t="s">
        <v>2</v>
      </c>
      <c r="K3421" s="1">
        <v>0</v>
      </c>
      <c r="L3421" s="14" t="s">
        <v>14989</v>
      </c>
      <c r="M3421" s="6">
        <v>110.2</v>
      </c>
      <c r="N3421" s="13">
        <v>110.2</v>
      </c>
      <c r="O3421" s="3">
        <v>44</v>
      </c>
      <c r="P3421" s="1">
        <v>2.0750000000000002</v>
      </c>
      <c r="Q3421" s="1">
        <v>2.0750000000000002</v>
      </c>
      <c r="R3421" s="3">
        <v>47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60</v>
      </c>
      <c r="Z3421" s="1">
        <v>0</v>
      </c>
      <c r="AA3421" s="1">
        <v>0</v>
      </c>
      <c r="AB3421" s="1">
        <v>40</v>
      </c>
      <c r="AC3421" s="3">
        <v>11</v>
      </c>
      <c r="AD3421" s="1">
        <v>-8.3793786999999995E-2</v>
      </c>
      <c r="AE3421" s="1">
        <v>-4.8056157847190598E-2</v>
      </c>
      <c r="AF3421" s="1">
        <v>1</v>
      </c>
      <c r="AG3421" s="1">
        <v>1</v>
      </c>
      <c r="AH3421" s="1">
        <v>11</v>
      </c>
      <c r="AI3421" s="1">
        <v>1</v>
      </c>
      <c r="AJ3421" s="1">
        <v>1</v>
      </c>
      <c r="AK3421" s="1">
        <v>51</v>
      </c>
    </row>
    <row r="3422" spans="1:37" x14ac:dyDescent="0.2">
      <c r="A3422" t="s">
        <v>3420</v>
      </c>
      <c r="B3422" t="s">
        <v>5123</v>
      </c>
      <c r="C3422" t="s">
        <v>5124</v>
      </c>
      <c r="D3422" t="s">
        <v>11956</v>
      </c>
      <c r="E3422" t="s">
        <v>11331</v>
      </c>
      <c r="F3422" s="35" t="s">
        <v>11959</v>
      </c>
      <c r="G3422" s="1" t="s">
        <v>5104</v>
      </c>
      <c r="H3422" s="1" t="s">
        <v>5104</v>
      </c>
      <c r="I3422" s="3">
        <v>2</v>
      </c>
      <c r="J3422" s="1">
        <v>0</v>
      </c>
      <c r="K3422" s="1">
        <v>0</v>
      </c>
      <c r="L3422" s="3">
        <v>1</v>
      </c>
      <c r="M3422" s="6">
        <v>86.7</v>
      </c>
      <c r="N3422" s="13">
        <v>86.7</v>
      </c>
      <c r="O3422" s="3">
        <v>44</v>
      </c>
      <c r="P3422" s="1">
        <v>1.5149999999999999</v>
      </c>
      <c r="Q3422" s="1">
        <v>1.5149999999999999</v>
      </c>
      <c r="R3422" s="3">
        <v>47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60</v>
      </c>
      <c r="Z3422" s="1">
        <v>0</v>
      </c>
      <c r="AA3422" s="1">
        <v>0</v>
      </c>
      <c r="AB3422" s="1">
        <v>40</v>
      </c>
      <c r="AC3422" s="3">
        <v>11</v>
      </c>
      <c r="AD3422" s="1">
        <v>-8.3793786999999995E-2</v>
      </c>
      <c r="AE3422" s="1">
        <v>-4.8056157847190598E-2</v>
      </c>
      <c r="AF3422" s="1">
        <v>1</v>
      </c>
      <c r="AG3422" s="1">
        <v>1</v>
      </c>
      <c r="AH3422" s="1">
        <v>11</v>
      </c>
      <c r="AI3422" s="1">
        <v>2</v>
      </c>
      <c r="AJ3422" s="1">
        <v>2</v>
      </c>
      <c r="AK3422" s="1">
        <v>51</v>
      </c>
    </row>
    <row r="3423" spans="1:37" x14ac:dyDescent="0.2">
      <c r="A3423" t="s">
        <v>3421</v>
      </c>
      <c r="B3423" t="s">
        <v>5123</v>
      </c>
      <c r="C3423" t="s">
        <v>5124</v>
      </c>
      <c r="D3423" t="s">
        <v>11956</v>
      </c>
      <c r="E3423" t="s">
        <v>11220</v>
      </c>
      <c r="F3423" s="35" t="s">
        <v>15116</v>
      </c>
      <c r="G3423" s="1" t="s">
        <v>5104</v>
      </c>
      <c r="H3423" s="1" t="s">
        <v>5104</v>
      </c>
      <c r="I3423" s="3">
        <v>2</v>
      </c>
      <c r="J3423" s="1">
        <v>0</v>
      </c>
      <c r="K3423" s="1">
        <v>0</v>
      </c>
      <c r="L3423" s="3">
        <v>1</v>
      </c>
      <c r="M3423" s="6">
        <v>150</v>
      </c>
      <c r="N3423" s="13">
        <v>150</v>
      </c>
      <c r="O3423" s="3">
        <v>44</v>
      </c>
      <c r="P3423" s="1">
        <v>1.41</v>
      </c>
      <c r="Q3423" s="1">
        <v>1.41</v>
      </c>
      <c r="R3423" s="3">
        <v>47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</v>
      </c>
      <c r="Z3423" s="1">
        <v>0</v>
      </c>
      <c r="AA3423" s="1">
        <v>0</v>
      </c>
      <c r="AB3423" s="1">
        <v>40</v>
      </c>
      <c r="AC3423" s="3">
        <v>11</v>
      </c>
      <c r="AD3423" s="1">
        <v>-8.3793786999999995E-2</v>
      </c>
      <c r="AE3423" s="1">
        <v>-4.8056157847190598E-2</v>
      </c>
      <c r="AF3423" s="1">
        <v>1</v>
      </c>
      <c r="AG3423" s="1">
        <v>1</v>
      </c>
      <c r="AH3423" s="1">
        <v>11</v>
      </c>
      <c r="AI3423" s="1">
        <v>3</v>
      </c>
      <c r="AJ3423" s="1">
        <v>3</v>
      </c>
      <c r="AK3423" s="1">
        <v>51</v>
      </c>
    </row>
    <row r="3424" spans="1:37" x14ac:dyDescent="0.2">
      <c r="A3424" t="s">
        <v>3422</v>
      </c>
      <c r="B3424" t="s">
        <v>5123</v>
      </c>
      <c r="C3424" t="s">
        <v>5124</v>
      </c>
      <c r="D3424" t="s">
        <v>11956</v>
      </c>
      <c r="E3424" t="s">
        <v>5339</v>
      </c>
      <c r="F3424" s="35" t="s">
        <v>11960</v>
      </c>
      <c r="G3424" s="1" t="s">
        <v>5104</v>
      </c>
      <c r="H3424" s="1" t="s">
        <v>5104</v>
      </c>
      <c r="I3424" s="3">
        <v>2</v>
      </c>
      <c r="J3424" s="1">
        <v>0</v>
      </c>
      <c r="K3424" s="1">
        <v>0</v>
      </c>
      <c r="L3424" s="3">
        <v>1</v>
      </c>
      <c r="M3424" s="6">
        <v>90.1</v>
      </c>
      <c r="N3424" s="13">
        <v>90.1</v>
      </c>
      <c r="O3424" s="3">
        <v>44</v>
      </c>
      <c r="P3424" s="1">
        <v>1.605</v>
      </c>
      <c r="Q3424" s="1">
        <v>1.605</v>
      </c>
      <c r="R3424" s="3">
        <v>47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60</v>
      </c>
      <c r="Z3424" s="1">
        <v>0</v>
      </c>
      <c r="AA3424" s="1">
        <v>0</v>
      </c>
      <c r="AB3424" s="1">
        <v>40</v>
      </c>
      <c r="AC3424" s="3">
        <v>11</v>
      </c>
      <c r="AD3424" s="1">
        <v>-8.3793786999999995E-2</v>
      </c>
      <c r="AE3424" s="1">
        <v>-4.8056157847190598E-2</v>
      </c>
      <c r="AF3424" s="1">
        <v>1</v>
      </c>
      <c r="AG3424" s="1">
        <v>1</v>
      </c>
      <c r="AH3424" s="1">
        <v>11</v>
      </c>
      <c r="AI3424" s="1">
        <v>2</v>
      </c>
      <c r="AJ3424" s="1">
        <v>2</v>
      </c>
      <c r="AK3424" s="1">
        <v>51</v>
      </c>
    </row>
    <row r="3425" spans="1:37" x14ac:dyDescent="0.2">
      <c r="A3425" t="s">
        <v>3423</v>
      </c>
      <c r="B3425" t="s">
        <v>5123</v>
      </c>
      <c r="C3425" t="s">
        <v>5124</v>
      </c>
      <c r="D3425" t="s">
        <v>11956</v>
      </c>
      <c r="E3425" t="s">
        <v>7317</v>
      </c>
      <c r="F3425" s="35" t="s">
        <v>11961</v>
      </c>
      <c r="G3425" s="1" t="s">
        <v>5104</v>
      </c>
      <c r="H3425" s="1" t="s">
        <v>5104</v>
      </c>
      <c r="I3425" s="3">
        <v>2</v>
      </c>
      <c r="J3425" s="1">
        <v>0</v>
      </c>
      <c r="K3425" s="1">
        <v>0</v>
      </c>
      <c r="L3425" s="3">
        <v>1</v>
      </c>
      <c r="M3425" s="6">
        <v>95.4</v>
      </c>
      <c r="N3425" s="13">
        <v>95.4</v>
      </c>
      <c r="O3425" s="3">
        <v>44</v>
      </c>
      <c r="P3425" s="1">
        <v>2.1124999999999998</v>
      </c>
      <c r="Q3425" s="1">
        <v>2.1124999999999998</v>
      </c>
      <c r="R3425" s="3">
        <v>47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60</v>
      </c>
      <c r="Z3425" s="1">
        <v>0</v>
      </c>
      <c r="AA3425" s="1">
        <v>0</v>
      </c>
      <c r="AB3425" s="1">
        <v>40</v>
      </c>
      <c r="AC3425" s="3">
        <v>11</v>
      </c>
      <c r="AD3425" s="1">
        <v>-8.3793786999999995E-2</v>
      </c>
      <c r="AE3425" s="1">
        <v>-4.8056157847190598E-2</v>
      </c>
      <c r="AF3425" s="1">
        <v>1</v>
      </c>
      <c r="AG3425" s="1">
        <v>1</v>
      </c>
      <c r="AH3425" s="1">
        <v>11</v>
      </c>
      <c r="AI3425" s="1">
        <v>2</v>
      </c>
      <c r="AJ3425" s="1">
        <v>2</v>
      </c>
      <c r="AK3425" s="1">
        <v>51</v>
      </c>
    </row>
    <row r="3426" spans="1:37" x14ac:dyDescent="0.2">
      <c r="A3426" t="s">
        <v>3424</v>
      </c>
      <c r="B3426" t="s">
        <v>5123</v>
      </c>
      <c r="C3426" t="s">
        <v>5124</v>
      </c>
      <c r="D3426" t="s">
        <v>11956</v>
      </c>
      <c r="E3426" t="s">
        <v>8121</v>
      </c>
      <c r="F3426" s="35" t="s">
        <v>11962</v>
      </c>
      <c r="G3426" s="1" t="s">
        <v>5104</v>
      </c>
      <c r="H3426" s="1" t="s">
        <v>5104</v>
      </c>
      <c r="I3426" s="3">
        <v>2</v>
      </c>
      <c r="J3426" s="1">
        <v>0</v>
      </c>
      <c r="K3426" s="1">
        <v>0</v>
      </c>
      <c r="L3426" s="3">
        <v>1</v>
      </c>
      <c r="M3426" s="6">
        <v>129.69999999999999</v>
      </c>
      <c r="N3426" s="13">
        <v>129.69999999999999</v>
      </c>
      <c r="O3426" s="3">
        <v>44</v>
      </c>
      <c r="P3426" s="1">
        <v>1.51</v>
      </c>
      <c r="Q3426" s="1">
        <v>1.51</v>
      </c>
      <c r="R3426" s="3">
        <v>47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60</v>
      </c>
      <c r="Z3426" s="1">
        <v>0</v>
      </c>
      <c r="AA3426" s="1">
        <v>0</v>
      </c>
      <c r="AB3426" s="1">
        <v>40</v>
      </c>
      <c r="AC3426" s="3">
        <v>11</v>
      </c>
      <c r="AD3426" s="1">
        <v>-8.3793786999999995E-2</v>
      </c>
      <c r="AE3426" s="1">
        <v>-4.8056157847190598E-2</v>
      </c>
      <c r="AF3426" s="1">
        <v>1</v>
      </c>
      <c r="AG3426" s="1">
        <v>1</v>
      </c>
      <c r="AH3426" s="1">
        <v>11</v>
      </c>
      <c r="AI3426" s="1">
        <v>1</v>
      </c>
      <c r="AJ3426" s="1">
        <v>1</v>
      </c>
      <c r="AK3426" s="1">
        <v>51</v>
      </c>
    </row>
    <row r="3427" spans="1:37" x14ac:dyDescent="0.2">
      <c r="A3427" t="s">
        <v>3425</v>
      </c>
      <c r="B3427" t="s">
        <v>5123</v>
      </c>
      <c r="C3427" t="s">
        <v>5124</v>
      </c>
      <c r="D3427" t="s">
        <v>11956</v>
      </c>
      <c r="E3427" t="s">
        <v>8072</v>
      </c>
      <c r="F3427" s="35" t="s">
        <v>11963</v>
      </c>
      <c r="G3427" s="1" t="s">
        <v>5104</v>
      </c>
      <c r="H3427" s="1" t="s">
        <v>5104</v>
      </c>
      <c r="I3427" s="3">
        <v>1</v>
      </c>
      <c r="J3427" s="1">
        <v>0</v>
      </c>
      <c r="K3427" s="1">
        <v>0</v>
      </c>
      <c r="L3427" s="3">
        <v>1</v>
      </c>
      <c r="M3427" s="6">
        <v>104.2</v>
      </c>
      <c r="N3427" s="13">
        <v>104.2</v>
      </c>
      <c r="O3427" s="3">
        <v>44</v>
      </c>
      <c r="P3427" s="1">
        <v>1.9550000000000001</v>
      </c>
      <c r="Q3427" s="1">
        <v>1.9550000000000001</v>
      </c>
      <c r="R3427" s="3">
        <v>47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60</v>
      </c>
      <c r="Z3427" s="1">
        <v>0</v>
      </c>
      <c r="AA3427" s="1">
        <v>0</v>
      </c>
      <c r="AB3427" s="1">
        <v>40</v>
      </c>
      <c r="AC3427" s="3">
        <v>11</v>
      </c>
      <c r="AD3427" s="1">
        <v>-8.3793786999999995E-2</v>
      </c>
      <c r="AE3427" s="1">
        <v>-4.8056157847190598E-2</v>
      </c>
      <c r="AF3427" s="1">
        <v>1</v>
      </c>
      <c r="AG3427" s="1">
        <v>1</v>
      </c>
      <c r="AH3427" s="1">
        <v>11</v>
      </c>
      <c r="AI3427" s="1">
        <v>4</v>
      </c>
      <c r="AJ3427" s="1">
        <v>4</v>
      </c>
      <c r="AK3427" s="1">
        <v>51</v>
      </c>
    </row>
    <row r="3428" spans="1:37" x14ac:dyDescent="0.2">
      <c r="A3428" t="s">
        <v>3426</v>
      </c>
      <c r="B3428" t="s">
        <v>5123</v>
      </c>
      <c r="C3428" t="s">
        <v>5124</v>
      </c>
      <c r="D3428" t="s">
        <v>11956</v>
      </c>
      <c r="E3428" t="s">
        <v>11964</v>
      </c>
      <c r="F3428" s="35" t="s">
        <v>11965</v>
      </c>
      <c r="G3428" s="1" t="s">
        <v>5104</v>
      </c>
      <c r="H3428" s="1" t="s">
        <v>5104</v>
      </c>
      <c r="I3428" s="3">
        <v>2</v>
      </c>
      <c r="J3428" s="1">
        <v>0</v>
      </c>
      <c r="K3428" s="1">
        <v>0</v>
      </c>
      <c r="L3428" s="3">
        <v>1</v>
      </c>
      <c r="M3428" s="6">
        <v>46.6</v>
      </c>
      <c r="N3428" s="13">
        <v>46.6</v>
      </c>
      <c r="O3428" s="3">
        <v>44</v>
      </c>
      <c r="P3428" s="1">
        <v>2</v>
      </c>
      <c r="Q3428" s="1">
        <v>2</v>
      </c>
      <c r="R3428" s="3">
        <v>47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60</v>
      </c>
      <c r="Z3428" s="1">
        <v>0</v>
      </c>
      <c r="AA3428" s="1">
        <v>0</v>
      </c>
      <c r="AB3428" s="1">
        <v>40</v>
      </c>
      <c r="AC3428" s="3">
        <v>11</v>
      </c>
      <c r="AD3428" s="1">
        <v>-8.3793786999999995E-2</v>
      </c>
      <c r="AE3428" s="1">
        <v>-4.8056157847190598E-2</v>
      </c>
      <c r="AF3428" s="1">
        <v>1</v>
      </c>
      <c r="AG3428" s="1">
        <v>1</v>
      </c>
      <c r="AH3428" s="1">
        <v>11</v>
      </c>
      <c r="AI3428" s="1">
        <v>2</v>
      </c>
      <c r="AJ3428" s="1">
        <v>2</v>
      </c>
      <c r="AK3428" s="1">
        <v>51</v>
      </c>
    </row>
    <row r="3429" spans="1:37" x14ac:dyDescent="0.2">
      <c r="A3429" t="s">
        <v>3427</v>
      </c>
      <c r="B3429" t="s">
        <v>5123</v>
      </c>
      <c r="C3429" t="s">
        <v>5124</v>
      </c>
      <c r="D3429" t="s">
        <v>11956</v>
      </c>
      <c r="E3429" t="s">
        <v>11966</v>
      </c>
      <c r="F3429" s="35" t="s">
        <v>11967</v>
      </c>
      <c r="G3429" s="1" t="s">
        <v>5104</v>
      </c>
      <c r="H3429" s="1" t="s">
        <v>5104</v>
      </c>
      <c r="I3429" s="3">
        <v>2</v>
      </c>
      <c r="J3429" s="1">
        <v>0</v>
      </c>
      <c r="K3429" s="1">
        <v>0</v>
      </c>
      <c r="L3429" s="3">
        <v>1</v>
      </c>
      <c r="M3429" s="6">
        <v>69.400000000000006</v>
      </c>
      <c r="N3429" s="13">
        <v>69.400000000000006</v>
      </c>
      <c r="O3429" s="3">
        <v>44</v>
      </c>
      <c r="P3429" s="1">
        <v>2</v>
      </c>
      <c r="Q3429" s="1">
        <v>2</v>
      </c>
      <c r="R3429" s="3">
        <v>47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60</v>
      </c>
      <c r="Z3429" s="1">
        <v>0</v>
      </c>
      <c r="AA3429" s="1">
        <v>0</v>
      </c>
      <c r="AB3429" s="1">
        <v>40</v>
      </c>
      <c r="AC3429" s="3">
        <v>11</v>
      </c>
      <c r="AD3429" s="1">
        <v>-8.3793786999999995E-2</v>
      </c>
      <c r="AE3429" s="1">
        <v>-4.8056157847190598E-2</v>
      </c>
      <c r="AF3429" s="1">
        <v>1</v>
      </c>
      <c r="AG3429" s="1">
        <v>1</v>
      </c>
      <c r="AH3429" s="1">
        <v>11</v>
      </c>
      <c r="AI3429" s="1">
        <v>1</v>
      </c>
      <c r="AJ3429" s="1">
        <v>1</v>
      </c>
      <c r="AK3429" s="1">
        <v>51</v>
      </c>
    </row>
    <row r="3430" spans="1:37" x14ac:dyDescent="0.2">
      <c r="A3430" t="s">
        <v>3428</v>
      </c>
      <c r="B3430" t="s">
        <v>5565</v>
      </c>
      <c r="C3430" t="s">
        <v>5566</v>
      </c>
      <c r="D3430" t="s">
        <v>11968</v>
      </c>
      <c r="E3430" t="s">
        <v>9420</v>
      </c>
      <c r="F3430" s="35" t="s">
        <v>11969</v>
      </c>
      <c r="G3430" s="1" t="s">
        <v>5104</v>
      </c>
      <c r="H3430" s="1" t="s">
        <v>5104</v>
      </c>
      <c r="I3430" s="3">
        <v>13</v>
      </c>
      <c r="J3430" s="1">
        <v>1</v>
      </c>
      <c r="K3430" s="1">
        <v>1</v>
      </c>
      <c r="L3430" s="3">
        <v>1</v>
      </c>
      <c r="M3430" s="6">
        <v>68.8</v>
      </c>
      <c r="N3430" s="13">
        <v>68.8</v>
      </c>
      <c r="O3430" s="3">
        <v>44</v>
      </c>
      <c r="P3430" s="1">
        <v>7.625</v>
      </c>
      <c r="Q3430" s="1">
        <v>7.625</v>
      </c>
      <c r="R3430" s="3">
        <v>47</v>
      </c>
      <c r="S3430" s="1">
        <v>70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30</v>
      </c>
      <c r="AA3430" s="1">
        <v>0</v>
      </c>
      <c r="AB3430" s="1">
        <v>0</v>
      </c>
      <c r="AC3430" s="3">
        <v>11</v>
      </c>
      <c r="AD3430" s="1">
        <v>9.2507608000000005E-2</v>
      </c>
      <c r="AE3430" s="1">
        <v>9.8715841464599007E-3</v>
      </c>
      <c r="AF3430" s="1">
        <v>3</v>
      </c>
      <c r="AG3430" s="1">
        <v>3</v>
      </c>
      <c r="AH3430" s="1">
        <v>11</v>
      </c>
      <c r="AI3430" s="1">
        <v>1</v>
      </c>
      <c r="AJ3430" s="1">
        <v>1</v>
      </c>
      <c r="AK3430" s="1">
        <v>51</v>
      </c>
    </row>
    <row r="3431" spans="1:37" x14ac:dyDescent="0.2">
      <c r="A3431" t="s">
        <v>3429</v>
      </c>
      <c r="B3431" t="s">
        <v>5168</v>
      </c>
      <c r="C3431" t="s">
        <v>5169</v>
      </c>
      <c r="D3431" t="s">
        <v>11970</v>
      </c>
      <c r="E3431" t="s">
        <v>11971</v>
      </c>
      <c r="F3431" s="35" t="s">
        <v>11972</v>
      </c>
      <c r="G3431" s="1" t="s">
        <v>5104</v>
      </c>
      <c r="H3431" s="1" t="s">
        <v>5104</v>
      </c>
      <c r="I3431" s="3">
        <v>1</v>
      </c>
      <c r="J3431" s="1">
        <v>0</v>
      </c>
      <c r="K3431" s="1">
        <v>0</v>
      </c>
      <c r="L3431" s="3">
        <v>1</v>
      </c>
      <c r="M3431" s="6">
        <v>24.3</v>
      </c>
      <c r="N3431" s="13">
        <v>24.3</v>
      </c>
      <c r="O3431" s="3">
        <v>44</v>
      </c>
      <c r="P3431" s="1">
        <v>1</v>
      </c>
      <c r="Q3431" s="1">
        <v>1</v>
      </c>
      <c r="R3431" s="3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100</v>
      </c>
      <c r="Z3431" s="1">
        <v>0</v>
      </c>
      <c r="AA3431" s="1">
        <v>0</v>
      </c>
      <c r="AB3431" s="1">
        <v>0</v>
      </c>
      <c r="AC3431" s="3">
        <v>11</v>
      </c>
      <c r="AD3431" s="1">
        <v>-3.0872732999999999E-2</v>
      </c>
      <c r="AE3431" s="1">
        <v>-0.113818620885237</v>
      </c>
      <c r="AF3431" s="1">
        <v>3</v>
      </c>
      <c r="AG3431" s="1">
        <v>3</v>
      </c>
      <c r="AH3431" s="1">
        <v>11</v>
      </c>
      <c r="AI3431" s="1">
        <v>3</v>
      </c>
      <c r="AJ3431" s="1">
        <v>3</v>
      </c>
      <c r="AK3431" s="1">
        <v>51</v>
      </c>
    </row>
    <row r="3432" spans="1:37" x14ac:dyDescent="0.2">
      <c r="A3432" t="s">
        <v>3430</v>
      </c>
      <c r="B3432" t="s">
        <v>5168</v>
      </c>
      <c r="C3432" t="s">
        <v>5169</v>
      </c>
      <c r="D3432" t="s">
        <v>11970</v>
      </c>
      <c r="E3432" t="s">
        <v>11973</v>
      </c>
      <c r="F3432" s="35" t="s">
        <v>11974</v>
      </c>
      <c r="G3432" s="1" t="s">
        <v>5104</v>
      </c>
      <c r="H3432" s="1" t="s">
        <v>5104</v>
      </c>
      <c r="I3432" s="3">
        <v>1</v>
      </c>
      <c r="J3432" s="1">
        <v>0</v>
      </c>
      <c r="K3432" s="1">
        <v>0</v>
      </c>
      <c r="L3432" s="3">
        <v>1</v>
      </c>
      <c r="M3432" s="6">
        <v>31.5</v>
      </c>
      <c r="N3432" s="13">
        <v>31.5</v>
      </c>
      <c r="O3432" s="3">
        <v>44</v>
      </c>
      <c r="P3432" s="1">
        <v>1</v>
      </c>
      <c r="Q3432" s="1">
        <v>1</v>
      </c>
      <c r="R3432" s="3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100</v>
      </c>
      <c r="Z3432" s="1">
        <v>0</v>
      </c>
      <c r="AA3432" s="1">
        <v>0</v>
      </c>
      <c r="AB3432" s="1">
        <v>0</v>
      </c>
      <c r="AC3432" s="3">
        <v>11</v>
      </c>
      <c r="AD3432" s="1">
        <v>-3.0872732999999999E-2</v>
      </c>
      <c r="AE3432" s="1">
        <v>-0.113818620885237</v>
      </c>
      <c r="AF3432" s="1">
        <v>3</v>
      </c>
      <c r="AG3432" s="1">
        <v>3</v>
      </c>
      <c r="AH3432" s="1">
        <v>11</v>
      </c>
      <c r="AI3432" s="1">
        <v>3</v>
      </c>
      <c r="AJ3432" s="1">
        <v>3</v>
      </c>
      <c r="AK3432" s="1">
        <v>51</v>
      </c>
    </row>
    <row r="3433" spans="1:37" x14ac:dyDescent="0.2">
      <c r="A3433" t="s">
        <v>3431</v>
      </c>
      <c r="B3433" t="s">
        <v>5168</v>
      </c>
      <c r="C3433" t="s">
        <v>5591</v>
      </c>
      <c r="D3433" t="s">
        <v>11975</v>
      </c>
      <c r="E3433" t="s">
        <v>6824</v>
      </c>
      <c r="F3433" s="35" t="s">
        <v>11976</v>
      </c>
      <c r="G3433" s="1" t="s">
        <v>5104</v>
      </c>
      <c r="H3433" s="1" t="s">
        <v>5104</v>
      </c>
      <c r="I3433" s="3">
        <v>1</v>
      </c>
      <c r="J3433" s="1">
        <v>0</v>
      </c>
      <c r="K3433" s="1">
        <v>0</v>
      </c>
      <c r="L3433" s="3">
        <v>1</v>
      </c>
      <c r="M3433" s="6">
        <v>5</v>
      </c>
      <c r="N3433" s="13">
        <v>5</v>
      </c>
      <c r="O3433" s="3">
        <v>44</v>
      </c>
      <c r="P3433" s="1">
        <v>1</v>
      </c>
      <c r="Q3433" s="1">
        <v>1</v>
      </c>
      <c r="R3433" s="3">
        <v>1</v>
      </c>
      <c r="S3433" s="1">
        <v>100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3">
        <v>11</v>
      </c>
      <c r="AD3433" s="1">
        <v>9.9855619000000007E-2</v>
      </c>
      <c r="AE3433" s="1">
        <v>2.21434269404167E-2</v>
      </c>
      <c r="AF3433" s="1">
        <v>4</v>
      </c>
      <c r="AG3433" s="2">
        <v>4</v>
      </c>
      <c r="AH3433" s="1">
        <v>11</v>
      </c>
      <c r="AI3433" s="1">
        <v>4</v>
      </c>
      <c r="AJ3433" s="1">
        <v>4</v>
      </c>
      <c r="AK3433" s="1">
        <v>51</v>
      </c>
    </row>
    <row r="3434" spans="1:37" x14ac:dyDescent="0.2">
      <c r="A3434" t="s">
        <v>3432</v>
      </c>
      <c r="B3434" t="s">
        <v>5168</v>
      </c>
      <c r="C3434" t="s">
        <v>5591</v>
      </c>
      <c r="D3434" t="s">
        <v>11975</v>
      </c>
      <c r="E3434" t="s">
        <v>11977</v>
      </c>
      <c r="F3434" s="35" t="s">
        <v>11978</v>
      </c>
      <c r="G3434" s="1" t="s">
        <v>5104</v>
      </c>
      <c r="H3434" s="1" t="s">
        <v>5104</v>
      </c>
      <c r="I3434" s="3">
        <v>1</v>
      </c>
      <c r="J3434" s="1">
        <v>0</v>
      </c>
      <c r="K3434" s="1">
        <v>0</v>
      </c>
      <c r="L3434" s="3">
        <v>1</v>
      </c>
      <c r="M3434" s="6">
        <v>5.5</v>
      </c>
      <c r="N3434" s="13">
        <v>5.5</v>
      </c>
      <c r="O3434" s="3">
        <v>44</v>
      </c>
      <c r="P3434" s="1">
        <v>1</v>
      </c>
      <c r="Q3434" s="1">
        <v>1</v>
      </c>
      <c r="R3434" s="3">
        <v>1</v>
      </c>
      <c r="S3434" s="1">
        <v>100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3">
        <v>11</v>
      </c>
      <c r="AD3434" s="1">
        <v>9.9855619000000007E-2</v>
      </c>
      <c r="AE3434" s="1">
        <v>2.21434269404167E-2</v>
      </c>
      <c r="AF3434" s="1">
        <v>4</v>
      </c>
      <c r="AG3434" s="2">
        <v>4</v>
      </c>
      <c r="AH3434" s="1">
        <v>11</v>
      </c>
      <c r="AI3434" s="1">
        <v>2</v>
      </c>
      <c r="AJ3434" s="1">
        <v>2</v>
      </c>
      <c r="AK3434" s="1">
        <v>51</v>
      </c>
    </row>
    <row r="3435" spans="1:37" x14ac:dyDescent="0.2">
      <c r="A3435" t="s">
        <v>3433</v>
      </c>
      <c r="B3435" t="s">
        <v>5123</v>
      </c>
      <c r="C3435" t="s">
        <v>5254</v>
      </c>
      <c r="D3435" t="s">
        <v>11979</v>
      </c>
      <c r="E3435" t="s">
        <v>7311</v>
      </c>
      <c r="F3435" s="35" t="s">
        <v>11980</v>
      </c>
      <c r="G3435" s="1" t="s">
        <v>5105</v>
      </c>
      <c r="H3435" s="1" t="s">
        <v>5105</v>
      </c>
      <c r="I3435" s="3">
        <v>1</v>
      </c>
      <c r="J3435" s="1">
        <v>0</v>
      </c>
      <c r="K3435" s="1">
        <v>0</v>
      </c>
      <c r="L3435" s="3">
        <v>1</v>
      </c>
      <c r="M3435" s="6">
        <v>52</v>
      </c>
      <c r="N3435" s="13">
        <v>52</v>
      </c>
      <c r="O3435" s="3">
        <v>44</v>
      </c>
      <c r="P3435" s="1">
        <v>0.97750000000000004</v>
      </c>
      <c r="Q3435" s="1">
        <v>0.97750000000000004</v>
      </c>
      <c r="R3435" s="3">
        <v>47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40</v>
      </c>
      <c r="Z3435" s="1">
        <v>0</v>
      </c>
      <c r="AA3435" s="1">
        <v>40</v>
      </c>
      <c r="AB3435" s="1">
        <v>20</v>
      </c>
      <c r="AC3435" s="3">
        <v>11</v>
      </c>
      <c r="AD3435" s="1">
        <v>-7.2498203999999997E-2</v>
      </c>
      <c r="AE3435" s="1">
        <v>-6.9016194147822799E-2</v>
      </c>
      <c r="AF3435" s="1">
        <v>2</v>
      </c>
      <c r="AG3435" s="1">
        <v>2</v>
      </c>
      <c r="AH3435" s="1">
        <v>11</v>
      </c>
      <c r="AI3435" s="1">
        <v>2</v>
      </c>
      <c r="AJ3435" s="1">
        <v>2</v>
      </c>
      <c r="AK3435" s="1">
        <v>51</v>
      </c>
    </row>
    <row r="3436" spans="1:37" x14ac:dyDescent="0.2">
      <c r="A3436" t="s">
        <v>3434</v>
      </c>
      <c r="B3436" t="s">
        <v>5123</v>
      </c>
      <c r="C3436" t="s">
        <v>5254</v>
      </c>
      <c r="D3436" t="s">
        <v>11979</v>
      </c>
      <c r="E3436" t="s">
        <v>8386</v>
      </c>
      <c r="F3436" s="35" t="s">
        <v>11981</v>
      </c>
      <c r="G3436" s="1" t="s">
        <v>5105</v>
      </c>
      <c r="H3436" s="1" t="s">
        <v>5105</v>
      </c>
      <c r="I3436" s="3">
        <v>2</v>
      </c>
      <c r="J3436" s="1">
        <v>0</v>
      </c>
      <c r="K3436" s="1">
        <v>0</v>
      </c>
      <c r="L3436" s="3">
        <v>1</v>
      </c>
      <c r="M3436" s="6">
        <v>70</v>
      </c>
      <c r="N3436" s="13">
        <v>70</v>
      </c>
      <c r="O3436" s="3">
        <v>44</v>
      </c>
      <c r="P3436" s="1">
        <v>1.0725</v>
      </c>
      <c r="Q3436" s="1">
        <v>1.0725</v>
      </c>
      <c r="R3436" s="3">
        <v>47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40</v>
      </c>
      <c r="Z3436" s="1">
        <v>0</v>
      </c>
      <c r="AA3436" s="1">
        <v>40</v>
      </c>
      <c r="AB3436" s="1">
        <v>20</v>
      </c>
      <c r="AC3436" s="3">
        <v>11</v>
      </c>
      <c r="AD3436" s="1">
        <v>-7.2498203999999997E-2</v>
      </c>
      <c r="AE3436" s="1">
        <v>-6.9016194147822799E-2</v>
      </c>
      <c r="AF3436" s="1">
        <v>2</v>
      </c>
      <c r="AG3436" s="1">
        <v>2</v>
      </c>
      <c r="AH3436" s="1">
        <v>11</v>
      </c>
      <c r="AI3436" s="1">
        <v>4</v>
      </c>
      <c r="AJ3436" s="1">
        <v>4</v>
      </c>
      <c r="AK3436" s="1">
        <v>51</v>
      </c>
    </row>
    <row r="3437" spans="1:37" x14ac:dyDescent="0.2">
      <c r="A3437" t="s">
        <v>3435</v>
      </c>
      <c r="B3437" t="s">
        <v>5123</v>
      </c>
      <c r="C3437" t="s">
        <v>5254</v>
      </c>
      <c r="D3437" t="s">
        <v>11979</v>
      </c>
      <c r="E3437" t="s">
        <v>11982</v>
      </c>
      <c r="F3437" s="35" t="s">
        <v>11983</v>
      </c>
      <c r="G3437" s="1" t="s">
        <v>5105</v>
      </c>
      <c r="H3437" s="1" t="s">
        <v>5105</v>
      </c>
      <c r="I3437" s="3">
        <v>1</v>
      </c>
      <c r="J3437" s="1">
        <v>0</v>
      </c>
      <c r="K3437" s="1">
        <v>0</v>
      </c>
      <c r="L3437" s="3">
        <v>1</v>
      </c>
      <c r="M3437" s="6">
        <v>180</v>
      </c>
      <c r="N3437" s="13">
        <v>180</v>
      </c>
      <c r="O3437" s="3">
        <v>44</v>
      </c>
      <c r="P3437" s="1">
        <v>2.0150000000000001</v>
      </c>
      <c r="Q3437" s="1">
        <v>2.0150000000000001</v>
      </c>
      <c r="R3437" s="3">
        <v>47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40</v>
      </c>
      <c r="Z3437" s="1">
        <v>0</v>
      </c>
      <c r="AA3437" s="1">
        <v>40</v>
      </c>
      <c r="AB3437" s="1">
        <v>20</v>
      </c>
      <c r="AC3437" s="3">
        <v>11</v>
      </c>
      <c r="AD3437" s="1">
        <v>-7.2498203999999997E-2</v>
      </c>
      <c r="AE3437" s="1">
        <v>-6.9016194147822799E-2</v>
      </c>
      <c r="AF3437" s="1">
        <v>2</v>
      </c>
      <c r="AG3437" s="1">
        <v>2</v>
      </c>
      <c r="AH3437" s="1">
        <v>11</v>
      </c>
      <c r="AI3437" s="1">
        <v>3</v>
      </c>
      <c r="AJ3437" s="1">
        <v>3</v>
      </c>
      <c r="AK3437" s="1">
        <v>51</v>
      </c>
    </row>
    <row r="3438" spans="1:37" x14ac:dyDescent="0.2">
      <c r="A3438" t="s">
        <v>3436</v>
      </c>
      <c r="B3438" t="s">
        <v>5123</v>
      </c>
      <c r="C3438" t="s">
        <v>5254</v>
      </c>
      <c r="D3438" t="s">
        <v>11979</v>
      </c>
      <c r="E3438" t="s">
        <v>11984</v>
      </c>
      <c r="F3438" s="35" t="s">
        <v>11985</v>
      </c>
      <c r="G3438" s="1" t="s">
        <v>5105</v>
      </c>
      <c r="H3438" s="1" t="s">
        <v>5105</v>
      </c>
      <c r="I3438" s="3">
        <v>1</v>
      </c>
      <c r="J3438" s="1">
        <v>0</v>
      </c>
      <c r="K3438" s="1">
        <v>0</v>
      </c>
      <c r="L3438" s="3">
        <v>1</v>
      </c>
      <c r="M3438" s="6">
        <v>250</v>
      </c>
      <c r="N3438" s="13">
        <v>250</v>
      </c>
      <c r="O3438" s="3">
        <v>44</v>
      </c>
      <c r="P3438" s="1" t="s">
        <v>2</v>
      </c>
      <c r="Q3438" s="1">
        <v>3.6879</v>
      </c>
      <c r="R3438" s="3" t="s">
        <v>14989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40</v>
      </c>
      <c r="Z3438" s="1">
        <v>0</v>
      </c>
      <c r="AA3438" s="1">
        <v>40</v>
      </c>
      <c r="AB3438" s="1">
        <v>20</v>
      </c>
      <c r="AC3438" s="3">
        <v>11</v>
      </c>
      <c r="AD3438" s="1">
        <v>-7.2498203999999997E-2</v>
      </c>
      <c r="AE3438" s="1">
        <v>-6.9016194147822799E-2</v>
      </c>
      <c r="AF3438" s="1">
        <v>2</v>
      </c>
      <c r="AG3438" s="1">
        <v>2</v>
      </c>
      <c r="AH3438" s="1">
        <v>11</v>
      </c>
      <c r="AI3438" s="1">
        <v>1</v>
      </c>
      <c r="AJ3438" s="1">
        <v>1</v>
      </c>
      <c r="AK3438" s="1">
        <v>51</v>
      </c>
    </row>
    <row r="3439" spans="1:37" x14ac:dyDescent="0.2">
      <c r="A3439" t="s">
        <v>3437</v>
      </c>
      <c r="B3439" t="s">
        <v>5123</v>
      </c>
      <c r="C3439" t="s">
        <v>5254</v>
      </c>
      <c r="D3439" t="s">
        <v>11979</v>
      </c>
      <c r="E3439" t="s">
        <v>11986</v>
      </c>
      <c r="F3439" s="35" t="s">
        <v>11987</v>
      </c>
      <c r="G3439" s="1" t="s">
        <v>5105</v>
      </c>
      <c r="H3439" s="1" t="s">
        <v>5105</v>
      </c>
      <c r="I3439" s="3">
        <v>1</v>
      </c>
      <c r="J3439" s="1">
        <v>0</v>
      </c>
      <c r="K3439" s="1">
        <v>0</v>
      </c>
      <c r="L3439" s="3">
        <v>1</v>
      </c>
      <c r="M3439" s="6">
        <v>160</v>
      </c>
      <c r="N3439" s="13">
        <v>160</v>
      </c>
      <c r="O3439" s="3">
        <v>44</v>
      </c>
      <c r="P3439" s="1">
        <v>1.2749999999999999</v>
      </c>
      <c r="Q3439" s="1">
        <v>1.2749999999999999</v>
      </c>
      <c r="R3439" s="3">
        <v>47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40</v>
      </c>
      <c r="Z3439" s="1">
        <v>0</v>
      </c>
      <c r="AA3439" s="1">
        <v>40</v>
      </c>
      <c r="AB3439" s="1">
        <v>20</v>
      </c>
      <c r="AC3439" s="3">
        <v>11</v>
      </c>
      <c r="AD3439" s="1">
        <v>-7.2498203999999997E-2</v>
      </c>
      <c r="AE3439" s="1">
        <v>-6.9016194147822799E-2</v>
      </c>
      <c r="AF3439" s="1">
        <v>2</v>
      </c>
      <c r="AG3439" s="1">
        <v>2</v>
      </c>
      <c r="AH3439" s="1">
        <v>11</v>
      </c>
      <c r="AI3439" s="1">
        <v>2</v>
      </c>
      <c r="AJ3439" s="1">
        <v>2</v>
      </c>
      <c r="AK3439" s="1">
        <v>51</v>
      </c>
    </row>
    <row r="3440" spans="1:37" x14ac:dyDescent="0.2">
      <c r="A3440" t="s">
        <v>3438</v>
      </c>
      <c r="B3440" t="s">
        <v>5123</v>
      </c>
      <c r="C3440" t="s">
        <v>5254</v>
      </c>
      <c r="D3440" t="s">
        <v>11979</v>
      </c>
      <c r="E3440" t="s">
        <v>6169</v>
      </c>
      <c r="F3440" s="35" t="s">
        <v>11988</v>
      </c>
      <c r="G3440" s="1" t="s">
        <v>5105</v>
      </c>
      <c r="H3440" s="1" t="s">
        <v>5105</v>
      </c>
      <c r="I3440" s="3">
        <v>1</v>
      </c>
      <c r="J3440" s="1">
        <v>0</v>
      </c>
      <c r="K3440" s="1">
        <v>0</v>
      </c>
      <c r="L3440" s="3">
        <v>1</v>
      </c>
      <c r="M3440" s="6">
        <v>700</v>
      </c>
      <c r="N3440" s="13">
        <v>700</v>
      </c>
      <c r="O3440" s="3">
        <v>44</v>
      </c>
      <c r="P3440" s="1" t="s">
        <v>2</v>
      </c>
      <c r="Q3440" s="1">
        <v>2.8761999999999999</v>
      </c>
      <c r="R3440" s="3" t="s">
        <v>14989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40</v>
      </c>
      <c r="Z3440" s="1">
        <v>0</v>
      </c>
      <c r="AA3440" s="1">
        <v>40</v>
      </c>
      <c r="AB3440" s="1">
        <v>20</v>
      </c>
      <c r="AC3440" s="3">
        <v>11</v>
      </c>
      <c r="AD3440" s="1">
        <v>-7.2498203999999997E-2</v>
      </c>
      <c r="AE3440" s="1">
        <v>-6.9016194147822799E-2</v>
      </c>
      <c r="AF3440" s="1">
        <v>2</v>
      </c>
      <c r="AG3440" s="1">
        <v>2</v>
      </c>
      <c r="AH3440" s="1">
        <v>11</v>
      </c>
      <c r="AI3440" s="1">
        <v>1</v>
      </c>
      <c r="AJ3440" s="1">
        <v>1</v>
      </c>
      <c r="AK3440" s="1">
        <v>51</v>
      </c>
    </row>
    <row r="3441" spans="1:37" x14ac:dyDescent="0.2">
      <c r="A3441" t="s">
        <v>3439</v>
      </c>
      <c r="B3441" t="s">
        <v>5123</v>
      </c>
      <c r="C3441" t="s">
        <v>5254</v>
      </c>
      <c r="D3441" t="s">
        <v>11979</v>
      </c>
      <c r="E3441" t="s">
        <v>8770</v>
      </c>
      <c r="F3441" s="35" t="s">
        <v>11989</v>
      </c>
      <c r="G3441" s="1" t="s">
        <v>5105</v>
      </c>
      <c r="H3441" s="1" t="s">
        <v>5105</v>
      </c>
      <c r="I3441" s="3">
        <v>1</v>
      </c>
      <c r="J3441" s="1">
        <v>0</v>
      </c>
      <c r="K3441" s="1">
        <v>0</v>
      </c>
      <c r="L3441" s="3">
        <v>1</v>
      </c>
      <c r="M3441" s="6">
        <v>104.3</v>
      </c>
      <c r="N3441" s="13">
        <v>104.3</v>
      </c>
      <c r="O3441" s="3">
        <v>44</v>
      </c>
      <c r="P3441" s="1">
        <v>2.2000000000000002</v>
      </c>
      <c r="Q3441" s="1">
        <v>2.2000000000000002</v>
      </c>
      <c r="R3441" s="3">
        <v>47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40</v>
      </c>
      <c r="Z3441" s="1">
        <v>0</v>
      </c>
      <c r="AA3441" s="1">
        <v>40</v>
      </c>
      <c r="AB3441" s="1">
        <v>20</v>
      </c>
      <c r="AC3441" s="3">
        <v>11</v>
      </c>
      <c r="AD3441" s="1">
        <v>-7.2498203999999997E-2</v>
      </c>
      <c r="AE3441" s="1">
        <v>-6.9016194147822799E-2</v>
      </c>
      <c r="AF3441" s="1">
        <v>2</v>
      </c>
      <c r="AG3441" s="1">
        <v>2</v>
      </c>
      <c r="AH3441" s="1">
        <v>11</v>
      </c>
      <c r="AI3441" s="1">
        <v>7</v>
      </c>
      <c r="AJ3441" s="1">
        <v>7</v>
      </c>
      <c r="AK3441" s="1">
        <v>51</v>
      </c>
    </row>
    <row r="3442" spans="1:37" x14ac:dyDescent="0.2">
      <c r="A3442" t="s">
        <v>3440</v>
      </c>
      <c r="B3442" t="s">
        <v>5123</v>
      </c>
      <c r="C3442" t="s">
        <v>5254</v>
      </c>
      <c r="D3442" t="s">
        <v>11979</v>
      </c>
      <c r="E3442" t="s">
        <v>11990</v>
      </c>
      <c r="F3442" s="35" t="s">
        <v>11991</v>
      </c>
      <c r="G3442" s="1" t="s">
        <v>5105</v>
      </c>
      <c r="H3442" s="1" t="s">
        <v>5105</v>
      </c>
      <c r="I3442" s="3">
        <v>1</v>
      </c>
      <c r="J3442" s="1">
        <v>0</v>
      </c>
      <c r="K3442" s="1">
        <v>0</v>
      </c>
      <c r="L3442" s="3">
        <v>1</v>
      </c>
      <c r="M3442" s="6">
        <v>309.3</v>
      </c>
      <c r="N3442" s="13">
        <v>309.3</v>
      </c>
      <c r="O3442" s="3">
        <v>44</v>
      </c>
      <c r="P3442" s="1">
        <v>1.6</v>
      </c>
      <c r="Q3442" s="1">
        <v>1.6</v>
      </c>
      <c r="R3442" s="3">
        <v>47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40</v>
      </c>
      <c r="Z3442" s="1">
        <v>0</v>
      </c>
      <c r="AA3442" s="1">
        <v>40</v>
      </c>
      <c r="AB3442" s="1">
        <v>20</v>
      </c>
      <c r="AC3442" s="3">
        <v>11</v>
      </c>
      <c r="AD3442" s="1">
        <v>-7.2498203999999997E-2</v>
      </c>
      <c r="AE3442" s="1">
        <v>-6.9016194147822799E-2</v>
      </c>
      <c r="AF3442" s="1">
        <v>2</v>
      </c>
      <c r="AG3442" s="1">
        <v>2</v>
      </c>
      <c r="AH3442" s="1">
        <v>11</v>
      </c>
      <c r="AI3442" s="1">
        <v>4</v>
      </c>
      <c r="AJ3442" s="1">
        <v>4</v>
      </c>
      <c r="AK3442" s="1">
        <v>51</v>
      </c>
    </row>
    <row r="3443" spans="1:37" x14ac:dyDescent="0.2">
      <c r="A3443" t="s">
        <v>3441</v>
      </c>
      <c r="B3443" t="s">
        <v>5123</v>
      </c>
      <c r="C3443" t="s">
        <v>5254</v>
      </c>
      <c r="D3443" t="s">
        <v>11979</v>
      </c>
      <c r="E3443" t="s">
        <v>7207</v>
      </c>
      <c r="F3443" s="35" t="s">
        <v>11992</v>
      </c>
      <c r="G3443" s="1" t="s">
        <v>5105</v>
      </c>
      <c r="H3443" s="1" t="s">
        <v>5105</v>
      </c>
      <c r="I3443" s="3">
        <v>1</v>
      </c>
      <c r="J3443" s="1">
        <v>0</v>
      </c>
      <c r="K3443" s="1">
        <v>0</v>
      </c>
      <c r="L3443" s="3">
        <v>1</v>
      </c>
      <c r="M3443" s="6">
        <v>124.5</v>
      </c>
      <c r="N3443" s="13">
        <v>124.5</v>
      </c>
      <c r="O3443" s="3">
        <v>44</v>
      </c>
      <c r="P3443" s="1">
        <v>1.49</v>
      </c>
      <c r="Q3443" s="1">
        <v>1.49</v>
      </c>
      <c r="R3443" s="3">
        <v>47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40</v>
      </c>
      <c r="Z3443" s="1">
        <v>0</v>
      </c>
      <c r="AA3443" s="1">
        <v>40</v>
      </c>
      <c r="AB3443" s="1">
        <v>20</v>
      </c>
      <c r="AC3443" s="3">
        <v>11</v>
      </c>
      <c r="AD3443" s="1">
        <v>-7.2498203999999997E-2</v>
      </c>
      <c r="AE3443" s="1">
        <v>-6.9016194147822896E-2</v>
      </c>
      <c r="AF3443" s="1">
        <v>2</v>
      </c>
      <c r="AG3443" s="1">
        <v>2</v>
      </c>
      <c r="AH3443" s="1">
        <v>11</v>
      </c>
      <c r="AI3443" s="1">
        <v>5</v>
      </c>
      <c r="AJ3443" s="1">
        <v>5</v>
      </c>
      <c r="AK3443" s="1">
        <v>51</v>
      </c>
    </row>
    <row r="3444" spans="1:37" x14ac:dyDescent="0.2">
      <c r="A3444" t="s">
        <v>3442</v>
      </c>
      <c r="B3444" t="s">
        <v>5123</v>
      </c>
      <c r="C3444" t="s">
        <v>5254</v>
      </c>
      <c r="D3444" t="s">
        <v>11979</v>
      </c>
      <c r="E3444" t="s">
        <v>11993</v>
      </c>
      <c r="F3444" s="35" t="s">
        <v>11994</v>
      </c>
      <c r="G3444" s="1" t="s">
        <v>5105</v>
      </c>
      <c r="H3444" s="1" t="s">
        <v>5105</v>
      </c>
      <c r="I3444" s="3">
        <v>1</v>
      </c>
      <c r="J3444" s="1">
        <v>0</v>
      </c>
      <c r="K3444" s="1">
        <v>0</v>
      </c>
      <c r="L3444" s="3">
        <v>1</v>
      </c>
      <c r="M3444" s="6">
        <v>675</v>
      </c>
      <c r="N3444" s="13">
        <v>675</v>
      </c>
      <c r="O3444" s="3">
        <v>44</v>
      </c>
      <c r="P3444" s="1" t="s">
        <v>2</v>
      </c>
      <c r="Q3444" s="1">
        <v>3.1160999999999999</v>
      </c>
      <c r="R3444" s="3" t="s">
        <v>14989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40</v>
      </c>
      <c r="Z3444" s="1">
        <v>0</v>
      </c>
      <c r="AA3444" s="1">
        <v>40</v>
      </c>
      <c r="AB3444" s="1">
        <v>20</v>
      </c>
      <c r="AC3444" s="3">
        <v>11</v>
      </c>
      <c r="AD3444" s="1">
        <v>-7.2498203999999997E-2</v>
      </c>
      <c r="AE3444" s="1">
        <v>-6.9016194147822896E-2</v>
      </c>
      <c r="AF3444" s="1">
        <v>2</v>
      </c>
      <c r="AG3444" s="1">
        <v>2</v>
      </c>
      <c r="AH3444" s="1">
        <v>11</v>
      </c>
      <c r="AI3444" s="1">
        <v>1</v>
      </c>
      <c r="AJ3444" s="1">
        <v>1</v>
      </c>
      <c r="AK3444" s="1">
        <v>51</v>
      </c>
    </row>
    <row r="3445" spans="1:37" x14ac:dyDescent="0.2">
      <c r="A3445" t="s">
        <v>3443</v>
      </c>
      <c r="B3445" t="s">
        <v>5123</v>
      </c>
      <c r="C3445" t="s">
        <v>5254</v>
      </c>
      <c r="D3445" t="s">
        <v>11979</v>
      </c>
      <c r="E3445" t="s">
        <v>11995</v>
      </c>
      <c r="F3445" s="35" t="s">
        <v>11996</v>
      </c>
      <c r="G3445" s="1" t="s">
        <v>5105</v>
      </c>
      <c r="H3445" s="1" t="s">
        <v>5105</v>
      </c>
      <c r="I3445" s="3">
        <v>1</v>
      </c>
      <c r="J3445" s="1">
        <v>0</v>
      </c>
      <c r="K3445" s="1">
        <v>0</v>
      </c>
      <c r="L3445" s="3">
        <v>1</v>
      </c>
      <c r="M3445" s="6">
        <v>337.6</v>
      </c>
      <c r="N3445" s="13">
        <v>337.6</v>
      </c>
      <c r="O3445" s="3">
        <v>44</v>
      </c>
      <c r="P3445" s="1" t="s">
        <v>2</v>
      </c>
      <c r="Q3445" s="1">
        <v>3.0385</v>
      </c>
      <c r="R3445" s="3" t="s">
        <v>14989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40</v>
      </c>
      <c r="Z3445" s="1">
        <v>0</v>
      </c>
      <c r="AA3445" s="1">
        <v>40</v>
      </c>
      <c r="AB3445" s="1">
        <v>20</v>
      </c>
      <c r="AC3445" s="3">
        <v>11</v>
      </c>
      <c r="AD3445" s="1">
        <v>-7.2498203999999997E-2</v>
      </c>
      <c r="AE3445" s="1">
        <v>-6.9016194147822799E-2</v>
      </c>
      <c r="AF3445" s="1">
        <v>2</v>
      </c>
      <c r="AG3445" s="1">
        <v>2</v>
      </c>
      <c r="AH3445" s="1">
        <v>11</v>
      </c>
      <c r="AI3445" s="1">
        <v>1</v>
      </c>
      <c r="AJ3445" s="1">
        <v>1</v>
      </c>
      <c r="AK3445" s="1">
        <v>51</v>
      </c>
    </row>
    <row r="3446" spans="1:37" x14ac:dyDescent="0.2">
      <c r="A3446" t="s">
        <v>3444</v>
      </c>
      <c r="B3446" t="s">
        <v>5181</v>
      </c>
      <c r="C3446" t="s">
        <v>5182</v>
      </c>
      <c r="D3446" t="s">
        <v>11997</v>
      </c>
      <c r="E3446" t="s">
        <v>11998</v>
      </c>
      <c r="F3446" s="35" t="s">
        <v>11999</v>
      </c>
      <c r="G3446" s="1" t="s">
        <v>5104</v>
      </c>
      <c r="H3446" s="1" t="s">
        <v>5104</v>
      </c>
      <c r="I3446" s="3">
        <v>2</v>
      </c>
      <c r="J3446" s="1">
        <v>0</v>
      </c>
      <c r="K3446" s="1">
        <v>0</v>
      </c>
      <c r="L3446" s="3">
        <v>1</v>
      </c>
      <c r="M3446" s="6">
        <v>2854.3</v>
      </c>
      <c r="N3446" s="13">
        <v>2854.3</v>
      </c>
      <c r="O3446" s="3">
        <v>44</v>
      </c>
      <c r="P3446" s="1">
        <v>2</v>
      </c>
      <c r="Q3446" s="1">
        <v>2</v>
      </c>
      <c r="R3446" s="3">
        <v>47</v>
      </c>
      <c r="S3446" s="1">
        <v>0</v>
      </c>
      <c r="T3446" s="1">
        <v>100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3">
        <v>11</v>
      </c>
      <c r="AD3446" s="1">
        <v>1.0211409999999999E-3</v>
      </c>
      <c r="AE3446" s="1">
        <v>-1.13382927541711E-2</v>
      </c>
      <c r="AF3446" s="1">
        <v>2</v>
      </c>
      <c r="AG3446" s="1">
        <v>2</v>
      </c>
      <c r="AH3446" s="1">
        <v>11</v>
      </c>
      <c r="AI3446" s="1">
        <v>3</v>
      </c>
      <c r="AJ3446" s="1">
        <v>3</v>
      </c>
      <c r="AK3446" s="1">
        <v>51</v>
      </c>
    </row>
    <row r="3447" spans="1:37" x14ac:dyDescent="0.2">
      <c r="A3447" t="s">
        <v>3445</v>
      </c>
      <c r="B3447" t="s">
        <v>5168</v>
      </c>
      <c r="C3447" t="s">
        <v>5896</v>
      </c>
      <c r="D3447" t="s">
        <v>12000</v>
      </c>
      <c r="E3447" t="s">
        <v>7801</v>
      </c>
      <c r="F3447" s="35" t="s">
        <v>12001</v>
      </c>
      <c r="G3447" s="1" t="s">
        <v>5105</v>
      </c>
      <c r="H3447" s="1" t="s">
        <v>5107</v>
      </c>
      <c r="I3447" s="3">
        <v>1</v>
      </c>
      <c r="J3447" s="1">
        <v>1</v>
      </c>
      <c r="K3447" s="1">
        <v>0</v>
      </c>
      <c r="L3447" s="3">
        <v>1</v>
      </c>
      <c r="M3447" s="6">
        <v>4.3</v>
      </c>
      <c r="N3447" s="13">
        <v>4.3</v>
      </c>
      <c r="O3447" s="3">
        <v>44</v>
      </c>
      <c r="P3447" s="1">
        <v>1</v>
      </c>
      <c r="Q3447" s="1">
        <v>1</v>
      </c>
      <c r="R3447" s="3">
        <v>1</v>
      </c>
      <c r="S3447" s="1">
        <v>90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10</v>
      </c>
      <c r="Z3447" s="1">
        <v>0</v>
      </c>
      <c r="AA3447" s="1">
        <v>0</v>
      </c>
      <c r="AB3447" s="1">
        <v>0</v>
      </c>
      <c r="AC3447" s="3">
        <v>11</v>
      </c>
      <c r="AD3447" s="1">
        <v>8.8810889000000004E-2</v>
      </c>
      <c r="AE3447" s="1">
        <v>-2.2053219350186698E-3</v>
      </c>
      <c r="AF3447" s="1">
        <v>4</v>
      </c>
      <c r="AG3447" s="2">
        <v>4</v>
      </c>
      <c r="AH3447" s="1">
        <v>11</v>
      </c>
      <c r="AI3447" s="1">
        <v>2</v>
      </c>
      <c r="AJ3447" s="1">
        <v>2</v>
      </c>
      <c r="AK3447" s="1">
        <v>51</v>
      </c>
    </row>
    <row r="3448" spans="1:37" x14ac:dyDescent="0.2">
      <c r="A3448" t="s">
        <v>3446</v>
      </c>
      <c r="B3448" t="s">
        <v>5168</v>
      </c>
      <c r="C3448" t="s">
        <v>5896</v>
      </c>
      <c r="D3448" t="s">
        <v>12000</v>
      </c>
      <c r="E3448" t="s">
        <v>12002</v>
      </c>
      <c r="F3448" s="35" t="s">
        <v>12003</v>
      </c>
      <c r="G3448" s="1" t="s">
        <v>5104</v>
      </c>
      <c r="H3448" s="1" t="s">
        <v>5107</v>
      </c>
      <c r="I3448" s="3">
        <v>1</v>
      </c>
      <c r="J3448" s="1">
        <v>0</v>
      </c>
      <c r="K3448" s="1">
        <v>0</v>
      </c>
      <c r="L3448" s="3">
        <v>1</v>
      </c>
      <c r="M3448" s="6">
        <v>3.3</v>
      </c>
      <c r="N3448" s="13">
        <v>3.3</v>
      </c>
      <c r="O3448" s="3">
        <v>44</v>
      </c>
      <c r="P3448" s="1">
        <v>1</v>
      </c>
      <c r="Q3448" s="1">
        <v>1</v>
      </c>
      <c r="R3448" s="3">
        <v>1</v>
      </c>
      <c r="S3448" s="1">
        <v>100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38">
        <v>55</v>
      </c>
      <c r="AD3448" s="1">
        <v>9.9855619000000007E-2</v>
      </c>
      <c r="AE3448" s="1">
        <v>2.21434269404166E-2</v>
      </c>
      <c r="AF3448" s="1">
        <v>4</v>
      </c>
      <c r="AG3448" s="2">
        <v>4</v>
      </c>
      <c r="AH3448" s="1">
        <v>1</v>
      </c>
      <c r="AI3448" s="1">
        <v>2</v>
      </c>
      <c r="AJ3448" s="1">
        <v>2</v>
      </c>
      <c r="AK3448" s="1">
        <v>51</v>
      </c>
    </row>
    <row r="3449" spans="1:37" x14ac:dyDescent="0.2">
      <c r="A3449" t="s">
        <v>3447</v>
      </c>
      <c r="B3449" t="s">
        <v>5123</v>
      </c>
      <c r="C3449" t="s">
        <v>5124</v>
      </c>
      <c r="D3449" t="s">
        <v>12004</v>
      </c>
      <c r="E3449" t="s">
        <v>8388</v>
      </c>
      <c r="F3449" s="35" t="s">
        <v>12005</v>
      </c>
      <c r="G3449" s="1" t="s">
        <v>5105</v>
      </c>
      <c r="H3449" s="1" t="s">
        <v>5105</v>
      </c>
      <c r="I3449" s="3">
        <v>1</v>
      </c>
      <c r="J3449" s="1">
        <v>1</v>
      </c>
      <c r="K3449" s="1">
        <v>1</v>
      </c>
      <c r="L3449" s="3">
        <v>1</v>
      </c>
      <c r="M3449" s="6">
        <v>129.5</v>
      </c>
      <c r="N3449" s="13">
        <v>129.5</v>
      </c>
      <c r="O3449" s="3">
        <v>44</v>
      </c>
      <c r="P3449" s="1">
        <v>2.04</v>
      </c>
      <c r="Q3449" s="1">
        <v>2.04</v>
      </c>
      <c r="R3449" s="3">
        <v>47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30</v>
      </c>
      <c r="AB3449" s="1">
        <v>70</v>
      </c>
      <c r="AC3449" s="3">
        <v>11</v>
      </c>
      <c r="AD3449" s="1">
        <v>-9.6594105999999999E-2</v>
      </c>
      <c r="AE3449" s="1">
        <v>4.7863827424769002E-2</v>
      </c>
      <c r="AF3449" s="1">
        <v>1</v>
      </c>
      <c r="AG3449" s="1">
        <v>1</v>
      </c>
      <c r="AH3449" s="1">
        <v>11</v>
      </c>
      <c r="AI3449" s="1">
        <v>2</v>
      </c>
      <c r="AJ3449" s="1">
        <v>2</v>
      </c>
      <c r="AK3449" s="1">
        <v>51</v>
      </c>
    </row>
    <row r="3450" spans="1:37" x14ac:dyDescent="0.2">
      <c r="A3450" t="s">
        <v>3448</v>
      </c>
      <c r="B3450" t="s">
        <v>5123</v>
      </c>
      <c r="C3450" t="s">
        <v>5124</v>
      </c>
      <c r="D3450" t="s">
        <v>12004</v>
      </c>
      <c r="E3450" t="s">
        <v>12006</v>
      </c>
      <c r="F3450" s="35" t="s">
        <v>12007</v>
      </c>
      <c r="G3450" s="1" t="s">
        <v>5105</v>
      </c>
      <c r="H3450" s="1" t="s">
        <v>5105</v>
      </c>
      <c r="I3450" s="3">
        <v>1</v>
      </c>
      <c r="J3450" s="1">
        <v>0</v>
      </c>
      <c r="K3450" s="1">
        <v>0</v>
      </c>
      <c r="L3450" s="3">
        <v>1</v>
      </c>
      <c r="M3450" s="6">
        <v>127</v>
      </c>
      <c r="N3450" s="13">
        <v>127</v>
      </c>
      <c r="O3450" s="3">
        <v>44</v>
      </c>
      <c r="P3450" s="1">
        <v>2.91</v>
      </c>
      <c r="Q3450" s="1">
        <v>2.91</v>
      </c>
      <c r="R3450" s="3">
        <v>47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30</v>
      </c>
      <c r="AB3450" s="1">
        <v>70</v>
      </c>
      <c r="AC3450" s="3">
        <v>11</v>
      </c>
      <c r="AD3450" s="1">
        <v>-9.6594105999999999E-2</v>
      </c>
      <c r="AE3450" s="1">
        <v>4.7863827424769002E-2</v>
      </c>
      <c r="AF3450" s="1">
        <v>1</v>
      </c>
      <c r="AG3450" s="1">
        <v>1</v>
      </c>
      <c r="AH3450" s="1">
        <v>11</v>
      </c>
      <c r="AI3450" s="1">
        <v>3</v>
      </c>
      <c r="AJ3450" s="1">
        <v>3</v>
      </c>
      <c r="AK3450" s="1">
        <v>51</v>
      </c>
    </row>
    <row r="3451" spans="1:37" x14ac:dyDescent="0.2">
      <c r="A3451" t="s">
        <v>3449</v>
      </c>
      <c r="B3451" t="s">
        <v>5123</v>
      </c>
      <c r="C3451" t="s">
        <v>5124</v>
      </c>
      <c r="D3451" t="s">
        <v>12008</v>
      </c>
      <c r="E3451" t="s">
        <v>12009</v>
      </c>
      <c r="F3451" s="35" t="s">
        <v>12010</v>
      </c>
      <c r="G3451" s="1" t="s">
        <v>5104</v>
      </c>
      <c r="H3451" s="1" t="s">
        <v>5104</v>
      </c>
      <c r="I3451" s="3">
        <v>1</v>
      </c>
      <c r="J3451" s="1">
        <v>0</v>
      </c>
      <c r="K3451" s="1">
        <v>0</v>
      </c>
      <c r="L3451" s="3">
        <v>1</v>
      </c>
      <c r="M3451" s="6">
        <v>342</v>
      </c>
      <c r="N3451" s="13">
        <v>342</v>
      </c>
      <c r="O3451" s="3">
        <v>44</v>
      </c>
      <c r="P3451" s="1">
        <v>3.5</v>
      </c>
      <c r="Q3451" s="1">
        <v>3.5</v>
      </c>
      <c r="R3451" s="3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100</v>
      </c>
      <c r="Z3451" s="1">
        <v>0</v>
      </c>
      <c r="AA3451" s="1">
        <v>0</v>
      </c>
      <c r="AB3451" s="1">
        <v>0</v>
      </c>
      <c r="AC3451" s="3">
        <v>11</v>
      </c>
      <c r="AD3451" s="1">
        <v>-3.0872732999999999E-2</v>
      </c>
      <c r="AE3451" s="1">
        <v>-0.113818620885237</v>
      </c>
      <c r="AF3451" s="1">
        <v>1</v>
      </c>
      <c r="AG3451" s="1">
        <v>1</v>
      </c>
      <c r="AH3451" s="1">
        <v>11</v>
      </c>
      <c r="AI3451" s="1">
        <v>2</v>
      </c>
      <c r="AJ3451" s="1">
        <v>2</v>
      </c>
      <c r="AK3451" s="1">
        <v>51</v>
      </c>
    </row>
    <row r="3452" spans="1:37" x14ac:dyDescent="0.2">
      <c r="A3452" t="s">
        <v>3450</v>
      </c>
      <c r="B3452" t="s">
        <v>5123</v>
      </c>
      <c r="C3452" t="s">
        <v>6199</v>
      </c>
      <c r="D3452" t="s">
        <v>12011</v>
      </c>
      <c r="E3452" t="s">
        <v>9649</v>
      </c>
      <c r="F3452" s="35" t="s">
        <v>12012</v>
      </c>
      <c r="G3452" s="1" t="s">
        <v>5104</v>
      </c>
      <c r="H3452" s="1" t="s">
        <v>5104</v>
      </c>
      <c r="I3452" s="3">
        <v>1</v>
      </c>
      <c r="J3452" s="1">
        <v>0</v>
      </c>
      <c r="K3452" s="1">
        <v>0</v>
      </c>
      <c r="L3452" s="3">
        <v>1</v>
      </c>
      <c r="M3452" s="6" t="s">
        <v>2</v>
      </c>
      <c r="N3452" s="13">
        <v>264.5</v>
      </c>
      <c r="O3452" s="3" t="s">
        <v>14989</v>
      </c>
      <c r="P3452" s="1" t="s">
        <v>2</v>
      </c>
      <c r="Q3452" s="1">
        <v>2.1602000000000001</v>
      </c>
      <c r="R3452" s="3" t="s">
        <v>14989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100</v>
      </c>
      <c r="AC3452" s="36">
        <v>1</v>
      </c>
      <c r="AD3452" s="1">
        <v>-9.0224465000000004E-2</v>
      </c>
      <c r="AE3452" s="1">
        <v>7.4363546281954504E-2</v>
      </c>
      <c r="AF3452" s="1">
        <v>3</v>
      </c>
      <c r="AG3452" s="1">
        <v>3</v>
      </c>
      <c r="AH3452" s="15">
        <v>1</v>
      </c>
      <c r="AI3452" s="1">
        <v>2</v>
      </c>
      <c r="AJ3452" s="1">
        <v>2</v>
      </c>
      <c r="AK3452" s="1">
        <v>51</v>
      </c>
    </row>
    <row r="3453" spans="1:37" x14ac:dyDescent="0.2">
      <c r="A3453" t="s">
        <v>3451</v>
      </c>
      <c r="B3453" t="s">
        <v>5123</v>
      </c>
      <c r="C3453" t="s">
        <v>6199</v>
      </c>
      <c r="D3453" t="s">
        <v>12011</v>
      </c>
      <c r="E3453" t="s">
        <v>9193</v>
      </c>
      <c r="F3453" s="35" t="s">
        <v>12013</v>
      </c>
      <c r="G3453" s="1" t="s">
        <v>5104</v>
      </c>
      <c r="H3453" s="1" t="s">
        <v>5104</v>
      </c>
      <c r="I3453" s="3">
        <v>1</v>
      </c>
      <c r="J3453" s="1">
        <v>0</v>
      </c>
      <c r="K3453" s="1">
        <v>0</v>
      </c>
      <c r="L3453" s="3">
        <v>1</v>
      </c>
      <c r="M3453" s="6" t="s">
        <v>2</v>
      </c>
      <c r="N3453" s="13">
        <v>264.10000000000002</v>
      </c>
      <c r="O3453" s="3" t="s">
        <v>14989</v>
      </c>
      <c r="P3453" s="1" t="s">
        <v>2</v>
      </c>
      <c r="Q3453" s="1">
        <v>2.4998</v>
      </c>
      <c r="R3453" s="3" t="s">
        <v>14989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100</v>
      </c>
      <c r="AC3453" s="36">
        <v>1</v>
      </c>
      <c r="AD3453" s="1">
        <v>-9.0224465000000004E-2</v>
      </c>
      <c r="AE3453" s="1">
        <v>7.4363546281954504E-2</v>
      </c>
      <c r="AF3453" s="1">
        <v>3</v>
      </c>
      <c r="AG3453" s="1">
        <v>3</v>
      </c>
      <c r="AH3453" s="15">
        <v>1</v>
      </c>
      <c r="AI3453" s="1">
        <v>1</v>
      </c>
      <c r="AJ3453" s="1">
        <v>1</v>
      </c>
      <c r="AK3453" s="1">
        <v>51</v>
      </c>
    </row>
    <row r="3454" spans="1:37" x14ac:dyDescent="0.2">
      <c r="A3454" t="s">
        <v>3452</v>
      </c>
      <c r="B3454" t="s">
        <v>5123</v>
      </c>
      <c r="C3454" t="s">
        <v>6199</v>
      </c>
      <c r="D3454" t="s">
        <v>12011</v>
      </c>
      <c r="E3454" t="s">
        <v>12014</v>
      </c>
      <c r="F3454" s="35" t="s">
        <v>12015</v>
      </c>
      <c r="G3454" s="1" t="s">
        <v>5104</v>
      </c>
      <c r="H3454" s="1" t="s">
        <v>5104</v>
      </c>
      <c r="I3454" s="3">
        <v>1</v>
      </c>
      <c r="J3454" s="1">
        <v>0</v>
      </c>
      <c r="K3454" s="1">
        <v>0</v>
      </c>
      <c r="L3454" s="3">
        <v>1</v>
      </c>
      <c r="M3454" s="6">
        <v>161.69999999999999</v>
      </c>
      <c r="N3454" s="13">
        <v>161.69999999999999</v>
      </c>
      <c r="O3454" s="3">
        <v>44</v>
      </c>
      <c r="P3454" s="1">
        <v>1.33</v>
      </c>
      <c r="Q3454" s="1">
        <v>1.33</v>
      </c>
      <c r="R3454" s="3">
        <v>47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80</v>
      </c>
      <c r="Z3454" s="1">
        <v>0</v>
      </c>
      <c r="AA3454" s="1">
        <v>0</v>
      </c>
      <c r="AB3454" s="1">
        <v>20</v>
      </c>
      <c r="AC3454" s="3">
        <v>11</v>
      </c>
      <c r="AD3454" s="1">
        <v>-6.1686281000000003E-2</v>
      </c>
      <c r="AE3454" s="1">
        <v>-8.1222627267112199E-2</v>
      </c>
      <c r="AF3454" s="1">
        <v>2</v>
      </c>
      <c r="AG3454" s="1">
        <v>2</v>
      </c>
      <c r="AH3454" s="1">
        <v>11</v>
      </c>
      <c r="AI3454" s="1">
        <v>1</v>
      </c>
      <c r="AJ3454" s="1">
        <v>1</v>
      </c>
      <c r="AK3454" s="1">
        <v>51</v>
      </c>
    </row>
    <row r="3455" spans="1:37" x14ac:dyDescent="0.2">
      <c r="A3455" t="s">
        <v>3453</v>
      </c>
      <c r="B3455" t="s">
        <v>5123</v>
      </c>
      <c r="C3455" t="s">
        <v>6199</v>
      </c>
      <c r="D3455" t="s">
        <v>12011</v>
      </c>
      <c r="E3455" t="s">
        <v>8725</v>
      </c>
      <c r="F3455" s="35" t="s">
        <v>12016</v>
      </c>
      <c r="G3455" s="1" t="s">
        <v>5104</v>
      </c>
      <c r="H3455" s="1" t="s">
        <v>5104</v>
      </c>
      <c r="I3455" s="3">
        <v>1</v>
      </c>
      <c r="J3455" s="1">
        <v>0</v>
      </c>
      <c r="K3455" s="1">
        <v>0</v>
      </c>
      <c r="L3455" s="3">
        <v>1</v>
      </c>
      <c r="M3455" s="6" t="s">
        <v>2</v>
      </c>
      <c r="N3455" s="13">
        <v>264.8</v>
      </c>
      <c r="O3455" s="3" t="s">
        <v>14989</v>
      </c>
      <c r="P3455" s="1" t="s">
        <v>2</v>
      </c>
      <c r="Q3455" s="1">
        <v>2.1453000000000002</v>
      </c>
      <c r="R3455" s="3" t="s">
        <v>14989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100</v>
      </c>
      <c r="AC3455" s="36">
        <v>1</v>
      </c>
      <c r="AD3455" s="1">
        <v>-9.0224465000000004E-2</v>
      </c>
      <c r="AE3455" s="1">
        <v>7.4363546281954504E-2</v>
      </c>
      <c r="AF3455" s="1">
        <v>3</v>
      </c>
      <c r="AG3455" s="1">
        <v>3</v>
      </c>
      <c r="AH3455" s="15">
        <v>1</v>
      </c>
      <c r="AI3455" s="1">
        <v>1</v>
      </c>
      <c r="AJ3455" s="1">
        <v>1</v>
      </c>
      <c r="AK3455" s="1">
        <v>51</v>
      </c>
    </row>
    <row r="3456" spans="1:37" x14ac:dyDescent="0.2">
      <c r="A3456" t="s">
        <v>3454</v>
      </c>
      <c r="B3456" t="s">
        <v>5123</v>
      </c>
      <c r="C3456" t="s">
        <v>6199</v>
      </c>
      <c r="D3456" t="s">
        <v>12011</v>
      </c>
      <c r="E3456" t="s">
        <v>12017</v>
      </c>
      <c r="F3456" s="35" t="s">
        <v>12018</v>
      </c>
      <c r="G3456" s="1" t="s">
        <v>5104</v>
      </c>
      <c r="H3456" s="1" t="s">
        <v>5104</v>
      </c>
      <c r="I3456" s="3">
        <v>1</v>
      </c>
      <c r="J3456" s="1">
        <v>0</v>
      </c>
      <c r="K3456" s="1">
        <v>0</v>
      </c>
      <c r="L3456" s="3">
        <v>1</v>
      </c>
      <c r="M3456" s="6">
        <v>200</v>
      </c>
      <c r="N3456" s="13">
        <v>200</v>
      </c>
      <c r="O3456" s="3">
        <v>44</v>
      </c>
      <c r="P3456" s="1" t="s">
        <v>2</v>
      </c>
      <c r="Q3456" s="1">
        <v>1.1324000000000001</v>
      </c>
      <c r="R3456" s="3" t="s">
        <v>14989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</v>
      </c>
      <c r="Z3456" s="1">
        <v>0</v>
      </c>
      <c r="AA3456" s="1">
        <v>0</v>
      </c>
      <c r="AB3456" s="1">
        <v>20</v>
      </c>
      <c r="AC3456" s="3">
        <v>11</v>
      </c>
      <c r="AD3456" s="1">
        <v>-6.1686281000000003E-2</v>
      </c>
      <c r="AE3456" s="1">
        <v>-8.1222627267112199E-2</v>
      </c>
      <c r="AF3456" s="1">
        <v>3</v>
      </c>
      <c r="AG3456" s="1">
        <v>3</v>
      </c>
      <c r="AH3456" s="1">
        <v>11</v>
      </c>
      <c r="AI3456" s="1">
        <v>3</v>
      </c>
      <c r="AJ3456" s="1">
        <v>3</v>
      </c>
      <c r="AK3456" s="1">
        <v>51</v>
      </c>
    </row>
    <row r="3457" spans="1:37" x14ac:dyDescent="0.2">
      <c r="A3457" t="s">
        <v>3455</v>
      </c>
      <c r="B3457" t="s">
        <v>5123</v>
      </c>
      <c r="C3457" t="s">
        <v>5124</v>
      </c>
      <c r="D3457" t="s">
        <v>12019</v>
      </c>
      <c r="E3457" t="s">
        <v>12020</v>
      </c>
      <c r="F3457" s="35" t="s">
        <v>12021</v>
      </c>
      <c r="G3457" s="1" t="s">
        <v>5104</v>
      </c>
      <c r="H3457" s="1" t="s">
        <v>5104</v>
      </c>
      <c r="I3457" s="3">
        <v>1</v>
      </c>
      <c r="J3457" s="1">
        <v>0</v>
      </c>
      <c r="K3457" s="1">
        <v>0</v>
      </c>
      <c r="L3457" s="3">
        <v>1</v>
      </c>
      <c r="M3457" s="6">
        <f>(99+108)/2</f>
        <v>103.5</v>
      </c>
      <c r="N3457" s="1">
        <f>(99+108)/2</f>
        <v>103.5</v>
      </c>
      <c r="O3457" s="3">
        <v>1</v>
      </c>
      <c r="P3457" s="1" t="s">
        <v>2</v>
      </c>
      <c r="Q3457" s="1">
        <v>4.3194999999999997</v>
      </c>
      <c r="R3457" s="3" t="s">
        <v>14989</v>
      </c>
      <c r="S3457" s="1">
        <v>80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20</v>
      </c>
      <c r="AC3457" s="36">
        <v>49</v>
      </c>
      <c r="AD3457" s="1">
        <v>5.9815637999999997E-2</v>
      </c>
      <c r="AE3457" s="1">
        <v>4.1344563626636903E-2</v>
      </c>
      <c r="AF3457" s="1">
        <v>1</v>
      </c>
      <c r="AG3457" s="1">
        <v>1</v>
      </c>
      <c r="AH3457" s="11">
        <v>51</v>
      </c>
      <c r="AI3457" s="1">
        <v>1</v>
      </c>
      <c r="AJ3457" s="1">
        <v>1</v>
      </c>
      <c r="AK3457" s="1">
        <v>51</v>
      </c>
    </row>
    <row r="3458" spans="1:37" x14ac:dyDescent="0.2">
      <c r="A3458" t="s">
        <v>3456</v>
      </c>
      <c r="B3458" t="s">
        <v>5123</v>
      </c>
      <c r="C3458" t="s">
        <v>5124</v>
      </c>
      <c r="D3458" t="s">
        <v>12022</v>
      </c>
      <c r="E3458" t="s">
        <v>8121</v>
      </c>
      <c r="F3458" s="35" t="s">
        <v>12023</v>
      </c>
      <c r="G3458" s="1" t="s">
        <v>5104</v>
      </c>
      <c r="H3458" s="1" t="s">
        <v>5104</v>
      </c>
      <c r="I3458" s="3">
        <v>1</v>
      </c>
      <c r="J3458" s="1">
        <v>0</v>
      </c>
      <c r="K3458" s="1">
        <v>0</v>
      </c>
      <c r="L3458" s="3">
        <v>1</v>
      </c>
      <c r="M3458" s="6">
        <v>123</v>
      </c>
      <c r="N3458" s="13">
        <v>123</v>
      </c>
      <c r="O3458" s="3">
        <v>44</v>
      </c>
      <c r="P3458" s="1" t="s">
        <v>2</v>
      </c>
      <c r="Q3458" s="1">
        <v>4.0052500000000002</v>
      </c>
      <c r="R3458" s="3" t="s">
        <v>14989</v>
      </c>
      <c r="S3458" s="1">
        <v>50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50</v>
      </c>
      <c r="AC3458" s="3">
        <v>11</v>
      </c>
      <c r="AD3458" s="1">
        <v>6.7924550000000002E-3</v>
      </c>
      <c r="AE3458" s="1">
        <v>6.5572306363145205E-2</v>
      </c>
      <c r="AF3458" s="1">
        <v>1</v>
      </c>
      <c r="AG3458" s="1">
        <v>1</v>
      </c>
      <c r="AH3458" s="1">
        <v>11</v>
      </c>
      <c r="AI3458" s="1">
        <v>1</v>
      </c>
      <c r="AJ3458" s="1">
        <v>1</v>
      </c>
      <c r="AK3458" s="1">
        <v>51</v>
      </c>
    </row>
    <row r="3459" spans="1:37" x14ac:dyDescent="0.2">
      <c r="A3459" t="s">
        <v>3457</v>
      </c>
      <c r="B3459" t="s">
        <v>5123</v>
      </c>
      <c r="C3459" t="s">
        <v>5131</v>
      </c>
      <c r="D3459" t="s">
        <v>12024</v>
      </c>
      <c r="E3459" t="s">
        <v>12025</v>
      </c>
      <c r="F3459" s="35" t="s">
        <v>12026</v>
      </c>
      <c r="G3459" s="1" t="s">
        <v>2</v>
      </c>
      <c r="H3459" s="1" t="s">
        <v>5104</v>
      </c>
      <c r="I3459" s="14" t="s">
        <v>14989</v>
      </c>
      <c r="J3459" s="1" t="s">
        <v>2</v>
      </c>
      <c r="K3459" s="1">
        <v>0</v>
      </c>
      <c r="L3459" s="14" t="s">
        <v>14989</v>
      </c>
      <c r="M3459" s="6">
        <v>45.8</v>
      </c>
      <c r="N3459" s="13">
        <v>45.8</v>
      </c>
      <c r="O3459" s="3">
        <v>44</v>
      </c>
      <c r="P3459" s="1" t="s">
        <v>2</v>
      </c>
      <c r="Q3459" s="1">
        <v>3.5005500000000001</v>
      </c>
      <c r="R3459" s="3" t="s">
        <v>14989</v>
      </c>
      <c r="S3459" s="1">
        <v>20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10</v>
      </c>
      <c r="Z3459" s="1">
        <v>0</v>
      </c>
      <c r="AA3459" s="1">
        <v>40</v>
      </c>
      <c r="AB3459" s="1">
        <v>30</v>
      </c>
      <c r="AC3459" s="3">
        <v>11</v>
      </c>
      <c r="AD3459" s="1">
        <v>-3.6722113000000001E-2</v>
      </c>
      <c r="AE3459" s="1">
        <v>-5.4924045430877902E-3</v>
      </c>
      <c r="AF3459" s="1">
        <v>1</v>
      </c>
      <c r="AG3459" s="1">
        <v>1</v>
      </c>
      <c r="AH3459" s="1">
        <v>11</v>
      </c>
      <c r="AI3459" s="1">
        <v>1</v>
      </c>
      <c r="AJ3459" s="1">
        <v>1</v>
      </c>
      <c r="AK3459" s="1">
        <v>51</v>
      </c>
    </row>
    <row r="3460" spans="1:37" x14ac:dyDescent="0.2">
      <c r="A3460" t="s">
        <v>3458</v>
      </c>
      <c r="B3460" t="s">
        <v>5233</v>
      </c>
      <c r="C3460" t="s">
        <v>6409</v>
      </c>
      <c r="D3460" t="s">
        <v>12027</v>
      </c>
      <c r="E3460" t="s">
        <v>12028</v>
      </c>
      <c r="F3460" s="35" t="s">
        <v>12029</v>
      </c>
      <c r="G3460" s="1" t="s">
        <v>5105</v>
      </c>
      <c r="H3460" s="1" t="s">
        <v>5105</v>
      </c>
      <c r="I3460" s="3">
        <v>1</v>
      </c>
      <c r="J3460" s="1">
        <v>1</v>
      </c>
      <c r="K3460" s="1">
        <v>1</v>
      </c>
      <c r="L3460" s="3">
        <v>42</v>
      </c>
      <c r="M3460" s="6">
        <v>21266.7</v>
      </c>
      <c r="N3460" s="13">
        <v>21266.7</v>
      </c>
      <c r="O3460" s="3">
        <v>44</v>
      </c>
      <c r="P3460" s="1">
        <v>1.69</v>
      </c>
      <c r="Q3460" s="1">
        <v>1.69</v>
      </c>
      <c r="R3460" s="3">
        <v>47</v>
      </c>
      <c r="S3460" s="1">
        <v>10</v>
      </c>
      <c r="T3460" s="1">
        <v>0</v>
      </c>
      <c r="U3460" s="1">
        <v>20</v>
      </c>
      <c r="V3460" s="1">
        <v>0</v>
      </c>
      <c r="W3460" s="1">
        <v>0</v>
      </c>
      <c r="X3460" s="1">
        <v>0</v>
      </c>
      <c r="Y3460" s="1">
        <v>10</v>
      </c>
      <c r="Z3460" s="1">
        <v>0</v>
      </c>
      <c r="AA3460" s="1">
        <v>0</v>
      </c>
      <c r="AB3460" s="1">
        <v>60</v>
      </c>
      <c r="AC3460" s="3">
        <v>11</v>
      </c>
      <c r="AD3460" s="1">
        <v>-6.7700331000000002E-2</v>
      </c>
      <c r="AE3460" s="1">
        <v>4.1859264550535499E-2</v>
      </c>
      <c r="AF3460" s="1">
        <v>1</v>
      </c>
      <c r="AG3460" s="1">
        <v>1</v>
      </c>
      <c r="AH3460" s="1">
        <v>11</v>
      </c>
      <c r="AI3460" s="1">
        <v>17</v>
      </c>
      <c r="AJ3460" s="1">
        <v>17</v>
      </c>
      <c r="AK3460" s="1">
        <v>51</v>
      </c>
    </row>
    <row r="3461" spans="1:37" x14ac:dyDescent="0.2">
      <c r="A3461" t="s">
        <v>3459</v>
      </c>
      <c r="B3461" t="s">
        <v>5123</v>
      </c>
      <c r="C3461" t="s">
        <v>7379</v>
      </c>
      <c r="D3461" t="s">
        <v>12030</v>
      </c>
      <c r="E3461" t="s">
        <v>8345</v>
      </c>
      <c r="F3461" s="35" t="s">
        <v>12031</v>
      </c>
      <c r="G3461" s="1" t="s">
        <v>5105</v>
      </c>
      <c r="H3461" s="1" t="s">
        <v>5105</v>
      </c>
      <c r="I3461" s="3">
        <v>1</v>
      </c>
      <c r="J3461" s="1">
        <v>0</v>
      </c>
      <c r="K3461" s="1">
        <v>0</v>
      </c>
      <c r="L3461" s="3">
        <v>1</v>
      </c>
      <c r="M3461" s="6">
        <v>160</v>
      </c>
      <c r="N3461" s="13">
        <v>160</v>
      </c>
      <c r="O3461" s="3">
        <v>44</v>
      </c>
      <c r="P3461" s="1">
        <v>1.17</v>
      </c>
      <c r="Q3461" s="1">
        <v>1.17</v>
      </c>
      <c r="R3461" s="3">
        <v>47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100</v>
      </c>
      <c r="AC3461" s="3">
        <v>11</v>
      </c>
      <c r="AD3461" s="1">
        <v>-9.0224465000000004E-2</v>
      </c>
      <c r="AE3461" s="1">
        <v>7.4363546281954504E-2</v>
      </c>
      <c r="AF3461" s="1">
        <v>1</v>
      </c>
      <c r="AG3461" s="1">
        <v>1</v>
      </c>
      <c r="AH3461" s="1">
        <v>11</v>
      </c>
      <c r="AI3461" s="1">
        <v>3</v>
      </c>
      <c r="AJ3461" s="1">
        <v>3</v>
      </c>
      <c r="AK3461" s="1">
        <v>51</v>
      </c>
    </row>
    <row r="3462" spans="1:37" x14ac:dyDescent="0.2">
      <c r="A3462" t="s">
        <v>3460</v>
      </c>
      <c r="B3462" t="s">
        <v>5123</v>
      </c>
      <c r="C3462" t="s">
        <v>12032</v>
      </c>
      <c r="D3462" t="s">
        <v>12033</v>
      </c>
      <c r="E3462" t="s">
        <v>5611</v>
      </c>
      <c r="F3462" s="35" t="s">
        <v>12034</v>
      </c>
      <c r="G3462" s="1" t="s">
        <v>5104</v>
      </c>
      <c r="H3462" s="1" t="s">
        <v>5104</v>
      </c>
      <c r="I3462" s="3">
        <v>1</v>
      </c>
      <c r="J3462" s="1">
        <v>0</v>
      </c>
      <c r="K3462" s="1">
        <v>0</v>
      </c>
      <c r="L3462" s="3">
        <v>1</v>
      </c>
      <c r="M3462" s="6">
        <v>3155</v>
      </c>
      <c r="N3462" s="13">
        <v>3155</v>
      </c>
      <c r="O3462" s="3">
        <v>44</v>
      </c>
      <c r="P3462" s="1">
        <v>0.99</v>
      </c>
      <c r="Q3462" s="1">
        <v>0.99</v>
      </c>
      <c r="R3462" s="3">
        <v>47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10</v>
      </c>
      <c r="AB3462" s="1">
        <v>90</v>
      </c>
      <c r="AC3462" s="3">
        <v>11</v>
      </c>
      <c r="AD3462" s="1">
        <v>-9.4347508999999996E-2</v>
      </c>
      <c r="AE3462" s="1">
        <v>6.5267139768273197E-2</v>
      </c>
      <c r="AF3462" s="1">
        <v>1</v>
      </c>
      <c r="AG3462" s="1">
        <v>1</v>
      </c>
      <c r="AH3462" s="1">
        <v>11</v>
      </c>
      <c r="AI3462" s="1">
        <v>4</v>
      </c>
      <c r="AJ3462" s="1">
        <v>4</v>
      </c>
      <c r="AK3462" s="1">
        <v>51</v>
      </c>
    </row>
    <row r="3463" spans="1:37" x14ac:dyDescent="0.2">
      <c r="A3463" t="s">
        <v>3461</v>
      </c>
      <c r="B3463" t="s">
        <v>5123</v>
      </c>
      <c r="C3463" t="s">
        <v>12032</v>
      </c>
      <c r="D3463" t="s">
        <v>12033</v>
      </c>
      <c r="E3463" t="s">
        <v>12035</v>
      </c>
      <c r="F3463" s="35" t="s">
        <v>12036</v>
      </c>
      <c r="G3463" s="1" t="s">
        <v>5104</v>
      </c>
      <c r="H3463" s="1" t="s">
        <v>5104</v>
      </c>
      <c r="I3463" s="3">
        <v>1</v>
      </c>
      <c r="J3463" s="1">
        <v>0</v>
      </c>
      <c r="K3463" s="1">
        <v>0</v>
      </c>
      <c r="L3463" s="3">
        <v>1</v>
      </c>
      <c r="M3463" s="6">
        <v>3500</v>
      </c>
      <c r="N3463" s="13">
        <v>3500</v>
      </c>
      <c r="O3463" s="3">
        <v>44</v>
      </c>
      <c r="P3463" s="1">
        <v>1</v>
      </c>
      <c r="Q3463" s="1">
        <v>1</v>
      </c>
      <c r="R3463" s="3">
        <v>47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10</v>
      </c>
      <c r="AB3463" s="1">
        <v>90</v>
      </c>
      <c r="AC3463" s="3">
        <v>11</v>
      </c>
      <c r="AD3463" s="1">
        <v>-9.4347508999999996E-2</v>
      </c>
      <c r="AE3463" s="1">
        <v>6.5267139768273197E-2</v>
      </c>
      <c r="AF3463" s="1">
        <v>1</v>
      </c>
      <c r="AG3463" s="1">
        <v>1</v>
      </c>
      <c r="AH3463" s="1">
        <v>11</v>
      </c>
      <c r="AI3463" s="1">
        <v>1</v>
      </c>
      <c r="AJ3463" s="1">
        <v>1</v>
      </c>
      <c r="AK3463" s="1">
        <v>51</v>
      </c>
    </row>
    <row r="3464" spans="1:37" x14ac:dyDescent="0.2">
      <c r="A3464" t="s">
        <v>3462</v>
      </c>
      <c r="B3464" t="s">
        <v>5233</v>
      </c>
      <c r="C3464" t="s">
        <v>5234</v>
      </c>
      <c r="D3464" t="s">
        <v>12037</v>
      </c>
      <c r="E3464" t="s">
        <v>6344</v>
      </c>
      <c r="F3464" s="35" t="s">
        <v>12038</v>
      </c>
      <c r="G3464" s="1" t="s">
        <v>5106</v>
      </c>
      <c r="H3464" s="1" t="s">
        <v>5106</v>
      </c>
      <c r="I3464" s="3">
        <v>1</v>
      </c>
      <c r="J3464" s="1">
        <v>0</v>
      </c>
      <c r="K3464" s="1">
        <v>0</v>
      </c>
      <c r="L3464" s="3">
        <v>1</v>
      </c>
      <c r="M3464" s="6">
        <v>20000</v>
      </c>
      <c r="N3464" s="13">
        <v>20000</v>
      </c>
      <c r="O3464" s="3">
        <v>44</v>
      </c>
      <c r="P3464" s="1">
        <v>1</v>
      </c>
      <c r="Q3464" s="1">
        <v>1</v>
      </c>
      <c r="R3464" s="3">
        <v>47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100</v>
      </c>
      <c r="AC3464" s="3">
        <v>11</v>
      </c>
      <c r="AD3464" s="1">
        <v>-9.0224465000000004E-2</v>
      </c>
      <c r="AE3464" s="1">
        <v>7.4363546281954504E-2</v>
      </c>
      <c r="AF3464" s="1">
        <v>1</v>
      </c>
      <c r="AG3464" s="1">
        <v>1</v>
      </c>
      <c r="AH3464" s="1">
        <v>11</v>
      </c>
      <c r="AI3464" s="1">
        <v>2</v>
      </c>
      <c r="AJ3464" s="1">
        <v>2</v>
      </c>
      <c r="AK3464" s="1">
        <v>51</v>
      </c>
    </row>
    <row r="3465" spans="1:37" x14ac:dyDescent="0.2">
      <c r="A3465" t="s">
        <v>3463</v>
      </c>
      <c r="B3465" t="s">
        <v>5123</v>
      </c>
      <c r="C3465" t="s">
        <v>5124</v>
      </c>
      <c r="D3465" t="s">
        <v>12039</v>
      </c>
      <c r="E3465" t="s">
        <v>12040</v>
      </c>
      <c r="F3465" s="35" t="s">
        <v>12041</v>
      </c>
      <c r="G3465" s="1" t="s">
        <v>5104</v>
      </c>
      <c r="H3465" s="1" t="s">
        <v>5104</v>
      </c>
      <c r="I3465" s="3">
        <v>2</v>
      </c>
      <c r="J3465" s="1">
        <v>0</v>
      </c>
      <c r="K3465" s="1">
        <v>0</v>
      </c>
      <c r="L3465" s="3">
        <v>1</v>
      </c>
      <c r="M3465" s="6">
        <v>79.900000000000006</v>
      </c>
      <c r="N3465" s="13">
        <v>79.900000000000006</v>
      </c>
      <c r="O3465" s="3">
        <v>44</v>
      </c>
      <c r="P3465" s="1" t="s">
        <v>2</v>
      </c>
      <c r="Q3465" s="1">
        <v>3.4679000000000002</v>
      </c>
      <c r="R3465" s="3" t="s">
        <v>14989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100</v>
      </c>
      <c r="AC3465" s="3">
        <v>11</v>
      </c>
      <c r="AD3465" s="1">
        <v>-9.0224465000000004E-2</v>
      </c>
      <c r="AE3465" s="1">
        <v>7.4363546281954504E-2</v>
      </c>
      <c r="AF3465" s="1">
        <v>1</v>
      </c>
      <c r="AG3465" s="1">
        <v>1</v>
      </c>
      <c r="AH3465" s="1">
        <v>11</v>
      </c>
      <c r="AI3465" s="1">
        <v>4</v>
      </c>
      <c r="AJ3465" s="1">
        <v>4</v>
      </c>
      <c r="AK3465" s="1">
        <v>51</v>
      </c>
    </row>
    <row r="3466" spans="1:37" x14ac:dyDescent="0.2">
      <c r="A3466" t="s">
        <v>3464</v>
      </c>
      <c r="B3466" t="s">
        <v>5123</v>
      </c>
      <c r="C3466" t="s">
        <v>5124</v>
      </c>
      <c r="D3466" t="s">
        <v>12039</v>
      </c>
      <c r="E3466" t="s">
        <v>6616</v>
      </c>
      <c r="F3466" s="35" t="s">
        <v>12042</v>
      </c>
      <c r="G3466" s="1" t="s">
        <v>5106</v>
      </c>
      <c r="H3466" s="1" t="s">
        <v>5106</v>
      </c>
      <c r="I3466" s="3">
        <v>1</v>
      </c>
      <c r="J3466" s="1">
        <v>0</v>
      </c>
      <c r="K3466" s="1">
        <v>0</v>
      </c>
      <c r="L3466" s="3">
        <v>1</v>
      </c>
      <c r="M3466" s="6">
        <v>130</v>
      </c>
      <c r="N3466" s="13">
        <v>130</v>
      </c>
      <c r="O3466" s="3">
        <v>44</v>
      </c>
      <c r="P3466" s="1">
        <v>3.6675</v>
      </c>
      <c r="Q3466" s="1">
        <v>3.6675</v>
      </c>
      <c r="R3466" s="3">
        <v>47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100</v>
      </c>
      <c r="AC3466" s="3">
        <v>11</v>
      </c>
      <c r="AD3466" s="1">
        <v>-9.0224465000000004E-2</v>
      </c>
      <c r="AE3466" s="1">
        <v>7.4363546281954504E-2</v>
      </c>
      <c r="AF3466" s="1">
        <v>1</v>
      </c>
      <c r="AG3466" s="1">
        <v>1</v>
      </c>
      <c r="AH3466" s="1">
        <v>11</v>
      </c>
      <c r="AI3466" s="1">
        <v>2</v>
      </c>
      <c r="AJ3466" s="1">
        <v>2</v>
      </c>
      <c r="AK3466" s="1">
        <v>51</v>
      </c>
    </row>
    <row r="3467" spans="1:37" x14ac:dyDescent="0.2">
      <c r="A3467" t="s">
        <v>3465</v>
      </c>
      <c r="B3467" t="s">
        <v>5123</v>
      </c>
      <c r="C3467" t="s">
        <v>5124</v>
      </c>
      <c r="D3467" t="s">
        <v>12039</v>
      </c>
      <c r="E3467" t="s">
        <v>12043</v>
      </c>
      <c r="F3467" s="35" t="s">
        <v>12044</v>
      </c>
      <c r="G3467" s="1" t="s">
        <v>5104</v>
      </c>
      <c r="H3467" s="1" t="s">
        <v>5104</v>
      </c>
      <c r="I3467" s="3">
        <v>2</v>
      </c>
      <c r="J3467" s="1">
        <v>0</v>
      </c>
      <c r="K3467" s="1">
        <v>0</v>
      </c>
      <c r="L3467" s="3">
        <v>1</v>
      </c>
      <c r="M3467" s="6">
        <v>60.1</v>
      </c>
      <c r="N3467" s="13">
        <v>60.1</v>
      </c>
      <c r="O3467" s="3">
        <v>44</v>
      </c>
      <c r="P3467" s="1" t="s">
        <v>2</v>
      </c>
      <c r="Q3467" s="1">
        <v>3.7505000000000002</v>
      </c>
      <c r="R3467" s="3" t="s">
        <v>14989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100</v>
      </c>
      <c r="AC3467" s="3">
        <v>11</v>
      </c>
      <c r="AD3467" s="1">
        <v>-9.0224465000000004E-2</v>
      </c>
      <c r="AE3467" s="1">
        <v>7.4363546281954407E-2</v>
      </c>
      <c r="AF3467" s="1">
        <v>1</v>
      </c>
      <c r="AG3467" s="1">
        <v>1</v>
      </c>
      <c r="AH3467" s="1">
        <v>11</v>
      </c>
      <c r="AI3467" s="1">
        <v>1</v>
      </c>
      <c r="AJ3467" s="1">
        <v>1</v>
      </c>
      <c r="AK3467" s="1">
        <v>51</v>
      </c>
    </row>
    <row r="3468" spans="1:37" x14ac:dyDescent="0.2">
      <c r="A3468" t="s">
        <v>3466</v>
      </c>
      <c r="B3468" t="s">
        <v>5123</v>
      </c>
      <c r="C3468" t="s">
        <v>5124</v>
      </c>
      <c r="D3468" t="s">
        <v>12039</v>
      </c>
      <c r="E3468" t="s">
        <v>12045</v>
      </c>
      <c r="F3468" s="35" t="s">
        <v>12046</v>
      </c>
      <c r="G3468" s="1" t="s">
        <v>5104</v>
      </c>
      <c r="H3468" s="1" t="s">
        <v>5104</v>
      </c>
      <c r="I3468" s="3">
        <v>1</v>
      </c>
      <c r="J3468" s="1">
        <v>0</v>
      </c>
      <c r="K3468" s="1">
        <v>0</v>
      </c>
      <c r="L3468" s="3">
        <v>1</v>
      </c>
      <c r="M3468" s="6">
        <v>60</v>
      </c>
      <c r="N3468" s="13">
        <v>60</v>
      </c>
      <c r="O3468" s="3">
        <v>44</v>
      </c>
      <c r="P3468" s="1" t="s">
        <v>2</v>
      </c>
      <c r="Q3468" s="1">
        <v>3.2507999999999999</v>
      </c>
      <c r="R3468" s="3" t="s">
        <v>14989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100</v>
      </c>
      <c r="AC3468" s="3">
        <v>11</v>
      </c>
      <c r="AD3468" s="1">
        <v>-9.0224465000000004E-2</v>
      </c>
      <c r="AE3468" s="1">
        <v>7.4363546281954407E-2</v>
      </c>
      <c r="AF3468" s="1">
        <v>1</v>
      </c>
      <c r="AG3468" s="1">
        <v>1</v>
      </c>
      <c r="AH3468" s="1">
        <v>11</v>
      </c>
      <c r="AI3468" s="1">
        <v>3</v>
      </c>
      <c r="AJ3468" s="1">
        <v>3</v>
      </c>
      <c r="AK3468" s="1">
        <v>51</v>
      </c>
    </row>
    <row r="3469" spans="1:37" x14ac:dyDescent="0.2">
      <c r="A3469" t="s">
        <v>3467</v>
      </c>
      <c r="B3469" t="s">
        <v>5123</v>
      </c>
      <c r="C3469" t="s">
        <v>5124</v>
      </c>
      <c r="D3469" t="s">
        <v>12039</v>
      </c>
      <c r="E3469" t="s">
        <v>6793</v>
      </c>
      <c r="F3469" s="35" t="s">
        <v>12047</v>
      </c>
      <c r="G3469" s="1" t="s">
        <v>5104</v>
      </c>
      <c r="H3469" s="1" t="s">
        <v>5104</v>
      </c>
      <c r="I3469" s="3">
        <v>2</v>
      </c>
      <c r="J3469" s="1">
        <v>0</v>
      </c>
      <c r="K3469" s="1">
        <v>0</v>
      </c>
      <c r="L3469" s="3">
        <v>1</v>
      </c>
      <c r="M3469" s="6">
        <v>50</v>
      </c>
      <c r="N3469" s="13">
        <v>50</v>
      </c>
      <c r="O3469" s="3">
        <v>44</v>
      </c>
      <c r="P3469" s="1">
        <v>2.5</v>
      </c>
      <c r="Q3469" s="1">
        <v>2.5</v>
      </c>
      <c r="R3469" s="3">
        <v>47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100</v>
      </c>
      <c r="AC3469" s="3">
        <v>11</v>
      </c>
      <c r="AD3469" s="1">
        <v>-9.0224465000000004E-2</v>
      </c>
      <c r="AE3469" s="1">
        <v>7.4363546281954407E-2</v>
      </c>
      <c r="AF3469" s="1">
        <v>1</v>
      </c>
      <c r="AG3469" s="1">
        <v>1</v>
      </c>
      <c r="AH3469" s="1">
        <v>11</v>
      </c>
      <c r="AI3469" s="1">
        <v>1</v>
      </c>
      <c r="AJ3469" s="1">
        <v>1</v>
      </c>
      <c r="AK3469" s="1">
        <v>51</v>
      </c>
    </row>
    <row r="3470" spans="1:37" x14ac:dyDescent="0.2">
      <c r="A3470" t="s">
        <v>3468</v>
      </c>
      <c r="B3470" t="s">
        <v>6025</v>
      </c>
      <c r="C3470" t="s">
        <v>6026</v>
      </c>
      <c r="D3470" t="s">
        <v>12048</v>
      </c>
      <c r="E3470" t="s">
        <v>12049</v>
      </c>
      <c r="F3470" s="35" t="s">
        <v>12050</v>
      </c>
      <c r="G3470" s="1" t="s">
        <v>5104</v>
      </c>
      <c r="H3470" s="1" t="s">
        <v>5104</v>
      </c>
      <c r="I3470" s="3">
        <v>1</v>
      </c>
      <c r="J3470" s="1">
        <v>1</v>
      </c>
      <c r="K3470" s="1">
        <v>1</v>
      </c>
      <c r="L3470" s="3">
        <v>1</v>
      </c>
      <c r="M3470" s="6">
        <v>2396.3000000000002</v>
      </c>
      <c r="N3470" s="13">
        <v>2396.3000000000002</v>
      </c>
      <c r="O3470" s="3">
        <v>44</v>
      </c>
      <c r="P3470" s="1">
        <v>2.44</v>
      </c>
      <c r="Q3470" s="1">
        <v>2.44</v>
      </c>
      <c r="R3470" s="3">
        <v>47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50</v>
      </c>
      <c r="AB3470" s="1">
        <v>50</v>
      </c>
      <c r="AC3470" s="3">
        <v>11</v>
      </c>
      <c r="AD3470" s="1">
        <v>-8.8843203999999995E-2</v>
      </c>
      <c r="AE3470" s="1">
        <v>3.02194221042844E-2</v>
      </c>
      <c r="AF3470" s="1">
        <v>1</v>
      </c>
      <c r="AG3470" s="1">
        <v>1</v>
      </c>
      <c r="AH3470" s="1">
        <v>11</v>
      </c>
      <c r="AI3470" s="1">
        <v>4</v>
      </c>
      <c r="AJ3470" s="1">
        <v>4</v>
      </c>
      <c r="AK3470" s="1">
        <v>51</v>
      </c>
    </row>
    <row r="3471" spans="1:37" x14ac:dyDescent="0.2">
      <c r="A3471" t="s">
        <v>3469</v>
      </c>
      <c r="B3471" t="s">
        <v>5168</v>
      </c>
      <c r="C3471" t="s">
        <v>5169</v>
      </c>
      <c r="D3471" t="s">
        <v>12051</v>
      </c>
      <c r="E3471" t="s">
        <v>12052</v>
      </c>
      <c r="F3471" s="35" t="s">
        <v>12053</v>
      </c>
      <c r="G3471" s="1" t="s">
        <v>5104</v>
      </c>
      <c r="H3471" s="1" t="s">
        <v>5104</v>
      </c>
      <c r="I3471" s="3">
        <v>2</v>
      </c>
      <c r="J3471" s="1">
        <v>0</v>
      </c>
      <c r="K3471" s="1">
        <v>0</v>
      </c>
      <c r="L3471" s="3">
        <v>1</v>
      </c>
      <c r="M3471" s="6">
        <v>38.200000000000003</v>
      </c>
      <c r="N3471" s="13">
        <v>38.200000000000003</v>
      </c>
      <c r="O3471" s="3">
        <v>44</v>
      </c>
      <c r="P3471" s="1">
        <v>1</v>
      </c>
      <c r="Q3471" s="1">
        <v>1</v>
      </c>
      <c r="R3471" s="3">
        <v>47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100</v>
      </c>
      <c r="Z3471" s="1">
        <v>0</v>
      </c>
      <c r="AA3471" s="1">
        <v>0</v>
      </c>
      <c r="AB3471" s="1">
        <v>0</v>
      </c>
      <c r="AC3471" s="3">
        <v>11</v>
      </c>
      <c r="AD3471" s="1">
        <v>-3.0872732999999999E-2</v>
      </c>
      <c r="AE3471" s="1">
        <v>-0.113818620885237</v>
      </c>
      <c r="AF3471" s="1">
        <v>3</v>
      </c>
      <c r="AG3471" s="1">
        <v>3</v>
      </c>
      <c r="AH3471" s="1">
        <v>11</v>
      </c>
      <c r="AI3471" s="1">
        <v>2</v>
      </c>
      <c r="AJ3471" s="1">
        <v>2</v>
      </c>
      <c r="AK3471" s="1">
        <v>51</v>
      </c>
    </row>
    <row r="3472" spans="1:37" x14ac:dyDescent="0.2">
      <c r="A3472" t="s">
        <v>3470</v>
      </c>
      <c r="B3472" t="s">
        <v>7864</v>
      </c>
      <c r="C3472" t="s">
        <v>7865</v>
      </c>
      <c r="D3472" t="s">
        <v>12054</v>
      </c>
      <c r="E3472" t="s">
        <v>10113</v>
      </c>
      <c r="F3472" s="35" t="s">
        <v>12055</v>
      </c>
      <c r="G3472" s="1" t="s">
        <v>5104</v>
      </c>
      <c r="H3472" s="1" t="s">
        <v>5104</v>
      </c>
      <c r="I3472" s="3">
        <v>1</v>
      </c>
      <c r="J3472" s="1">
        <v>0</v>
      </c>
      <c r="K3472" s="1">
        <v>0</v>
      </c>
      <c r="L3472" s="3">
        <v>1</v>
      </c>
      <c r="M3472" s="6">
        <v>226</v>
      </c>
      <c r="N3472" s="13">
        <v>226</v>
      </c>
      <c r="O3472" s="3">
        <v>44</v>
      </c>
      <c r="P3472" s="1">
        <v>1.9</v>
      </c>
      <c r="Q3472" s="1">
        <v>1.9</v>
      </c>
      <c r="R3472" s="3">
        <v>47</v>
      </c>
      <c r="S3472" s="1">
        <v>70</v>
      </c>
      <c r="T3472" s="1">
        <v>10</v>
      </c>
      <c r="U3472" s="1">
        <v>10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10</v>
      </c>
      <c r="AC3472" s="3">
        <v>11</v>
      </c>
      <c r="AD3472" s="1">
        <v>8.4203335000000004E-2</v>
      </c>
      <c r="AE3472" s="1">
        <v>2.9006846003807998E-2</v>
      </c>
      <c r="AF3472" s="1">
        <v>1</v>
      </c>
      <c r="AG3472" s="1">
        <v>1</v>
      </c>
      <c r="AH3472" s="1">
        <v>11</v>
      </c>
      <c r="AI3472" s="1">
        <v>5</v>
      </c>
      <c r="AJ3472" s="1">
        <v>5</v>
      </c>
      <c r="AK3472" s="1">
        <v>51</v>
      </c>
    </row>
    <row r="3473" spans="1:37" x14ac:dyDescent="0.2">
      <c r="A3473" t="s">
        <v>3471</v>
      </c>
      <c r="B3473" t="s">
        <v>7864</v>
      </c>
      <c r="C3473" t="s">
        <v>7865</v>
      </c>
      <c r="D3473" t="s">
        <v>12054</v>
      </c>
      <c r="E3473" t="s">
        <v>12056</v>
      </c>
      <c r="F3473" s="35" t="s">
        <v>12057</v>
      </c>
      <c r="G3473" s="1" t="s">
        <v>5104</v>
      </c>
      <c r="H3473" s="1" t="s">
        <v>5104</v>
      </c>
      <c r="I3473" s="3">
        <v>1</v>
      </c>
      <c r="J3473" s="1">
        <v>0</v>
      </c>
      <c r="K3473" s="1">
        <v>0</v>
      </c>
      <c r="L3473" s="3">
        <v>1</v>
      </c>
      <c r="M3473" s="6">
        <v>870</v>
      </c>
      <c r="N3473" s="13">
        <v>870</v>
      </c>
      <c r="O3473" s="3">
        <v>44</v>
      </c>
      <c r="P3473" s="1">
        <v>2.2324999999999999</v>
      </c>
      <c r="Q3473" s="1">
        <v>2.2324999999999999</v>
      </c>
      <c r="R3473" s="3">
        <v>47</v>
      </c>
      <c r="S3473" s="1">
        <v>70</v>
      </c>
      <c r="T3473" s="1">
        <v>10</v>
      </c>
      <c r="U3473" s="1">
        <v>10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10</v>
      </c>
      <c r="AC3473" s="3">
        <v>11</v>
      </c>
      <c r="AD3473" s="1">
        <v>8.4203335000000004E-2</v>
      </c>
      <c r="AE3473" s="1">
        <v>2.9006846003807998E-2</v>
      </c>
      <c r="AF3473" s="1">
        <v>1</v>
      </c>
      <c r="AG3473" s="1">
        <v>1</v>
      </c>
      <c r="AH3473" s="1">
        <v>11</v>
      </c>
      <c r="AI3473" s="1">
        <v>2</v>
      </c>
      <c r="AJ3473" s="1">
        <v>2</v>
      </c>
      <c r="AK3473" s="1">
        <v>51</v>
      </c>
    </row>
    <row r="3474" spans="1:37" x14ac:dyDescent="0.2">
      <c r="A3474" t="s">
        <v>3472</v>
      </c>
      <c r="B3474" t="s">
        <v>7864</v>
      </c>
      <c r="C3474" t="s">
        <v>7865</v>
      </c>
      <c r="D3474" t="s">
        <v>12054</v>
      </c>
      <c r="E3474" t="s">
        <v>12058</v>
      </c>
      <c r="F3474" s="35" t="s">
        <v>12059</v>
      </c>
      <c r="G3474" s="1" t="s">
        <v>5104</v>
      </c>
      <c r="H3474" s="1" t="s">
        <v>5104</v>
      </c>
      <c r="I3474" s="3">
        <v>2</v>
      </c>
      <c r="J3474" s="1">
        <v>0</v>
      </c>
      <c r="K3474" s="1">
        <v>0</v>
      </c>
      <c r="L3474" s="3">
        <v>1</v>
      </c>
      <c r="M3474" s="6">
        <v>975</v>
      </c>
      <c r="N3474" s="13">
        <v>975</v>
      </c>
      <c r="O3474" s="3">
        <v>44</v>
      </c>
      <c r="P3474" s="1">
        <v>2.4975000000000001</v>
      </c>
      <c r="Q3474" s="1">
        <v>2.4975000000000001</v>
      </c>
      <c r="R3474" s="3">
        <v>47</v>
      </c>
      <c r="S3474" s="1">
        <v>70</v>
      </c>
      <c r="T3474" s="1">
        <v>10</v>
      </c>
      <c r="U3474" s="1">
        <v>10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10</v>
      </c>
      <c r="AC3474" s="3">
        <v>11</v>
      </c>
      <c r="AD3474" s="1">
        <v>8.4203335000000004E-2</v>
      </c>
      <c r="AE3474" s="1">
        <v>2.9006846003807998E-2</v>
      </c>
      <c r="AF3474" s="1">
        <v>1</v>
      </c>
      <c r="AG3474" s="1">
        <v>1</v>
      </c>
      <c r="AH3474" s="1">
        <v>11</v>
      </c>
      <c r="AI3474" s="1">
        <v>9</v>
      </c>
      <c r="AJ3474" s="1">
        <v>9</v>
      </c>
      <c r="AK3474" s="1">
        <v>51</v>
      </c>
    </row>
    <row r="3475" spans="1:37" x14ac:dyDescent="0.2">
      <c r="A3475" t="s">
        <v>3473</v>
      </c>
      <c r="B3475" t="s">
        <v>5412</v>
      </c>
      <c r="C3475" t="s">
        <v>5715</v>
      </c>
      <c r="D3475" t="s">
        <v>12060</v>
      </c>
      <c r="E3475" t="s">
        <v>9450</v>
      </c>
      <c r="F3475" s="35" t="s">
        <v>12061</v>
      </c>
      <c r="G3475" s="1" t="s">
        <v>5104</v>
      </c>
      <c r="H3475" s="1" t="s">
        <v>5104</v>
      </c>
      <c r="I3475" s="3">
        <v>1</v>
      </c>
      <c r="J3475" s="1">
        <v>0</v>
      </c>
      <c r="K3475" s="1">
        <v>0</v>
      </c>
      <c r="L3475" s="3">
        <v>1</v>
      </c>
      <c r="M3475" s="6">
        <v>1210</v>
      </c>
      <c r="N3475" s="13">
        <v>1210</v>
      </c>
      <c r="O3475" s="3">
        <v>44</v>
      </c>
      <c r="P3475" s="1">
        <v>1.1000000000000001</v>
      </c>
      <c r="Q3475" s="1">
        <v>1.1000000000000001</v>
      </c>
      <c r="R3475" s="3">
        <v>1</v>
      </c>
      <c r="S3475" s="1">
        <v>10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80</v>
      </c>
      <c r="Z3475" s="1">
        <v>10</v>
      </c>
      <c r="AA3475" s="1">
        <v>0</v>
      </c>
      <c r="AB3475" s="1">
        <v>0</v>
      </c>
      <c r="AC3475" s="3">
        <v>11</v>
      </c>
      <c r="AD3475" s="1">
        <v>-1.3268904999999999E-2</v>
      </c>
      <c r="AE3475" s="1">
        <v>-0.108765903987404</v>
      </c>
      <c r="AF3475" s="1">
        <v>3</v>
      </c>
      <c r="AG3475" s="1">
        <v>3</v>
      </c>
      <c r="AH3475" s="1">
        <v>11</v>
      </c>
      <c r="AI3475" s="1">
        <v>3</v>
      </c>
      <c r="AJ3475" s="1">
        <v>3</v>
      </c>
      <c r="AK3475" s="1">
        <v>51</v>
      </c>
    </row>
    <row r="3476" spans="1:37" x14ac:dyDescent="0.2">
      <c r="A3476" t="s">
        <v>3474</v>
      </c>
      <c r="B3476" t="s">
        <v>5412</v>
      </c>
      <c r="C3476" t="s">
        <v>5715</v>
      </c>
      <c r="D3476" t="s">
        <v>12060</v>
      </c>
      <c r="E3476" t="s">
        <v>8601</v>
      </c>
      <c r="F3476" s="35" t="s">
        <v>12062</v>
      </c>
      <c r="G3476" s="1" t="s">
        <v>5104</v>
      </c>
      <c r="H3476" s="1" t="s">
        <v>5104</v>
      </c>
      <c r="I3476" s="3">
        <v>1</v>
      </c>
      <c r="J3476" s="1">
        <v>0</v>
      </c>
      <c r="K3476" s="1">
        <v>0</v>
      </c>
      <c r="L3476" s="3">
        <v>1</v>
      </c>
      <c r="M3476" s="6">
        <v>1014</v>
      </c>
      <c r="N3476" s="13">
        <v>1014</v>
      </c>
      <c r="O3476" s="3">
        <v>44</v>
      </c>
      <c r="P3476" s="1" t="s">
        <v>2</v>
      </c>
      <c r="Q3476" s="1">
        <v>2.0598000000000001</v>
      </c>
      <c r="R3476" s="3" t="s">
        <v>14989</v>
      </c>
      <c r="S3476" s="1">
        <v>10</v>
      </c>
      <c r="T3476" s="1">
        <v>0</v>
      </c>
      <c r="U3476" s="1">
        <v>0</v>
      </c>
      <c r="V3476" s="1">
        <v>0</v>
      </c>
      <c r="W3476" s="1">
        <v>10</v>
      </c>
      <c r="X3476" s="1">
        <v>0</v>
      </c>
      <c r="Y3476" s="1">
        <v>50</v>
      </c>
      <c r="Z3476" s="1">
        <v>20</v>
      </c>
      <c r="AA3476" s="1">
        <v>0</v>
      </c>
      <c r="AB3476" s="1">
        <v>10</v>
      </c>
      <c r="AC3476" s="36">
        <v>1</v>
      </c>
      <c r="AD3476" s="1">
        <v>-2.6501090000000001E-2</v>
      </c>
      <c r="AE3476" s="1">
        <v>-8.5620449128558096E-2</v>
      </c>
      <c r="AF3476" s="1">
        <v>3</v>
      </c>
      <c r="AG3476" s="1">
        <v>3</v>
      </c>
      <c r="AH3476" s="1">
        <v>1</v>
      </c>
      <c r="AI3476" s="1">
        <v>3</v>
      </c>
      <c r="AJ3476" s="1">
        <v>3</v>
      </c>
      <c r="AK3476" s="1">
        <v>51</v>
      </c>
    </row>
    <row r="3477" spans="1:37" x14ac:dyDescent="0.2">
      <c r="A3477" t="s">
        <v>3475</v>
      </c>
      <c r="B3477" t="s">
        <v>5412</v>
      </c>
      <c r="C3477" t="s">
        <v>5715</v>
      </c>
      <c r="D3477" t="s">
        <v>12060</v>
      </c>
      <c r="E3477" t="s">
        <v>12063</v>
      </c>
      <c r="F3477" s="35" t="s">
        <v>12064</v>
      </c>
      <c r="G3477" s="1" t="s">
        <v>5104</v>
      </c>
      <c r="H3477" s="1" t="s">
        <v>5104</v>
      </c>
      <c r="I3477" s="3">
        <v>1</v>
      </c>
      <c r="J3477" s="1">
        <v>0</v>
      </c>
      <c r="K3477" s="1">
        <v>0</v>
      </c>
      <c r="L3477" s="3">
        <v>1</v>
      </c>
      <c r="M3477" s="6">
        <v>1100</v>
      </c>
      <c r="N3477" s="13">
        <v>1100</v>
      </c>
      <c r="O3477" s="3">
        <v>44</v>
      </c>
      <c r="P3477" s="1">
        <v>1.06</v>
      </c>
      <c r="Q3477" s="1">
        <v>1.06</v>
      </c>
      <c r="R3477" s="3">
        <v>47</v>
      </c>
      <c r="S3477" s="1">
        <v>10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80</v>
      </c>
      <c r="Z3477" s="1">
        <v>10</v>
      </c>
      <c r="AA3477" s="1">
        <v>0</v>
      </c>
      <c r="AB3477" s="1">
        <v>0</v>
      </c>
      <c r="AC3477" s="3">
        <v>11</v>
      </c>
      <c r="AD3477" s="1">
        <v>-1.3268904999999999E-2</v>
      </c>
      <c r="AE3477" s="1">
        <v>-0.108765903987404</v>
      </c>
      <c r="AF3477" s="1">
        <v>3</v>
      </c>
      <c r="AG3477" s="1">
        <v>3</v>
      </c>
      <c r="AH3477" s="1">
        <v>11</v>
      </c>
      <c r="AI3477" s="1">
        <v>3</v>
      </c>
      <c r="AJ3477" s="1">
        <v>3</v>
      </c>
      <c r="AK3477" s="1">
        <v>51</v>
      </c>
    </row>
    <row r="3478" spans="1:37" x14ac:dyDescent="0.2">
      <c r="A3478" t="s">
        <v>3476</v>
      </c>
      <c r="B3478" t="s">
        <v>5123</v>
      </c>
      <c r="C3478" t="s">
        <v>6604</v>
      </c>
      <c r="D3478" t="s">
        <v>12065</v>
      </c>
      <c r="E3478" t="s">
        <v>6956</v>
      </c>
      <c r="F3478" s="35" t="s">
        <v>12066</v>
      </c>
      <c r="G3478" s="1" t="s">
        <v>5104</v>
      </c>
      <c r="H3478" s="1" t="s">
        <v>5104</v>
      </c>
      <c r="I3478" s="3">
        <v>1</v>
      </c>
      <c r="J3478" s="1">
        <v>0</v>
      </c>
      <c r="K3478" s="1">
        <v>0</v>
      </c>
      <c r="L3478" s="3">
        <v>1</v>
      </c>
      <c r="M3478" s="6">
        <v>24</v>
      </c>
      <c r="N3478" s="13">
        <v>24</v>
      </c>
      <c r="O3478" s="3">
        <v>44</v>
      </c>
      <c r="P3478" s="1" t="s">
        <v>2</v>
      </c>
      <c r="Q3478" s="1">
        <v>4.0313999999999997</v>
      </c>
      <c r="R3478" s="3" t="s">
        <v>14989</v>
      </c>
      <c r="S3478" s="1">
        <v>10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80</v>
      </c>
      <c r="AB3478" s="1">
        <v>10</v>
      </c>
      <c r="AC3478" s="3">
        <v>11</v>
      </c>
      <c r="AD3478" s="1">
        <v>-2.4462036E-2</v>
      </c>
      <c r="AE3478" s="1">
        <v>-1.40453122166036E-2</v>
      </c>
      <c r="AF3478" s="1">
        <v>1</v>
      </c>
      <c r="AG3478" s="1">
        <v>1</v>
      </c>
      <c r="AH3478" s="1">
        <v>11</v>
      </c>
      <c r="AI3478" s="1">
        <v>4</v>
      </c>
      <c r="AJ3478" s="1">
        <v>4</v>
      </c>
      <c r="AK3478" s="1">
        <v>51</v>
      </c>
    </row>
    <row r="3479" spans="1:37" x14ac:dyDescent="0.2">
      <c r="A3479" t="s">
        <v>3477</v>
      </c>
      <c r="B3479" t="s">
        <v>5123</v>
      </c>
      <c r="C3479" t="s">
        <v>6604</v>
      </c>
      <c r="D3479" t="s">
        <v>12065</v>
      </c>
      <c r="E3479" t="s">
        <v>5749</v>
      </c>
      <c r="F3479" s="35" t="s">
        <v>12067</v>
      </c>
      <c r="G3479" s="1" t="s">
        <v>5104</v>
      </c>
      <c r="H3479" s="1" t="s">
        <v>5104</v>
      </c>
      <c r="I3479" s="3">
        <v>1</v>
      </c>
      <c r="J3479" s="1">
        <v>0</v>
      </c>
      <c r="K3479" s="1">
        <v>0</v>
      </c>
      <c r="L3479" s="3">
        <v>1</v>
      </c>
      <c r="M3479" s="6">
        <v>11.7</v>
      </c>
      <c r="N3479" s="13">
        <v>11.7</v>
      </c>
      <c r="O3479" s="3">
        <v>44</v>
      </c>
      <c r="P3479" s="1">
        <v>4</v>
      </c>
      <c r="Q3479" s="1">
        <v>4</v>
      </c>
      <c r="R3479" s="3">
        <v>1</v>
      </c>
      <c r="S3479" s="1">
        <v>10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80</v>
      </c>
      <c r="AB3479" s="1">
        <v>10</v>
      </c>
      <c r="AC3479" s="3">
        <v>11</v>
      </c>
      <c r="AD3479" s="1">
        <v>-2.4462036E-2</v>
      </c>
      <c r="AE3479" s="1">
        <v>-1.40453122166036E-2</v>
      </c>
      <c r="AF3479" s="1">
        <v>1</v>
      </c>
      <c r="AG3479" s="1">
        <v>1</v>
      </c>
      <c r="AH3479" s="1">
        <v>11</v>
      </c>
      <c r="AI3479" s="1">
        <v>3</v>
      </c>
      <c r="AJ3479" s="1">
        <v>3</v>
      </c>
      <c r="AK3479" s="1">
        <v>51</v>
      </c>
    </row>
    <row r="3480" spans="1:37" x14ac:dyDescent="0.2">
      <c r="A3480" t="s">
        <v>3478</v>
      </c>
      <c r="B3480" t="s">
        <v>5123</v>
      </c>
      <c r="C3480" t="s">
        <v>6604</v>
      </c>
      <c r="D3480" t="s">
        <v>12065</v>
      </c>
      <c r="E3480" t="s">
        <v>9304</v>
      </c>
      <c r="F3480" s="35" t="s">
        <v>12068</v>
      </c>
      <c r="G3480" s="1" t="s">
        <v>5104</v>
      </c>
      <c r="H3480" s="1" t="s">
        <v>5104</v>
      </c>
      <c r="I3480" s="3">
        <v>1</v>
      </c>
      <c r="J3480" s="1">
        <v>0</v>
      </c>
      <c r="K3480" s="1">
        <v>0</v>
      </c>
      <c r="L3480" s="3">
        <v>1</v>
      </c>
      <c r="M3480" s="6">
        <v>11.6</v>
      </c>
      <c r="N3480" s="13">
        <v>11.6</v>
      </c>
      <c r="O3480" s="3">
        <v>44</v>
      </c>
      <c r="P3480" s="1">
        <v>5.2350000000000003</v>
      </c>
      <c r="Q3480" s="1">
        <v>5.2350000000000003</v>
      </c>
      <c r="R3480" s="3">
        <v>47</v>
      </c>
      <c r="S3480" s="1">
        <v>10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80</v>
      </c>
      <c r="AB3480" s="1">
        <v>10</v>
      </c>
      <c r="AC3480" s="3">
        <v>11</v>
      </c>
      <c r="AD3480" s="1">
        <v>-2.4462036E-2</v>
      </c>
      <c r="AE3480" s="1">
        <v>-1.40453122166036E-2</v>
      </c>
      <c r="AF3480" s="1">
        <v>1</v>
      </c>
      <c r="AG3480" s="1">
        <v>1</v>
      </c>
      <c r="AH3480" s="1">
        <v>11</v>
      </c>
      <c r="AI3480" s="1">
        <v>3</v>
      </c>
      <c r="AJ3480" s="1">
        <v>3</v>
      </c>
      <c r="AK3480" s="1">
        <v>51</v>
      </c>
    </row>
    <row r="3481" spans="1:37" x14ac:dyDescent="0.2">
      <c r="A3481" t="s">
        <v>3479</v>
      </c>
      <c r="B3481" t="s">
        <v>5123</v>
      </c>
      <c r="C3481" t="s">
        <v>6604</v>
      </c>
      <c r="D3481" t="s">
        <v>12065</v>
      </c>
      <c r="E3481" t="s">
        <v>5746</v>
      </c>
      <c r="F3481" s="35" t="s">
        <v>12069</v>
      </c>
      <c r="G3481" s="1" t="s">
        <v>5104</v>
      </c>
      <c r="H3481" s="1" t="s">
        <v>5104</v>
      </c>
      <c r="I3481" s="3">
        <v>1</v>
      </c>
      <c r="J3481" s="1">
        <v>0</v>
      </c>
      <c r="K3481" s="1">
        <v>0</v>
      </c>
      <c r="L3481" s="3">
        <v>1</v>
      </c>
      <c r="M3481" s="6">
        <v>8.8000000000000007</v>
      </c>
      <c r="N3481" s="13">
        <v>8.8000000000000007</v>
      </c>
      <c r="O3481" s="3">
        <v>44</v>
      </c>
      <c r="P3481" s="1">
        <v>4.4649999999999999</v>
      </c>
      <c r="Q3481" s="1">
        <v>4.4649999999999999</v>
      </c>
      <c r="R3481" s="3">
        <v>47</v>
      </c>
      <c r="S3481" s="1">
        <v>10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80</v>
      </c>
      <c r="AB3481" s="1">
        <v>10</v>
      </c>
      <c r="AC3481" s="3">
        <v>11</v>
      </c>
      <c r="AD3481" s="1">
        <v>-2.4462036E-2</v>
      </c>
      <c r="AE3481" s="1">
        <v>-1.40453122166036E-2</v>
      </c>
      <c r="AF3481" s="1">
        <v>1</v>
      </c>
      <c r="AG3481" s="1">
        <v>1</v>
      </c>
      <c r="AH3481" s="1">
        <v>11</v>
      </c>
      <c r="AI3481" s="1">
        <v>4</v>
      </c>
      <c r="AJ3481" s="1">
        <v>4</v>
      </c>
      <c r="AK3481" s="1">
        <v>51</v>
      </c>
    </row>
    <row r="3482" spans="1:37" x14ac:dyDescent="0.2">
      <c r="A3482" t="s">
        <v>3480</v>
      </c>
      <c r="B3482" t="s">
        <v>5123</v>
      </c>
      <c r="C3482" t="s">
        <v>6604</v>
      </c>
      <c r="D3482" t="s">
        <v>12065</v>
      </c>
      <c r="E3482" t="s">
        <v>12070</v>
      </c>
      <c r="F3482" s="35" t="s">
        <v>12071</v>
      </c>
      <c r="G3482" s="1" t="s">
        <v>5104</v>
      </c>
      <c r="H3482" s="1" t="s">
        <v>5104</v>
      </c>
      <c r="I3482" s="3">
        <v>1</v>
      </c>
      <c r="J3482" s="1">
        <v>0</v>
      </c>
      <c r="K3482" s="1">
        <v>0</v>
      </c>
      <c r="L3482" s="3">
        <v>1</v>
      </c>
      <c r="M3482" s="6">
        <v>7.7</v>
      </c>
      <c r="N3482" s="13">
        <v>7.7</v>
      </c>
      <c r="O3482" s="3">
        <v>44</v>
      </c>
      <c r="P3482" s="1">
        <v>4.0625</v>
      </c>
      <c r="Q3482" s="1">
        <v>4.0625</v>
      </c>
      <c r="R3482" s="3">
        <v>47</v>
      </c>
      <c r="S3482" s="1">
        <v>10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80</v>
      </c>
      <c r="AB3482" s="1">
        <v>10</v>
      </c>
      <c r="AC3482" s="3">
        <v>11</v>
      </c>
      <c r="AD3482" s="1">
        <v>-2.4462036E-2</v>
      </c>
      <c r="AE3482" s="1">
        <v>-1.40453122166035E-2</v>
      </c>
      <c r="AF3482" s="1">
        <v>1</v>
      </c>
      <c r="AG3482" s="1">
        <v>1</v>
      </c>
      <c r="AH3482" s="1">
        <v>11</v>
      </c>
      <c r="AI3482" s="1">
        <v>3</v>
      </c>
      <c r="AJ3482" s="1">
        <v>3</v>
      </c>
      <c r="AK3482" s="1">
        <v>51</v>
      </c>
    </row>
    <row r="3483" spans="1:37" x14ac:dyDescent="0.2">
      <c r="A3483" t="s">
        <v>3481</v>
      </c>
      <c r="B3483" t="s">
        <v>5123</v>
      </c>
      <c r="C3483" t="s">
        <v>6604</v>
      </c>
      <c r="D3483" t="s">
        <v>12065</v>
      </c>
      <c r="E3483" t="s">
        <v>6224</v>
      </c>
      <c r="F3483" s="35" t="s">
        <v>12072</v>
      </c>
      <c r="G3483" s="1" t="s">
        <v>5104</v>
      </c>
      <c r="H3483" s="1" t="s">
        <v>5104</v>
      </c>
      <c r="I3483" s="3">
        <v>1</v>
      </c>
      <c r="J3483" s="1">
        <v>0</v>
      </c>
      <c r="K3483" s="1">
        <v>0</v>
      </c>
      <c r="L3483" s="3">
        <v>1</v>
      </c>
      <c r="M3483" s="6">
        <v>10.9</v>
      </c>
      <c r="N3483" s="13">
        <v>10.9</v>
      </c>
      <c r="O3483" s="3">
        <v>44</v>
      </c>
      <c r="P3483" s="1">
        <v>4.2249999999999996</v>
      </c>
      <c r="Q3483" s="1">
        <v>4.2249999999999996</v>
      </c>
      <c r="R3483" s="3">
        <v>47</v>
      </c>
      <c r="S3483" s="1">
        <v>10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80</v>
      </c>
      <c r="AB3483" s="1">
        <v>10</v>
      </c>
      <c r="AC3483" s="3">
        <v>11</v>
      </c>
      <c r="AD3483" s="1">
        <v>-2.4462036E-2</v>
      </c>
      <c r="AE3483" s="1">
        <v>-1.40453122166035E-2</v>
      </c>
      <c r="AF3483" s="1">
        <v>1</v>
      </c>
      <c r="AG3483" s="1">
        <v>1</v>
      </c>
      <c r="AH3483" s="1">
        <v>11</v>
      </c>
      <c r="AI3483" s="1">
        <v>3</v>
      </c>
      <c r="AJ3483" s="1">
        <v>3</v>
      </c>
      <c r="AK3483" s="1">
        <v>51</v>
      </c>
    </row>
    <row r="3484" spans="1:37" x14ac:dyDescent="0.2">
      <c r="A3484" t="s">
        <v>3482</v>
      </c>
      <c r="B3484" t="s">
        <v>5123</v>
      </c>
      <c r="C3484" t="s">
        <v>6604</v>
      </c>
      <c r="D3484" t="s">
        <v>12065</v>
      </c>
      <c r="E3484" t="s">
        <v>12073</v>
      </c>
      <c r="F3484" s="35" t="s">
        <v>12074</v>
      </c>
      <c r="G3484" s="1" t="s">
        <v>5104</v>
      </c>
      <c r="H3484" s="1" t="s">
        <v>5104</v>
      </c>
      <c r="I3484" s="3">
        <v>1</v>
      </c>
      <c r="J3484" s="1">
        <v>0</v>
      </c>
      <c r="K3484" s="1">
        <v>0</v>
      </c>
      <c r="L3484" s="3">
        <v>1</v>
      </c>
      <c r="M3484" s="6">
        <v>7.6</v>
      </c>
      <c r="N3484" s="13">
        <v>7.6</v>
      </c>
      <c r="O3484" s="3">
        <v>44</v>
      </c>
      <c r="P3484" s="1">
        <v>4.45</v>
      </c>
      <c r="Q3484" s="1">
        <v>4.45</v>
      </c>
      <c r="R3484" s="3">
        <v>47</v>
      </c>
      <c r="S3484" s="1">
        <v>10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80</v>
      </c>
      <c r="AB3484" s="1">
        <v>10</v>
      </c>
      <c r="AC3484" s="3">
        <v>11</v>
      </c>
      <c r="AD3484" s="1">
        <v>-2.4462036E-2</v>
      </c>
      <c r="AE3484" s="1">
        <v>-1.40453122166035E-2</v>
      </c>
      <c r="AF3484" s="1">
        <v>1</v>
      </c>
      <c r="AG3484" s="1">
        <v>1</v>
      </c>
      <c r="AH3484" s="1">
        <v>11</v>
      </c>
      <c r="AI3484" s="1">
        <v>3</v>
      </c>
      <c r="AJ3484" s="1">
        <v>3</v>
      </c>
      <c r="AK3484" s="1">
        <v>51</v>
      </c>
    </row>
    <row r="3485" spans="1:37" x14ac:dyDescent="0.2">
      <c r="A3485" t="s">
        <v>3483</v>
      </c>
      <c r="B3485" t="s">
        <v>5123</v>
      </c>
      <c r="C3485" t="s">
        <v>6604</v>
      </c>
      <c r="D3485" t="s">
        <v>12065</v>
      </c>
      <c r="E3485" t="s">
        <v>7357</v>
      </c>
      <c r="F3485" s="35" t="s">
        <v>12075</v>
      </c>
      <c r="G3485" s="1" t="s">
        <v>5104</v>
      </c>
      <c r="H3485" s="1" t="s">
        <v>5104</v>
      </c>
      <c r="I3485" s="3">
        <v>1</v>
      </c>
      <c r="J3485" s="1">
        <v>0</v>
      </c>
      <c r="K3485" s="1">
        <v>0</v>
      </c>
      <c r="L3485" s="3">
        <v>1</v>
      </c>
      <c r="M3485" s="6">
        <v>6.9</v>
      </c>
      <c r="N3485" s="13">
        <v>6.9</v>
      </c>
      <c r="O3485" s="3">
        <v>44</v>
      </c>
      <c r="P3485" s="1">
        <v>4.26</v>
      </c>
      <c r="Q3485" s="1">
        <v>4.26</v>
      </c>
      <c r="R3485" s="3">
        <v>47</v>
      </c>
      <c r="S3485" s="1">
        <v>10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80</v>
      </c>
      <c r="AB3485" s="1">
        <v>10</v>
      </c>
      <c r="AC3485" s="3">
        <v>11</v>
      </c>
      <c r="AD3485" s="1">
        <v>-2.4462036E-2</v>
      </c>
      <c r="AE3485" s="1">
        <v>-1.40453122166035E-2</v>
      </c>
      <c r="AF3485" s="1">
        <v>1</v>
      </c>
      <c r="AG3485" s="1">
        <v>1</v>
      </c>
      <c r="AH3485" s="1">
        <v>11</v>
      </c>
      <c r="AI3485" s="1">
        <v>4</v>
      </c>
      <c r="AJ3485" s="1">
        <v>4</v>
      </c>
      <c r="AK3485" s="1">
        <v>51</v>
      </c>
    </row>
    <row r="3486" spans="1:37" x14ac:dyDescent="0.2">
      <c r="A3486" t="s">
        <v>3484</v>
      </c>
      <c r="B3486" t="s">
        <v>5123</v>
      </c>
      <c r="C3486" t="s">
        <v>6604</v>
      </c>
      <c r="D3486" t="s">
        <v>12065</v>
      </c>
      <c r="E3486" t="s">
        <v>6111</v>
      </c>
      <c r="F3486" s="35" t="s">
        <v>12075</v>
      </c>
      <c r="G3486" s="1" t="s">
        <v>5104</v>
      </c>
      <c r="H3486" s="1" t="s">
        <v>5104</v>
      </c>
      <c r="I3486" s="3">
        <v>1</v>
      </c>
      <c r="J3486" s="1">
        <v>0</v>
      </c>
      <c r="K3486" s="1">
        <v>0</v>
      </c>
      <c r="L3486" s="3">
        <v>1</v>
      </c>
      <c r="M3486" s="6">
        <v>21.8</v>
      </c>
      <c r="N3486" s="13">
        <v>21.8</v>
      </c>
      <c r="O3486" s="3">
        <v>44</v>
      </c>
      <c r="P3486" s="1">
        <v>4.83</v>
      </c>
      <c r="Q3486" s="1">
        <v>4.83</v>
      </c>
      <c r="R3486" s="3">
        <v>47</v>
      </c>
      <c r="S3486" s="1">
        <v>10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80</v>
      </c>
      <c r="AB3486" s="1">
        <v>10</v>
      </c>
      <c r="AC3486" s="3">
        <v>11</v>
      </c>
      <c r="AD3486" s="1">
        <v>-2.4462036E-2</v>
      </c>
      <c r="AE3486" s="1">
        <v>-1.40453122166035E-2</v>
      </c>
      <c r="AF3486" s="1">
        <v>1</v>
      </c>
      <c r="AG3486" s="1">
        <v>1</v>
      </c>
      <c r="AH3486" s="1">
        <v>11</v>
      </c>
      <c r="AI3486" s="1">
        <v>5</v>
      </c>
      <c r="AJ3486" s="1">
        <v>5</v>
      </c>
      <c r="AK3486" s="1">
        <v>51</v>
      </c>
    </row>
    <row r="3487" spans="1:37" x14ac:dyDescent="0.2">
      <c r="A3487" t="s">
        <v>3485</v>
      </c>
      <c r="B3487" t="s">
        <v>5123</v>
      </c>
      <c r="C3487" t="s">
        <v>5131</v>
      </c>
      <c r="D3487" t="s">
        <v>12076</v>
      </c>
      <c r="E3487" t="s">
        <v>12077</v>
      </c>
      <c r="F3487" s="35" t="s">
        <v>12078</v>
      </c>
      <c r="G3487" s="1" t="s">
        <v>5104</v>
      </c>
      <c r="H3487" s="1" t="s">
        <v>5104</v>
      </c>
      <c r="I3487" s="3">
        <v>1</v>
      </c>
      <c r="J3487" s="1">
        <v>0</v>
      </c>
      <c r="K3487" s="1">
        <v>0</v>
      </c>
      <c r="L3487" s="3">
        <v>1</v>
      </c>
      <c r="M3487" s="6">
        <v>27.9</v>
      </c>
      <c r="N3487" s="13">
        <v>27.9</v>
      </c>
      <c r="O3487" s="3">
        <v>44</v>
      </c>
      <c r="P3487" s="1">
        <v>3.5150000000000001</v>
      </c>
      <c r="Q3487" s="1">
        <v>3.5150000000000001</v>
      </c>
      <c r="R3487" s="3">
        <v>47</v>
      </c>
      <c r="S3487" s="1">
        <v>50</v>
      </c>
      <c r="T3487" s="1">
        <v>0</v>
      </c>
      <c r="U3487" s="1">
        <v>0</v>
      </c>
      <c r="V3487" s="1">
        <v>0</v>
      </c>
      <c r="W3487" s="1">
        <v>0</v>
      </c>
      <c r="X3487" s="1">
        <v>10</v>
      </c>
      <c r="Y3487" s="1">
        <v>20</v>
      </c>
      <c r="Z3487" s="1">
        <v>0</v>
      </c>
      <c r="AA3487" s="1">
        <v>20</v>
      </c>
      <c r="AB3487" s="1">
        <v>0</v>
      </c>
      <c r="AC3487" s="3">
        <v>11</v>
      </c>
      <c r="AD3487" s="1">
        <v>4.7402299000000002E-2</v>
      </c>
      <c r="AE3487" s="1">
        <v>-3.8055434823501197E-2</v>
      </c>
      <c r="AF3487" s="1">
        <v>1</v>
      </c>
      <c r="AG3487" s="1">
        <v>1</v>
      </c>
      <c r="AH3487" s="1">
        <v>11</v>
      </c>
      <c r="AI3487" s="1">
        <v>2</v>
      </c>
      <c r="AJ3487" s="1">
        <v>2</v>
      </c>
      <c r="AK3487" s="1">
        <v>51</v>
      </c>
    </row>
    <row r="3488" spans="1:37" x14ac:dyDescent="0.2">
      <c r="A3488" t="s">
        <v>3486</v>
      </c>
      <c r="B3488" t="s">
        <v>5123</v>
      </c>
      <c r="C3488" t="s">
        <v>5131</v>
      </c>
      <c r="D3488" t="s">
        <v>12076</v>
      </c>
      <c r="E3488" t="s">
        <v>10522</v>
      </c>
      <c r="F3488" s="35" t="s">
        <v>12079</v>
      </c>
      <c r="G3488" s="1" t="s">
        <v>5104</v>
      </c>
      <c r="H3488" s="1" t="s">
        <v>5104</v>
      </c>
      <c r="I3488" s="3">
        <v>1</v>
      </c>
      <c r="J3488" s="1">
        <v>0</v>
      </c>
      <c r="K3488" s="1">
        <v>0</v>
      </c>
      <c r="L3488" s="3">
        <v>1</v>
      </c>
      <c r="M3488" s="6">
        <v>40</v>
      </c>
      <c r="N3488" s="13">
        <v>40</v>
      </c>
      <c r="O3488" s="3">
        <v>44</v>
      </c>
      <c r="P3488" s="1">
        <v>3.34</v>
      </c>
      <c r="Q3488" s="1">
        <v>3.34</v>
      </c>
      <c r="R3488" s="3">
        <v>47</v>
      </c>
      <c r="S3488" s="1">
        <v>50</v>
      </c>
      <c r="T3488" s="1">
        <v>0</v>
      </c>
      <c r="U3488" s="1">
        <v>0</v>
      </c>
      <c r="V3488" s="1">
        <v>0</v>
      </c>
      <c r="W3488" s="1">
        <v>0</v>
      </c>
      <c r="X3488" s="1">
        <v>10</v>
      </c>
      <c r="Y3488" s="1">
        <v>20</v>
      </c>
      <c r="Z3488" s="1">
        <v>0</v>
      </c>
      <c r="AA3488" s="1">
        <v>20</v>
      </c>
      <c r="AB3488" s="1">
        <v>0</v>
      </c>
      <c r="AC3488" s="3">
        <v>11</v>
      </c>
      <c r="AD3488" s="1">
        <v>4.7402299000000002E-2</v>
      </c>
      <c r="AE3488" s="1">
        <v>-3.8055434823501197E-2</v>
      </c>
      <c r="AF3488" s="1">
        <v>1</v>
      </c>
      <c r="AG3488" s="1">
        <v>1</v>
      </c>
      <c r="AH3488" s="1">
        <v>11</v>
      </c>
      <c r="AI3488" s="1">
        <v>2</v>
      </c>
      <c r="AJ3488" s="1">
        <v>2</v>
      </c>
      <c r="AK3488" s="1">
        <v>51</v>
      </c>
    </row>
    <row r="3489" spans="1:37" x14ac:dyDescent="0.2">
      <c r="A3489" t="s">
        <v>3487</v>
      </c>
      <c r="B3489" t="s">
        <v>5123</v>
      </c>
      <c r="C3489" t="s">
        <v>5131</v>
      </c>
      <c r="D3489" t="s">
        <v>12076</v>
      </c>
      <c r="E3489" t="s">
        <v>12080</v>
      </c>
      <c r="F3489" s="35" t="s">
        <v>12081</v>
      </c>
      <c r="G3489" s="1" t="s">
        <v>5104</v>
      </c>
      <c r="H3489" s="1" t="s">
        <v>5104</v>
      </c>
      <c r="I3489" s="3">
        <v>1</v>
      </c>
      <c r="J3489" s="1">
        <v>0</v>
      </c>
      <c r="K3489" s="1">
        <v>0</v>
      </c>
      <c r="L3489" s="3">
        <v>1</v>
      </c>
      <c r="M3489" s="6">
        <v>20.7</v>
      </c>
      <c r="N3489" s="13">
        <v>20.7</v>
      </c>
      <c r="O3489" s="3">
        <v>44</v>
      </c>
      <c r="P3489" s="1">
        <v>3.1850000000000001</v>
      </c>
      <c r="Q3489" s="1">
        <v>3.1850000000000001</v>
      </c>
      <c r="R3489" s="3">
        <v>47</v>
      </c>
      <c r="S3489" s="1">
        <v>50</v>
      </c>
      <c r="T3489" s="1">
        <v>0</v>
      </c>
      <c r="U3489" s="1">
        <v>0</v>
      </c>
      <c r="V3489" s="1">
        <v>0</v>
      </c>
      <c r="W3489" s="1">
        <v>0</v>
      </c>
      <c r="X3489" s="1">
        <v>10</v>
      </c>
      <c r="Y3489" s="1">
        <v>20</v>
      </c>
      <c r="Z3489" s="1">
        <v>0</v>
      </c>
      <c r="AA3489" s="1">
        <v>20</v>
      </c>
      <c r="AB3489" s="1">
        <v>0</v>
      </c>
      <c r="AC3489" s="3">
        <v>11</v>
      </c>
      <c r="AD3489" s="1">
        <v>4.7402299000000002E-2</v>
      </c>
      <c r="AE3489" s="1">
        <v>-3.8055434823501197E-2</v>
      </c>
      <c r="AF3489" s="1">
        <v>1</v>
      </c>
      <c r="AG3489" s="1">
        <v>1</v>
      </c>
      <c r="AH3489" s="1">
        <v>11</v>
      </c>
      <c r="AI3489" s="1">
        <v>1</v>
      </c>
      <c r="AJ3489" s="1">
        <v>1</v>
      </c>
      <c r="AK3489" s="1">
        <v>51</v>
      </c>
    </row>
    <row r="3490" spans="1:37" x14ac:dyDescent="0.2">
      <c r="A3490" t="s">
        <v>3488</v>
      </c>
      <c r="B3490" t="s">
        <v>5123</v>
      </c>
      <c r="C3490" t="s">
        <v>5131</v>
      </c>
      <c r="D3490" t="s">
        <v>12076</v>
      </c>
      <c r="E3490" t="s">
        <v>12082</v>
      </c>
      <c r="F3490" s="35" t="s">
        <v>12083</v>
      </c>
      <c r="G3490" s="1" t="s">
        <v>5104</v>
      </c>
      <c r="H3490" s="1" t="s">
        <v>5104</v>
      </c>
      <c r="I3490" s="3">
        <v>1</v>
      </c>
      <c r="J3490" s="1">
        <v>0</v>
      </c>
      <c r="K3490" s="1">
        <v>0</v>
      </c>
      <c r="L3490" s="3">
        <v>1</v>
      </c>
      <c r="M3490" s="6">
        <v>21.4</v>
      </c>
      <c r="N3490" s="13">
        <v>21.4</v>
      </c>
      <c r="O3490" s="3">
        <v>44</v>
      </c>
      <c r="P3490" s="1">
        <v>3.1825000000000001</v>
      </c>
      <c r="Q3490" s="1">
        <v>3.1825000000000001</v>
      </c>
      <c r="R3490" s="3">
        <v>47</v>
      </c>
      <c r="S3490" s="1">
        <v>50</v>
      </c>
      <c r="T3490" s="1">
        <v>0</v>
      </c>
      <c r="U3490" s="1">
        <v>0</v>
      </c>
      <c r="V3490" s="1">
        <v>0</v>
      </c>
      <c r="W3490" s="1">
        <v>0</v>
      </c>
      <c r="X3490" s="1">
        <v>10</v>
      </c>
      <c r="Y3490" s="1">
        <v>20</v>
      </c>
      <c r="Z3490" s="1">
        <v>0</v>
      </c>
      <c r="AA3490" s="1">
        <v>20</v>
      </c>
      <c r="AB3490" s="1">
        <v>0</v>
      </c>
      <c r="AC3490" s="3">
        <v>11</v>
      </c>
      <c r="AD3490" s="1">
        <v>4.7402299000000002E-2</v>
      </c>
      <c r="AE3490" s="1">
        <v>-3.8055434823501197E-2</v>
      </c>
      <c r="AF3490" s="1">
        <v>1</v>
      </c>
      <c r="AG3490" s="1">
        <v>1</v>
      </c>
      <c r="AH3490" s="1">
        <v>11</v>
      </c>
      <c r="AI3490" s="1">
        <v>4</v>
      </c>
      <c r="AJ3490" s="1">
        <v>4</v>
      </c>
      <c r="AK3490" s="1">
        <v>51</v>
      </c>
    </row>
    <row r="3491" spans="1:37" x14ac:dyDescent="0.2">
      <c r="A3491" t="s">
        <v>3489</v>
      </c>
      <c r="B3491" t="s">
        <v>5123</v>
      </c>
      <c r="C3491" t="s">
        <v>5131</v>
      </c>
      <c r="D3491" t="s">
        <v>12076</v>
      </c>
      <c r="E3491" t="s">
        <v>12084</v>
      </c>
      <c r="F3491" s="35" t="s">
        <v>12085</v>
      </c>
      <c r="G3491" s="1" t="s">
        <v>5104</v>
      </c>
      <c r="H3491" s="1" t="s">
        <v>5104</v>
      </c>
      <c r="I3491" s="3">
        <v>1</v>
      </c>
      <c r="J3491" s="1">
        <v>0</v>
      </c>
      <c r="K3491" s="1">
        <v>0</v>
      </c>
      <c r="L3491" s="3">
        <v>1</v>
      </c>
      <c r="M3491" s="6">
        <v>40</v>
      </c>
      <c r="N3491" s="13">
        <v>40</v>
      </c>
      <c r="O3491" s="3">
        <v>44</v>
      </c>
      <c r="P3491" s="1">
        <v>3.49</v>
      </c>
      <c r="Q3491" s="1">
        <v>3.49</v>
      </c>
      <c r="R3491" s="3">
        <v>47</v>
      </c>
      <c r="S3491" s="1">
        <v>50</v>
      </c>
      <c r="T3491" s="1">
        <v>0</v>
      </c>
      <c r="U3491" s="1">
        <v>0</v>
      </c>
      <c r="V3491" s="1">
        <v>0</v>
      </c>
      <c r="W3491" s="1">
        <v>0</v>
      </c>
      <c r="X3491" s="1">
        <v>10</v>
      </c>
      <c r="Y3491" s="1">
        <v>20</v>
      </c>
      <c r="Z3491" s="1">
        <v>0</v>
      </c>
      <c r="AA3491" s="1">
        <v>20</v>
      </c>
      <c r="AB3491" s="1">
        <v>0</v>
      </c>
      <c r="AC3491" s="3">
        <v>11</v>
      </c>
      <c r="AD3491" s="1">
        <v>4.7402299000000002E-2</v>
      </c>
      <c r="AE3491" s="1">
        <v>-3.8055434823501197E-2</v>
      </c>
      <c r="AF3491" s="1">
        <v>1</v>
      </c>
      <c r="AG3491" s="1">
        <v>1</v>
      </c>
      <c r="AH3491" s="1">
        <v>11</v>
      </c>
      <c r="AI3491" s="1">
        <v>3</v>
      </c>
      <c r="AJ3491" s="1">
        <v>3</v>
      </c>
      <c r="AK3491" s="1">
        <v>51</v>
      </c>
    </row>
    <row r="3492" spans="1:37" x14ac:dyDescent="0.2">
      <c r="A3492" t="s">
        <v>3490</v>
      </c>
      <c r="B3492" t="s">
        <v>5123</v>
      </c>
      <c r="C3492" t="s">
        <v>5131</v>
      </c>
      <c r="D3492" t="s">
        <v>12076</v>
      </c>
      <c r="E3492" t="s">
        <v>6612</v>
      </c>
      <c r="F3492" s="35" t="s">
        <v>12086</v>
      </c>
      <c r="G3492" s="1" t="s">
        <v>5104</v>
      </c>
      <c r="H3492" s="1" t="s">
        <v>5104</v>
      </c>
      <c r="I3492" s="3">
        <v>1</v>
      </c>
      <c r="J3492" s="1">
        <v>0</v>
      </c>
      <c r="K3492" s="1">
        <v>0</v>
      </c>
      <c r="L3492" s="3">
        <v>1</v>
      </c>
      <c r="M3492" s="6">
        <v>43.5</v>
      </c>
      <c r="N3492" s="13">
        <v>43.5</v>
      </c>
      <c r="O3492" s="3">
        <v>44</v>
      </c>
      <c r="P3492" s="1">
        <v>1.97</v>
      </c>
      <c r="Q3492" s="1">
        <v>1.97</v>
      </c>
      <c r="R3492" s="3">
        <v>47</v>
      </c>
      <c r="S3492" s="1">
        <v>50</v>
      </c>
      <c r="T3492" s="1">
        <v>0</v>
      </c>
      <c r="U3492" s="1">
        <v>0</v>
      </c>
      <c r="V3492" s="1">
        <v>0</v>
      </c>
      <c r="W3492" s="1">
        <v>0</v>
      </c>
      <c r="X3492" s="1">
        <v>10</v>
      </c>
      <c r="Y3492" s="1">
        <v>20</v>
      </c>
      <c r="Z3492" s="1">
        <v>0</v>
      </c>
      <c r="AA3492" s="1">
        <v>20</v>
      </c>
      <c r="AB3492" s="1">
        <v>0</v>
      </c>
      <c r="AC3492" s="3">
        <v>11</v>
      </c>
      <c r="AD3492" s="1">
        <v>4.7402299000000002E-2</v>
      </c>
      <c r="AE3492" s="1">
        <v>-3.8055434823501197E-2</v>
      </c>
      <c r="AF3492" s="1">
        <v>1</v>
      </c>
      <c r="AG3492" s="1">
        <v>1</v>
      </c>
      <c r="AH3492" s="1">
        <v>11</v>
      </c>
      <c r="AI3492" s="1">
        <v>2</v>
      </c>
      <c r="AJ3492" s="1">
        <v>2</v>
      </c>
      <c r="AK3492" s="1">
        <v>51</v>
      </c>
    </row>
    <row r="3493" spans="1:37" x14ac:dyDescent="0.2">
      <c r="A3493" t="s">
        <v>3491</v>
      </c>
      <c r="B3493" t="s">
        <v>5123</v>
      </c>
      <c r="C3493" t="s">
        <v>5131</v>
      </c>
      <c r="D3493" t="s">
        <v>12076</v>
      </c>
      <c r="E3493" t="s">
        <v>6218</v>
      </c>
      <c r="F3493" s="35" t="s">
        <v>12087</v>
      </c>
      <c r="G3493" s="1" t="s">
        <v>5104</v>
      </c>
      <c r="H3493" s="1" t="s">
        <v>5104</v>
      </c>
      <c r="I3493" s="3">
        <v>1</v>
      </c>
      <c r="J3493" s="1">
        <v>0</v>
      </c>
      <c r="K3493" s="1">
        <v>0</v>
      </c>
      <c r="L3493" s="3">
        <v>1</v>
      </c>
      <c r="M3493" s="6">
        <v>30.2</v>
      </c>
      <c r="N3493" s="13">
        <v>30.2</v>
      </c>
      <c r="O3493" s="3">
        <v>44</v>
      </c>
      <c r="P3493" s="1">
        <v>2.6</v>
      </c>
      <c r="Q3493" s="1">
        <v>2.6</v>
      </c>
      <c r="R3493" s="3">
        <v>47</v>
      </c>
      <c r="S3493" s="1">
        <v>50</v>
      </c>
      <c r="T3493" s="1">
        <v>0</v>
      </c>
      <c r="U3493" s="1">
        <v>0</v>
      </c>
      <c r="V3493" s="1">
        <v>0</v>
      </c>
      <c r="W3493" s="1">
        <v>0</v>
      </c>
      <c r="X3493" s="1">
        <v>10</v>
      </c>
      <c r="Y3493" s="1">
        <v>20</v>
      </c>
      <c r="Z3493" s="1">
        <v>0</v>
      </c>
      <c r="AA3493" s="1">
        <v>20</v>
      </c>
      <c r="AB3493" s="1">
        <v>0</v>
      </c>
      <c r="AC3493" s="3">
        <v>11</v>
      </c>
      <c r="AD3493" s="1">
        <v>4.7402299000000002E-2</v>
      </c>
      <c r="AE3493" s="1">
        <v>-3.8055434823501197E-2</v>
      </c>
      <c r="AF3493" s="1">
        <v>1</v>
      </c>
      <c r="AG3493" s="1">
        <v>1</v>
      </c>
      <c r="AH3493" s="1">
        <v>11</v>
      </c>
      <c r="AI3493" s="1">
        <v>1</v>
      </c>
      <c r="AJ3493" s="1">
        <v>1</v>
      </c>
      <c r="AK3493" s="1">
        <v>51</v>
      </c>
    </row>
    <row r="3494" spans="1:37" x14ac:dyDescent="0.2">
      <c r="A3494" t="s">
        <v>3492</v>
      </c>
      <c r="B3494" t="s">
        <v>5123</v>
      </c>
      <c r="C3494" t="s">
        <v>5131</v>
      </c>
      <c r="D3494" t="s">
        <v>12076</v>
      </c>
      <c r="E3494" t="s">
        <v>12088</v>
      </c>
      <c r="F3494" s="35" t="s">
        <v>12089</v>
      </c>
      <c r="G3494" s="1" t="s">
        <v>5104</v>
      </c>
      <c r="H3494" s="1" t="s">
        <v>5104</v>
      </c>
      <c r="I3494" s="3">
        <v>1</v>
      </c>
      <c r="J3494" s="1">
        <v>0</v>
      </c>
      <c r="K3494" s="1">
        <v>0</v>
      </c>
      <c r="L3494" s="3">
        <v>1</v>
      </c>
      <c r="M3494" s="6">
        <v>18</v>
      </c>
      <c r="N3494" s="13">
        <v>18</v>
      </c>
      <c r="O3494" s="3">
        <v>44</v>
      </c>
      <c r="P3494" s="1">
        <v>3.08</v>
      </c>
      <c r="Q3494" s="1">
        <v>3.08</v>
      </c>
      <c r="R3494" s="3">
        <v>47</v>
      </c>
      <c r="S3494" s="1">
        <v>50</v>
      </c>
      <c r="T3494" s="1">
        <v>0</v>
      </c>
      <c r="U3494" s="1">
        <v>0</v>
      </c>
      <c r="V3494" s="1">
        <v>0</v>
      </c>
      <c r="W3494" s="1">
        <v>0</v>
      </c>
      <c r="X3494" s="1">
        <v>10</v>
      </c>
      <c r="Y3494" s="1">
        <v>20</v>
      </c>
      <c r="Z3494" s="1">
        <v>0</v>
      </c>
      <c r="AA3494" s="1">
        <v>20</v>
      </c>
      <c r="AB3494" s="1">
        <v>0</v>
      </c>
      <c r="AC3494" s="3">
        <v>11</v>
      </c>
      <c r="AD3494" s="1">
        <v>4.7402299000000002E-2</v>
      </c>
      <c r="AE3494" s="1">
        <v>-3.8055434823501197E-2</v>
      </c>
      <c r="AF3494" s="1">
        <v>1</v>
      </c>
      <c r="AG3494" s="1">
        <v>1</v>
      </c>
      <c r="AH3494" s="1">
        <v>11</v>
      </c>
      <c r="AI3494" s="1">
        <v>4</v>
      </c>
      <c r="AJ3494" s="1">
        <v>4</v>
      </c>
      <c r="AK3494" s="1">
        <v>51</v>
      </c>
    </row>
    <row r="3495" spans="1:37" x14ac:dyDescent="0.2">
      <c r="A3495" t="s">
        <v>3493</v>
      </c>
      <c r="B3495" t="s">
        <v>5123</v>
      </c>
      <c r="C3495" t="s">
        <v>5131</v>
      </c>
      <c r="D3495" t="s">
        <v>12076</v>
      </c>
      <c r="E3495" t="s">
        <v>12090</v>
      </c>
      <c r="F3495" s="35" t="s">
        <v>15117</v>
      </c>
      <c r="G3495" s="1" t="s">
        <v>5104</v>
      </c>
      <c r="H3495" s="1" t="s">
        <v>5104</v>
      </c>
      <c r="I3495" s="3">
        <v>1</v>
      </c>
      <c r="J3495" s="1">
        <v>0</v>
      </c>
      <c r="K3495" s="1">
        <v>0</v>
      </c>
      <c r="L3495" s="3">
        <v>1</v>
      </c>
      <c r="M3495" s="6">
        <v>28.6</v>
      </c>
      <c r="N3495" s="13">
        <v>28.6</v>
      </c>
      <c r="O3495" s="3">
        <v>44</v>
      </c>
      <c r="P3495" s="1">
        <v>2.6150000000000002</v>
      </c>
      <c r="Q3495" s="1">
        <v>2.6150000000000002</v>
      </c>
      <c r="R3495" s="3">
        <v>47</v>
      </c>
      <c r="S3495" s="1">
        <v>50</v>
      </c>
      <c r="T3495" s="1">
        <v>0</v>
      </c>
      <c r="U3495" s="1">
        <v>0</v>
      </c>
      <c r="V3495" s="1">
        <v>0</v>
      </c>
      <c r="W3495" s="1">
        <v>0</v>
      </c>
      <c r="X3495" s="1">
        <v>10</v>
      </c>
      <c r="Y3495" s="1">
        <v>20</v>
      </c>
      <c r="Z3495" s="1">
        <v>0</v>
      </c>
      <c r="AA3495" s="1">
        <v>20</v>
      </c>
      <c r="AB3495" s="1">
        <v>0</v>
      </c>
      <c r="AC3495" s="3">
        <v>11</v>
      </c>
      <c r="AD3495" s="1">
        <v>4.7402299000000002E-2</v>
      </c>
      <c r="AE3495" s="1">
        <v>-3.8055434823501197E-2</v>
      </c>
      <c r="AF3495" s="1">
        <v>1</v>
      </c>
      <c r="AG3495" s="1">
        <v>1</v>
      </c>
      <c r="AH3495" s="1">
        <v>11</v>
      </c>
      <c r="AI3495" s="1">
        <v>1</v>
      </c>
      <c r="AJ3495" s="1">
        <v>1</v>
      </c>
      <c r="AK3495" s="1">
        <v>51</v>
      </c>
    </row>
    <row r="3496" spans="1:37" x14ac:dyDescent="0.2">
      <c r="A3496" t="s">
        <v>3494</v>
      </c>
      <c r="B3496" t="s">
        <v>5123</v>
      </c>
      <c r="C3496" t="s">
        <v>5131</v>
      </c>
      <c r="D3496" t="s">
        <v>12076</v>
      </c>
      <c r="E3496" t="s">
        <v>12091</v>
      </c>
      <c r="F3496" s="35" t="s">
        <v>12092</v>
      </c>
      <c r="G3496" s="1" t="s">
        <v>5104</v>
      </c>
      <c r="H3496" s="1" t="s">
        <v>5104</v>
      </c>
      <c r="I3496" s="3">
        <v>1</v>
      </c>
      <c r="J3496" s="1">
        <v>0</v>
      </c>
      <c r="K3496" s="1">
        <v>0</v>
      </c>
      <c r="L3496" s="3">
        <v>1</v>
      </c>
      <c r="M3496" s="6">
        <v>28</v>
      </c>
      <c r="N3496" s="13">
        <v>28</v>
      </c>
      <c r="O3496" s="3">
        <v>44</v>
      </c>
      <c r="P3496" s="1">
        <v>3.69</v>
      </c>
      <c r="Q3496" s="1">
        <v>3.69</v>
      </c>
      <c r="R3496" s="3">
        <v>47</v>
      </c>
      <c r="S3496" s="1">
        <v>50</v>
      </c>
      <c r="T3496" s="1">
        <v>0</v>
      </c>
      <c r="U3496" s="1">
        <v>0</v>
      </c>
      <c r="V3496" s="1">
        <v>0</v>
      </c>
      <c r="W3496" s="1">
        <v>0</v>
      </c>
      <c r="X3496" s="1">
        <v>10</v>
      </c>
      <c r="Y3496" s="1">
        <v>20</v>
      </c>
      <c r="Z3496" s="1">
        <v>0</v>
      </c>
      <c r="AA3496" s="1">
        <v>20</v>
      </c>
      <c r="AB3496" s="1">
        <v>0</v>
      </c>
      <c r="AC3496" s="3">
        <v>11</v>
      </c>
      <c r="AD3496" s="1">
        <v>4.7402299000000002E-2</v>
      </c>
      <c r="AE3496" s="1">
        <v>-3.8055434823501301E-2</v>
      </c>
      <c r="AF3496" s="1">
        <v>1</v>
      </c>
      <c r="AG3496" s="1">
        <v>1</v>
      </c>
      <c r="AH3496" s="1">
        <v>11</v>
      </c>
      <c r="AI3496" s="1">
        <v>3</v>
      </c>
      <c r="AJ3496" s="1">
        <v>3</v>
      </c>
      <c r="AK3496" s="1">
        <v>51</v>
      </c>
    </row>
    <row r="3497" spans="1:37" x14ac:dyDescent="0.2">
      <c r="A3497" t="s">
        <v>3495</v>
      </c>
      <c r="B3497" t="s">
        <v>5123</v>
      </c>
      <c r="C3497" t="s">
        <v>5131</v>
      </c>
      <c r="D3497" t="s">
        <v>12076</v>
      </c>
      <c r="E3497" t="s">
        <v>6614</v>
      </c>
      <c r="F3497" s="35" t="s">
        <v>12093</v>
      </c>
      <c r="G3497" s="1" t="s">
        <v>5104</v>
      </c>
      <c r="H3497" s="1" t="s">
        <v>5104</v>
      </c>
      <c r="I3497" s="3">
        <v>1</v>
      </c>
      <c r="J3497" s="1">
        <v>0</v>
      </c>
      <c r="K3497" s="1">
        <v>0</v>
      </c>
      <c r="L3497" s="3">
        <v>1</v>
      </c>
      <c r="M3497" s="6">
        <v>23.7</v>
      </c>
      <c r="N3497" s="13">
        <v>23.7</v>
      </c>
      <c r="O3497" s="3">
        <v>44</v>
      </c>
      <c r="P3497" s="1">
        <v>2.56</v>
      </c>
      <c r="Q3497" s="1">
        <v>2.56</v>
      </c>
      <c r="R3497" s="3">
        <v>47</v>
      </c>
      <c r="S3497" s="1">
        <v>50</v>
      </c>
      <c r="T3497" s="1">
        <v>0</v>
      </c>
      <c r="U3497" s="1">
        <v>0</v>
      </c>
      <c r="V3497" s="1">
        <v>0</v>
      </c>
      <c r="W3497" s="1">
        <v>0</v>
      </c>
      <c r="X3497" s="1">
        <v>10</v>
      </c>
      <c r="Y3497" s="1">
        <v>20</v>
      </c>
      <c r="Z3497" s="1">
        <v>0</v>
      </c>
      <c r="AA3497" s="1">
        <v>20</v>
      </c>
      <c r="AB3497" s="1">
        <v>0</v>
      </c>
      <c r="AC3497" s="3">
        <v>11</v>
      </c>
      <c r="AD3497" s="1">
        <v>4.7402299000000002E-2</v>
      </c>
      <c r="AE3497" s="1">
        <v>-3.8055434823501197E-2</v>
      </c>
      <c r="AF3497" s="1">
        <v>1</v>
      </c>
      <c r="AG3497" s="1">
        <v>1</v>
      </c>
      <c r="AH3497" s="1">
        <v>11</v>
      </c>
      <c r="AI3497" s="1">
        <v>2</v>
      </c>
      <c r="AJ3497" s="1">
        <v>2</v>
      </c>
      <c r="AK3497" s="1">
        <v>51</v>
      </c>
    </row>
    <row r="3498" spans="1:37" x14ac:dyDescent="0.2">
      <c r="A3498" t="s">
        <v>3496</v>
      </c>
      <c r="B3498" t="s">
        <v>5123</v>
      </c>
      <c r="C3498" t="s">
        <v>5131</v>
      </c>
      <c r="D3498" t="s">
        <v>12076</v>
      </c>
      <c r="E3498" t="s">
        <v>12094</v>
      </c>
      <c r="F3498" s="35" t="s">
        <v>12095</v>
      </c>
      <c r="G3498" s="1" t="s">
        <v>5104</v>
      </c>
      <c r="H3498" s="1" t="s">
        <v>5104</v>
      </c>
      <c r="I3498" s="3">
        <v>1</v>
      </c>
      <c r="J3498" s="1">
        <v>0</v>
      </c>
      <c r="K3498" s="1">
        <v>0</v>
      </c>
      <c r="L3498" s="3">
        <v>1</v>
      </c>
      <c r="M3498" s="6">
        <v>22</v>
      </c>
      <c r="N3498" s="13">
        <v>22</v>
      </c>
      <c r="O3498" s="3">
        <v>44</v>
      </c>
      <c r="P3498" s="1">
        <v>2.6</v>
      </c>
      <c r="Q3498" s="1">
        <v>2.6</v>
      </c>
      <c r="R3498" s="3">
        <v>47</v>
      </c>
      <c r="S3498" s="1">
        <v>50</v>
      </c>
      <c r="T3498" s="1">
        <v>0</v>
      </c>
      <c r="U3498" s="1">
        <v>0</v>
      </c>
      <c r="V3498" s="1">
        <v>0</v>
      </c>
      <c r="W3498" s="1">
        <v>0</v>
      </c>
      <c r="X3498" s="1">
        <v>10</v>
      </c>
      <c r="Y3498" s="1">
        <v>20</v>
      </c>
      <c r="Z3498" s="1">
        <v>0</v>
      </c>
      <c r="AA3498" s="1">
        <v>20</v>
      </c>
      <c r="AB3498" s="1">
        <v>0</v>
      </c>
      <c r="AC3498" s="3">
        <v>11</v>
      </c>
      <c r="AD3498" s="1">
        <v>4.7402299000000002E-2</v>
      </c>
      <c r="AE3498" s="1">
        <v>-3.8055434823501301E-2</v>
      </c>
      <c r="AF3498" s="1">
        <v>1</v>
      </c>
      <c r="AG3498" s="1">
        <v>1</v>
      </c>
      <c r="AH3498" s="1">
        <v>11</v>
      </c>
      <c r="AI3498" s="1">
        <v>3</v>
      </c>
      <c r="AJ3498" s="1">
        <v>3</v>
      </c>
      <c r="AK3498" s="1">
        <v>51</v>
      </c>
    </row>
    <row r="3499" spans="1:37" x14ac:dyDescent="0.2">
      <c r="A3499" t="s">
        <v>3497</v>
      </c>
      <c r="B3499" t="s">
        <v>5123</v>
      </c>
      <c r="C3499" t="s">
        <v>5131</v>
      </c>
      <c r="D3499" t="s">
        <v>12076</v>
      </c>
      <c r="E3499" t="s">
        <v>5755</v>
      </c>
      <c r="F3499" s="35" t="s">
        <v>12096</v>
      </c>
      <c r="G3499" s="1" t="s">
        <v>5104</v>
      </c>
      <c r="H3499" s="1" t="s">
        <v>5104</v>
      </c>
      <c r="I3499" s="3">
        <v>1</v>
      </c>
      <c r="J3499" s="1">
        <v>0</v>
      </c>
      <c r="K3499" s="1">
        <v>0</v>
      </c>
      <c r="L3499" s="3">
        <v>1</v>
      </c>
      <c r="M3499" s="6">
        <v>24.3</v>
      </c>
      <c r="N3499" s="13">
        <v>24.3</v>
      </c>
      <c r="O3499" s="3">
        <v>44</v>
      </c>
      <c r="P3499" s="1">
        <v>2.6</v>
      </c>
      <c r="Q3499" s="1">
        <v>2.6</v>
      </c>
      <c r="R3499" s="3">
        <v>47</v>
      </c>
      <c r="S3499" s="1">
        <v>50</v>
      </c>
      <c r="T3499" s="1">
        <v>0</v>
      </c>
      <c r="U3499" s="1">
        <v>0</v>
      </c>
      <c r="V3499" s="1">
        <v>0</v>
      </c>
      <c r="W3499" s="1">
        <v>0</v>
      </c>
      <c r="X3499" s="1">
        <v>10</v>
      </c>
      <c r="Y3499" s="1">
        <v>20</v>
      </c>
      <c r="Z3499" s="1">
        <v>0</v>
      </c>
      <c r="AA3499" s="1">
        <v>20</v>
      </c>
      <c r="AB3499" s="1">
        <v>0</v>
      </c>
      <c r="AC3499" s="3">
        <v>11</v>
      </c>
      <c r="AD3499" s="1">
        <v>4.7402299000000002E-2</v>
      </c>
      <c r="AE3499" s="1">
        <v>-3.8055434823501301E-2</v>
      </c>
      <c r="AF3499" s="1">
        <v>1</v>
      </c>
      <c r="AG3499" s="1">
        <v>1</v>
      </c>
      <c r="AH3499" s="1">
        <v>11</v>
      </c>
      <c r="AI3499" s="1">
        <v>3</v>
      </c>
      <c r="AJ3499" s="1">
        <v>3</v>
      </c>
      <c r="AK3499" s="1">
        <v>51</v>
      </c>
    </row>
    <row r="3500" spans="1:37" x14ac:dyDescent="0.2">
      <c r="A3500" t="s">
        <v>3498</v>
      </c>
      <c r="B3500" t="s">
        <v>5123</v>
      </c>
      <c r="C3500" t="s">
        <v>5131</v>
      </c>
      <c r="D3500" t="s">
        <v>12076</v>
      </c>
      <c r="E3500" t="s">
        <v>11469</v>
      </c>
      <c r="F3500" s="35" t="s">
        <v>12097</v>
      </c>
      <c r="G3500" s="1" t="s">
        <v>5104</v>
      </c>
      <c r="H3500" s="1" t="s">
        <v>5104</v>
      </c>
      <c r="I3500" s="3">
        <v>1</v>
      </c>
      <c r="J3500" s="1">
        <v>0</v>
      </c>
      <c r="K3500" s="1">
        <v>0</v>
      </c>
      <c r="L3500" s="3">
        <v>1</v>
      </c>
      <c r="M3500" s="6">
        <v>33</v>
      </c>
      <c r="N3500" s="13">
        <v>33</v>
      </c>
      <c r="O3500" s="3">
        <v>44</v>
      </c>
      <c r="P3500" s="1">
        <v>1.94</v>
      </c>
      <c r="Q3500" s="1">
        <v>1.94</v>
      </c>
      <c r="R3500" s="3">
        <v>47</v>
      </c>
      <c r="S3500" s="1">
        <v>50</v>
      </c>
      <c r="T3500" s="1">
        <v>0</v>
      </c>
      <c r="U3500" s="1">
        <v>0</v>
      </c>
      <c r="V3500" s="1">
        <v>0</v>
      </c>
      <c r="W3500" s="1">
        <v>0</v>
      </c>
      <c r="X3500" s="1">
        <v>10</v>
      </c>
      <c r="Y3500" s="1">
        <v>20</v>
      </c>
      <c r="Z3500" s="1">
        <v>0</v>
      </c>
      <c r="AA3500" s="1">
        <v>20</v>
      </c>
      <c r="AB3500" s="1">
        <v>0</v>
      </c>
      <c r="AC3500" s="3">
        <v>11</v>
      </c>
      <c r="AD3500" s="1">
        <v>4.7402299000000002E-2</v>
      </c>
      <c r="AE3500" s="1">
        <v>-3.8055434823501301E-2</v>
      </c>
      <c r="AF3500" s="1">
        <v>1</v>
      </c>
      <c r="AG3500" s="1">
        <v>1</v>
      </c>
      <c r="AH3500" s="1">
        <v>11</v>
      </c>
      <c r="AI3500" s="1">
        <v>1</v>
      </c>
      <c r="AJ3500" s="1">
        <v>1</v>
      </c>
      <c r="AK3500" s="1">
        <v>51</v>
      </c>
    </row>
    <row r="3501" spans="1:37" x14ac:dyDescent="0.2">
      <c r="A3501" t="s">
        <v>3499</v>
      </c>
      <c r="B3501" t="s">
        <v>5123</v>
      </c>
      <c r="C3501" t="s">
        <v>5131</v>
      </c>
      <c r="D3501" t="s">
        <v>12076</v>
      </c>
      <c r="E3501" t="s">
        <v>12098</v>
      </c>
      <c r="F3501" s="35" t="s">
        <v>12099</v>
      </c>
      <c r="G3501" s="1" t="s">
        <v>5104</v>
      </c>
      <c r="H3501" s="1" t="s">
        <v>5104</v>
      </c>
      <c r="I3501" s="3">
        <v>1</v>
      </c>
      <c r="J3501" s="1">
        <v>0</v>
      </c>
      <c r="K3501" s="1">
        <v>0</v>
      </c>
      <c r="L3501" s="3">
        <v>1</v>
      </c>
      <c r="M3501" s="6">
        <v>29.4</v>
      </c>
      <c r="N3501" s="13">
        <v>29.4</v>
      </c>
      <c r="O3501" s="3">
        <v>44</v>
      </c>
      <c r="P3501" s="1">
        <v>3.8650000000000002</v>
      </c>
      <c r="Q3501" s="1">
        <v>3.8650000000000002</v>
      </c>
      <c r="R3501" s="3">
        <v>47</v>
      </c>
      <c r="S3501" s="1">
        <v>50</v>
      </c>
      <c r="T3501" s="1">
        <v>0</v>
      </c>
      <c r="U3501" s="1">
        <v>0</v>
      </c>
      <c r="V3501" s="1">
        <v>0</v>
      </c>
      <c r="W3501" s="1">
        <v>0</v>
      </c>
      <c r="X3501" s="1">
        <v>10</v>
      </c>
      <c r="Y3501" s="1">
        <v>20</v>
      </c>
      <c r="Z3501" s="1">
        <v>0</v>
      </c>
      <c r="AA3501" s="1">
        <v>20</v>
      </c>
      <c r="AB3501" s="1">
        <v>0</v>
      </c>
      <c r="AC3501" s="3">
        <v>11</v>
      </c>
      <c r="AD3501" s="1">
        <v>4.7402299000000002E-2</v>
      </c>
      <c r="AE3501" s="1">
        <v>-3.8055434823501301E-2</v>
      </c>
      <c r="AF3501" s="1">
        <v>1</v>
      </c>
      <c r="AG3501" s="1">
        <v>1</v>
      </c>
      <c r="AH3501" s="1">
        <v>11</v>
      </c>
      <c r="AI3501" s="1">
        <v>8</v>
      </c>
      <c r="AJ3501" s="1">
        <v>8</v>
      </c>
      <c r="AK3501" s="1">
        <v>51</v>
      </c>
    </row>
    <row r="3502" spans="1:37" x14ac:dyDescent="0.2">
      <c r="A3502" t="s">
        <v>3500</v>
      </c>
      <c r="B3502" t="s">
        <v>5123</v>
      </c>
      <c r="C3502" t="s">
        <v>5131</v>
      </c>
      <c r="D3502" t="s">
        <v>12076</v>
      </c>
      <c r="E3502" t="s">
        <v>6282</v>
      </c>
      <c r="F3502" s="35" t="s">
        <v>12100</v>
      </c>
      <c r="G3502" s="1" t="s">
        <v>5104</v>
      </c>
      <c r="H3502" s="1" t="s">
        <v>5104</v>
      </c>
      <c r="I3502" s="3">
        <v>2</v>
      </c>
      <c r="J3502" s="1">
        <v>0</v>
      </c>
      <c r="K3502" s="1">
        <v>0</v>
      </c>
      <c r="L3502" s="3">
        <v>1</v>
      </c>
      <c r="M3502" s="6">
        <v>71</v>
      </c>
      <c r="N3502" s="13">
        <v>71</v>
      </c>
      <c r="O3502" s="3">
        <v>44</v>
      </c>
      <c r="P3502" s="1">
        <v>2.4300000000000002</v>
      </c>
      <c r="Q3502" s="1">
        <v>2.4300000000000002</v>
      </c>
      <c r="R3502" s="3">
        <v>47</v>
      </c>
      <c r="S3502" s="1">
        <v>50</v>
      </c>
      <c r="T3502" s="1">
        <v>0</v>
      </c>
      <c r="U3502" s="1">
        <v>0</v>
      </c>
      <c r="V3502" s="1">
        <v>0</v>
      </c>
      <c r="W3502" s="1">
        <v>0</v>
      </c>
      <c r="X3502" s="1">
        <v>10</v>
      </c>
      <c r="Y3502" s="1">
        <v>20</v>
      </c>
      <c r="Z3502" s="1">
        <v>0</v>
      </c>
      <c r="AA3502" s="1">
        <v>20</v>
      </c>
      <c r="AB3502" s="1">
        <v>0</v>
      </c>
      <c r="AC3502" s="3">
        <v>11</v>
      </c>
      <c r="AD3502" s="1">
        <v>4.7402299000000002E-2</v>
      </c>
      <c r="AE3502" s="1">
        <v>-3.8055434823501301E-2</v>
      </c>
      <c r="AF3502" s="1">
        <v>1</v>
      </c>
      <c r="AG3502" s="1">
        <v>1</v>
      </c>
      <c r="AH3502" s="1">
        <v>11</v>
      </c>
      <c r="AI3502" s="1">
        <v>1</v>
      </c>
      <c r="AJ3502" s="1">
        <v>1</v>
      </c>
      <c r="AK3502" s="1">
        <v>51</v>
      </c>
    </row>
    <row r="3503" spans="1:37" x14ac:dyDescent="0.2">
      <c r="A3503" t="s">
        <v>3501</v>
      </c>
      <c r="B3503" t="s">
        <v>5123</v>
      </c>
      <c r="C3503" t="s">
        <v>5131</v>
      </c>
      <c r="D3503" t="s">
        <v>12076</v>
      </c>
      <c r="E3503" t="s">
        <v>12101</v>
      </c>
      <c r="F3503" s="35" t="s">
        <v>12102</v>
      </c>
      <c r="G3503" s="1" t="s">
        <v>5104</v>
      </c>
      <c r="H3503" s="1" t="s">
        <v>5104</v>
      </c>
      <c r="I3503" s="3">
        <v>1</v>
      </c>
      <c r="J3503" s="1">
        <v>0</v>
      </c>
      <c r="K3503" s="1">
        <v>0</v>
      </c>
      <c r="L3503" s="3">
        <v>1</v>
      </c>
      <c r="M3503" s="6">
        <v>27.4</v>
      </c>
      <c r="N3503" s="13">
        <v>27.4</v>
      </c>
      <c r="O3503" s="3">
        <v>44</v>
      </c>
      <c r="P3503" s="1">
        <v>3.4449999999999998</v>
      </c>
      <c r="Q3503" s="1">
        <v>3.4449999999999998</v>
      </c>
      <c r="R3503" s="3">
        <v>47</v>
      </c>
      <c r="S3503" s="1">
        <v>50</v>
      </c>
      <c r="T3503" s="1">
        <v>0</v>
      </c>
      <c r="U3503" s="1">
        <v>0</v>
      </c>
      <c r="V3503" s="1">
        <v>0</v>
      </c>
      <c r="W3503" s="1">
        <v>0</v>
      </c>
      <c r="X3503" s="1">
        <v>10</v>
      </c>
      <c r="Y3503" s="1">
        <v>20</v>
      </c>
      <c r="Z3503" s="1">
        <v>0</v>
      </c>
      <c r="AA3503" s="1">
        <v>20</v>
      </c>
      <c r="AB3503" s="1">
        <v>0</v>
      </c>
      <c r="AC3503" s="3">
        <v>11</v>
      </c>
      <c r="AD3503" s="1">
        <v>4.7402299000000002E-2</v>
      </c>
      <c r="AE3503" s="1">
        <v>-3.8055434823501301E-2</v>
      </c>
      <c r="AF3503" s="1">
        <v>1</v>
      </c>
      <c r="AG3503" s="1">
        <v>1</v>
      </c>
      <c r="AH3503" s="1">
        <v>11</v>
      </c>
      <c r="AI3503" s="1">
        <v>6</v>
      </c>
      <c r="AJ3503" s="1">
        <v>6</v>
      </c>
      <c r="AK3503" s="1">
        <v>51</v>
      </c>
    </row>
    <row r="3504" spans="1:37" x14ac:dyDescent="0.2">
      <c r="A3504" t="s">
        <v>3502</v>
      </c>
      <c r="B3504" t="s">
        <v>5123</v>
      </c>
      <c r="C3504" t="s">
        <v>5131</v>
      </c>
      <c r="D3504" t="s">
        <v>12076</v>
      </c>
      <c r="E3504" t="s">
        <v>12103</v>
      </c>
      <c r="F3504" s="35" t="s">
        <v>12104</v>
      </c>
      <c r="G3504" s="1" t="s">
        <v>5104</v>
      </c>
      <c r="H3504" s="1" t="s">
        <v>5104</v>
      </c>
      <c r="I3504" s="3">
        <v>2</v>
      </c>
      <c r="J3504" s="1">
        <v>0</v>
      </c>
      <c r="K3504" s="1">
        <v>0</v>
      </c>
      <c r="L3504" s="3">
        <v>1</v>
      </c>
      <c r="M3504" s="6">
        <v>33.700000000000003</v>
      </c>
      <c r="N3504" s="13">
        <v>33.700000000000003</v>
      </c>
      <c r="O3504" s="3">
        <v>44</v>
      </c>
      <c r="P3504" s="1" t="s">
        <v>2</v>
      </c>
      <c r="Q3504" s="1">
        <v>3.3894000000000002</v>
      </c>
      <c r="R3504" s="3" t="s">
        <v>14989</v>
      </c>
      <c r="S3504" s="1">
        <v>50</v>
      </c>
      <c r="T3504" s="1">
        <v>0</v>
      </c>
      <c r="U3504" s="1">
        <v>0</v>
      </c>
      <c r="V3504" s="1">
        <v>0</v>
      </c>
      <c r="W3504" s="1">
        <v>0</v>
      </c>
      <c r="X3504" s="1">
        <v>10</v>
      </c>
      <c r="Y3504" s="1">
        <v>20</v>
      </c>
      <c r="Z3504" s="1">
        <v>0</v>
      </c>
      <c r="AA3504" s="1">
        <v>20</v>
      </c>
      <c r="AB3504" s="1">
        <v>0</v>
      </c>
      <c r="AC3504" s="3">
        <v>11</v>
      </c>
      <c r="AD3504" s="1">
        <v>4.7402299000000002E-2</v>
      </c>
      <c r="AE3504" s="1">
        <v>-3.8055434823501301E-2</v>
      </c>
      <c r="AF3504" s="1">
        <v>1</v>
      </c>
      <c r="AG3504" s="1">
        <v>1</v>
      </c>
      <c r="AH3504" s="1">
        <v>11</v>
      </c>
      <c r="AI3504" s="1">
        <v>1</v>
      </c>
      <c r="AJ3504" s="1">
        <v>1</v>
      </c>
      <c r="AK3504" s="1">
        <v>51</v>
      </c>
    </row>
    <row r="3505" spans="1:37" x14ac:dyDescent="0.2">
      <c r="A3505" t="s">
        <v>3503</v>
      </c>
      <c r="B3505" t="s">
        <v>5123</v>
      </c>
      <c r="C3505" t="s">
        <v>5131</v>
      </c>
      <c r="D3505" t="s">
        <v>12076</v>
      </c>
      <c r="E3505" t="s">
        <v>10401</v>
      </c>
      <c r="F3505" s="35" t="s">
        <v>12105</v>
      </c>
      <c r="G3505" s="1" t="s">
        <v>5104</v>
      </c>
      <c r="H3505" s="1" t="s">
        <v>5104</v>
      </c>
      <c r="I3505" s="3">
        <v>1</v>
      </c>
      <c r="J3505" s="1">
        <v>0</v>
      </c>
      <c r="K3505" s="1">
        <v>0</v>
      </c>
      <c r="L3505" s="3">
        <v>1</v>
      </c>
      <c r="M3505" s="6">
        <v>40</v>
      </c>
      <c r="N3505" s="13">
        <v>40</v>
      </c>
      <c r="O3505" s="3">
        <v>44</v>
      </c>
      <c r="P3505" s="1">
        <v>2.105</v>
      </c>
      <c r="Q3505" s="1">
        <v>2.105</v>
      </c>
      <c r="R3505" s="3">
        <v>47</v>
      </c>
      <c r="S3505" s="1">
        <v>50</v>
      </c>
      <c r="T3505" s="1">
        <v>0</v>
      </c>
      <c r="U3505" s="1">
        <v>0</v>
      </c>
      <c r="V3505" s="1">
        <v>0</v>
      </c>
      <c r="W3505" s="1">
        <v>0</v>
      </c>
      <c r="X3505" s="1">
        <v>10</v>
      </c>
      <c r="Y3505" s="1">
        <v>20</v>
      </c>
      <c r="Z3505" s="1">
        <v>0</v>
      </c>
      <c r="AA3505" s="1">
        <v>20</v>
      </c>
      <c r="AB3505" s="1">
        <v>0</v>
      </c>
      <c r="AC3505" s="3">
        <v>11</v>
      </c>
      <c r="AD3505" s="1">
        <v>4.7402299000000002E-2</v>
      </c>
      <c r="AE3505" s="1">
        <v>-3.8055434823501301E-2</v>
      </c>
      <c r="AF3505" s="1">
        <v>1</v>
      </c>
      <c r="AG3505" s="1">
        <v>1</v>
      </c>
      <c r="AH3505" s="1">
        <v>11</v>
      </c>
      <c r="AI3505" s="1">
        <v>1</v>
      </c>
      <c r="AJ3505" s="1">
        <v>1</v>
      </c>
      <c r="AK3505" s="1">
        <v>51</v>
      </c>
    </row>
    <row r="3506" spans="1:37" x14ac:dyDescent="0.2">
      <c r="A3506" t="s">
        <v>3504</v>
      </c>
      <c r="B3506" t="s">
        <v>5123</v>
      </c>
      <c r="C3506" t="s">
        <v>5131</v>
      </c>
      <c r="D3506" t="s">
        <v>12076</v>
      </c>
      <c r="E3506" t="s">
        <v>12106</v>
      </c>
      <c r="F3506" s="35" t="s">
        <v>12107</v>
      </c>
      <c r="G3506" s="1" t="s">
        <v>5104</v>
      </c>
      <c r="H3506" s="1" t="s">
        <v>5104</v>
      </c>
      <c r="I3506" s="3">
        <v>1</v>
      </c>
      <c r="J3506" s="1">
        <v>0</v>
      </c>
      <c r="K3506" s="1">
        <v>0</v>
      </c>
      <c r="L3506" s="3">
        <v>1</v>
      </c>
      <c r="M3506" s="6">
        <v>40</v>
      </c>
      <c r="N3506" s="13">
        <v>40</v>
      </c>
      <c r="O3506" s="3">
        <v>44</v>
      </c>
      <c r="P3506" s="1">
        <v>2.415</v>
      </c>
      <c r="Q3506" s="1">
        <v>2.415</v>
      </c>
      <c r="R3506" s="3">
        <v>47</v>
      </c>
      <c r="S3506" s="1">
        <v>50</v>
      </c>
      <c r="T3506" s="1">
        <v>0</v>
      </c>
      <c r="U3506" s="1">
        <v>0</v>
      </c>
      <c r="V3506" s="1">
        <v>0</v>
      </c>
      <c r="W3506" s="1">
        <v>0</v>
      </c>
      <c r="X3506" s="1">
        <v>10</v>
      </c>
      <c r="Y3506" s="1">
        <v>20</v>
      </c>
      <c r="Z3506" s="1">
        <v>0</v>
      </c>
      <c r="AA3506" s="1">
        <v>20</v>
      </c>
      <c r="AB3506" s="1">
        <v>0</v>
      </c>
      <c r="AC3506" s="3">
        <v>11</v>
      </c>
      <c r="AD3506" s="1">
        <v>4.7402299000000002E-2</v>
      </c>
      <c r="AE3506" s="1">
        <v>-3.8055434823501301E-2</v>
      </c>
      <c r="AF3506" s="1">
        <v>1</v>
      </c>
      <c r="AG3506" s="1">
        <v>1</v>
      </c>
      <c r="AH3506" s="1">
        <v>11</v>
      </c>
      <c r="AI3506" s="1">
        <v>3</v>
      </c>
      <c r="AJ3506" s="1">
        <v>3</v>
      </c>
      <c r="AK3506" s="1">
        <v>51</v>
      </c>
    </row>
    <row r="3507" spans="1:37" x14ac:dyDescent="0.2">
      <c r="A3507" t="s">
        <v>3505</v>
      </c>
      <c r="B3507" t="s">
        <v>5123</v>
      </c>
      <c r="C3507" t="s">
        <v>5131</v>
      </c>
      <c r="D3507" t="s">
        <v>12076</v>
      </c>
      <c r="E3507" t="s">
        <v>12108</v>
      </c>
      <c r="F3507" s="35" t="s">
        <v>12109</v>
      </c>
      <c r="G3507" s="1" t="s">
        <v>5104</v>
      </c>
      <c r="H3507" s="1" t="s">
        <v>5104</v>
      </c>
      <c r="I3507" s="3">
        <v>1</v>
      </c>
      <c r="J3507" s="1">
        <v>0</v>
      </c>
      <c r="K3507" s="1">
        <v>0</v>
      </c>
      <c r="L3507" s="3">
        <v>1</v>
      </c>
      <c r="M3507" s="6">
        <v>36</v>
      </c>
      <c r="N3507" s="13">
        <v>36</v>
      </c>
      <c r="O3507" s="3">
        <v>44</v>
      </c>
      <c r="P3507" s="1">
        <v>3.0425</v>
      </c>
      <c r="Q3507" s="1">
        <v>3.0425</v>
      </c>
      <c r="R3507" s="3">
        <v>47</v>
      </c>
      <c r="S3507" s="1">
        <v>50</v>
      </c>
      <c r="T3507" s="1">
        <v>0</v>
      </c>
      <c r="U3507" s="1">
        <v>0</v>
      </c>
      <c r="V3507" s="1">
        <v>0</v>
      </c>
      <c r="W3507" s="1">
        <v>0</v>
      </c>
      <c r="X3507" s="1">
        <v>10</v>
      </c>
      <c r="Y3507" s="1">
        <v>20</v>
      </c>
      <c r="Z3507" s="1">
        <v>0</v>
      </c>
      <c r="AA3507" s="1">
        <v>20</v>
      </c>
      <c r="AB3507" s="1">
        <v>0</v>
      </c>
      <c r="AC3507" s="3">
        <v>11</v>
      </c>
      <c r="AD3507" s="1">
        <v>4.7402299000000002E-2</v>
      </c>
      <c r="AE3507" s="1">
        <v>-3.8055434823501301E-2</v>
      </c>
      <c r="AF3507" s="1">
        <v>1</v>
      </c>
      <c r="AG3507" s="1">
        <v>1</v>
      </c>
      <c r="AH3507" s="1">
        <v>11</v>
      </c>
      <c r="AI3507" s="1">
        <v>1</v>
      </c>
      <c r="AJ3507" s="1">
        <v>1</v>
      </c>
      <c r="AK3507" s="1">
        <v>51</v>
      </c>
    </row>
    <row r="3508" spans="1:37" x14ac:dyDescent="0.2">
      <c r="A3508" t="s">
        <v>3506</v>
      </c>
      <c r="B3508" t="s">
        <v>5123</v>
      </c>
      <c r="C3508" t="s">
        <v>5131</v>
      </c>
      <c r="D3508" t="s">
        <v>12076</v>
      </c>
      <c r="E3508" t="s">
        <v>5683</v>
      </c>
      <c r="F3508" s="35" t="s">
        <v>12110</v>
      </c>
      <c r="G3508" s="1" t="s">
        <v>5104</v>
      </c>
      <c r="H3508" s="1" t="s">
        <v>5104</v>
      </c>
      <c r="I3508" s="3">
        <v>1</v>
      </c>
      <c r="J3508" s="1">
        <v>0</v>
      </c>
      <c r="K3508" s="1">
        <v>0</v>
      </c>
      <c r="L3508" s="3">
        <v>1</v>
      </c>
      <c r="M3508" s="6">
        <v>42.6</v>
      </c>
      <c r="N3508" s="13">
        <v>42.6</v>
      </c>
      <c r="O3508" s="3">
        <v>44</v>
      </c>
      <c r="P3508" s="1">
        <v>3.19</v>
      </c>
      <c r="Q3508" s="1">
        <v>3.19</v>
      </c>
      <c r="R3508" s="3">
        <v>47</v>
      </c>
      <c r="S3508" s="1">
        <v>50</v>
      </c>
      <c r="T3508" s="1">
        <v>0</v>
      </c>
      <c r="U3508" s="1">
        <v>0</v>
      </c>
      <c r="V3508" s="1">
        <v>0</v>
      </c>
      <c r="W3508" s="1">
        <v>0</v>
      </c>
      <c r="X3508" s="1">
        <v>10</v>
      </c>
      <c r="Y3508" s="1">
        <v>20</v>
      </c>
      <c r="Z3508" s="1">
        <v>0</v>
      </c>
      <c r="AA3508" s="1">
        <v>20</v>
      </c>
      <c r="AB3508" s="1">
        <v>0</v>
      </c>
      <c r="AC3508" s="3">
        <v>11</v>
      </c>
      <c r="AD3508" s="1">
        <v>4.7402299000000002E-2</v>
      </c>
      <c r="AE3508" s="1">
        <v>-3.8055434823501301E-2</v>
      </c>
      <c r="AF3508" s="1">
        <v>1</v>
      </c>
      <c r="AG3508" s="1">
        <v>1</v>
      </c>
      <c r="AH3508" s="1">
        <v>11</v>
      </c>
      <c r="AI3508" s="1">
        <v>1</v>
      </c>
      <c r="AJ3508" s="1">
        <v>1</v>
      </c>
      <c r="AK3508" s="1">
        <v>51</v>
      </c>
    </row>
    <row r="3509" spans="1:37" x14ac:dyDescent="0.2">
      <c r="A3509" t="s">
        <v>3507</v>
      </c>
      <c r="B3509" t="s">
        <v>5123</v>
      </c>
      <c r="C3509" t="s">
        <v>5131</v>
      </c>
      <c r="D3509" t="s">
        <v>12076</v>
      </c>
      <c r="E3509" t="s">
        <v>12111</v>
      </c>
      <c r="F3509" s="35" t="s">
        <v>12112</v>
      </c>
      <c r="G3509" s="1" t="s">
        <v>5104</v>
      </c>
      <c r="H3509" s="1" t="s">
        <v>5104</v>
      </c>
      <c r="I3509" s="3">
        <v>1</v>
      </c>
      <c r="J3509" s="1">
        <v>0</v>
      </c>
      <c r="K3509" s="1">
        <v>0</v>
      </c>
      <c r="L3509" s="3">
        <v>1</v>
      </c>
      <c r="M3509" s="6">
        <v>28</v>
      </c>
      <c r="N3509" s="13">
        <v>28</v>
      </c>
      <c r="O3509" s="3">
        <v>44</v>
      </c>
      <c r="P3509" s="1">
        <v>2.4550000000000001</v>
      </c>
      <c r="Q3509" s="1">
        <v>2.4550000000000001</v>
      </c>
      <c r="R3509" s="3">
        <v>47</v>
      </c>
      <c r="S3509" s="1">
        <v>50</v>
      </c>
      <c r="T3509" s="1">
        <v>0</v>
      </c>
      <c r="U3509" s="1">
        <v>0</v>
      </c>
      <c r="V3509" s="1">
        <v>0</v>
      </c>
      <c r="W3509" s="1">
        <v>0</v>
      </c>
      <c r="X3509" s="1">
        <v>10</v>
      </c>
      <c r="Y3509" s="1">
        <v>20</v>
      </c>
      <c r="Z3509" s="1">
        <v>0</v>
      </c>
      <c r="AA3509" s="1">
        <v>20</v>
      </c>
      <c r="AB3509" s="1">
        <v>0</v>
      </c>
      <c r="AC3509" s="3">
        <v>11</v>
      </c>
      <c r="AD3509" s="1">
        <v>4.7402299000000002E-2</v>
      </c>
      <c r="AE3509" s="1">
        <v>-3.8055434823501301E-2</v>
      </c>
      <c r="AF3509" s="1">
        <v>1</v>
      </c>
      <c r="AG3509" s="1">
        <v>1</v>
      </c>
      <c r="AH3509" s="1">
        <v>11</v>
      </c>
      <c r="AI3509" s="1">
        <v>1</v>
      </c>
      <c r="AJ3509" s="1">
        <v>1</v>
      </c>
      <c r="AK3509" s="1">
        <v>51</v>
      </c>
    </row>
    <row r="3510" spans="1:37" x14ac:dyDescent="0.2">
      <c r="A3510" t="s">
        <v>3508</v>
      </c>
      <c r="B3510" t="s">
        <v>5123</v>
      </c>
      <c r="C3510" t="s">
        <v>5131</v>
      </c>
      <c r="D3510" t="s">
        <v>12076</v>
      </c>
      <c r="E3510" t="s">
        <v>12113</v>
      </c>
      <c r="F3510" s="35" t="s">
        <v>12114</v>
      </c>
      <c r="G3510" s="1" t="s">
        <v>5104</v>
      </c>
      <c r="H3510" s="1" t="s">
        <v>5104</v>
      </c>
      <c r="I3510" s="3">
        <v>1</v>
      </c>
      <c r="J3510" s="1">
        <v>0</v>
      </c>
      <c r="K3510" s="1">
        <v>0</v>
      </c>
      <c r="L3510" s="3">
        <v>1</v>
      </c>
      <c r="M3510" s="6">
        <v>21.3</v>
      </c>
      <c r="N3510" s="13">
        <v>21.3</v>
      </c>
      <c r="O3510" s="3">
        <v>44</v>
      </c>
      <c r="P3510" s="1">
        <v>5.36</v>
      </c>
      <c r="Q3510" s="1">
        <v>5.36</v>
      </c>
      <c r="R3510" s="3">
        <v>47</v>
      </c>
      <c r="S3510" s="1">
        <v>50</v>
      </c>
      <c r="T3510" s="1">
        <v>0</v>
      </c>
      <c r="U3510" s="1">
        <v>0</v>
      </c>
      <c r="V3510" s="1">
        <v>0</v>
      </c>
      <c r="W3510" s="1">
        <v>0</v>
      </c>
      <c r="X3510" s="1">
        <v>10</v>
      </c>
      <c r="Y3510" s="1">
        <v>20</v>
      </c>
      <c r="Z3510" s="1">
        <v>0</v>
      </c>
      <c r="AA3510" s="1">
        <v>20</v>
      </c>
      <c r="AB3510" s="1">
        <v>0</v>
      </c>
      <c r="AC3510" s="3">
        <v>11</v>
      </c>
      <c r="AD3510" s="1">
        <v>4.7402299000000002E-2</v>
      </c>
      <c r="AE3510" s="1">
        <v>-3.8055434823501301E-2</v>
      </c>
      <c r="AF3510" s="1">
        <v>1</v>
      </c>
      <c r="AG3510" s="1">
        <v>1</v>
      </c>
      <c r="AH3510" s="1">
        <v>11</v>
      </c>
      <c r="AI3510" s="1">
        <v>5</v>
      </c>
      <c r="AJ3510" s="1">
        <v>5</v>
      </c>
      <c r="AK3510" s="1">
        <v>51</v>
      </c>
    </row>
    <row r="3511" spans="1:37" x14ac:dyDescent="0.2">
      <c r="A3511" t="s">
        <v>3509</v>
      </c>
      <c r="B3511" t="s">
        <v>5123</v>
      </c>
      <c r="C3511" t="s">
        <v>5131</v>
      </c>
      <c r="D3511" t="s">
        <v>12076</v>
      </c>
      <c r="E3511" t="s">
        <v>9479</v>
      </c>
      <c r="F3511" s="35" t="s">
        <v>12115</v>
      </c>
      <c r="G3511" s="1" t="s">
        <v>5104</v>
      </c>
      <c r="H3511" s="1" t="s">
        <v>5104</v>
      </c>
      <c r="I3511" s="3">
        <v>1</v>
      </c>
      <c r="J3511" s="1">
        <v>0</v>
      </c>
      <c r="K3511" s="1">
        <v>0</v>
      </c>
      <c r="L3511" s="3">
        <v>1</v>
      </c>
      <c r="M3511" s="6">
        <v>21.2</v>
      </c>
      <c r="N3511" s="13">
        <v>21.2</v>
      </c>
      <c r="O3511" s="3">
        <v>44</v>
      </c>
      <c r="P3511" s="1">
        <v>4.3075000000000001</v>
      </c>
      <c r="Q3511" s="1">
        <v>4.3075000000000001</v>
      </c>
      <c r="R3511" s="3">
        <v>47</v>
      </c>
      <c r="S3511" s="1">
        <v>50</v>
      </c>
      <c r="T3511" s="1">
        <v>0</v>
      </c>
      <c r="U3511" s="1">
        <v>0</v>
      </c>
      <c r="V3511" s="1">
        <v>0</v>
      </c>
      <c r="W3511" s="1">
        <v>0</v>
      </c>
      <c r="X3511" s="1">
        <v>10</v>
      </c>
      <c r="Y3511" s="1">
        <v>20</v>
      </c>
      <c r="Z3511" s="1">
        <v>0</v>
      </c>
      <c r="AA3511" s="1">
        <v>20</v>
      </c>
      <c r="AB3511" s="1">
        <v>0</v>
      </c>
      <c r="AC3511" s="3">
        <v>11</v>
      </c>
      <c r="AD3511" s="1">
        <v>4.7402299000000002E-2</v>
      </c>
      <c r="AE3511" s="1">
        <v>-3.8055434823501301E-2</v>
      </c>
      <c r="AF3511" s="1">
        <v>1</v>
      </c>
      <c r="AG3511" s="1">
        <v>1</v>
      </c>
      <c r="AH3511" s="1">
        <v>11</v>
      </c>
      <c r="AI3511" s="1">
        <v>6</v>
      </c>
      <c r="AJ3511" s="1">
        <v>6</v>
      </c>
      <c r="AK3511" s="1">
        <v>51</v>
      </c>
    </row>
    <row r="3512" spans="1:37" x14ac:dyDescent="0.2">
      <c r="A3512" t="s">
        <v>3510</v>
      </c>
      <c r="B3512" t="s">
        <v>5123</v>
      </c>
      <c r="C3512" t="s">
        <v>5131</v>
      </c>
      <c r="D3512" t="s">
        <v>12076</v>
      </c>
      <c r="E3512" t="s">
        <v>11331</v>
      </c>
      <c r="F3512" s="35" t="s">
        <v>12116</v>
      </c>
      <c r="G3512" s="1" t="s">
        <v>5104</v>
      </c>
      <c r="H3512" s="1" t="s">
        <v>5104</v>
      </c>
      <c r="I3512" s="3">
        <v>1</v>
      </c>
      <c r="J3512" s="1">
        <v>0</v>
      </c>
      <c r="K3512" s="1">
        <v>0</v>
      </c>
      <c r="L3512" s="3">
        <v>1</v>
      </c>
      <c r="M3512" s="6">
        <v>23</v>
      </c>
      <c r="N3512" s="13">
        <v>23</v>
      </c>
      <c r="O3512" s="3">
        <v>44</v>
      </c>
      <c r="P3512" s="1">
        <v>3.1850000000000001</v>
      </c>
      <c r="Q3512" s="1">
        <v>3.1850000000000001</v>
      </c>
      <c r="R3512" s="3">
        <v>47</v>
      </c>
      <c r="S3512" s="1">
        <v>50</v>
      </c>
      <c r="T3512" s="1">
        <v>0</v>
      </c>
      <c r="U3512" s="1">
        <v>0</v>
      </c>
      <c r="V3512" s="1">
        <v>0</v>
      </c>
      <c r="W3512" s="1">
        <v>0</v>
      </c>
      <c r="X3512" s="1">
        <v>10</v>
      </c>
      <c r="Y3512" s="1">
        <v>20</v>
      </c>
      <c r="Z3512" s="1">
        <v>0</v>
      </c>
      <c r="AA3512" s="1">
        <v>20</v>
      </c>
      <c r="AB3512" s="1">
        <v>0</v>
      </c>
      <c r="AC3512" s="3">
        <v>11</v>
      </c>
      <c r="AD3512" s="1">
        <v>4.7402299000000002E-2</v>
      </c>
      <c r="AE3512" s="1">
        <v>-3.8055434823501301E-2</v>
      </c>
      <c r="AF3512" s="1">
        <v>1</v>
      </c>
      <c r="AG3512" s="1">
        <v>1</v>
      </c>
      <c r="AH3512" s="1">
        <v>11</v>
      </c>
      <c r="AI3512" s="1">
        <v>3</v>
      </c>
      <c r="AJ3512" s="1">
        <v>3</v>
      </c>
      <c r="AK3512" s="1">
        <v>51</v>
      </c>
    </row>
    <row r="3513" spans="1:37" x14ac:dyDescent="0.2">
      <c r="A3513" t="s">
        <v>3511</v>
      </c>
      <c r="B3513" t="s">
        <v>5123</v>
      </c>
      <c r="C3513" t="s">
        <v>5131</v>
      </c>
      <c r="D3513" t="s">
        <v>12076</v>
      </c>
      <c r="E3513" t="s">
        <v>6245</v>
      </c>
      <c r="F3513" s="35" t="s">
        <v>12117</v>
      </c>
      <c r="G3513" s="1" t="s">
        <v>5104</v>
      </c>
      <c r="H3513" s="1" t="s">
        <v>5104</v>
      </c>
      <c r="I3513" s="3">
        <v>1</v>
      </c>
      <c r="J3513" s="1">
        <v>0</v>
      </c>
      <c r="K3513" s="1">
        <v>0</v>
      </c>
      <c r="L3513" s="3">
        <v>1</v>
      </c>
      <c r="M3513" s="6">
        <v>57</v>
      </c>
      <c r="N3513" s="13">
        <v>57</v>
      </c>
      <c r="O3513" s="3">
        <v>44</v>
      </c>
      <c r="P3513" s="1">
        <v>3.0449999999999999</v>
      </c>
      <c r="Q3513" s="1">
        <v>3.0449999999999999</v>
      </c>
      <c r="R3513" s="3">
        <v>47</v>
      </c>
      <c r="S3513" s="1">
        <v>50</v>
      </c>
      <c r="T3513" s="1">
        <v>0</v>
      </c>
      <c r="U3513" s="1">
        <v>0</v>
      </c>
      <c r="V3513" s="1">
        <v>0</v>
      </c>
      <c r="W3513" s="1">
        <v>0</v>
      </c>
      <c r="X3513" s="1">
        <v>10</v>
      </c>
      <c r="Y3513" s="1">
        <v>20</v>
      </c>
      <c r="Z3513" s="1">
        <v>0</v>
      </c>
      <c r="AA3513" s="1">
        <v>20</v>
      </c>
      <c r="AB3513" s="1">
        <v>0</v>
      </c>
      <c r="AC3513" s="3">
        <v>11</v>
      </c>
      <c r="AD3513" s="1">
        <v>4.7402299000000002E-2</v>
      </c>
      <c r="AE3513" s="1">
        <v>-3.8055434823501301E-2</v>
      </c>
      <c r="AF3513" s="1">
        <v>1</v>
      </c>
      <c r="AG3513" s="1">
        <v>1</v>
      </c>
      <c r="AH3513" s="1">
        <v>11</v>
      </c>
      <c r="AI3513" s="1">
        <v>1</v>
      </c>
      <c r="AJ3513" s="1">
        <v>1</v>
      </c>
      <c r="AK3513" s="1">
        <v>51</v>
      </c>
    </row>
    <row r="3514" spans="1:37" x14ac:dyDescent="0.2">
      <c r="A3514" t="s">
        <v>3512</v>
      </c>
      <c r="B3514" t="s">
        <v>5123</v>
      </c>
      <c r="C3514" t="s">
        <v>5131</v>
      </c>
      <c r="D3514" t="s">
        <v>12076</v>
      </c>
      <c r="E3514" t="s">
        <v>12118</v>
      </c>
      <c r="F3514" s="35" t="s">
        <v>12119</v>
      </c>
      <c r="G3514" s="1" t="s">
        <v>5104</v>
      </c>
      <c r="H3514" s="1" t="s">
        <v>5104</v>
      </c>
      <c r="I3514" s="3">
        <v>1</v>
      </c>
      <c r="J3514" s="1">
        <v>0</v>
      </c>
      <c r="K3514" s="1">
        <v>0</v>
      </c>
      <c r="L3514" s="3">
        <v>1</v>
      </c>
      <c r="M3514" s="6">
        <v>21.3</v>
      </c>
      <c r="N3514" s="13">
        <v>21.3</v>
      </c>
      <c r="O3514" s="3">
        <v>44</v>
      </c>
      <c r="P3514" s="1">
        <v>4.6875</v>
      </c>
      <c r="Q3514" s="1">
        <v>4.6875</v>
      </c>
      <c r="R3514" s="3">
        <v>47</v>
      </c>
      <c r="S3514" s="1">
        <v>50</v>
      </c>
      <c r="T3514" s="1">
        <v>0</v>
      </c>
      <c r="U3514" s="1">
        <v>0</v>
      </c>
      <c r="V3514" s="1">
        <v>0</v>
      </c>
      <c r="W3514" s="1">
        <v>0</v>
      </c>
      <c r="X3514" s="1">
        <v>10</v>
      </c>
      <c r="Y3514" s="1">
        <v>20</v>
      </c>
      <c r="Z3514" s="1">
        <v>0</v>
      </c>
      <c r="AA3514" s="1">
        <v>20</v>
      </c>
      <c r="AB3514" s="1">
        <v>0</v>
      </c>
      <c r="AC3514" s="3">
        <v>11</v>
      </c>
      <c r="AD3514" s="1">
        <v>4.7402299000000002E-2</v>
      </c>
      <c r="AE3514" s="1">
        <v>-3.8055434823501301E-2</v>
      </c>
      <c r="AF3514" s="1">
        <v>1</v>
      </c>
      <c r="AG3514" s="1">
        <v>1</v>
      </c>
      <c r="AH3514" s="1">
        <v>11</v>
      </c>
      <c r="AI3514" s="1">
        <v>13</v>
      </c>
      <c r="AJ3514" s="1">
        <v>13</v>
      </c>
      <c r="AK3514" s="1">
        <v>51</v>
      </c>
    </row>
    <row r="3515" spans="1:37" x14ac:dyDescent="0.2">
      <c r="A3515" t="s">
        <v>3513</v>
      </c>
      <c r="B3515" t="s">
        <v>5123</v>
      </c>
      <c r="C3515" t="s">
        <v>5131</v>
      </c>
      <c r="D3515" t="s">
        <v>12076</v>
      </c>
      <c r="E3515" t="s">
        <v>7349</v>
      </c>
      <c r="F3515" s="35" t="s">
        <v>12120</v>
      </c>
      <c r="G3515" s="1" t="s">
        <v>5104</v>
      </c>
      <c r="H3515" s="1" t="s">
        <v>5104</v>
      </c>
      <c r="I3515" s="3">
        <v>1</v>
      </c>
      <c r="J3515" s="1">
        <v>0</v>
      </c>
      <c r="K3515" s="1">
        <v>0</v>
      </c>
      <c r="L3515" s="3">
        <v>1</v>
      </c>
      <c r="M3515" s="6">
        <v>32</v>
      </c>
      <c r="N3515" s="13">
        <v>32</v>
      </c>
      <c r="O3515" s="3">
        <v>44</v>
      </c>
      <c r="P3515" s="1">
        <v>1.94</v>
      </c>
      <c r="Q3515" s="1">
        <v>1.94</v>
      </c>
      <c r="R3515" s="3">
        <v>47</v>
      </c>
      <c r="S3515" s="1">
        <v>50</v>
      </c>
      <c r="T3515" s="1">
        <v>0</v>
      </c>
      <c r="U3515" s="1">
        <v>0</v>
      </c>
      <c r="V3515" s="1">
        <v>0</v>
      </c>
      <c r="W3515" s="1">
        <v>0</v>
      </c>
      <c r="X3515" s="1">
        <v>10</v>
      </c>
      <c r="Y3515" s="1">
        <v>20</v>
      </c>
      <c r="Z3515" s="1">
        <v>0</v>
      </c>
      <c r="AA3515" s="1">
        <v>20</v>
      </c>
      <c r="AB3515" s="1">
        <v>0</v>
      </c>
      <c r="AC3515" s="3">
        <v>11</v>
      </c>
      <c r="AD3515" s="1">
        <v>4.7402299000000002E-2</v>
      </c>
      <c r="AE3515" s="1">
        <v>-3.8055434823501301E-2</v>
      </c>
      <c r="AF3515" s="1">
        <v>1</v>
      </c>
      <c r="AG3515" s="1">
        <v>1</v>
      </c>
      <c r="AH3515" s="1">
        <v>11</v>
      </c>
      <c r="AI3515" s="1">
        <v>1</v>
      </c>
      <c r="AJ3515" s="1">
        <v>1</v>
      </c>
      <c r="AK3515" s="1">
        <v>51</v>
      </c>
    </row>
    <row r="3516" spans="1:37" x14ac:dyDescent="0.2">
      <c r="A3516" t="s">
        <v>3514</v>
      </c>
      <c r="B3516" t="s">
        <v>5123</v>
      </c>
      <c r="C3516" t="s">
        <v>5131</v>
      </c>
      <c r="D3516" t="s">
        <v>12076</v>
      </c>
      <c r="E3516" t="s">
        <v>12121</v>
      </c>
      <c r="F3516" s="35" t="s">
        <v>12122</v>
      </c>
      <c r="G3516" s="1" t="s">
        <v>5104</v>
      </c>
      <c r="H3516" s="1" t="s">
        <v>5104</v>
      </c>
      <c r="I3516" s="3">
        <v>1</v>
      </c>
      <c r="J3516" s="1">
        <v>0</v>
      </c>
      <c r="K3516" s="1">
        <v>0</v>
      </c>
      <c r="L3516" s="3">
        <v>1</v>
      </c>
      <c r="M3516" s="6">
        <v>66.2</v>
      </c>
      <c r="N3516" s="13">
        <v>66.2</v>
      </c>
      <c r="O3516" s="3">
        <v>44</v>
      </c>
      <c r="P3516" s="1">
        <v>1.95</v>
      </c>
      <c r="Q3516" s="1">
        <v>1.95</v>
      </c>
      <c r="R3516" s="3">
        <v>47</v>
      </c>
      <c r="S3516" s="1">
        <v>50</v>
      </c>
      <c r="T3516" s="1">
        <v>0</v>
      </c>
      <c r="U3516" s="1">
        <v>0</v>
      </c>
      <c r="V3516" s="1">
        <v>0</v>
      </c>
      <c r="W3516" s="1">
        <v>0</v>
      </c>
      <c r="X3516" s="1">
        <v>10</v>
      </c>
      <c r="Y3516" s="1">
        <v>20</v>
      </c>
      <c r="Z3516" s="1">
        <v>0</v>
      </c>
      <c r="AA3516" s="1">
        <v>20</v>
      </c>
      <c r="AB3516" s="1">
        <v>0</v>
      </c>
      <c r="AC3516" s="3">
        <v>11</v>
      </c>
      <c r="AD3516" s="1">
        <v>4.7402299000000002E-2</v>
      </c>
      <c r="AE3516" s="1">
        <v>-3.8055434823501197E-2</v>
      </c>
      <c r="AF3516" s="1">
        <v>1</v>
      </c>
      <c r="AG3516" s="1">
        <v>1</v>
      </c>
      <c r="AH3516" s="1">
        <v>11</v>
      </c>
      <c r="AI3516" s="1">
        <v>1</v>
      </c>
      <c r="AJ3516" s="1">
        <v>1</v>
      </c>
      <c r="AK3516" s="1">
        <v>51</v>
      </c>
    </row>
    <row r="3517" spans="1:37" x14ac:dyDescent="0.2">
      <c r="A3517" t="s">
        <v>3515</v>
      </c>
      <c r="B3517" t="s">
        <v>5123</v>
      </c>
      <c r="C3517" t="s">
        <v>5131</v>
      </c>
      <c r="D3517" t="s">
        <v>12076</v>
      </c>
      <c r="E3517" t="s">
        <v>12123</v>
      </c>
      <c r="F3517" s="35" t="s">
        <v>12124</v>
      </c>
      <c r="G3517" s="1" t="s">
        <v>5104</v>
      </c>
      <c r="H3517" s="1" t="s">
        <v>5104</v>
      </c>
      <c r="I3517" s="3">
        <v>1</v>
      </c>
      <c r="J3517" s="1">
        <v>0</v>
      </c>
      <c r="K3517" s="1">
        <v>0</v>
      </c>
      <c r="L3517" s="3">
        <v>1</v>
      </c>
      <c r="M3517" s="6">
        <v>60</v>
      </c>
      <c r="N3517" s="13">
        <v>60</v>
      </c>
      <c r="O3517" s="3">
        <v>44</v>
      </c>
      <c r="P3517" s="1">
        <v>2.93</v>
      </c>
      <c r="Q3517" s="1">
        <v>2.93</v>
      </c>
      <c r="R3517" s="3">
        <v>47</v>
      </c>
      <c r="S3517" s="1">
        <v>50</v>
      </c>
      <c r="T3517" s="1">
        <v>0</v>
      </c>
      <c r="U3517" s="1">
        <v>0</v>
      </c>
      <c r="V3517" s="1">
        <v>0</v>
      </c>
      <c r="W3517" s="1">
        <v>0</v>
      </c>
      <c r="X3517" s="1">
        <v>10</v>
      </c>
      <c r="Y3517" s="1">
        <v>20</v>
      </c>
      <c r="Z3517" s="1">
        <v>0</v>
      </c>
      <c r="AA3517" s="1">
        <v>20</v>
      </c>
      <c r="AB3517" s="1">
        <v>0</v>
      </c>
      <c r="AC3517" s="3">
        <v>11</v>
      </c>
      <c r="AD3517" s="1">
        <v>4.7402299000000002E-2</v>
      </c>
      <c r="AE3517" s="1">
        <v>-3.8055434823501197E-2</v>
      </c>
      <c r="AF3517" s="1">
        <v>1</v>
      </c>
      <c r="AG3517" s="1">
        <v>1</v>
      </c>
      <c r="AH3517" s="1">
        <v>11</v>
      </c>
      <c r="AI3517" s="1">
        <v>1</v>
      </c>
      <c r="AJ3517" s="1">
        <v>1</v>
      </c>
      <c r="AK3517" s="1">
        <v>51</v>
      </c>
    </row>
    <row r="3518" spans="1:37" x14ac:dyDescent="0.2">
      <c r="A3518" t="s">
        <v>3516</v>
      </c>
      <c r="B3518" t="s">
        <v>5123</v>
      </c>
      <c r="C3518" t="s">
        <v>5131</v>
      </c>
      <c r="D3518" t="s">
        <v>12076</v>
      </c>
      <c r="E3518" t="s">
        <v>12125</v>
      </c>
      <c r="F3518" s="35" t="s">
        <v>12126</v>
      </c>
      <c r="G3518" s="1" t="s">
        <v>5104</v>
      </c>
      <c r="H3518" s="1" t="s">
        <v>5104</v>
      </c>
      <c r="I3518" s="3">
        <v>1</v>
      </c>
      <c r="J3518" s="1">
        <v>0</v>
      </c>
      <c r="K3518" s="1">
        <v>0</v>
      </c>
      <c r="L3518" s="3">
        <v>1</v>
      </c>
      <c r="M3518" s="6">
        <v>59</v>
      </c>
      <c r="N3518" s="13">
        <v>59</v>
      </c>
      <c r="O3518" s="3">
        <v>44</v>
      </c>
      <c r="P3518" s="1">
        <v>2.09</v>
      </c>
      <c r="Q3518" s="1">
        <v>2.09</v>
      </c>
      <c r="R3518" s="3">
        <v>47</v>
      </c>
      <c r="S3518" s="1">
        <v>50</v>
      </c>
      <c r="T3518" s="1">
        <v>0</v>
      </c>
      <c r="U3518" s="1">
        <v>0</v>
      </c>
      <c r="V3518" s="1">
        <v>0</v>
      </c>
      <c r="W3518" s="1">
        <v>0</v>
      </c>
      <c r="X3518" s="1">
        <v>10</v>
      </c>
      <c r="Y3518" s="1">
        <v>20</v>
      </c>
      <c r="Z3518" s="1">
        <v>0</v>
      </c>
      <c r="AA3518" s="1">
        <v>20</v>
      </c>
      <c r="AB3518" s="1">
        <v>0</v>
      </c>
      <c r="AC3518" s="3">
        <v>11</v>
      </c>
      <c r="AD3518" s="1">
        <v>4.7402299000000002E-2</v>
      </c>
      <c r="AE3518" s="1">
        <v>-3.8055434823501197E-2</v>
      </c>
      <c r="AF3518" s="1">
        <v>1</v>
      </c>
      <c r="AG3518" s="1">
        <v>1</v>
      </c>
      <c r="AH3518" s="1">
        <v>11</v>
      </c>
      <c r="AI3518" s="1">
        <v>1</v>
      </c>
      <c r="AJ3518" s="1">
        <v>1</v>
      </c>
      <c r="AK3518" s="1">
        <v>51</v>
      </c>
    </row>
    <row r="3519" spans="1:37" x14ac:dyDescent="0.2">
      <c r="A3519" t="s">
        <v>3517</v>
      </c>
      <c r="B3519" t="s">
        <v>5123</v>
      </c>
      <c r="C3519" t="s">
        <v>5131</v>
      </c>
      <c r="D3519" t="s">
        <v>12076</v>
      </c>
      <c r="E3519" t="s">
        <v>12127</v>
      </c>
      <c r="F3519" s="35" t="s">
        <v>12128</v>
      </c>
      <c r="G3519" s="1" t="s">
        <v>5104</v>
      </c>
      <c r="H3519" s="1" t="s">
        <v>5104</v>
      </c>
      <c r="I3519" s="3">
        <v>1</v>
      </c>
      <c r="J3519" s="1">
        <v>0</v>
      </c>
      <c r="K3519" s="1">
        <v>0</v>
      </c>
      <c r="L3519" s="3">
        <v>1</v>
      </c>
      <c r="M3519" s="6">
        <v>40</v>
      </c>
      <c r="N3519" s="13">
        <v>40</v>
      </c>
      <c r="O3519" s="3">
        <v>44</v>
      </c>
      <c r="P3519" s="1">
        <v>2.92</v>
      </c>
      <c r="Q3519" s="1">
        <v>2.92</v>
      </c>
      <c r="R3519" s="3">
        <v>47</v>
      </c>
      <c r="S3519" s="1">
        <v>50</v>
      </c>
      <c r="T3519" s="1">
        <v>0</v>
      </c>
      <c r="U3519" s="1">
        <v>0</v>
      </c>
      <c r="V3519" s="1">
        <v>0</v>
      </c>
      <c r="W3519" s="1">
        <v>0</v>
      </c>
      <c r="X3519" s="1">
        <v>10</v>
      </c>
      <c r="Y3519" s="1">
        <v>20</v>
      </c>
      <c r="Z3519" s="1">
        <v>0</v>
      </c>
      <c r="AA3519" s="1">
        <v>20</v>
      </c>
      <c r="AB3519" s="1">
        <v>0</v>
      </c>
      <c r="AC3519" s="3">
        <v>11</v>
      </c>
      <c r="AD3519" s="1">
        <v>4.7402299000000002E-2</v>
      </c>
      <c r="AE3519" s="1">
        <v>-3.8055434823501197E-2</v>
      </c>
      <c r="AF3519" s="1">
        <v>1</v>
      </c>
      <c r="AG3519" s="1">
        <v>1</v>
      </c>
      <c r="AH3519" s="1">
        <v>11</v>
      </c>
      <c r="AI3519" s="1">
        <v>2</v>
      </c>
      <c r="AJ3519" s="1">
        <v>2</v>
      </c>
      <c r="AK3519" s="1">
        <v>51</v>
      </c>
    </row>
    <row r="3520" spans="1:37" x14ac:dyDescent="0.2">
      <c r="A3520" t="s">
        <v>3518</v>
      </c>
      <c r="B3520" t="s">
        <v>5123</v>
      </c>
      <c r="C3520" t="s">
        <v>5131</v>
      </c>
      <c r="D3520" t="s">
        <v>12076</v>
      </c>
      <c r="E3520" t="s">
        <v>5296</v>
      </c>
      <c r="F3520" s="35" t="s">
        <v>12129</v>
      </c>
      <c r="G3520" s="1" t="s">
        <v>5104</v>
      </c>
      <c r="H3520" s="1" t="s">
        <v>5104</v>
      </c>
      <c r="I3520" s="3">
        <v>1</v>
      </c>
      <c r="J3520" s="1">
        <v>1</v>
      </c>
      <c r="K3520" s="1">
        <v>1</v>
      </c>
      <c r="L3520" s="3">
        <v>1</v>
      </c>
      <c r="M3520" s="6">
        <v>39.6</v>
      </c>
      <c r="N3520" s="13">
        <v>39.6</v>
      </c>
      <c r="O3520" s="3">
        <v>44</v>
      </c>
      <c r="P3520" s="1">
        <v>3.91</v>
      </c>
      <c r="Q3520" s="1">
        <v>3.91</v>
      </c>
      <c r="R3520" s="3">
        <v>47</v>
      </c>
      <c r="S3520" s="1">
        <v>50</v>
      </c>
      <c r="T3520" s="1">
        <v>0</v>
      </c>
      <c r="U3520" s="1">
        <v>0</v>
      </c>
      <c r="V3520" s="1">
        <v>0</v>
      </c>
      <c r="W3520" s="1">
        <v>0</v>
      </c>
      <c r="X3520" s="1">
        <v>10</v>
      </c>
      <c r="Y3520" s="1">
        <v>20</v>
      </c>
      <c r="Z3520" s="1">
        <v>0</v>
      </c>
      <c r="AA3520" s="1">
        <v>20</v>
      </c>
      <c r="AB3520" s="1">
        <v>0</v>
      </c>
      <c r="AC3520" s="3">
        <v>11</v>
      </c>
      <c r="AD3520" s="1">
        <v>4.7402299000000002E-2</v>
      </c>
      <c r="AE3520" s="1">
        <v>-3.8055434823501197E-2</v>
      </c>
      <c r="AF3520" s="1">
        <v>1</v>
      </c>
      <c r="AG3520" s="1">
        <v>1</v>
      </c>
      <c r="AH3520" s="1">
        <v>11</v>
      </c>
      <c r="AI3520" s="1">
        <v>3</v>
      </c>
      <c r="AJ3520" s="1">
        <v>3</v>
      </c>
      <c r="AK3520" s="1">
        <v>51</v>
      </c>
    </row>
    <row r="3521" spans="1:37" x14ac:dyDescent="0.2">
      <c r="A3521" t="s">
        <v>3519</v>
      </c>
      <c r="B3521" t="s">
        <v>5123</v>
      </c>
      <c r="C3521" t="s">
        <v>5131</v>
      </c>
      <c r="D3521" t="s">
        <v>12076</v>
      </c>
      <c r="E3521" t="s">
        <v>6393</v>
      </c>
      <c r="F3521" s="35" t="s">
        <v>12130</v>
      </c>
      <c r="G3521" s="1" t="s">
        <v>5104</v>
      </c>
      <c r="H3521" s="1" t="s">
        <v>5104</v>
      </c>
      <c r="I3521" s="3">
        <v>1</v>
      </c>
      <c r="J3521" s="1">
        <v>0</v>
      </c>
      <c r="K3521" s="1">
        <v>0</v>
      </c>
      <c r="L3521" s="3">
        <v>1</v>
      </c>
      <c r="M3521" s="6">
        <v>40</v>
      </c>
      <c r="N3521" s="13">
        <v>40</v>
      </c>
      <c r="O3521" s="3">
        <v>44</v>
      </c>
      <c r="P3521" s="1">
        <v>2.375</v>
      </c>
      <c r="Q3521" s="1">
        <v>2.375</v>
      </c>
      <c r="R3521" s="3">
        <v>47</v>
      </c>
      <c r="S3521" s="1">
        <v>50</v>
      </c>
      <c r="T3521" s="1">
        <v>0</v>
      </c>
      <c r="U3521" s="1">
        <v>0</v>
      </c>
      <c r="V3521" s="1">
        <v>0</v>
      </c>
      <c r="W3521" s="1">
        <v>0</v>
      </c>
      <c r="X3521" s="1">
        <v>10</v>
      </c>
      <c r="Y3521" s="1">
        <v>20</v>
      </c>
      <c r="Z3521" s="1">
        <v>0</v>
      </c>
      <c r="AA3521" s="1">
        <v>20</v>
      </c>
      <c r="AB3521" s="1">
        <v>0</v>
      </c>
      <c r="AC3521" s="3">
        <v>11</v>
      </c>
      <c r="AD3521" s="1">
        <v>4.7402299000000002E-2</v>
      </c>
      <c r="AE3521" s="1">
        <v>-3.8055434823501197E-2</v>
      </c>
      <c r="AF3521" s="1">
        <v>1</v>
      </c>
      <c r="AG3521" s="1">
        <v>1</v>
      </c>
      <c r="AH3521" s="1">
        <v>11</v>
      </c>
      <c r="AI3521" s="1">
        <v>2</v>
      </c>
      <c r="AJ3521" s="1">
        <v>2</v>
      </c>
      <c r="AK3521" s="1">
        <v>51</v>
      </c>
    </row>
    <row r="3522" spans="1:37" x14ac:dyDescent="0.2">
      <c r="A3522" t="s">
        <v>3520</v>
      </c>
      <c r="B3522" t="s">
        <v>5123</v>
      </c>
      <c r="C3522" t="s">
        <v>5131</v>
      </c>
      <c r="D3522" t="s">
        <v>12076</v>
      </c>
      <c r="E3522" t="s">
        <v>7357</v>
      </c>
      <c r="F3522" s="35" t="s">
        <v>12131</v>
      </c>
      <c r="G3522" s="1" t="s">
        <v>5104</v>
      </c>
      <c r="H3522" s="1" t="s">
        <v>5104</v>
      </c>
      <c r="I3522" s="3">
        <v>1</v>
      </c>
      <c r="J3522" s="1">
        <v>0</v>
      </c>
      <c r="K3522" s="1">
        <v>0</v>
      </c>
      <c r="L3522" s="3">
        <v>1</v>
      </c>
      <c r="M3522" s="6">
        <v>40</v>
      </c>
      <c r="N3522" s="13">
        <v>40</v>
      </c>
      <c r="O3522" s="3">
        <v>44</v>
      </c>
      <c r="P3522" s="1">
        <v>3.0074999999999998</v>
      </c>
      <c r="Q3522" s="1">
        <v>3.0074999999999998</v>
      </c>
      <c r="R3522" s="3">
        <v>47</v>
      </c>
      <c r="S3522" s="1">
        <v>50</v>
      </c>
      <c r="T3522" s="1">
        <v>0</v>
      </c>
      <c r="U3522" s="1">
        <v>0</v>
      </c>
      <c r="V3522" s="1">
        <v>0</v>
      </c>
      <c r="W3522" s="1">
        <v>0</v>
      </c>
      <c r="X3522" s="1">
        <v>10</v>
      </c>
      <c r="Y3522" s="1">
        <v>20</v>
      </c>
      <c r="Z3522" s="1">
        <v>0</v>
      </c>
      <c r="AA3522" s="1">
        <v>20</v>
      </c>
      <c r="AB3522" s="1">
        <v>0</v>
      </c>
      <c r="AC3522" s="3">
        <v>11</v>
      </c>
      <c r="AD3522" s="1">
        <v>4.7402299000000002E-2</v>
      </c>
      <c r="AE3522" s="1">
        <v>-3.8055434823501197E-2</v>
      </c>
      <c r="AF3522" s="1">
        <v>1</v>
      </c>
      <c r="AG3522" s="1">
        <v>1</v>
      </c>
      <c r="AH3522" s="1">
        <v>11</v>
      </c>
      <c r="AI3522" s="1">
        <v>1</v>
      </c>
      <c r="AJ3522" s="1">
        <v>1</v>
      </c>
      <c r="AK3522" s="1">
        <v>51</v>
      </c>
    </row>
    <row r="3523" spans="1:37" x14ac:dyDescent="0.2">
      <c r="A3523" t="s">
        <v>3521</v>
      </c>
      <c r="B3523" t="s">
        <v>5123</v>
      </c>
      <c r="C3523" t="s">
        <v>5131</v>
      </c>
      <c r="D3523" t="s">
        <v>12076</v>
      </c>
      <c r="E3523" t="s">
        <v>6862</v>
      </c>
      <c r="F3523" s="35" t="s">
        <v>12132</v>
      </c>
      <c r="G3523" s="1" t="s">
        <v>5104</v>
      </c>
      <c r="H3523" s="1" t="s">
        <v>5104</v>
      </c>
      <c r="I3523" s="3">
        <v>1</v>
      </c>
      <c r="J3523" s="1">
        <v>0</v>
      </c>
      <c r="K3523" s="1">
        <v>0</v>
      </c>
      <c r="L3523" s="3">
        <v>1</v>
      </c>
      <c r="M3523" s="6">
        <v>32.6</v>
      </c>
      <c r="N3523" s="13">
        <v>32.6</v>
      </c>
      <c r="O3523" s="3">
        <v>44</v>
      </c>
      <c r="P3523" s="1">
        <v>2.4874999999999998</v>
      </c>
      <c r="Q3523" s="1">
        <v>2.4874999999999998</v>
      </c>
      <c r="R3523" s="3">
        <v>47</v>
      </c>
      <c r="S3523" s="1">
        <v>50</v>
      </c>
      <c r="T3523" s="1">
        <v>0</v>
      </c>
      <c r="U3523" s="1">
        <v>0</v>
      </c>
      <c r="V3523" s="1">
        <v>0</v>
      </c>
      <c r="W3523" s="1">
        <v>0</v>
      </c>
      <c r="X3523" s="1">
        <v>10</v>
      </c>
      <c r="Y3523" s="1">
        <v>20</v>
      </c>
      <c r="Z3523" s="1">
        <v>0</v>
      </c>
      <c r="AA3523" s="1">
        <v>20</v>
      </c>
      <c r="AB3523" s="1">
        <v>0</v>
      </c>
      <c r="AC3523" s="3">
        <v>11</v>
      </c>
      <c r="AD3523" s="1">
        <v>4.7402299000000002E-2</v>
      </c>
      <c r="AE3523" s="1">
        <v>-3.8055434823501301E-2</v>
      </c>
      <c r="AF3523" s="1">
        <v>1</v>
      </c>
      <c r="AG3523" s="1">
        <v>1</v>
      </c>
      <c r="AH3523" s="1">
        <v>11</v>
      </c>
      <c r="AI3523" s="1">
        <v>5</v>
      </c>
      <c r="AJ3523" s="1">
        <v>5</v>
      </c>
      <c r="AK3523" s="1">
        <v>51</v>
      </c>
    </row>
    <row r="3524" spans="1:37" x14ac:dyDescent="0.2">
      <c r="A3524" t="s">
        <v>3522</v>
      </c>
      <c r="B3524" t="s">
        <v>5123</v>
      </c>
      <c r="C3524" t="s">
        <v>5131</v>
      </c>
      <c r="D3524" t="s">
        <v>12076</v>
      </c>
      <c r="E3524" t="s">
        <v>8067</v>
      </c>
      <c r="F3524" s="35" t="s">
        <v>12133</v>
      </c>
      <c r="G3524" s="1" t="s">
        <v>5104</v>
      </c>
      <c r="H3524" s="1" t="s">
        <v>5104</v>
      </c>
      <c r="I3524" s="3">
        <v>1</v>
      </c>
      <c r="J3524" s="1">
        <v>0</v>
      </c>
      <c r="K3524" s="1">
        <v>0</v>
      </c>
      <c r="L3524" s="3">
        <v>1</v>
      </c>
      <c r="M3524" s="6">
        <v>28</v>
      </c>
      <c r="N3524" s="13">
        <v>28</v>
      </c>
      <c r="O3524" s="3">
        <v>44</v>
      </c>
      <c r="P3524" s="1">
        <v>3.69</v>
      </c>
      <c r="Q3524" s="1">
        <v>3.69</v>
      </c>
      <c r="R3524" s="3">
        <v>47</v>
      </c>
      <c r="S3524" s="1">
        <v>50</v>
      </c>
      <c r="T3524" s="1">
        <v>0</v>
      </c>
      <c r="U3524" s="1">
        <v>0</v>
      </c>
      <c r="V3524" s="1">
        <v>0</v>
      </c>
      <c r="W3524" s="1">
        <v>0</v>
      </c>
      <c r="X3524" s="1">
        <v>10</v>
      </c>
      <c r="Y3524" s="1">
        <v>20</v>
      </c>
      <c r="Z3524" s="1">
        <v>0</v>
      </c>
      <c r="AA3524" s="1">
        <v>20</v>
      </c>
      <c r="AB3524" s="1">
        <v>0</v>
      </c>
      <c r="AC3524" s="3">
        <v>11</v>
      </c>
      <c r="AD3524" s="1">
        <v>4.7402299000000002E-2</v>
      </c>
      <c r="AE3524" s="1">
        <v>-3.8055434823501301E-2</v>
      </c>
      <c r="AF3524" s="1">
        <v>1</v>
      </c>
      <c r="AG3524" s="1">
        <v>1</v>
      </c>
      <c r="AH3524" s="1">
        <v>11</v>
      </c>
      <c r="AI3524" s="1">
        <v>2</v>
      </c>
      <c r="AJ3524" s="1">
        <v>2</v>
      </c>
      <c r="AK3524" s="1">
        <v>51</v>
      </c>
    </row>
    <row r="3525" spans="1:37" x14ac:dyDescent="0.2">
      <c r="A3525" t="s">
        <v>3523</v>
      </c>
      <c r="B3525" t="s">
        <v>5123</v>
      </c>
      <c r="C3525" t="s">
        <v>5131</v>
      </c>
      <c r="D3525" t="s">
        <v>12076</v>
      </c>
      <c r="E3525" t="s">
        <v>12134</v>
      </c>
      <c r="F3525" s="35" t="s">
        <v>12135</v>
      </c>
      <c r="G3525" s="1" t="s">
        <v>5104</v>
      </c>
      <c r="H3525" s="1" t="s">
        <v>5104</v>
      </c>
      <c r="I3525" s="3">
        <v>1</v>
      </c>
      <c r="J3525" s="1">
        <v>0</v>
      </c>
      <c r="K3525" s="1">
        <v>0</v>
      </c>
      <c r="L3525" s="3">
        <v>1</v>
      </c>
      <c r="M3525" s="6">
        <v>40</v>
      </c>
      <c r="N3525" s="13">
        <v>40</v>
      </c>
      <c r="O3525" s="3">
        <v>44</v>
      </c>
      <c r="P3525" s="1">
        <v>4.13</v>
      </c>
      <c r="Q3525" s="1">
        <v>4.13</v>
      </c>
      <c r="R3525" s="3">
        <v>47</v>
      </c>
      <c r="S3525" s="1">
        <v>50</v>
      </c>
      <c r="T3525" s="1">
        <v>0</v>
      </c>
      <c r="U3525" s="1">
        <v>0</v>
      </c>
      <c r="V3525" s="1">
        <v>0</v>
      </c>
      <c r="W3525" s="1">
        <v>0</v>
      </c>
      <c r="X3525" s="1">
        <v>10</v>
      </c>
      <c r="Y3525" s="1">
        <v>20</v>
      </c>
      <c r="Z3525" s="1">
        <v>0</v>
      </c>
      <c r="AA3525" s="1">
        <v>20</v>
      </c>
      <c r="AB3525" s="1">
        <v>0</v>
      </c>
      <c r="AC3525" s="3">
        <v>11</v>
      </c>
      <c r="AD3525" s="1">
        <v>4.7402299000000002E-2</v>
      </c>
      <c r="AE3525" s="1">
        <v>-3.8055434823501301E-2</v>
      </c>
      <c r="AF3525" s="1">
        <v>1</v>
      </c>
      <c r="AG3525" s="1">
        <v>1</v>
      </c>
      <c r="AH3525" s="1">
        <v>11</v>
      </c>
      <c r="AI3525" s="1">
        <v>2</v>
      </c>
      <c r="AJ3525" s="1">
        <v>2</v>
      </c>
      <c r="AK3525" s="1">
        <v>51</v>
      </c>
    </row>
    <row r="3526" spans="1:37" x14ac:dyDescent="0.2">
      <c r="A3526" t="s">
        <v>3524</v>
      </c>
      <c r="B3526" t="s">
        <v>5123</v>
      </c>
      <c r="C3526" t="s">
        <v>5131</v>
      </c>
      <c r="D3526" t="s">
        <v>12076</v>
      </c>
      <c r="E3526" t="s">
        <v>12136</v>
      </c>
      <c r="F3526" s="35" t="s">
        <v>12137</v>
      </c>
      <c r="G3526" s="1" t="s">
        <v>5104</v>
      </c>
      <c r="H3526" s="1" t="s">
        <v>5104</v>
      </c>
      <c r="I3526" s="3">
        <v>1</v>
      </c>
      <c r="J3526" s="1">
        <v>0</v>
      </c>
      <c r="K3526" s="1">
        <v>0</v>
      </c>
      <c r="L3526" s="3">
        <v>1</v>
      </c>
      <c r="M3526" s="6">
        <v>39</v>
      </c>
      <c r="N3526" s="13">
        <v>39</v>
      </c>
      <c r="O3526" s="3">
        <v>44</v>
      </c>
      <c r="P3526" s="1">
        <v>3.6850000000000001</v>
      </c>
      <c r="Q3526" s="1">
        <v>3.6850000000000001</v>
      </c>
      <c r="R3526" s="3">
        <v>47</v>
      </c>
      <c r="S3526" s="1">
        <v>50</v>
      </c>
      <c r="T3526" s="1">
        <v>0</v>
      </c>
      <c r="U3526" s="1">
        <v>0</v>
      </c>
      <c r="V3526" s="1">
        <v>0</v>
      </c>
      <c r="W3526" s="1">
        <v>0</v>
      </c>
      <c r="X3526" s="1">
        <v>10</v>
      </c>
      <c r="Y3526" s="1">
        <v>20</v>
      </c>
      <c r="Z3526" s="1">
        <v>0</v>
      </c>
      <c r="AA3526" s="1">
        <v>20</v>
      </c>
      <c r="AB3526" s="1">
        <v>0</v>
      </c>
      <c r="AC3526" s="3">
        <v>11</v>
      </c>
      <c r="AD3526" s="1">
        <v>4.7402299000000002E-2</v>
      </c>
      <c r="AE3526" s="1">
        <v>-3.8055434823501301E-2</v>
      </c>
      <c r="AF3526" s="1">
        <v>1</v>
      </c>
      <c r="AG3526" s="1">
        <v>1</v>
      </c>
      <c r="AH3526" s="1">
        <v>11</v>
      </c>
      <c r="AI3526" s="1">
        <v>5</v>
      </c>
      <c r="AJ3526" s="1">
        <v>5</v>
      </c>
      <c r="AK3526" s="1">
        <v>51</v>
      </c>
    </row>
    <row r="3527" spans="1:37" x14ac:dyDescent="0.2">
      <c r="A3527" t="s">
        <v>3525</v>
      </c>
      <c r="B3527" t="s">
        <v>5123</v>
      </c>
      <c r="C3527" t="s">
        <v>5131</v>
      </c>
      <c r="D3527" t="s">
        <v>12076</v>
      </c>
      <c r="E3527" t="s">
        <v>12138</v>
      </c>
      <c r="F3527" s="35" t="s">
        <v>12139</v>
      </c>
      <c r="G3527" s="1" t="s">
        <v>5104</v>
      </c>
      <c r="H3527" s="1" t="s">
        <v>5104</v>
      </c>
      <c r="I3527" s="3">
        <v>2</v>
      </c>
      <c r="J3527" s="1">
        <v>0</v>
      </c>
      <c r="K3527" s="1">
        <v>0</v>
      </c>
      <c r="L3527" s="3">
        <v>1</v>
      </c>
      <c r="M3527" s="6">
        <v>40</v>
      </c>
      <c r="N3527" s="13">
        <v>40</v>
      </c>
      <c r="O3527" s="3">
        <v>44</v>
      </c>
      <c r="P3527" s="1">
        <v>2.6949999999999998</v>
      </c>
      <c r="Q3527" s="1">
        <v>2.6949999999999998</v>
      </c>
      <c r="R3527" s="3">
        <v>47</v>
      </c>
      <c r="S3527" s="1">
        <v>50</v>
      </c>
      <c r="T3527" s="1">
        <v>0</v>
      </c>
      <c r="U3527" s="1">
        <v>0</v>
      </c>
      <c r="V3527" s="1">
        <v>0</v>
      </c>
      <c r="W3527" s="1">
        <v>0</v>
      </c>
      <c r="X3527" s="1">
        <v>10</v>
      </c>
      <c r="Y3527" s="1">
        <v>20</v>
      </c>
      <c r="Z3527" s="1">
        <v>0</v>
      </c>
      <c r="AA3527" s="1">
        <v>20</v>
      </c>
      <c r="AB3527" s="1">
        <v>0</v>
      </c>
      <c r="AC3527" s="3">
        <v>11</v>
      </c>
      <c r="AD3527" s="1">
        <v>4.7402299000000002E-2</v>
      </c>
      <c r="AE3527" s="1">
        <v>-3.8055434823501301E-2</v>
      </c>
      <c r="AF3527" s="1">
        <v>1</v>
      </c>
      <c r="AG3527" s="1">
        <v>1</v>
      </c>
      <c r="AH3527" s="1">
        <v>11</v>
      </c>
      <c r="AI3527" s="1">
        <v>2</v>
      </c>
      <c r="AJ3527" s="1">
        <v>2</v>
      </c>
      <c r="AK3527" s="1">
        <v>51</v>
      </c>
    </row>
    <row r="3528" spans="1:37" x14ac:dyDescent="0.2">
      <c r="A3528" t="s">
        <v>3526</v>
      </c>
      <c r="B3528" t="s">
        <v>5123</v>
      </c>
      <c r="C3528" t="s">
        <v>5131</v>
      </c>
      <c r="D3528" t="s">
        <v>12076</v>
      </c>
      <c r="E3528" t="s">
        <v>12140</v>
      </c>
      <c r="F3528" s="35" t="s">
        <v>12141</v>
      </c>
      <c r="G3528" s="1" t="s">
        <v>5104</v>
      </c>
      <c r="H3528" s="1" t="s">
        <v>5104</v>
      </c>
      <c r="I3528" s="3">
        <v>1</v>
      </c>
      <c r="J3528" s="1">
        <v>0</v>
      </c>
      <c r="K3528" s="1">
        <v>0</v>
      </c>
      <c r="L3528" s="3">
        <v>1</v>
      </c>
      <c r="M3528" s="6">
        <v>13</v>
      </c>
      <c r="N3528" s="13">
        <v>13</v>
      </c>
      <c r="O3528" s="3">
        <v>44</v>
      </c>
      <c r="P3528" s="1">
        <v>3.5950000000000002</v>
      </c>
      <c r="Q3528" s="1">
        <v>3.5950000000000002</v>
      </c>
      <c r="R3528" s="3">
        <v>47</v>
      </c>
      <c r="S3528" s="1">
        <v>50</v>
      </c>
      <c r="T3528" s="1">
        <v>0</v>
      </c>
      <c r="U3528" s="1">
        <v>0</v>
      </c>
      <c r="V3528" s="1">
        <v>0</v>
      </c>
      <c r="W3528" s="1">
        <v>0</v>
      </c>
      <c r="X3528" s="1">
        <v>10</v>
      </c>
      <c r="Y3528" s="1">
        <v>20</v>
      </c>
      <c r="Z3528" s="1">
        <v>0</v>
      </c>
      <c r="AA3528" s="1">
        <v>20</v>
      </c>
      <c r="AB3528" s="1">
        <v>0</v>
      </c>
      <c r="AC3528" s="3">
        <v>11</v>
      </c>
      <c r="AD3528" s="1">
        <v>4.7402299000000002E-2</v>
      </c>
      <c r="AE3528" s="1">
        <v>-3.8055434823501301E-2</v>
      </c>
      <c r="AF3528" s="1">
        <v>1</v>
      </c>
      <c r="AG3528" s="1">
        <v>1</v>
      </c>
      <c r="AH3528" s="1">
        <v>11</v>
      </c>
      <c r="AI3528" s="1">
        <v>4</v>
      </c>
      <c r="AJ3528" s="1">
        <v>4</v>
      </c>
      <c r="AK3528" s="1">
        <v>51</v>
      </c>
    </row>
    <row r="3529" spans="1:37" x14ac:dyDescent="0.2">
      <c r="A3529" t="s">
        <v>3527</v>
      </c>
      <c r="B3529" t="s">
        <v>5123</v>
      </c>
      <c r="C3529" t="s">
        <v>5131</v>
      </c>
      <c r="D3529" t="s">
        <v>12076</v>
      </c>
      <c r="E3529" t="s">
        <v>8096</v>
      </c>
      <c r="F3529" s="35" t="s">
        <v>12142</v>
      </c>
      <c r="G3529" s="1" t="s">
        <v>5104</v>
      </c>
      <c r="H3529" s="1" t="s">
        <v>5104</v>
      </c>
      <c r="I3529" s="3">
        <v>1</v>
      </c>
      <c r="J3529" s="1">
        <v>0</v>
      </c>
      <c r="K3529" s="1">
        <v>0</v>
      </c>
      <c r="L3529" s="3">
        <v>1</v>
      </c>
      <c r="M3529" s="6">
        <v>40</v>
      </c>
      <c r="N3529" s="13">
        <v>40</v>
      </c>
      <c r="O3529" s="3">
        <v>44</v>
      </c>
      <c r="P3529" s="1">
        <v>3.1850000000000001</v>
      </c>
      <c r="Q3529" s="1">
        <v>3.1850000000000001</v>
      </c>
      <c r="R3529" s="3">
        <v>47</v>
      </c>
      <c r="S3529" s="1">
        <v>50</v>
      </c>
      <c r="T3529" s="1">
        <v>0</v>
      </c>
      <c r="U3529" s="1">
        <v>0</v>
      </c>
      <c r="V3529" s="1">
        <v>0</v>
      </c>
      <c r="W3529" s="1">
        <v>0</v>
      </c>
      <c r="X3529" s="1">
        <v>10</v>
      </c>
      <c r="Y3529" s="1">
        <v>20</v>
      </c>
      <c r="Z3529" s="1">
        <v>0</v>
      </c>
      <c r="AA3529" s="1">
        <v>20</v>
      </c>
      <c r="AB3529" s="1">
        <v>0</v>
      </c>
      <c r="AC3529" s="3">
        <v>11</v>
      </c>
      <c r="AD3529" s="1">
        <v>4.7402299000000002E-2</v>
      </c>
      <c r="AE3529" s="1">
        <v>-3.8055434823501301E-2</v>
      </c>
      <c r="AF3529" s="1">
        <v>1</v>
      </c>
      <c r="AG3529" s="1">
        <v>1</v>
      </c>
      <c r="AH3529" s="1">
        <v>11</v>
      </c>
      <c r="AI3529" s="1">
        <v>3</v>
      </c>
      <c r="AJ3529" s="1">
        <v>3</v>
      </c>
      <c r="AK3529" s="1">
        <v>51</v>
      </c>
    </row>
    <row r="3530" spans="1:37" x14ac:dyDescent="0.2">
      <c r="A3530" t="s">
        <v>3528</v>
      </c>
      <c r="B3530" t="s">
        <v>5123</v>
      </c>
      <c r="C3530" t="s">
        <v>5131</v>
      </c>
      <c r="D3530" t="s">
        <v>12076</v>
      </c>
      <c r="E3530" t="s">
        <v>12143</v>
      </c>
      <c r="F3530" s="35" t="s">
        <v>12144</v>
      </c>
      <c r="G3530" s="1" t="s">
        <v>5104</v>
      </c>
      <c r="H3530" s="1" t="s">
        <v>5104</v>
      </c>
      <c r="I3530" s="3">
        <v>1</v>
      </c>
      <c r="J3530" s="1">
        <v>0</v>
      </c>
      <c r="K3530" s="1">
        <v>0</v>
      </c>
      <c r="L3530" s="3">
        <v>1</v>
      </c>
      <c r="M3530" s="6">
        <v>24.5</v>
      </c>
      <c r="N3530" s="13">
        <v>24.5</v>
      </c>
      <c r="O3530" s="3">
        <v>44</v>
      </c>
      <c r="P3530" s="1">
        <v>2.6</v>
      </c>
      <c r="Q3530" s="1">
        <v>2.6</v>
      </c>
      <c r="R3530" s="3">
        <v>47</v>
      </c>
      <c r="S3530" s="1">
        <v>50</v>
      </c>
      <c r="T3530" s="1">
        <v>0</v>
      </c>
      <c r="U3530" s="1">
        <v>0</v>
      </c>
      <c r="V3530" s="1">
        <v>0</v>
      </c>
      <c r="W3530" s="1">
        <v>0</v>
      </c>
      <c r="X3530" s="1">
        <v>10</v>
      </c>
      <c r="Y3530" s="1">
        <v>20</v>
      </c>
      <c r="Z3530" s="1">
        <v>0</v>
      </c>
      <c r="AA3530" s="1">
        <v>20</v>
      </c>
      <c r="AB3530" s="1">
        <v>0</v>
      </c>
      <c r="AC3530" s="3">
        <v>11</v>
      </c>
      <c r="AD3530" s="1">
        <v>4.7402299000000002E-2</v>
      </c>
      <c r="AE3530" s="1">
        <v>-3.8055434823501301E-2</v>
      </c>
      <c r="AF3530" s="1">
        <v>1</v>
      </c>
      <c r="AG3530" s="1">
        <v>1</v>
      </c>
      <c r="AH3530" s="1">
        <v>11</v>
      </c>
      <c r="AI3530" s="1">
        <v>3</v>
      </c>
      <c r="AJ3530" s="1">
        <v>3</v>
      </c>
      <c r="AK3530" s="1">
        <v>51</v>
      </c>
    </row>
    <row r="3531" spans="1:37" x14ac:dyDescent="0.2">
      <c r="A3531" t="s">
        <v>3529</v>
      </c>
      <c r="B3531" t="s">
        <v>5123</v>
      </c>
      <c r="C3531" t="s">
        <v>5131</v>
      </c>
      <c r="D3531" t="s">
        <v>12076</v>
      </c>
      <c r="E3531" t="s">
        <v>12145</v>
      </c>
      <c r="F3531" s="35" t="s">
        <v>11777</v>
      </c>
      <c r="G3531" s="1" t="s">
        <v>5104</v>
      </c>
      <c r="H3531" s="1" t="s">
        <v>5104</v>
      </c>
      <c r="I3531" s="3">
        <v>1</v>
      </c>
      <c r="J3531" s="1">
        <v>0</v>
      </c>
      <c r="K3531" s="1">
        <v>0</v>
      </c>
      <c r="L3531" s="3">
        <v>1</v>
      </c>
      <c r="M3531" s="6">
        <f>(22+36)/2</f>
        <v>29</v>
      </c>
      <c r="N3531" s="1">
        <f>(22+36)/2</f>
        <v>29</v>
      </c>
      <c r="O3531" s="3">
        <v>1</v>
      </c>
      <c r="P3531" s="1">
        <v>3.1850000000000001</v>
      </c>
      <c r="Q3531" s="1">
        <v>3.1850000000000001</v>
      </c>
      <c r="R3531" s="3">
        <v>47</v>
      </c>
      <c r="S3531" s="1">
        <v>50</v>
      </c>
      <c r="T3531" s="1">
        <v>0</v>
      </c>
      <c r="U3531" s="1">
        <v>0</v>
      </c>
      <c r="V3531" s="1">
        <v>0</v>
      </c>
      <c r="W3531" s="1">
        <v>0</v>
      </c>
      <c r="X3531" s="1">
        <v>10</v>
      </c>
      <c r="Y3531" s="1">
        <v>20</v>
      </c>
      <c r="Z3531" s="1">
        <v>0</v>
      </c>
      <c r="AA3531" s="1">
        <v>20</v>
      </c>
      <c r="AB3531" s="1">
        <v>0</v>
      </c>
      <c r="AC3531" s="3">
        <v>11</v>
      </c>
      <c r="AD3531" s="1">
        <v>4.7402299000000002E-2</v>
      </c>
      <c r="AE3531" s="1">
        <v>-3.8055434823501301E-2</v>
      </c>
      <c r="AF3531" s="1">
        <v>1</v>
      </c>
      <c r="AG3531" s="1">
        <v>1</v>
      </c>
      <c r="AH3531" s="1">
        <v>11</v>
      </c>
      <c r="AI3531" s="1">
        <v>1</v>
      </c>
      <c r="AJ3531" s="1">
        <v>1</v>
      </c>
      <c r="AK3531" s="1">
        <v>51</v>
      </c>
    </row>
    <row r="3532" spans="1:37" x14ac:dyDescent="0.2">
      <c r="A3532" t="s">
        <v>3530</v>
      </c>
      <c r="B3532" t="s">
        <v>5123</v>
      </c>
      <c r="C3532" t="s">
        <v>5131</v>
      </c>
      <c r="D3532" t="s">
        <v>12076</v>
      </c>
      <c r="E3532" t="s">
        <v>8660</v>
      </c>
      <c r="F3532" s="35" t="s">
        <v>8661</v>
      </c>
      <c r="G3532" s="1" t="s">
        <v>5104</v>
      </c>
      <c r="H3532" s="1" t="s">
        <v>5104</v>
      </c>
      <c r="I3532" s="3">
        <v>1</v>
      </c>
      <c r="J3532" s="1">
        <v>0</v>
      </c>
      <c r="K3532" s="1">
        <v>0</v>
      </c>
      <c r="L3532" s="3">
        <v>1</v>
      </c>
      <c r="M3532" s="6">
        <v>21.4</v>
      </c>
      <c r="N3532" s="13">
        <v>21.4</v>
      </c>
      <c r="O3532" s="3">
        <v>44</v>
      </c>
      <c r="P3532" s="1" t="s">
        <v>2</v>
      </c>
      <c r="Q3532" s="1">
        <v>3.76</v>
      </c>
      <c r="R3532" s="3" t="s">
        <v>14989</v>
      </c>
      <c r="S3532" s="1">
        <v>29</v>
      </c>
      <c r="T3532" s="1">
        <v>0</v>
      </c>
      <c r="U3532" s="1">
        <v>0</v>
      </c>
      <c r="V3532" s="1">
        <v>0</v>
      </c>
      <c r="W3532" s="1">
        <v>14</v>
      </c>
      <c r="X3532" s="1">
        <v>15</v>
      </c>
      <c r="Y3532" s="1">
        <v>22</v>
      </c>
      <c r="Z3532" s="1">
        <v>0</v>
      </c>
      <c r="AA3532" s="1">
        <v>20</v>
      </c>
      <c r="AB3532" s="1">
        <v>0</v>
      </c>
      <c r="AC3532" s="3">
        <v>44</v>
      </c>
      <c r="AD3532" s="1">
        <v>2.0654374999999999E-2</v>
      </c>
      <c r="AE3532" s="1">
        <v>-5.4234152952753398E-2</v>
      </c>
      <c r="AF3532" s="1" t="s">
        <v>2</v>
      </c>
      <c r="AG3532" s="1">
        <v>1</v>
      </c>
      <c r="AH3532" s="1" t="s">
        <v>14989</v>
      </c>
      <c r="AI3532" s="1">
        <v>1</v>
      </c>
      <c r="AJ3532" s="1">
        <v>1</v>
      </c>
      <c r="AK3532" s="1">
        <v>51</v>
      </c>
    </row>
    <row r="3533" spans="1:37" x14ac:dyDescent="0.2">
      <c r="A3533" t="s">
        <v>3531</v>
      </c>
      <c r="B3533" t="s">
        <v>5123</v>
      </c>
      <c r="C3533" t="s">
        <v>5131</v>
      </c>
      <c r="D3533" t="s">
        <v>12076</v>
      </c>
      <c r="E3533" t="s">
        <v>12146</v>
      </c>
      <c r="F3533" s="35" t="s">
        <v>12147</v>
      </c>
      <c r="G3533" s="1" t="s">
        <v>5104</v>
      </c>
      <c r="H3533" s="1" t="s">
        <v>5104</v>
      </c>
      <c r="I3533" s="3">
        <v>1</v>
      </c>
      <c r="J3533" s="1">
        <v>0</v>
      </c>
      <c r="K3533" s="1">
        <v>0</v>
      </c>
      <c r="L3533" s="3">
        <v>1</v>
      </c>
      <c r="M3533" s="6">
        <v>21.5</v>
      </c>
      <c r="N3533" s="13">
        <v>21.5</v>
      </c>
      <c r="O3533" s="3">
        <v>44</v>
      </c>
      <c r="P3533" s="1">
        <v>4.6150000000000002</v>
      </c>
      <c r="Q3533" s="1">
        <v>4.6150000000000002</v>
      </c>
      <c r="R3533" s="3">
        <v>47</v>
      </c>
      <c r="S3533" s="1">
        <v>50</v>
      </c>
      <c r="T3533" s="1">
        <v>0</v>
      </c>
      <c r="U3533" s="1">
        <v>0</v>
      </c>
      <c r="V3533" s="1">
        <v>0</v>
      </c>
      <c r="W3533" s="1">
        <v>0</v>
      </c>
      <c r="X3533" s="1">
        <v>10</v>
      </c>
      <c r="Y3533" s="1">
        <v>20</v>
      </c>
      <c r="Z3533" s="1">
        <v>0</v>
      </c>
      <c r="AA3533" s="1">
        <v>20</v>
      </c>
      <c r="AB3533" s="1">
        <v>0</v>
      </c>
      <c r="AC3533" s="3">
        <v>11</v>
      </c>
      <c r="AD3533" s="1">
        <v>4.7402299000000002E-2</v>
      </c>
      <c r="AE3533" s="1">
        <v>-3.8055434823501301E-2</v>
      </c>
      <c r="AF3533" s="1">
        <v>1</v>
      </c>
      <c r="AG3533" s="1">
        <v>1</v>
      </c>
      <c r="AH3533" s="1">
        <v>11</v>
      </c>
      <c r="AI3533" s="1">
        <v>3</v>
      </c>
      <c r="AJ3533" s="1">
        <v>3</v>
      </c>
      <c r="AK3533" s="1">
        <v>51</v>
      </c>
    </row>
    <row r="3534" spans="1:37" x14ac:dyDescent="0.2">
      <c r="A3534" t="s">
        <v>3532</v>
      </c>
      <c r="B3534" t="s">
        <v>5123</v>
      </c>
      <c r="C3534" t="s">
        <v>5131</v>
      </c>
      <c r="D3534" t="s">
        <v>12076</v>
      </c>
      <c r="E3534" t="s">
        <v>12148</v>
      </c>
      <c r="F3534" s="35" t="s">
        <v>12149</v>
      </c>
      <c r="G3534" s="1" t="s">
        <v>5104</v>
      </c>
      <c r="H3534" s="1" t="s">
        <v>5104</v>
      </c>
      <c r="I3534" s="3">
        <v>1</v>
      </c>
      <c r="J3534" s="1">
        <v>0</v>
      </c>
      <c r="K3534" s="1">
        <v>0</v>
      </c>
      <c r="L3534" s="3">
        <v>1</v>
      </c>
      <c r="M3534" s="6">
        <v>40</v>
      </c>
      <c r="N3534" s="13">
        <v>40</v>
      </c>
      <c r="O3534" s="3">
        <v>44</v>
      </c>
      <c r="P3534" s="1">
        <v>3.1850000000000001</v>
      </c>
      <c r="Q3534" s="1">
        <v>3.1850000000000001</v>
      </c>
      <c r="R3534" s="3">
        <v>47</v>
      </c>
      <c r="S3534" s="1">
        <v>50</v>
      </c>
      <c r="T3534" s="1">
        <v>0</v>
      </c>
      <c r="U3534" s="1">
        <v>0</v>
      </c>
      <c r="V3534" s="1">
        <v>0</v>
      </c>
      <c r="W3534" s="1">
        <v>0</v>
      </c>
      <c r="X3534" s="1">
        <v>10</v>
      </c>
      <c r="Y3534" s="1">
        <v>20</v>
      </c>
      <c r="Z3534" s="1">
        <v>0</v>
      </c>
      <c r="AA3534" s="1">
        <v>20</v>
      </c>
      <c r="AB3534" s="1">
        <v>0</v>
      </c>
      <c r="AC3534" s="3">
        <v>11</v>
      </c>
      <c r="AD3534" s="1">
        <v>4.7402299000000002E-2</v>
      </c>
      <c r="AE3534" s="1">
        <v>-3.8055434823501301E-2</v>
      </c>
      <c r="AF3534" s="1">
        <v>1</v>
      </c>
      <c r="AG3534" s="1">
        <v>1</v>
      </c>
      <c r="AH3534" s="1">
        <v>11</v>
      </c>
      <c r="AI3534" s="1">
        <v>2</v>
      </c>
      <c r="AJ3534" s="1">
        <v>2</v>
      </c>
      <c r="AK3534" s="1">
        <v>51</v>
      </c>
    </row>
    <row r="3535" spans="1:37" x14ac:dyDescent="0.2">
      <c r="A3535" t="s">
        <v>3533</v>
      </c>
      <c r="B3535" t="s">
        <v>5123</v>
      </c>
      <c r="C3535" t="s">
        <v>5131</v>
      </c>
      <c r="D3535" t="s">
        <v>12076</v>
      </c>
      <c r="E3535" t="s">
        <v>12150</v>
      </c>
      <c r="F3535" s="35" t="s">
        <v>12151</v>
      </c>
      <c r="G3535" s="1" t="s">
        <v>5104</v>
      </c>
      <c r="H3535" s="1" t="s">
        <v>5104</v>
      </c>
      <c r="I3535" s="3">
        <v>1</v>
      </c>
      <c r="J3535" s="1">
        <v>0</v>
      </c>
      <c r="K3535" s="1">
        <v>0</v>
      </c>
      <c r="L3535" s="3">
        <v>1</v>
      </c>
      <c r="M3535" s="6">
        <v>53.6</v>
      </c>
      <c r="N3535" s="13">
        <v>53.6</v>
      </c>
      <c r="O3535" s="3">
        <v>44</v>
      </c>
      <c r="P3535" s="1">
        <v>4.6150000000000002</v>
      </c>
      <c r="Q3535" s="1">
        <v>4.6150000000000002</v>
      </c>
      <c r="R3535" s="3">
        <v>47</v>
      </c>
      <c r="S3535" s="1">
        <v>50</v>
      </c>
      <c r="T3535" s="1">
        <v>0</v>
      </c>
      <c r="U3535" s="1">
        <v>0</v>
      </c>
      <c r="V3535" s="1">
        <v>0</v>
      </c>
      <c r="W3535" s="1">
        <v>0</v>
      </c>
      <c r="X3535" s="1">
        <v>10</v>
      </c>
      <c r="Y3535" s="1">
        <v>20</v>
      </c>
      <c r="Z3535" s="1">
        <v>0</v>
      </c>
      <c r="AA3535" s="1">
        <v>20</v>
      </c>
      <c r="AB3535" s="1">
        <v>0</v>
      </c>
      <c r="AC3535" s="3">
        <v>11</v>
      </c>
      <c r="AD3535" s="1">
        <v>4.7402299000000002E-2</v>
      </c>
      <c r="AE3535" s="1">
        <v>-3.8055434823501301E-2</v>
      </c>
      <c r="AF3535" s="1">
        <v>1</v>
      </c>
      <c r="AG3535" s="1">
        <v>1</v>
      </c>
      <c r="AH3535" s="1">
        <v>11</v>
      </c>
      <c r="AI3535" s="1">
        <v>2</v>
      </c>
      <c r="AJ3535" s="1">
        <v>2</v>
      </c>
      <c r="AK3535" s="1">
        <v>51</v>
      </c>
    </row>
    <row r="3536" spans="1:37" x14ac:dyDescent="0.2">
      <c r="A3536" t="s">
        <v>3534</v>
      </c>
      <c r="B3536" t="s">
        <v>5123</v>
      </c>
      <c r="C3536" t="s">
        <v>5131</v>
      </c>
      <c r="D3536" t="s">
        <v>12076</v>
      </c>
      <c r="E3536" t="s">
        <v>10766</v>
      </c>
      <c r="F3536" s="35" t="s">
        <v>12152</v>
      </c>
      <c r="G3536" s="1" t="s">
        <v>5104</v>
      </c>
      <c r="H3536" s="1" t="s">
        <v>5104</v>
      </c>
      <c r="I3536" s="3">
        <v>1</v>
      </c>
      <c r="J3536" s="1">
        <v>0</v>
      </c>
      <c r="K3536" s="1">
        <v>0</v>
      </c>
      <c r="L3536" s="3">
        <v>1</v>
      </c>
      <c r="M3536" s="6">
        <v>36</v>
      </c>
      <c r="N3536" s="13">
        <v>36</v>
      </c>
      <c r="O3536" s="3">
        <v>44</v>
      </c>
      <c r="P3536" s="1">
        <v>3.19</v>
      </c>
      <c r="Q3536" s="1">
        <v>3.19</v>
      </c>
      <c r="R3536" s="3">
        <v>47</v>
      </c>
      <c r="S3536" s="1">
        <v>50</v>
      </c>
      <c r="T3536" s="1">
        <v>0</v>
      </c>
      <c r="U3536" s="1">
        <v>0</v>
      </c>
      <c r="V3536" s="1">
        <v>0</v>
      </c>
      <c r="W3536" s="1">
        <v>0</v>
      </c>
      <c r="X3536" s="1">
        <v>10</v>
      </c>
      <c r="Y3536" s="1">
        <v>20</v>
      </c>
      <c r="Z3536" s="1">
        <v>0</v>
      </c>
      <c r="AA3536" s="1">
        <v>20</v>
      </c>
      <c r="AB3536" s="1">
        <v>0</v>
      </c>
      <c r="AC3536" s="3">
        <v>11</v>
      </c>
      <c r="AD3536" s="1">
        <v>4.7402299000000002E-2</v>
      </c>
      <c r="AE3536" s="1">
        <v>-3.8055434823501301E-2</v>
      </c>
      <c r="AF3536" s="1">
        <v>1</v>
      </c>
      <c r="AG3536" s="1">
        <v>1</v>
      </c>
      <c r="AH3536" s="1">
        <v>11</v>
      </c>
      <c r="AI3536" s="1">
        <v>2</v>
      </c>
      <c r="AJ3536" s="1">
        <v>2</v>
      </c>
      <c r="AK3536" s="1">
        <v>51</v>
      </c>
    </row>
    <row r="3537" spans="1:37" x14ac:dyDescent="0.2">
      <c r="A3537" t="s">
        <v>3535</v>
      </c>
      <c r="B3537" t="s">
        <v>5123</v>
      </c>
      <c r="C3537" t="s">
        <v>5131</v>
      </c>
      <c r="D3537" t="s">
        <v>12076</v>
      </c>
      <c r="E3537" t="s">
        <v>12153</v>
      </c>
      <c r="F3537" s="35" t="s">
        <v>12154</v>
      </c>
      <c r="G3537" s="1" t="s">
        <v>5104</v>
      </c>
      <c r="H3537" s="1" t="s">
        <v>5104</v>
      </c>
      <c r="I3537" s="3">
        <v>1</v>
      </c>
      <c r="J3537" s="1">
        <v>0</v>
      </c>
      <c r="K3537" s="1">
        <v>0</v>
      </c>
      <c r="L3537" s="3">
        <v>1</v>
      </c>
      <c r="M3537" s="6">
        <v>26.1</v>
      </c>
      <c r="N3537" s="13">
        <v>26.1</v>
      </c>
      <c r="O3537" s="3">
        <v>44</v>
      </c>
      <c r="P3537" s="1">
        <v>3.1850000000000001</v>
      </c>
      <c r="Q3537" s="1">
        <v>3.1850000000000001</v>
      </c>
      <c r="R3537" s="3">
        <v>47</v>
      </c>
      <c r="S3537" s="1">
        <v>50</v>
      </c>
      <c r="T3537" s="1">
        <v>0</v>
      </c>
      <c r="U3537" s="1">
        <v>0</v>
      </c>
      <c r="V3537" s="1">
        <v>0</v>
      </c>
      <c r="W3537" s="1">
        <v>0</v>
      </c>
      <c r="X3537" s="1">
        <v>10</v>
      </c>
      <c r="Y3537" s="1">
        <v>20</v>
      </c>
      <c r="Z3537" s="1">
        <v>0</v>
      </c>
      <c r="AA3537" s="1">
        <v>20</v>
      </c>
      <c r="AB3537" s="1">
        <v>0</v>
      </c>
      <c r="AC3537" s="3">
        <v>11</v>
      </c>
      <c r="AD3537" s="1">
        <v>4.7402299000000002E-2</v>
      </c>
      <c r="AE3537" s="1">
        <v>-3.8055434823501301E-2</v>
      </c>
      <c r="AF3537" s="1">
        <v>1</v>
      </c>
      <c r="AG3537" s="1">
        <v>1</v>
      </c>
      <c r="AH3537" s="1">
        <v>11</v>
      </c>
      <c r="AI3537" s="1">
        <v>1</v>
      </c>
      <c r="AJ3537" s="1">
        <v>1</v>
      </c>
      <c r="AK3537" s="1">
        <v>51</v>
      </c>
    </row>
    <row r="3538" spans="1:37" x14ac:dyDescent="0.2">
      <c r="A3538" t="s">
        <v>3536</v>
      </c>
      <c r="B3538" t="s">
        <v>5123</v>
      </c>
      <c r="C3538" t="s">
        <v>5131</v>
      </c>
      <c r="D3538" t="s">
        <v>12076</v>
      </c>
      <c r="E3538" t="s">
        <v>12155</v>
      </c>
      <c r="F3538" s="35" t="s">
        <v>12156</v>
      </c>
      <c r="G3538" s="1" t="s">
        <v>5104</v>
      </c>
      <c r="H3538" s="1" t="s">
        <v>5104</v>
      </c>
      <c r="I3538" s="3">
        <v>1</v>
      </c>
      <c r="J3538" s="1">
        <v>0</v>
      </c>
      <c r="K3538" s="1">
        <v>0</v>
      </c>
      <c r="L3538" s="3">
        <v>1</v>
      </c>
      <c r="M3538" s="6">
        <v>29.2</v>
      </c>
      <c r="N3538" s="13">
        <v>29.2</v>
      </c>
      <c r="O3538" s="3">
        <v>44</v>
      </c>
      <c r="P3538" s="1">
        <v>2.38</v>
      </c>
      <c r="Q3538" s="1">
        <v>2.38</v>
      </c>
      <c r="R3538" s="3">
        <v>47</v>
      </c>
      <c r="S3538" s="1">
        <v>50</v>
      </c>
      <c r="T3538" s="1">
        <v>0</v>
      </c>
      <c r="U3538" s="1">
        <v>0</v>
      </c>
      <c r="V3538" s="1">
        <v>0</v>
      </c>
      <c r="W3538" s="1">
        <v>0</v>
      </c>
      <c r="X3538" s="1">
        <v>10</v>
      </c>
      <c r="Y3538" s="1">
        <v>20</v>
      </c>
      <c r="Z3538" s="1">
        <v>0</v>
      </c>
      <c r="AA3538" s="1">
        <v>20</v>
      </c>
      <c r="AB3538" s="1">
        <v>0</v>
      </c>
      <c r="AC3538" s="3">
        <v>11</v>
      </c>
      <c r="AD3538" s="1">
        <v>4.7402299000000002E-2</v>
      </c>
      <c r="AE3538" s="1">
        <v>-3.8055434823501301E-2</v>
      </c>
      <c r="AF3538" s="1">
        <v>1</v>
      </c>
      <c r="AG3538" s="1">
        <v>1</v>
      </c>
      <c r="AH3538" s="1">
        <v>11</v>
      </c>
      <c r="AI3538" s="1">
        <v>2</v>
      </c>
      <c r="AJ3538" s="1">
        <v>2</v>
      </c>
      <c r="AK3538" s="1">
        <v>51</v>
      </c>
    </row>
    <row r="3539" spans="1:37" x14ac:dyDescent="0.2">
      <c r="A3539" t="s">
        <v>3537</v>
      </c>
      <c r="B3539" t="s">
        <v>5123</v>
      </c>
      <c r="C3539" t="s">
        <v>5131</v>
      </c>
      <c r="D3539" t="s">
        <v>12076</v>
      </c>
      <c r="E3539" t="s">
        <v>12157</v>
      </c>
      <c r="F3539" s="35" t="s">
        <v>12158</v>
      </c>
      <c r="G3539" s="1" t="s">
        <v>5104</v>
      </c>
      <c r="H3539" s="1" t="s">
        <v>5104</v>
      </c>
      <c r="I3539" s="3">
        <v>1</v>
      </c>
      <c r="J3539" s="1">
        <v>0</v>
      </c>
      <c r="K3539" s="1">
        <v>0</v>
      </c>
      <c r="L3539" s="3">
        <v>1</v>
      </c>
      <c r="M3539" s="6">
        <v>27.4</v>
      </c>
      <c r="N3539" s="13">
        <v>27.4</v>
      </c>
      <c r="O3539" s="3">
        <v>44</v>
      </c>
      <c r="P3539" s="1">
        <v>3.49</v>
      </c>
      <c r="Q3539" s="1">
        <v>3.49</v>
      </c>
      <c r="R3539" s="3">
        <v>47</v>
      </c>
      <c r="S3539" s="1">
        <v>50</v>
      </c>
      <c r="T3539" s="1">
        <v>0</v>
      </c>
      <c r="U3539" s="1">
        <v>0</v>
      </c>
      <c r="V3539" s="1">
        <v>0</v>
      </c>
      <c r="W3539" s="1">
        <v>0</v>
      </c>
      <c r="X3539" s="1">
        <v>10</v>
      </c>
      <c r="Y3539" s="1">
        <v>20</v>
      </c>
      <c r="Z3539" s="1">
        <v>0</v>
      </c>
      <c r="AA3539" s="1">
        <v>20</v>
      </c>
      <c r="AB3539" s="1">
        <v>0</v>
      </c>
      <c r="AC3539" s="3">
        <v>11</v>
      </c>
      <c r="AD3539" s="1">
        <v>4.7402299000000002E-2</v>
      </c>
      <c r="AE3539" s="1">
        <v>-3.8055434823501301E-2</v>
      </c>
      <c r="AF3539" s="1">
        <v>1</v>
      </c>
      <c r="AG3539" s="1">
        <v>1</v>
      </c>
      <c r="AH3539" s="1">
        <v>11</v>
      </c>
      <c r="AI3539" s="1">
        <v>4</v>
      </c>
      <c r="AJ3539" s="1">
        <v>4</v>
      </c>
      <c r="AK3539" s="1">
        <v>51</v>
      </c>
    </row>
    <row r="3540" spans="1:37" x14ac:dyDescent="0.2">
      <c r="A3540" t="s">
        <v>3538</v>
      </c>
      <c r="B3540" t="s">
        <v>5123</v>
      </c>
      <c r="C3540" t="s">
        <v>5131</v>
      </c>
      <c r="D3540" t="s">
        <v>12076</v>
      </c>
      <c r="E3540" t="s">
        <v>12159</v>
      </c>
      <c r="F3540" s="35" t="s">
        <v>12160</v>
      </c>
      <c r="G3540" s="1" t="s">
        <v>5104</v>
      </c>
      <c r="H3540" s="1" t="s">
        <v>5104</v>
      </c>
      <c r="I3540" s="3">
        <v>1</v>
      </c>
      <c r="J3540" s="1">
        <v>0</v>
      </c>
      <c r="K3540" s="1">
        <v>0</v>
      </c>
      <c r="L3540" s="3">
        <v>1</v>
      </c>
      <c r="M3540" s="6">
        <v>53.8</v>
      </c>
      <c r="N3540" s="13">
        <v>53.8</v>
      </c>
      <c r="O3540" s="3">
        <v>44</v>
      </c>
      <c r="P3540" s="1">
        <v>3.19</v>
      </c>
      <c r="Q3540" s="1">
        <v>3.19</v>
      </c>
      <c r="R3540" s="3">
        <v>47</v>
      </c>
      <c r="S3540" s="1">
        <v>50</v>
      </c>
      <c r="T3540" s="1">
        <v>0</v>
      </c>
      <c r="U3540" s="1">
        <v>0</v>
      </c>
      <c r="V3540" s="1">
        <v>0</v>
      </c>
      <c r="W3540" s="1">
        <v>0</v>
      </c>
      <c r="X3540" s="1">
        <v>10</v>
      </c>
      <c r="Y3540" s="1">
        <v>20</v>
      </c>
      <c r="Z3540" s="1">
        <v>0</v>
      </c>
      <c r="AA3540" s="1">
        <v>20</v>
      </c>
      <c r="AB3540" s="1">
        <v>0</v>
      </c>
      <c r="AC3540" s="3">
        <v>11</v>
      </c>
      <c r="AD3540" s="1">
        <v>4.7402299000000002E-2</v>
      </c>
      <c r="AE3540" s="1">
        <v>-3.8055434823501301E-2</v>
      </c>
      <c r="AF3540" s="1">
        <v>1</v>
      </c>
      <c r="AG3540" s="1">
        <v>1</v>
      </c>
      <c r="AH3540" s="1">
        <v>11</v>
      </c>
      <c r="AI3540" s="1">
        <v>1</v>
      </c>
      <c r="AJ3540" s="1">
        <v>1</v>
      </c>
      <c r="AK3540" s="1">
        <v>51</v>
      </c>
    </row>
    <row r="3541" spans="1:37" x14ac:dyDescent="0.2">
      <c r="A3541" t="s">
        <v>3539</v>
      </c>
      <c r="B3541" t="s">
        <v>5123</v>
      </c>
      <c r="C3541" t="s">
        <v>5131</v>
      </c>
      <c r="D3541" t="s">
        <v>12076</v>
      </c>
      <c r="E3541" t="s">
        <v>12161</v>
      </c>
      <c r="F3541" s="35" t="s">
        <v>12162</v>
      </c>
      <c r="G3541" s="1" t="s">
        <v>5104</v>
      </c>
      <c r="H3541" s="1" t="s">
        <v>5104</v>
      </c>
      <c r="I3541" s="3">
        <v>1</v>
      </c>
      <c r="J3541" s="1">
        <v>0</v>
      </c>
      <c r="K3541" s="1">
        <v>0</v>
      </c>
      <c r="L3541" s="3">
        <v>1</v>
      </c>
      <c r="M3541" s="6">
        <v>26.3</v>
      </c>
      <c r="N3541" s="13">
        <v>26.3</v>
      </c>
      <c r="O3541" s="3">
        <v>44</v>
      </c>
      <c r="P3541" s="1">
        <v>3</v>
      </c>
      <c r="Q3541" s="1">
        <v>3</v>
      </c>
      <c r="R3541" s="3">
        <v>47</v>
      </c>
      <c r="S3541" s="1">
        <v>50</v>
      </c>
      <c r="T3541" s="1">
        <v>0</v>
      </c>
      <c r="U3541" s="1">
        <v>0</v>
      </c>
      <c r="V3541" s="1">
        <v>0</v>
      </c>
      <c r="W3541" s="1">
        <v>0</v>
      </c>
      <c r="X3541" s="1">
        <v>10</v>
      </c>
      <c r="Y3541" s="1">
        <v>20</v>
      </c>
      <c r="Z3541" s="1">
        <v>0</v>
      </c>
      <c r="AA3541" s="1">
        <v>20</v>
      </c>
      <c r="AB3541" s="1">
        <v>0</v>
      </c>
      <c r="AC3541" s="3">
        <v>11</v>
      </c>
      <c r="AD3541" s="1">
        <v>4.7402299000000002E-2</v>
      </c>
      <c r="AE3541" s="1">
        <v>-3.8055434823501301E-2</v>
      </c>
      <c r="AF3541" s="1">
        <v>1</v>
      </c>
      <c r="AG3541" s="1">
        <v>1</v>
      </c>
      <c r="AH3541" s="1">
        <v>11</v>
      </c>
      <c r="AI3541" s="1">
        <v>1</v>
      </c>
      <c r="AJ3541" s="1">
        <v>1</v>
      </c>
      <c r="AK3541" s="1">
        <v>51</v>
      </c>
    </row>
    <row r="3542" spans="1:37" x14ac:dyDescent="0.2">
      <c r="A3542" t="s">
        <v>3540</v>
      </c>
      <c r="B3542" t="s">
        <v>5123</v>
      </c>
      <c r="C3542" t="s">
        <v>5131</v>
      </c>
      <c r="D3542" t="s">
        <v>12076</v>
      </c>
      <c r="E3542" t="s">
        <v>12163</v>
      </c>
      <c r="F3542" s="35" t="s">
        <v>12164</v>
      </c>
      <c r="G3542" s="1" t="s">
        <v>5104</v>
      </c>
      <c r="H3542" s="1" t="s">
        <v>5104</v>
      </c>
      <c r="I3542" s="3">
        <v>1</v>
      </c>
      <c r="J3542" s="1">
        <v>0</v>
      </c>
      <c r="K3542" s="1">
        <v>0</v>
      </c>
      <c r="L3542" s="3">
        <v>1</v>
      </c>
      <c r="M3542" s="6">
        <v>40</v>
      </c>
      <c r="N3542" s="13">
        <v>40</v>
      </c>
      <c r="O3542" s="3">
        <v>44</v>
      </c>
      <c r="P3542" s="1">
        <v>2.105</v>
      </c>
      <c r="Q3542" s="1">
        <v>2.105</v>
      </c>
      <c r="R3542" s="3">
        <v>47</v>
      </c>
      <c r="S3542" s="1">
        <v>50</v>
      </c>
      <c r="T3542" s="1">
        <v>0</v>
      </c>
      <c r="U3542" s="1">
        <v>0</v>
      </c>
      <c r="V3542" s="1">
        <v>0</v>
      </c>
      <c r="W3542" s="1">
        <v>0</v>
      </c>
      <c r="X3542" s="1">
        <v>10</v>
      </c>
      <c r="Y3542" s="1">
        <v>20</v>
      </c>
      <c r="Z3542" s="1">
        <v>0</v>
      </c>
      <c r="AA3542" s="1">
        <v>20</v>
      </c>
      <c r="AB3542" s="1">
        <v>0</v>
      </c>
      <c r="AC3542" s="3">
        <v>11</v>
      </c>
      <c r="AD3542" s="1">
        <v>4.7402299000000002E-2</v>
      </c>
      <c r="AE3542" s="1">
        <v>-3.8055434823501301E-2</v>
      </c>
      <c r="AF3542" s="1">
        <v>1</v>
      </c>
      <c r="AG3542" s="1">
        <v>1</v>
      </c>
      <c r="AH3542" s="1">
        <v>11</v>
      </c>
      <c r="AI3542" s="1">
        <v>1</v>
      </c>
      <c r="AJ3542" s="1">
        <v>1</v>
      </c>
      <c r="AK3542" s="1">
        <v>51</v>
      </c>
    </row>
    <row r="3543" spans="1:37" x14ac:dyDescent="0.2">
      <c r="A3543" t="s">
        <v>3541</v>
      </c>
      <c r="B3543" t="s">
        <v>5168</v>
      </c>
      <c r="C3543" t="s">
        <v>5896</v>
      </c>
      <c r="D3543" t="s">
        <v>12165</v>
      </c>
      <c r="E3543" t="s">
        <v>7519</v>
      </c>
      <c r="F3543" s="35" t="s">
        <v>12166</v>
      </c>
      <c r="G3543" s="1" t="s">
        <v>5104</v>
      </c>
      <c r="H3543" s="1" t="s">
        <v>5107</v>
      </c>
      <c r="I3543" s="3">
        <v>1</v>
      </c>
      <c r="J3543" s="1">
        <v>0</v>
      </c>
      <c r="K3543" s="1">
        <v>0</v>
      </c>
      <c r="L3543" s="3">
        <v>1</v>
      </c>
      <c r="M3543" s="6">
        <v>9.4</v>
      </c>
      <c r="N3543" s="13">
        <v>9.4</v>
      </c>
      <c r="O3543" s="3">
        <v>44</v>
      </c>
      <c r="P3543" s="1">
        <v>1</v>
      </c>
      <c r="Q3543" s="1">
        <v>1</v>
      </c>
      <c r="R3543" s="3">
        <v>47</v>
      </c>
      <c r="S3543" s="1">
        <v>100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3">
        <v>11</v>
      </c>
      <c r="AD3543" s="1">
        <v>9.9855619000000007E-2</v>
      </c>
      <c r="AE3543" s="1">
        <v>2.2143426940416499E-2</v>
      </c>
      <c r="AF3543" s="1">
        <v>4</v>
      </c>
      <c r="AG3543" s="2">
        <v>4</v>
      </c>
      <c r="AH3543" s="1">
        <v>11</v>
      </c>
      <c r="AI3543" s="1">
        <v>3</v>
      </c>
      <c r="AJ3543" s="1">
        <v>3</v>
      </c>
      <c r="AK3543" s="1">
        <v>51</v>
      </c>
    </row>
    <row r="3544" spans="1:37" x14ac:dyDescent="0.2">
      <c r="A3544" t="s">
        <v>3542</v>
      </c>
      <c r="B3544" t="s">
        <v>5168</v>
      </c>
      <c r="C3544" t="s">
        <v>5896</v>
      </c>
      <c r="D3544" t="s">
        <v>12165</v>
      </c>
      <c r="E3544" t="s">
        <v>12167</v>
      </c>
      <c r="F3544" s="35" t="s">
        <v>12168</v>
      </c>
      <c r="G3544" s="1" t="s">
        <v>5104</v>
      </c>
      <c r="H3544" s="1" t="s">
        <v>5107</v>
      </c>
      <c r="I3544" s="3">
        <v>1</v>
      </c>
      <c r="J3544" s="1">
        <v>0</v>
      </c>
      <c r="K3544" s="1">
        <v>0</v>
      </c>
      <c r="L3544" s="3">
        <v>1</v>
      </c>
      <c r="M3544" s="6">
        <v>6</v>
      </c>
      <c r="N3544" s="13">
        <v>6</v>
      </c>
      <c r="O3544" s="3">
        <v>44</v>
      </c>
      <c r="P3544" s="1">
        <v>1</v>
      </c>
      <c r="Q3544" s="1">
        <v>1</v>
      </c>
      <c r="R3544" s="3">
        <v>1</v>
      </c>
      <c r="S3544" s="1">
        <v>100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3">
        <v>11</v>
      </c>
      <c r="AD3544" s="1">
        <v>9.9855619000000007E-2</v>
      </c>
      <c r="AE3544" s="1">
        <v>2.2143426940416499E-2</v>
      </c>
      <c r="AF3544" s="1">
        <v>4</v>
      </c>
      <c r="AG3544" s="2">
        <v>4</v>
      </c>
      <c r="AH3544" s="1">
        <v>11</v>
      </c>
      <c r="AI3544" s="1">
        <v>3</v>
      </c>
      <c r="AJ3544" s="1">
        <v>3</v>
      </c>
      <c r="AK3544" s="1">
        <v>51</v>
      </c>
    </row>
    <row r="3545" spans="1:37" x14ac:dyDescent="0.2">
      <c r="A3545" t="s">
        <v>3543</v>
      </c>
      <c r="B3545" t="s">
        <v>5168</v>
      </c>
      <c r="C3545" t="s">
        <v>5896</v>
      </c>
      <c r="D3545" t="s">
        <v>12165</v>
      </c>
      <c r="E3545" t="s">
        <v>5465</v>
      </c>
      <c r="F3545" s="35" t="s">
        <v>12169</v>
      </c>
      <c r="G3545" s="1" t="s">
        <v>5104</v>
      </c>
      <c r="H3545" s="1" t="s">
        <v>5107</v>
      </c>
      <c r="I3545" s="3">
        <v>1</v>
      </c>
      <c r="J3545" s="1">
        <v>0</v>
      </c>
      <c r="K3545" s="1">
        <v>0</v>
      </c>
      <c r="L3545" s="3">
        <v>1</v>
      </c>
      <c r="M3545" s="6">
        <v>5.4</v>
      </c>
      <c r="N3545" s="13">
        <v>5.4</v>
      </c>
      <c r="O3545" s="3">
        <v>44</v>
      </c>
      <c r="P3545" s="1">
        <v>0.995</v>
      </c>
      <c r="Q3545" s="1">
        <v>0.995</v>
      </c>
      <c r="R3545" s="3">
        <v>47</v>
      </c>
      <c r="S3545" s="1">
        <v>100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3">
        <v>11</v>
      </c>
      <c r="AD3545" s="1">
        <v>9.9855619000000007E-2</v>
      </c>
      <c r="AE3545" s="1">
        <v>2.2143426940416499E-2</v>
      </c>
      <c r="AF3545" s="1">
        <v>4</v>
      </c>
      <c r="AG3545" s="2">
        <v>4</v>
      </c>
      <c r="AH3545" s="1">
        <v>11</v>
      </c>
      <c r="AI3545" s="1">
        <v>4</v>
      </c>
      <c r="AJ3545" s="1">
        <v>4</v>
      </c>
      <c r="AK3545" s="1">
        <v>51</v>
      </c>
    </row>
    <row r="3546" spans="1:37" x14ac:dyDescent="0.2">
      <c r="A3546" t="s">
        <v>3544</v>
      </c>
      <c r="B3546" t="s">
        <v>5168</v>
      </c>
      <c r="C3546" t="s">
        <v>5896</v>
      </c>
      <c r="D3546" t="s">
        <v>12165</v>
      </c>
      <c r="E3546" t="s">
        <v>12170</v>
      </c>
      <c r="F3546" s="35" t="s">
        <v>14939</v>
      </c>
      <c r="G3546" s="1" t="s">
        <v>5104</v>
      </c>
      <c r="H3546" s="1" t="s">
        <v>5104</v>
      </c>
      <c r="I3546" s="3">
        <v>11</v>
      </c>
      <c r="J3546" s="1">
        <v>0</v>
      </c>
      <c r="K3546" s="1">
        <v>0</v>
      </c>
      <c r="L3546" s="3">
        <v>1</v>
      </c>
      <c r="M3546" s="6">
        <f>(4.1+6)/2</f>
        <v>5.05</v>
      </c>
      <c r="N3546" s="1">
        <f>(4.1+6)/2</f>
        <v>5.05</v>
      </c>
      <c r="O3546" s="3">
        <v>1</v>
      </c>
      <c r="P3546" s="1">
        <v>1</v>
      </c>
      <c r="Q3546" s="1">
        <v>1</v>
      </c>
      <c r="R3546" s="3">
        <v>1</v>
      </c>
      <c r="S3546" s="1">
        <v>100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3">
        <v>1</v>
      </c>
      <c r="AD3546" s="1">
        <v>9.9855619000000007E-2</v>
      </c>
      <c r="AE3546" s="1">
        <v>2.2143426940416499E-2</v>
      </c>
      <c r="AF3546" s="1">
        <v>4</v>
      </c>
      <c r="AG3546" s="2">
        <v>4</v>
      </c>
      <c r="AH3546" s="1">
        <v>1</v>
      </c>
      <c r="AI3546" s="1">
        <v>1</v>
      </c>
      <c r="AJ3546" s="1">
        <v>1</v>
      </c>
      <c r="AK3546" s="1">
        <v>51</v>
      </c>
    </row>
    <row r="3547" spans="1:37" x14ac:dyDescent="0.2">
      <c r="A3547" t="s">
        <v>3545</v>
      </c>
      <c r="B3547" t="s">
        <v>5168</v>
      </c>
      <c r="C3547" t="s">
        <v>5896</v>
      </c>
      <c r="D3547" t="s">
        <v>12165</v>
      </c>
      <c r="E3547" t="s">
        <v>11669</v>
      </c>
      <c r="F3547" s="35" t="s">
        <v>12171</v>
      </c>
      <c r="G3547" s="1" t="s">
        <v>5104</v>
      </c>
      <c r="H3547" s="1" t="s">
        <v>5104</v>
      </c>
      <c r="I3547" s="3">
        <v>1</v>
      </c>
      <c r="J3547" s="1">
        <v>0</v>
      </c>
      <c r="K3547" s="1">
        <v>0</v>
      </c>
      <c r="L3547" s="3">
        <v>1</v>
      </c>
      <c r="M3547" s="6">
        <v>4.4000000000000004</v>
      </c>
      <c r="N3547" s="13">
        <v>4.4000000000000004</v>
      </c>
      <c r="O3547" s="3">
        <v>44</v>
      </c>
      <c r="P3547" s="1">
        <v>1</v>
      </c>
      <c r="Q3547" s="1">
        <v>1</v>
      </c>
      <c r="R3547" s="3">
        <v>47</v>
      </c>
      <c r="S3547" s="1">
        <v>100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3">
        <v>11</v>
      </c>
      <c r="AD3547" s="1">
        <v>9.9855619000000007E-2</v>
      </c>
      <c r="AE3547" s="1">
        <v>2.2143426940416499E-2</v>
      </c>
      <c r="AF3547" s="1">
        <v>4</v>
      </c>
      <c r="AG3547" s="2">
        <v>4</v>
      </c>
      <c r="AH3547" s="1">
        <v>11</v>
      </c>
      <c r="AI3547" s="1">
        <v>2</v>
      </c>
      <c r="AJ3547" s="1">
        <v>2</v>
      </c>
      <c r="AK3547" s="1">
        <v>51</v>
      </c>
    </row>
    <row r="3548" spans="1:37" x14ac:dyDescent="0.2">
      <c r="A3548" t="s">
        <v>3546</v>
      </c>
      <c r="B3548" t="s">
        <v>7864</v>
      </c>
      <c r="C3548" t="s">
        <v>7865</v>
      </c>
      <c r="D3548" t="s">
        <v>12172</v>
      </c>
      <c r="E3548" t="s">
        <v>12173</v>
      </c>
      <c r="F3548" s="35" t="s">
        <v>12174</v>
      </c>
      <c r="G3548" s="1" t="s">
        <v>5104</v>
      </c>
      <c r="H3548" s="1" t="s">
        <v>5104</v>
      </c>
      <c r="I3548" s="3">
        <v>13</v>
      </c>
      <c r="J3548" s="1">
        <v>0</v>
      </c>
      <c r="K3548" s="1">
        <v>0</v>
      </c>
      <c r="L3548" s="3">
        <v>1</v>
      </c>
      <c r="M3548" s="6">
        <v>4800</v>
      </c>
      <c r="N3548" s="13">
        <v>4800</v>
      </c>
      <c r="O3548" s="3">
        <v>44</v>
      </c>
      <c r="P3548" s="1">
        <v>1.76</v>
      </c>
      <c r="Q3548" s="1">
        <v>1.76</v>
      </c>
      <c r="R3548" s="3">
        <v>47</v>
      </c>
      <c r="S3548" s="1">
        <v>60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40</v>
      </c>
      <c r="Z3548" s="1">
        <v>0</v>
      </c>
      <c r="AA3548" s="1">
        <v>0</v>
      </c>
      <c r="AB3548" s="1">
        <v>0</v>
      </c>
      <c r="AC3548" s="3">
        <v>11</v>
      </c>
      <c r="AD3548" s="1">
        <v>6.0278683999999999E-2</v>
      </c>
      <c r="AE3548" s="1">
        <v>-5.8506856736086299E-2</v>
      </c>
      <c r="AF3548" s="1">
        <v>1</v>
      </c>
      <c r="AG3548" s="1">
        <v>1</v>
      </c>
      <c r="AH3548" s="1">
        <v>11</v>
      </c>
      <c r="AI3548" s="1">
        <v>1</v>
      </c>
      <c r="AJ3548" s="1">
        <v>1</v>
      </c>
      <c r="AK3548" s="1">
        <v>51</v>
      </c>
    </row>
    <row r="3549" spans="1:37" x14ac:dyDescent="0.2">
      <c r="A3549" t="s">
        <v>3547</v>
      </c>
      <c r="B3549" t="s">
        <v>7864</v>
      </c>
      <c r="C3549" t="s">
        <v>7865</v>
      </c>
      <c r="D3549" t="s">
        <v>12172</v>
      </c>
      <c r="E3549" t="s">
        <v>7969</v>
      </c>
      <c r="F3549" s="35" t="s">
        <v>12175</v>
      </c>
      <c r="G3549" s="1" t="s">
        <v>5104</v>
      </c>
      <c r="H3549" s="1" t="s">
        <v>5104</v>
      </c>
      <c r="I3549" s="3">
        <v>1</v>
      </c>
      <c r="J3549" s="1">
        <v>0</v>
      </c>
      <c r="K3549" s="1">
        <v>0</v>
      </c>
      <c r="L3549" s="3">
        <v>1</v>
      </c>
      <c r="M3549" s="6">
        <v>838.5</v>
      </c>
      <c r="N3549" s="13">
        <v>838.5</v>
      </c>
      <c r="O3549" s="3">
        <v>44</v>
      </c>
      <c r="P3549" s="1">
        <v>1.4524999999999999</v>
      </c>
      <c r="Q3549" s="1">
        <v>1.4524999999999999</v>
      </c>
      <c r="R3549" s="3">
        <v>47</v>
      </c>
      <c r="S3549" s="1">
        <v>60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40</v>
      </c>
      <c r="Z3549" s="1">
        <v>0</v>
      </c>
      <c r="AA3549" s="1">
        <v>0</v>
      </c>
      <c r="AB3549" s="1">
        <v>0</v>
      </c>
      <c r="AC3549" s="3">
        <v>11</v>
      </c>
      <c r="AD3549" s="1">
        <v>6.0278683999999999E-2</v>
      </c>
      <c r="AE3549" s="1">
        <v>-5.8506856736086299E-2</v>
      </c>
      <c r="AF3549" s="1">
        <v>1</v>
      </c>
      <c r="AG3549" s="1">
        <v>1</v>
      </c>
      <c r="AH3549" s="1">
        <v>11</v>
      </c>
      <c r="AI3549" s="1">
        <v>4</v>
      </c>
      <c r="AJ3549" s="1">
        <v>4</v>
      </c>
      <c r="AK3549" s="1">
        <v>51</v>
      </c>
    </row>
    <row r="3550" spans="1:37" x14ac:dyDescent="0.2">
      <c r="A3550" t="s">
        <v>3548</v>
      </c>
      <c r="B3550" t="s">
        <v>5123</v>
      </c>
      <c r="C3550" t="s">
        <v>5254</v>
      </c>
      <c r="D3550" t="s">
        <v>12176</v>
      </c>
      <c r="E3550" t="s">
        <v>8583</v>
      </c>
      <c r="F3550" s="35" t="s">
        <v>12177</v>
      </c>
      <c r="G3550" s="1" t="s">
        <v>5104</v>
      </c>
      <c r="H3550" s="1" t="s">
        <v>5104</v>
      </c>
      <c r="I3550" s="3">
        <v>1</v>
      </c>
      <c r="J3550" s="1">
        <v>0</v>
      </c>
      <c r="K3550" s="1">
        <v>0</v>
      </c>
      <c r="L3550" s="3">
        <v>1</v>
      </c>
      <c r="M3550" s="6">
        <v>13.5</v>
      </c>
      <c r="N3550" s="13">
        <v>13.5</v>
      </c>
      <c r="O3550" s="3">
        <v>44</v>
      </c>
      <c r="P3550" s="1" t="s">
        <v>2</v>
      </c>
      <c r="Q3550" s="1">
        <v>3.2378999999999998</v>
      </c>
      <c r="R3550" s="3" t="s">
        <v>14989</v>
      </c>
      <c r="S3550" s="1">
        <v>20</v>
      </c>
      <c r="T3550" s="1">
        <v>0</v>
      </c>
      <c r="U3550" s="1">
        <v>20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20</v>
      </c>
      <c r="AB3550" s="1">
        <v>40</v>
      </c>
      <c r="AC3550" s="3">
        <v>11</v>
      </c>
      <c r="AD3550" s="1">
        <v>-3.5610638E-2</v>
      </c>
      <c r="AE3550" s="1">
        <v>3.5815214964697098E-2</v>
      </c>
      <c r="AF3550" s="1">
        <v>3</v>
      </c>
      <c r="AG3550" s="1">
        <v>3</v>
      </c>
      <c r="AH3550" s="1">
        <v>11</v>
      </c>
      <c r="AI3550" s="1">
        <v>1</v>
      </c>
      <c r="AJ3550" s="1">
        <v>1</v>
      </c>
      <c r="AK3550" s="1">
        <v>51</v>
      </c>
    </row>
    <row r="3551" spans="1:37" x14ac:dyDescent="0.2">
      <c r="A3551" t="s">
        <v>3549</v>
      </c>
      <c r="B3551" t="s">
        <v>5123</v>
      </c>
      <c r="C3551" t="s">
        <v>5254</v>
      </c>
      <c r="D3551" t="s">
        <v>12176</v>
      </c>
      <c r="E3551" t="s">
        <v>7717</v>
      </c>
      <c r="F3551" s="35" t="s">
        <v>12178</v>
      </c>
      <c r="G3551" s="1" t="s">
        <v>5104</v>
      </c>
      <c r="H3551" s="1" t="s">
        <v>5104</v>
      </c>
      <c r="I3551" s="3">
        <v>1</v>
      </c>
      <c r="J3551" s="1">
        <v>0</v>
      </c>
      <c r="K3551" s="1">
        <v>0</v>
      </c>
      <c r="L3551" s="3">
        <v>1</v>
      </c>
      <c r="M3551" s="6">
        <v>21.1</v>
      </c>
      <c r="N3551" s="13">
        <v>21.1</v>
      </c>
      <c r="O3551" s="3">
        <v>44</v>
      </c>
      <c r="P3551" s="1">
        <v>2</v>
      </c>
      <c r="Q3551" s="1">
        <v>2</v>
      </c>
      <c r="R3551" s="3">
        <v>47</v>
      </c>
      <c r="S3551" s="1">
        <v>20</v>
      </c>
      <c r="T3551" s="1">
        <v>0</v>
      </c>
      <c r="U3551" s="1">
        <v>20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20</v>
      </c>
      <c r="AB3551" s="1">
        <v>40</v>
      </c>
      <c r="AC3551" s="3">
        <v>11</v>
      </c>
      <c r="AD3551" s="1">
        <v>-3.5610638E-2</v>
      </c>
      <c r="AE3551" s="1">
        <v>3.5815214964697098E-2</v>
      </c>
      <c r="AF3551" s="1">
        <v>3</v>
      </c>
      <c r="AG3551" s="1">
        <v>3</v>
      </c>
      <c r="AH3551" s="1">
        <v>11</v>
      </c>
      <c r="AI3551" s="1">
        <v>1</v>
      </c>
      <c r="AJ3551" s="1">
        <v>1</v>
      </c>
      <c r="AK3551" s="1">
        <v>51</v>
      </c>
    </row>
    <row r="3552" spans="1:37" x14ac:dyDescent="0.2">
      <c r="A3552" t="s">
        <v>3550</v>
      </c>
      <c r="B3552" t="s">
        <v>5123</v>
      </c>
      <c r="C3552" t="s">
        <v>5254</v>
      </c>
      <c r="D3552" t="s">
        <v>12176</v>
      </c>
      <c r="E3552" t="s">
        <v>12179</v>
      </c>
      <c r="F3552" s="35" t="s">
        <v>12180</v>
      </c>
      <c r="G3552" s="1" t="s">
        <v>5104</v>
      </c>
      <c r="H3552" s="1" t="s">
        <v>5104</v>
      </c>
      <c r="I3552" s="3">
        <v>1</v>
      </c>
      <c r="J3552" s="1">
        <v>0</v>
      </c>
      <c r="K3552" s="1">
        <v>0</v>
      </c>
      <c r="L3552" s="3">
        <v>1</v>
      </c>
      <c r="M3552" s="6">
        <v>40</v>
      </c>
      <c r="N3552" s="13">
        <v>40</v>
      </c>
      <c r="O3552" s="3">
        <v>44</v>
      </c>
      <c r="P3552" s="1" t="s">
        <v>2</v>
      </c>
      <c r="Q3552" s="1">
        <v>2.3683999999999998</v>
      </c>
      <c r="R3552" s="3" t="s">
        <v>14989</v>
      </c>
      <c r="S3552" s="1">
        <v>20</v>
      </c>
      <c r="T3552" s="1">
        <v>0</v>
      </c>
      <c r="U3552" s="1">
        <v>20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20</v>
      </c>
      <c r="AB3552" s="1">
        <v>40</v>
      </c>
      <c r="AC3552" s="3">
        <v>11</v>
      </c>
      <c r="AD3552" s="1">
        <v>-3.5610638E-2</v>
      </c>
      <c r="AE3552" s="1">
        <v>3.5815214964697098E-2</v>
      </c>
      <c r="AF3552" s="1">
        <v>3</v>
      </c>
      <c r="AG3552" s="1">
        <v>3</v>
      </c>
      <c r="AH3552" s="1">
        <v>11</v>
      </c>
      <c r="AI3552" s="1">
        <v>2</v>
      </c>
      <c r="AJ3552" s="1">
        <v>2</v>
      </c>
      <c r="AK3552" s="1">
        <v>51</v>
      </c>
    </row>
    <row r="3553" spans="1:37" x14ac:dyDescent="0.2">
      <c r="A3553" t="s">
        <v>3551</v>
      </c>
      <c r="B3553" t="s">
        <v>5123</v>
      </c>
      <c r="C3553" t="s">
        <v>5254</v>
      </c>
      <c r="D3553" t="s">
        <v>12181</v>
      </c>
      <c r="E3553" t="s">
        <v>12182</v>
      </c>
      <c r="F3553" s="35" t="s">
        <v>12183</v>
      </c>
      <c r="G3553" s="1" t="s">
        <v>5104</v>
      </c>
      <c r="H3553" s="1" t="s">
        <v>5104</v>
      </c>
      <c r="I3553" s="3">
        <v>1</v>
      </c>
      <c r="J3553" s="1">
        <v>0</v>
      </c>
      <c r="K3553" s="1">
        <v>0</v>
      </c>
      <c r="L3553" s="3">
        <v>1</v>
      </c>
      <c r="M3553" s="6">
        <v>4290</v>
      </c>
      <c r="N3553" s="13">
        <v>4290</v>
      </c>
      <c r="O3553" s="3">
        <v>44</v>
      </c>
      <c r="P3553" s="1">
        <v>1.25</v>
      </c>
      <c r="Q3553" s="1">
        <v>1.25</v>
      </c>
      <c r="R3553" s="3">
        <v>47</v>
      </c>
      <c r="S3553" s="1">
        <v>10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30</v>
      </c>
      <c r="Z3553" s="1">
        <v>0</v>
      </c>
      <c r="AA3553" s="1">
        <v>30</v>
      </c>
      <c r="AB3553" s="1">
        <v>30</v>
      </c>
      <c r="AC3553" s="3">
        <v>11</v>
      </c>
      <c r="AD3553" s="1">
        <v>-6.1032835000000001E-2</v>
      </c>
      <c r="AE3553" s="1">
        <v>-3.96494422109352E-2</v>
      </c>
      <c r="AF3553" s="1">
        <v>3</v>
      </c>
      <c r="AG3553" s="1">
        <v>3</v>
      </c>
      <c r="AH3553" s="1">
        <v>11</v>
      </c>
      <c r="AI3553" s="1">
        <v>3</v>
      </c>
      <c r="AJ3553" s="1">
        <v>3</v>
      </c>
      <c r="AK3553" s="1">
        <v>51</v>
      </c>
    </row>
    <row r="3554" spans="1:37" x14ac:dyDescent="0.2">
      <c r="A3554" t="s">
        <v>3552</v>
      </c>
      <c r="B3554" t="s">
        <v>5123</v>
      </c>
      <c r="C3554" t="s">
        <v>5254</v>
      </c>
      <c r="D3554" t="s">
        <v>12181</v>
      </c>
      <c r="E3554" t="s">
        <v>8328</v>
      </c>
      <c r="F3554" s="35" t="s">
        <v>12184</v>
      </c>
      <c r="G3554" s="1" t="s">
        <v>5104</v>
      </c>
      <c r="H3554" s="1" t="s">
        <v>5104</v>
      </c>
      <c r="I3554" s="3">
        <v>1</v>
      </c>
      <c r="J3554" s="1">
        <v>0</v>
      </c>
      <c r="K3554" s="1">
        <v>0</v>
      </c>
      <c r="L3554" s="3">
        <v>1</v>
      </c>
      <c r="M3554" s="6">
        <v>997</v>
      </c>
      <c r="N3554" s="13">
        <v>997</v>
      </c>
      <c r="O3554" s="3">
        <v>44</v>
      </c>
      <c r="P3554" s="1">
        <v>1</v>
      </c>
      <c r="Q3554" s="1">
        <v>1</v>
      </c>
      <c r="R3554" s="3">
        <v>47</v>
      </c>
      <c r="S3554" s="1">
        <v>10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30</v>
      </c>
      <c r="Z3554" s="1">
        <v>0</v>
      </c>
      <c r="AA3554" s="1">
        <v>30</v>
      </c>
      <c r="AB3554" s="1">
        <v>30</v>
      </c>
      <c r="AC3554" s="3">
        <v>11</v>
      </c>
      <c r="AD3554" s="1">
        <v>-6.1032835000000001E-2</v>
      </c>
      <c r="AE3554" s="1">
        <v>-3.96494422109352E-2</v>
      </c>
      <c r="AF3554" s="1">
        <v>3</v>
      </c>
      <c r="AG3554" s="1">
        <v>3</v>
      </c>
      <c r="AH3554" s="1">
        <v>11</v>
      </c>
      <c r="AI3554" s="1">
        <v>2</v>
      </c>
      <c r="AJ3554" s="1">
        <v>2</v>
      </c>
      <c r="AK3554" s="1">
        <v>51</v>
      </c>
    </row>
    <row r="3555" spans="1:37" x14ac:dyDescent="0.2">
      <c r="A3555" t="s">
        <v>3553</v>
      </c>
      <c r="B3555" t="s">
        <v>5123</v>
      </c>
      <c r="C3555" t="s">
        <v>5254</v>
      </c>
      <c r="D3555" t="s">
        <v>12181</v>
      </c>
      <c r="E3555" t="s">
        <v>8274</v>
      </c>
      <c r="F3555" s="35" t="s">
        <v>12185</v>
      </c>
      <c r="G3555" s="1" t="s">
        <v>5104</v>
      </c>
      <c r="H3555" s="1" t="s">
        <v>5104</v>
      </c>
      <c r="I3555" s="3">
        <v>1</v>
      </c>
      <c r="J3555" s="1">
        <v>0</v>
      </c>
      <c r="K3555" s="1">
        <v>0</v>
      </c>
      <c r="L3555" s="3">
        <v>1</v>
      </c>
      <c r="M3555" s="6">
        <v>1178</v>
      </c>
      <c r="N3555" s="13">
        <v>1178</v>
      </c>
      <c r="O3555" s="3">
        <v>44</v>
      </c>
      <c r="P3555" s="1">
        <v>1.33</v>
      </c>
      <c r="Q3555" s="1">
        <v>1.33</v>
      </c>
      <c r="R3555" s="3">
        <v>47</v>
      </c>
      <c r="S3555" s="1">
        <v>10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30</v>
      </c>
      <c r="Z3555" s="1">
        <v>0</v>
      </c>
      <c r="AA3555" s="1">
        <v>30</v>
      </c>
      <c r="AB3555" s="1">
        <v>30</v>
      </c>
      <c r="AC3555" s="3">
        <v>11</v>
      </c>
      <c r="AD3555" s="1">
        <v>-6.1032835000000001E-2</v>
      </c>
      <c r="AE3555" s="1">
        <v>-3.96494422109352E-2</v>
      </c>
      <c r="AF3555" s="1">
        <v>3</v>
      </c>
      <c r="AG3555" s="1">
        <v>3</v>
      </c>
      <c r="AH3555" s="1">
        <v>11</v>
      </c>
      <c r="AI3555" s="1">
        <v>3</v>
      </c>
      <c r="AJ3555" s="1">
        <v>3</v>
      </c>
      <c r="AK3555" s="1">
        <v>51</v>
      </c>
    </row>
    <row r="3556" spans="1:37" x14ac:dyDescent="0.2">
      <c r="A3556" t="s">
        <v>3554</v>
      </c>
      <c r="B3556" t="s">
        <v>5123</v>
      </c>
      <c r="C3556" t="s">
        <v>5254</v>
      </c>
      <c r="D3556" t="s">
        <v>12181</v>
      </c>
      <c r="E3556" t="s">
        <v>12186</v>
      </c>
      <c r="F3556" s="35" t="s">
        <v>12187</v>
      </c>
      <c r="G3556" s="1" t="s">
        <v>5104</v>
      </c>
      <c r="H3556" s="1" t="s">
        <v>5104</v>
      </c>
      <c r="I3556" s="3">
        <v>1</v>
      </c>
      <c r="J3556" s="1">
        <v>0</v>
      </c>
      <c r="K3556" s="1">
        <v>0</v>
      </c>
      <c r="L3556" s="3">
        <v>1</v>
      </c>
      <c r="M3556" s="6">
        <v>1475.5</v>
      </c>
      <c r="N3556" s="13">
        <v>1475.5</v>
      </c>
      <c r="O3556" s="3">
        <v>44</v>
      </c>
      <c r="P3556" s="1">
        <v>0.98499999999999999</v>
      </c>
      <c r="Q3556" s="1">
        <v>0.98499999999999999</v>
      </c>
      <c r="R3556" s="3">
        <v>47</v>
      </c>
      <c r="S3556" s="1">
        <v>10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30</v>
      </c>
      <c r="Z3556" s="1">
        <v>0</v>
      </c>
      <c r="AA3556" s="1">
        <v>30</v>
      </c>
      <c r="AB3556" s="1">
        <v>30</v>
      </c>
      <c r="AC3556" s="3">
        <v>11</v>
      </c>
      <c r="AD3556" s="1">
        <v>-6.1032835000000001E-2</v>
      </c>
      <c r="AE3556" s="1">
        <v>-3.96494422109352E-2</v>
      </c>
      <c r="AF3556" s="1">
        <v>3</v>
      </c>
      <c r="AG3556" s="1">
        <v>3</v>
      </c>
      <c r="AH3556" s="1">
        <v>11</v>
      </c>
      <c r="AI3556" s="1">
        <v>2</v>
      </c>
      <c r="AJ3556" s="1">
        <v>2</v>
      </c>
      <c r="AK3556" s="1">
        <v>51</v>
      </c>
    </row>
    <row r="3557" spans="1:37" x14ac:dyDescent="0.2">
      <c r="A3557" t="s">
        <v>3555</v>
      </c>
      <c r="B3557" t="s">
        <v>5123</v>
      </c>
      <c r="C3557" t="s">
        <v>5254</v>
      </c>
      <c r="D3557" t="s">
        <v>12181</v>
      </c>
      <c r="E3557" t="s">
        <v>12188</v>
      </c>
      <c r="F3557" s="35" t="s">
        <v>12189</v>
      </c>
      <c r="G3557" s="1" t="s">
        <v>5104</v>
      </c>
      <c r="H3557" s="1" t="s">
        <v>5104</v>
      </c>
      <c r="I3557" s="3">
        <v>1</v>
      </c>
      <c r="J3557" s="1">
        <v>0</v>
      </c>
      <c r="K3557" s="1">
        <v>0</v>
      </c>
      <c r="L3557" s="3">
        <v>1</v>
      </c>
      <c r="M3557" s="6" t="s">
        <v>2</v>
      </c>
      <c r="N3557" s="13">
        <v>1712</v>
      </c>
      <c r="O3557" s="3" t="s">
        <v>14989</v>
      </c>
      <c r="P3557" s="1" t="s">
        <v>2</v>
      </c>
      <c r="Q3557" s="1">
        <v>1.9763999999999999</v>
      </c>
      <c r="R3557" s="3" t="s">
        <v>14989</v>
      </c>
      <c r="S3557" s="1">
        <v>10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30</v>
      </c>
      <c r="Z3557" s="1">
        <v>0</v>
      </c>
      <c r="AA3557" s="1">
        <v>30</v>
      </c>
      <c r="AB3557" s="1">
        <v>30</v>
      </c>
      <c r="AC3557" s="3">
        <v>44</v>
      </c>
      <c r="AD3557" s="1">
        <v>-6.1032835000000001E-2</v>
      </c>
      <c r="AE3557" s="1">
        <v>-3.96494422109352E-2</v>
      </c>
      <c r="AF3557" s="1">
        <v>3</v>
      </c>
      <c r="AG3557" s="1">
        <v>3</v>
      </c>
      <c r="AH3557" s="15">
        <v>1</v>
      </c>
      <c r="AI3557" s="1">
        <v>1</v>
      </c>
      <c r="AJ3557" s="1">
        <v>1</v>
      </c>
      <c r="AK3557" s="1">
        <v>51</v>
      </c>
    </row>
    <row r="3558" spans="1:37" x14ac:dyDescent="0.2">
      <c r="A3558" t="s">
        <v>3556</v>
      </c>
      <c r="B3558" t="s">
        <v>5123</v>
      </c>
      <c r="C3558" t="s">
        <v>5254</v>
      </c>
      <c r="D3558" t="s">
        <v>12181</v>
      </c>
      <c r="E3558" t="s">
        <v>12190</v>
      </c>
      <c r="F3558" s="35" t="s">
        <v>12191</v>
      </c>
      <c r="G3558" s="1" t="s">
        <v>5104</v>
      </c>
      <c r="H3558" s="1" t="s">
        <v>5104</v>
      </c>
      <c r="I3558" s="3">
        <v>1</v>
      </c>
      <c r="J3558" s="1">
        <v>0</v>
      </c>
      <c r="K3558" s="1">
        <v>0</v>
      </c>
      <c r="L3558" s="3">
        <v>1</v>
      </c>
      <c r="M3558" s="6" t="s">
        <v>2</v>
      </c>
      <c r="N3558" s="13">
        <v>1676.1</v>
      </c>
      <c r="O3558" s="3" t="s">
        <v>14989</v>
      </c>
      <c r="P3558" s="1" t="s">
        <v>2</v>
      </c>
      <c r="Q3558" s="1">
        <v>1.8213999999999999</v>
      </c>
      <c r="R3558" s="3" t="s">
        <v>14989</v>
      </c>
      <c r="S3558" s="1">
        <v>10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30</v>
      </c>
      <c r="Z3558" s="1">
        <v>0</v>
      </c>
      <c r="AA3558" s="1">
        <v>30</v>
      </c>
      <c r="AB3558" s="1">
        <v>30</v>
      </c>
      <c r="AC3558" s="3">
        <v>44</v>
      </c>
      <c r="AD3558" s="1">
        <v>-6.1032835000000001E-2</v>
      </c>
      <c r="AE3558" s="1">
        <v>-3.96494422109352E-2</v>
      </c>
      <c r="AF3558" s="1">
        <v>3</v>
      </c>
      <c r="AG3558" s="1">
        <v>3</v>
      </c>
      <c r="AH3558" s="15">
        <v>1</v>
      </c>
      <c r="AI3558" s="1">
        <v>2</v>
      </c>
      <c r="AJ3558" s="1">
        <v>2</v>
      </c>
      <c r="AK3558" s="1">
        <v>51</v>
      </c>
    </row>
    <row r="3559" spans="1:37" x14ac:dyDescent="0.2">
      <c r="A3559" t="s">
        <v>3557</v>
      </c>
      <c r="B3559" t="s">
        <v>5123</v>
      </c>
      <c r="C3559" t="s">
        <v>5254</v>
      </c>
      <c r="D3559" t="s">
        <v>12181</v>
      </c>
      <c r="E3559" t="s">
        <v>12192</v>
      </c>
      <c r="F3559" s="35" t="s">
        <v>12193</v>
      </c>
      <c r="G3559" s="1" t="s">
        <v>5104</v>
      </c>
      <c r="H3559" s="1" t="s">
        <v>5104</v>
      </c>
      <c r="I3559" s="3">
        <v>1</v>
      </c>
      <c r="J3559" s="1">
        <v>1</v>
      </c>
      <c r="K3559" s="1">
        <v>1</v>
      </c>
      <c r="L3559" s="3">
        <v>1</v>
      </c>
      <c r="M3559" s="6">
        <v>2710</v>
      </c>
      <c r="N3559" s="13">
        <v>2710</v>
      </c>
      <c r="O3559" s="3">
        <v>44</v>
      </c>
      <c r="P3559" s="1">
        <v>1</v>
      </c>
      <c r="Q3559" s="1">
        <v>1</v>
      </c>
      <c r="R3559" s="3">
        <v>47</v>
      </c>
      <c r="S3559" s="1">
        <v>10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30</v>
      </c>
      <c r="Z3559" s="1">
        <v>0</v>
      </c>
      <c r="AA3559" s="1">
        <v>30</v>
      </c>
      <c r="AB3559" s="1">
        <v>30</v>
      </c>
      <c r="AC3559" s="3">
        <v>11</v>
      </c>
      <c r="AD3559" s="1">
        <v>-6.1032835000000001E-2</v>
      </c>
      <c r="AE3559" s="1">
        <v>-3.96494422109352E-2</v>
      </c>
      <c r="AF3559" s="1">
        <v>3</v>
      </c>
      <c r="AG3559" s="1">
        <v>3</v>
      </c>
      <c r="AH3559" s="1">
        <v>11</v>
      </c>
      <c r="AI3559" s="1">
        <v>2</v>
      </c>
      <c r="AJ3559" s="1">
        <v>2</v>
      </c>
      <c r="AK3559" s="1">
        <v>51</v>
      </c>
    </row>
    <row r="3560" spans="1:37" x14ac:dyDescent="0.2">
      <c r="A3560" t="s">
        <v>3558</v>
      </c>
      <c r="B3560" t="s">
        <v>5123</v>
      </c>
      <c r="C3560" t="s">
        <v>5254</v>
      </c>
      <c r="D3560" t="s">
        <v>12181</v>
      </c>
      <c r="E3560" t="s">
        <v>6540</v>
      </c>
      <c r="F3560" s="35" t="s">
        <v>12194</v>
      </c>
      <c r="G3560" s="1" t="s">
        <v>5104</v>
      </c>
      <c r="H3560" s="1" t="s">
        <v>5104</v>
      </c>
      <c r="I3560" s="3">
        <v>1</v>
      </c>
      <c r="J3560" s="1">
        <v>0</v>
      </c>
      <c r="K3560" s="1">
        <v>0</v>
      </c>
      <c r="L3560" s="3">
        <v>1</v>
      </c>
      <c r="M3560" s="6">
        <v>1660.1</v>
      </c>
      <c r="N3560" s="13">
        <v>1660.1</v>
      </c>
      <c r="O3560" s="3">
        <v>44</v>
      </c>
      <c r="P3560" s="1">
        <v>1.04</v>
      </c>
      <c r="Q3560" s="1">
        <v>1.04</v>
      </c>
      <c r="R3560" s="3">
        <v>47</v>
      </c>
      <c r="S3560" s="1">
        <v>10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30</v>
      </c>
      <c r="Z3560" s="1">
        <v>0</v>
      </c>
      <c r="AA3560" s="1">
        <v>30</v>
      </c>
      <c r="AB3560" s="1">
        <v>30</v>
      </c>
      <c r="AC3560" s="3">
        <v>11</v>
      </c>
      <c r="AD3560" s="1">
        <v>-6.1032835000000001E-2</v>
      </c>
      <c r="AE3560" s="1">
        <v>-3.96494422109352E-2</v>
      </c>
      <c r="AF3560" s="1">
        <v>3</v>
      </c>
      <c r="AG3560" s="1">
        <v>3</v>
      </c>
      <c r="AH3560" s="1">
        <v>11</v>
      </c>
      <c r="AI3560" s="1">
        <v>5</v>
      </c>
      <c r="AJ3560" s="1">
        <v>5</v>
      </c>
      <c r="AK3560" s="1">
        <v>51</v>
      </c>
    </row>
    <row r="3561" spans="1:37" x14ac:dyDescent="0.2">
      <c r="A3561" t="s">
        <v>3559</v>
      </c>
      <c r="B3561" t="s">
        <v>5123</v>
      </c>
      <c r="C3561" t="s">
        <v>5254</v>
      </c>
      <c r="D3561" t="s">
        <v>12181</v>
      </c>
      <c r="E3561" t="s">
        <v>12195</v>
      </c>
      <c r="F3561" s="35" t="s">
        <v>12196</v>
      </c>
      <c r="G3561" s="1" t="s">
        <v>5104</v>
      </c>
      <c r="H3561" s="1" t="s">
        <v>5104</v>
      </c>
      <c r="I3561" s="3">
        <v>1</v>
      </c>
      <c r="J3561" s="1">
        <v>0</v>
      </c>
      <c r="K3561" s="1">
        <v>0</v>
      </c>
      <c r="L3561" s="3">
        <v>1</v>
      </c>
      <c r="M3561" s="6">
        <v>1676</v>
      </c>
      <c r="N3561" s="13">
        <v>1676</v>
      </c>
      <c r="O3561" s="3">
        <v>44</v>
      </c>
      <c r="P3561" s="1">
        <v>1.04</v>
      </c>
      <c r="Q3561" s="1">
        <v>1.04</v>
      </c>
      <c r="R3561" s="3">
        <v>47</v>
      </c>
      <c r="S3561" s="1">
        <v>10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30</v>
      </c>
      <c r="Z3561" s="1">
        <v>0</v>
      </c>
      <c r="AA3561" s="1">
        <v>30</v>
      </c>
      <c r="AB3561" s="1">
        <v>30</v>
      </c>
      <c r="AC3561" s="3">
        <v>11</v>
      </c>
      <c r="AD3561" s="1">
        <v>-6.1032835000000001E-2</v>
      </c>
      <c r="AE3561" s="1">
        <v>-3.96494422109352E-2</v>
      </c>
      <c r="AF3561" s="1">
        <v>3</v>
      </c>
      <c r="AG3561" s="1">
        <v>3</v>
      </c>
      <c r="AH3561" s="1">
        <v>11</v>
      </c>
      <c r="AI3561" s="1">
        <v>5</v>
      </c>
      <c r="AJ3561" s="1">
        <v>5</v>
      </c>
      <c r="AK3561" s="1">
        <v>51</v>
      </c>
    </row>
    <row r="3562" spans="1:37" x14ac:dyDescent="0.2">
      <c r="A3562" t="s">
        <v>3560</v>
      </c>
      <c r="B3562" t="s">
        <v>5123</v>
      </c>
      <c r="C3562" t="s">
        <v>5254</v>
      </c>
      <c r="D3562" t="s">
        <v>12181</v>
      </c>
      <c r="E3562" t="s">
        <v>12197</v>
      </c>
      <c r="F3562" s="35" t="s">
        <v>12198</v>
      </c>
      <c r="G3562" s="1" t="s">
        <v>5104</v>
      </c>
      <c r="H3562" s="1" t="s">
        <v>5104</v>
      </c>
      <c r="I3562" s="3">
        <v>1</v>
      </c>
      <c r="J3562" s="1">
        <v>0</v>
      </c>
      <c r="K3562" s="1">
        <v>0</v>
      </c>
      <c r="L3562" s="3">
        <v>1</v>
      </c>
      <c r="M3562" s="6">
        <v>1900</v>
      </c>
      <c r="N3562" s="13">
        <v>1900</v>
      </c>
      <c r="O3562" s="3">
        <v>44</v>
      </c>
      <c r="P3562" s="1">
        <v>1.33</v>
      </c>
      <c r="Q3562" s="1">
        <v>1.33</v>
      </c>
      <c r="R3562" s="3">
        <v>47</v>
      </c>
      <c r="S3562" s="1">
        <v>10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30</v>
      </c>
      <c r="Z3562" s="1">
        <v>0</v>
      </c>
      <c r="AA3562" s="1">
        <v>30</v>
      </c>
      <c r="AB3562" s="1">
        <v>30</v>
      </c>
      <c r="AC3562" s="3">
        <v>11</v>
      </c>
      <c r="AD3562" s="1">
        <v>-6.1032835000000001E-2</v>
      </c>
      <c r="AE3562" s="1">
        <v>-3.96494422109352E-2</v>
      </c>
      <c r="AF3562" s="1">
        <v>3</v>
      </c>
      <c r="AG3562" s="1">
        <v>3</v>
      </c>
      <c r="AH3562" s="1">
        <v>11</v>
      </c>
      <c r="AI3562" s="1">
        <v>1</v>
      </c>
      <c r="AJ3562" s="1">
        <v>1</v>
      </c>
      <c r="AK3562" s="1">
        <v>51</v>
      </c>
    </row>
    <row r="3563" spans="1:37" x14ac:dyDescent="0.2">
      <c r="A3563" t="s">
        <v>3561</v>
      </c>
      <c r="B3563" t="s">
        <v>5228</v>
      </c>
      <c r="C3563" t="s">
        <v>8738</v>
      </c>
      <c r="D3563" t="s">
        <v>12199</v>
      </c>
      <c r="E3563" t="s">
        <v>7411</v>
      </c>
      <c r="F3563" s="35" t="s">
        <v>12200</v>
      </c>
      <c r="G3563" s="1" t="s">
        <v>5104</v>
      </c>
      <c r="H3563" s="1" t="s">
        <v>5104</v>
      </c>
      <c r="I3563" s="3">
        <v>1</v>
      </c>
      <c r="J3563" s="1">
        <v>0</v>
      </c>
      <c r="K3563" s="1">
        <v>0</v>
      </c>
      <c r="L3563" s="3">
        <v>1</v>
      </c>
      <c r="M3563" s="6">
        <v>1300</v>
      </c>
      <c r="N3563" s="13">
        <v>1300</v>
      </c>
      <c r="O3563" s="3">
        <v>44</v>
      </c>
      <c r="P3563" s="1">
        <v>1</v>
      </c>
      <c r="Q3563" s="1">
        <v>1</v>
      </c>
      <c r="R3563" s="3">
        <v>47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100</v>
      </c>
      <c r="AC3563" s="3">
        <v>11</v>
      </c>
      <c r="AD3563" s="1">
        <v>-9.0224465000000004E-2</v>
      </c>
      <c r="AE3563" s="1">
        <v>7.4363546281954296E-2</v>
      </c>
      <c r="AF3563" s="1">
        <v>3</v>
      </c>
      <c r="AG3563" s="1">
        <v>3</v>
      </c>
      <c r="AH3563" s="1">
        <v>11</v>
      </c>
      <c r="AI3563" s="1">
        <v>2</v>
      </c>
      <c r="AJ3563" s="1">
        <v>2</v>
      </c>
      <c r="AK3563" s="1">
        <v>51</v>
      </c>
    </row>
    <row r="3564" spans="1:37" x14ac:dyDescent="0.2">
      <c r="A3564" t="s">
        <v>3562</v>
      </c>
      <c r="B3564" t="s">
        <v>5228</v>
      </c>
      <c r="C3564" t="s">
        <v>7455</v>
      </c>
      <c r="D3564" t="s">
        <v>12201</v>
      </c>
      <c r="E3564" t="s">
        <v>12202</v>
      </c>
      <c r="F3564" s="35" t="s">
        <v>12203</v>
      </c>
      <c r="G3564" s="1" t="s">
        <v>5104</v>
      </c>
      <c r="H3564" s="1" t="s">
        <v>5104</v>
      </c>
      <c r="I3564" s="3">
        <v>2</v>
      </c>
      <c r="J3564" s="1">
        <v>0</v>
      </c>
      <c r="K3564" s="1">
        <v>0</v>
      </c>
      <c r="L3564" s="3">
        <v>1</v>
      </c>
      <c r="M3564" s="6">
        <v>278</v>
      </c>
      <c r="N3564" s="13">
        <v>278</v>
      </c>
      <c r="O3564" s="3">
        <v>44</v>
      </c>
      <c r="P3564" s="1">
        <v>1.02</v>
      </c>
      <c r="Q3564" s="1">
        <v>1.02</v>
      </c>
      <c r="R3564" s="3">
        <v>47</v>
      </c>
      <c r="S3564" s="1">
        <v>40</v>
      </c>
      <c r="T3564" s="1">
        <v>0</v>
      </c>
      <c r="U3564" s="1">
        <v>0</v>
      </c>
      <c r="V3564" s="1">
        <v>0</v>
      </c>
      <c r="W3564" s="1">
        <v>10</v>
      </c>
      <c r="X3564" s="1">
        <v>0</v>
      </c>
      <c r="Y3564" s="1">
        <v>0</v>
      </c>
      <c r="Z3564" s="1">
        <v>30</v>
      </c>
      <c r="AA3564" s="1">
        <v>20</v>
      </c>
      <c r="AB3564" s="1">
        <v>0</v>
      </c>
      <c r="AC3564" s="3">
        <v>11</v>
      </c>
      <c r="AD3564" s="1">
        <v>4.9033187999999998E-2</v>
      </c>
      <c r="AE3564" s="1">
        <v>-1.3193386779384701E-2</v>
      </c>
      <c r="AF3564" s="1">
        <v>3</v>
      </c>
      <c r="AG3564" s="1">
        <v>3</v>
      </c>
      <c r="AH3564" s="1">
        <v>11</v>
      </c>
      <c r="AI3564" s="1">
        <v>2</v>
      </c>
      <c r="AJ3564" s="1">
        <v>2</v>
      </c>
      <c r="AK3564" s="1">
        <v>51</v>
      </c>
    </row>
    <row r="3565" spans="1:37" x14ac:dyDescent="0.2">
      <c r="A3565" t="s">
        <v>3563</v>
      </c>
      <c r="B3565" t="s">
        <v>5228</v>
      </c>
      <c r="C3565" t="s">
        <v>7455</v>
      </c>
      <c r="D3565" t="s">
        <v>12201</v>
      </c>
      <c r="E3565" t="s">
        <v>5849</v>
      </c>
      <c r="F3565" s="35" t="s">
        <v>12204</v>
      </c>
      <c r="G3565" s="1" t="s">
        <v>5104</v>
      </c>
      <c r="H3565" s="1" t="s">
        <v>5104</v>
      </c>
      <c r="I3565" s="3">
        <v>1</v>
      </c>
      <c r="J3565" s="1">
        <v>0</v>
      </c>
      <c r="K3565" s="1">
        <v>0</v>
      </c>
      <c r="L3565" s="3">
        <v>1</v>
      </c>
      <c r="M3565" s="6">
        <v>575</v>
      </c>
      <c r="N3565" s="13">
        <v>575</v>
      </c>
      <c r="O3565" s="3">
        <v>44</v>
      </c>
      <c r="P3565" s="1">
        <v>1.1200000000000001</v>
      </c>
      <c r="Q3565" s="1">
        <v>1.1200000000000001</v>
      </c>
      <c r="R3565" s="3">
        <v>47</v>
      </c>
      <c r="S3565" s="1">
        <v>40</v>
      </c>
      <c r="T3565" s="1">
        <v>0</v>
      </c>
      <c r="U3565" s="1">
        <v>0</v>
      </c>
      <c r="V3565" s="1">
        <v>0</v>
      </c>
      <c r="W3565" s="1">
        <v>10</v>
      </c>
      <c r="X3565" s="1">
        <v>0</v>
      </c>
      <c r="Y3565" s="1">
        <v>0</v>
      </c>
      <c r="Z3565" s="1">
        <v>30</v>
      </c>
      <c r="AA3565" s="1">
        <v>20</v>
      </c>
      <c r="AB3565" s="1">
        <v>0</v>
      </c>
      <c r="AC3565" s="3">
        <v>11</v>
      </c>
      <c r="AD3565" s="1">
        <v>4.9033187999999998E-2</v>
      </c>
      <c r="AE3565" s="1">
        <v>-1.3193386779384701E-2</v>
      </c>
      <c r="AF3565" s="1">
        <v>3</v>
      </c>
      <c r="AG3565" s="1">
        <v>3</v>
      </c>
      <c r="AH3565" s="1">
        <v>11</v>
      </c>
      <c r="AI3565" s="1">
        <v>3</v>
      </c>
      <c r="AJ3565" s="1">
        <v>3</v>
      </c>
      <c r="AK3565" s="1">
        <v>51</v>
      </c>
    </row>
    <row r="3566" spans="1:37" x14ac:dyDescent="0.2">
      <c r="A3566" t="s">
        <v>3564</v>
      </c>
      <c r="B3566" t="s">
        <v>5228</v>
      </c>
      <c r="C3566" t="s">
        <v>7455</v>
      </c>
      <c r="D3566" t="s">
        <v>12201</v>
      </c>
      <c r="E3566" t="s">
        <v>12205</v>
      </c>
      <c r="F3566" s="35" t="s">
        <v>12206</v>
      </c>
      <c r="G3566" s="1" t="s">
        <v>5104</v>
      </c>
      <c r="H3566" s="1" t="s">
        <v>5104</v>
      </c>
      <c r="I3566" s="3">
        <v>1</v>
      </c>
      <c r="J3566" s="1">
        <v>0</v>
      </c>
      <c r="K3566" s="1">
        <v>0</v>
      </c>
      <c r="L3566" s="3">
        <v>1</v>
      </c>
      <c r="M3566" s="6">
        <v>88.4</v>
      </c>
      <c r="N3566" s="13">
        <v>88.4</v>
      </c>
      <c r="O3566" s="3">
        <v>44</v>
      </c>
      <c r="P3566" s="1">
        <v>1.68</v>
      </c>
      <c r="Q3566" s="1">
        <v>1.68</v>
      </c>
      <c r="R3566" s="3">
        <v>47</v>
      </c>
      <c r="S3566" s="1">
        <v>40</v>
      </c>
      <c r="T3566" s="1">
        <v>0</v>
      </c>
      <c r="U3566" s="1">
        <v>0</v>
      </c>
      <c r="V3566" s="1">
        <v>0</v>
      </c>
      <c r="W3566" s="1">
        <v>10</v>
      </c>
      <c r="X3566" s="1">
        <v>0</v>
      </c>
      <c r="Y3566" s="1">
        <v>0</v>
      </c>
      <c r="Z3566" s="1">
        <v>30</v>
      </c>
      <c r="AA3566" s="1">
        <v>20</v>
      </c>
      <c r="AB3566" s="1">
        <v>0</v>
      </c>
      <c r="AC3566" s="3">
        <v>11</v>
      </c>
      <c r="AD3566" s="1">
        <v>4.9033187999999998E-2</v>
      </c>
      <c r="AE3566" s="1">
        <v>-1.3193386779384701E-2</v>
      </c>
      <c r="AF3566" s="1">
        <v>3</v>
      </c>
      <c r="AG3566" s="1">
        <v>3</v>
      </c>
      <c r="AH3566" s="1">
        <v>11</v>
      </c>
      <c r="AI3566" s="1">
        <v>4</v>
      </c>
      <c r="AJ3566" s="1">
        <v>4</v>
      </c>
      <c r="AK3566" s="1">
        <v>51</v>
      </c>
    </row>
    <row r="3567" spans="1:37" x14ac:dyDescent="0.2">
      <c r="A3567" t="s">
        <v>3565</v>
      </c>
      <c r="B3567" t="s">
        <v>5228</v>
      </c>
      <c r="C3567" t="s">
        <v>7455</v>
      </c>
      <c r="D3567" t="s">
        <v>12201</v>
      </c>
      <c r="E3567" t="s">
        <v>8839</v>
      </c>
      <c r="F3567" s="35" t="s">
        <v>12207</v>
      </c>
      <c r="G3567" s="1" t="s">
        <v>5104</v>
      </c>
      <c r="H3567" s="1" t="s">
        <v>5104</v>
      </c>
      <c r="I3567" s="3">
        <v>1</v>
      </c>
      <c r="J3567" s="1">
        <v>1</v>
      </c>
      <c r="K3567" s="1">
        <v>1</v>
      </c>
      <c r="L3567" s="3">
        <v>1</v>
      </c>
      <c r="M3567" s="6">
        <v>106.3</v>
      </c>
      <c r="N3567" s="13">
        <v>106.3</v>
      </c>
      <c r="O3567" s="3">
        <v>44</v>
      </c>
      <c r="P3567" s="1">
        <v>1.91</v>
      </c>
      <c r="Q3567" s="1">
        <v>1.91</v>
      </c>
      <c r="R3567" s="3">
        <v>47</v>
      </c>
      <c r="S3567" s="1">
        <v>40</v>
      </c>
      <c r="T3567" s="1">
        <v>0</v>
      </c>
      <c r="U3567" s="1">
        <v>0</v>
      </c>
      <c r="V3567" s="1">
        <v>0</v>
      </c>
      <c r="W3567" s="1">
        <v>10</v>
      </c>
      <c r="X3567" s="1">
        <v>0</v>
      </c>
      <c r="Y3567" s="1">
        <v>0</v>
      </c>
      <c r="Z3567" s="1">
        <v>30</v>
      </c>
      <c r="AA3567" s="1">
        <v>20</v>
      </c>
      <c r="AB3567" s="1">
        <v>0</v>
      </c>
      <c r="AC3567" s="3">
        <v>11</v>
      </c>
      <c r="AD3567" s="1">
        <v>4.9033187999999998E-2</v>
      </c>
      <c r="AE3567" s="1">
        <v>-1.3193386779384701E-2</v>
      </c>
      <c r="AF3567" s="1">
        <v>3</v>
      </c>
      <c r="AG3567" s="1">
        <v>3</v>
      </c>
      <c r="AH3567" s="1">
        <v>11</v>
      </c>
      <c r="AI3567" s="1">
        <v>8</v>
      </c>
      <c r="AJ3567" s="1">
        <v>8</v>
      </c>
      <c r="AK3567" s="1">
        <v>51</v>
      </c>
    </row>
    <row r="3568" spans="1:37" x14ac:dyDescent="0.2">
      <c r="A3568" t="s">
        <v>3566</v>
      </c>
      <c r="B3568" t="s">
        <v>5228</v>
      </c>
      <c r="C3568" t="s">
        <v>7455</v>
      </c>
      <c r="D3568" t="s">
        <v>12201</v>
      </c>
      <c r="E3568" t="s">
        <v>7345</v>
      </c>
      <c r="F3568" s="35" t="s">
        <v>12208</v>
      </c>
      <c r="G3568" s="1" t="s">
        <v>5104</v>
      </c>
      <c r="H3568" s="1" t="s">
        <v>5104</v>
      </c>
      <c r="I3568" s="3">
        <v>1</v>
      </c>
      <c r="J3568" s="1">
        <v>0</v>
      </c>
      <c r="K3568" s="1">
        <v>0</v>
      </c>
      <c r="L3568" s="3">
        <v>1</v>
      </c>
      <c r="M3568" s="6">
        <v>353</v>
      </c>
      <c r="N3568" s="13">
        <v>353</v>
      </c>
      <c r="O3568" s="3">
        <v>44</v>
      </c>
      <c r="P3568" s="1">
        <v>1.6725000000000001</v>
      </c>
      <c r="Q3568" s="1">
        <v>1.6725000000000001</v>
      </c>
      <c r="R3568" s="3">
        <v>47</v>
      </c>
      <c r="S3568" s="1">
        <v>40</v>
      </c>
      <c r="T3568" s="1">
        <v>0</v>
      </c>
      <c r="U3568" s="1">
        <v>0</v>
      </c>
      <c r="V3568" s="1">
        <v>0</v>
      </c>
      <c r="W3568" s="1">
        <v>10</v>
      </c>
      <c r="X3568" s="1">
        <v>0</v>
      </c>
      <c r="Y3568" s="1">
        <v>0</v>
      </c>
      <c r="Z3568" s="1">
        <v>30</v>
      </c>
      <c r="AA3568" s="1">
        <v>20</v>
      </c>
      <c r="AB3568" s="1">
        <v>0</v>
      </c>
      <c r="AC3568" s="3">
        <v>11</v>
      </c>
      <c r="AD3568" s="1">
        <v>4.9033187999999998E-2</v>
      </c>
      <c r="AE3568" s="1">
        <v>-1.3193386779384701E-2</v>
      </c>
      <c r="AF3568" s="1">
        <v>3</v>
      </c>
      <c r="AG3568" s="1">
        <v>3</v>
      </c>
      <c r="AH3568" s="1">
        <v>11</v>
      </c>
      <c r="AI3568" s="1">
        <v>1</v>
      </c>
      <c r="AJ3568" s="1">
        <v>1</v>
      </c>
      <c r="AK3568" s="1">
        <v>51</v>
      </c>
    </row>
    <row r="3569" spans="1:37" x14ac:dyDescent="0.2">
      <c r="A3569" t="s">
        <v>3567</v>
      </c>
      <c r="B3569" t="s">
        <v>5228</v>
      </c>
      <c r="C3569" t="s">
        <v>7455</v>
      </c>
      <c r="D3569" t="s">
        <v>12201</v>
      </c>
      <c r="E3569" t="s">
        <v>12209</v>
      </c>
      <c r="F3569" s="35" t="s">
        <v>12210</v>
      </c>
      <c r="G3569" s="1" t="s">
        <v>5104</v>
      </c>
      <c r="H3569" s="1" t="s">
        <v>5104</v>
      </c>
      <c r="I3569" s="3">
        <v>1</v>
      </c>
      <c r="J3569" s="1">
        <v>0</v>
      </c>
      <c r="K3569" s="1">
        <v>0</v>
      </c>
      <c r="L3569" s="3">
        <v>1</v>
      </c>
      <c r="M3569" s="6">
        <v>230</v>
      </c>
      <c r="N3569" s="13">
        <v>230</v>
      </c>
      <c r="O3569" s="3">
        <v>44</v>
      </c>
      <c r="P3569" s="1">
        <v>1.605</v>
      </c>
      <c r="Q3569" s="1">
        <v>1.605</v>
      </c>
      <c r="R3569" s="3">
        <v>47</v>
      </c>
      <c r="S3569" s="1">
        <v>40</v>
      </c>
      <c r="T3569" s="1">
        <v>0</v>
      </c>
      <c r="U3569" s="1">
        <v>0</v>
      </c>
      <c r="V3569" s="1">
        <v>0</v>
      </c>
      <c r="W3569" s="1">
        <v>10</v>
      </c>
      <c r="X3569" s="1">
        <v>0</v>
      </c>
      <c r="Y3569" s="1">
        <v>0</v>
      </c>
      <c r="Z3569" s="1">
        <v>30</v>
      </c>
      <c r="AA3569" s="1">
        <v>20</v>
      </c>
      <c r="AB3569" s="1">
        <v>0</v>
      </c>
      <c r="AC3569" s="3">
        <v>11</v>
      </c>
      <c r="AD3569" s="1">
        <v>4.9033187999999998E-2</v>
      </c>
      <c r="AE3569" s="1">
        <v>-1.3193386779384701E-2</v>
      </c>
      <c r="AF3569" s="1">
        <v>3</v>
      </c>
      <c r="AG3569" s="1">
        <v>3</v>
      </c>
      <c r="AH3569" s="1">
        <v>11</v>
      </c>
      <c r="AI3569" s="1">
        <v>4</v>
      </c>
      <c r="AJ3569" s="1">
        <v>4</v>
      </c>
      <c r="AK3569" s="1">
        <v>51</v>
      </c>
    </row>
    <row r="3570" spans="1:37" x14ac:dyDescent="0.2">
      <c r="A3570" t="s">
        <v>3568</v>
      </c>
      <c r="B3570" t="s">
        <v>5123</v>
      </c>
      <c r="C3570" t="s">
        <v>5254</v>
      </c>
      <c r="D3570" t="s">
        <v>12211</v>
      </c>
      <c r="E3570" t="s">
        <v>12088</v>
      </c>
      <c r="F3570" s="35" t="s">
        <v>12212</v>
      </c>
      <c r="G3570" s="1" t="s">
        <v>5104</v>
      </c>
      <c r="H3570" s="1" t="s">
        <v>5104</v>
      </c>
      <c r="I3570" s="3">
        <v>1</v>
      </c>
      <c r="J3570" s="1">
        <v>0</v>
      </c>
      <c r="K3570" s="1">
        <v>0</v>
      </c>
      <c r="L3570" s="3">
        <v>1</v>
      </c>
      <c r="M3570" s="6">
        <v>113</v>
      </c>
      <c r="N3570" s="13">
        <v>113</v>
      </c>
      <c r="O3570" s="3">
        <v>44</v>
      </c>
      <c r="P3570" s="1" t="s">
        <v>2</v>
      </c>
      <c r="Q3570" s="1">
        <v>1.8608499999999999</v>
      </c>
      <c r="R3570" s="3" t="s">
        <v>14989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30</v>
      </c>
      <c r="Z3570" s="1">
        <v>0</v>
      </c>
      <c r="AA3570" s="1">
        <v>30</v>
      </c>
      <c r="AB3570" s="1">
        <v>40</v>
      </c>
      <c r="AC3570" s="3">
        <v>11</v>
      </c>
      <c r="AD3570" s="1">
        <v>-8.9501807000000003E-2</v>
      </c>
      <c r="AE3570" s="1">
        <v>-3.236181109307E-2</v>
      </c>
      <c r="AF3570" s="1">
        <v>3</v>
      </c>
      <c r="AG3570" s="1">
        <v>3</v>
      </c>
      <c r="AH3570" s="1">
        <v>11</v>
      </c>
      <c r="AI3570" s="1">
        <v>2</v>
      </c>
      <c r="AJ3570" s="1">
        <v>2</v>
      </c>
      <c r="AK3570" s="1">
        <v>51</v>
      </c>
    </row>
    <row r="3571" spans="1:37" x14ac:dyDescent="0.2">
      <c r="A3571" t="s">
        <v>3569</v>
      </c>
      <c r="B3571" t="s">
        <v>5123</v>
      </c>
      <c r="C3571" t="s">
        <v>5254</v>
      </c>
      <c r="D3571" t="s">
        <v>12211</v>
      </c>
      <c r="E3571" t="s">
        <v>12213</v>
      </c>
      <c r="F3571" s="35" t="s">
        <v>12214</v>
      </c>
      <c r="G3571" s="1" t="s">
        <v>5104</v>
      </c>
      <c r="H3571" s="1" t="s">
        <v>5104</v>
      </c>
      <c r="I3571" s="3">
        <v>1</v>
      </c>
      <c r="J3571" s="1">
        <v>0</v>
      </c>
      <c r="K3571" s="1">
        <v>0</v>
      </c>
      <c r="L3571" s="3">
        <v>1</v>
      </c>
      <c r="M3571" s="6">
        <v>794.5</v>
      </c>
      <c r="N3571" s="13">
        <v>794.5</v>
      </c>
      <c r="O3571" s="3">
        <v>44</v>
      </c>
      <c r="P3571" s="1">
        <v>2</v>
      </c>
      <c r="Q3571" s="1">
        <v>2</v>
      </c>
      <c r="R3571" s="3">
        <v>47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30</v>
      </c>
      <c r="Z3571" s="1">
        <v>0</v>
      </c>
      <c r="AA3571" s="1">
        <v>30</v>
      </c>
      <c r="AB3571" s="1">
        <v>40</v>
      </c>
      <c r="AC3571" s="3">
        <v>11</v>
      </c>
      <c r="AD3571" s="1">
        <v>-8.9501807000000003E-2</v>
      </c>
      <c r="AE3571" s="1">
        <v>-3.236181109307E-2</v>
      </c>
      <c r="AF3571" s="1">
        <v>3</v>
      </c>
      <c r="AG3571" s="1">
        <v>3</v>
      </c>
      <c r="AH3571" s="1">
        <v>11</v>
      </c>
      <c r="AI3571" s="1">
        <v>3</v>
      </c>
      <c r="AJ3571" s="1">
        <v>3</v>
      </c>
      <c r="AK3571" s="1">
        <v>51</v>
      </c>
    </row>
    <row r="3572" spans="1:37" x14ac:dyDescent="0.2">
      <c r="A3572" t="s">
        <v>3570</v>
      </c>
      <c r="B3572" t="s">
        <v>5123</v>
      </c>
      <c r="C3572" t="s">
        <v>5254</v>
      </c>
      <c r="D3572" t="s">
        <v>12211</v>
      </c>
      <c r="E3572" t="s">
        <v>12215</v>
      </c>
      <c r="F3572" s="35" t="s">
        <v>12216</v>
      </c>
      <c r="G3572" s="1" t="s">
        <v>5104</v>
      </c>
      <c r="H3572" s="1" t="s">
        <v>5104</v>
      </c>
      <c r="I3572" s="3">
        <v>1</v>
      </c>
      <c r="J3572" s="1">
        <v>0</v>
      </c>
      <c r="K3572" s="1">
        <v>0</v>
      </c>
      <c r="L3572" s="3">
        <v>1</v>
      </c>
      <c r="M3572" s="6">
        <v>110</v>
      </c>
      <c r="N3572" s="13">
        <v>110</v>
      </c>
      <c r="O3572" s="3">
        <v>44</v>
      </c>
      <c r="P3572" s="1">
        <v>1.0525</v>
      </c>
      <c r="Q3572" s="1">
        <v>1.0525</v>
      </c>
      <c r="R3572" s="3">
        <v>47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30</v>
      </c>
      <c r="Z3572" s="1">
        <v>0</v>
      </c>
      <c r="AA3572" s="1">
        <v>30</v>
      </c>
      <c r="AB3572" s="1">
        <v>40</v>
      </c>
      <c r="AC3572" s="3">
        <v>11</v>
      </c>
      <c r="AD3572" s="1">
        <v>-8.9501807000000003E-2</v>
      </c>
      <c r="AE3572" s="1">
        <v>-3.236181109307E-2</v>
      </c>
      <c r="AF3572" s="1">
        <v>3</v>
      </c>
      <c r="AG3572" s="1">
        <v>3</v>
      </c>
      <c r="AH3572" s="1">
        <v>11</v>
      </c>
      <c r="AI3572" s="1">
        <v>2</v>
      </c>
      <c r="AJ3572" s="1">
        <v>2</v>
      </c>
      <c r="AK3572" s="1">
        <v>51</v>
      </c>
    </row>
    <row r="3573" spans="1:37" x14ac:dyDescent="0.2">
      <c r="A3573" t="s">
        <v>3571</v>
      </c>
      <c r="B3573" t="s">
        <v>5123</v>
      </c>
      <c r="C3573" t="s">
        <v>5254</v>
      </c>
      <c r="D3573" t="s">
        <v>12211</v>
      </c>
      <c r="E3573" t="s">
        <v>7803</v>
      </c>
      <c r="F3573" s="35" t="s">
        <v>12217</v>
      </c>
      <c r="G3573" s="1" t="s">
        <v>5104</v>
      </c>
      <c r="H3573" s="1" t="s">
        <v>5104</v>
      </c>
      <c r="I3573" s="3">
        <v>1</v>
      </c>
      <c r="J3573" s="1">
        <v>0</v>
      </c>
      <c r="K3573" s="1">
        <v>0</v>
      </c>
      <c r="L3573" s="3">
        <v>1</v>
      </c>
      <c r="M3573" s="6">
        <v>388</v>
      </c>
      <c r="N3573" s="13">
        <v>388</v>
      </c>
      <c r="O3573" s="3">
        <v>44</v>
      </c>
      <c r="P3573" s="1" t="s">
        <v>2</v>
      </c>
      <c r="Q3573" s="1">
        <v>1.6081000000000001</v>
      </c>
      <c r="R3573" s="3" t="s">
        <v>14989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30</v>
      </c>
      <c r="Z3573" s="1">
        <v>0</v>
      </c>
      <c r="AA3573" s="1">
        <v>30</v>
      </c>
      <c r="AB3573" s="1">
        <v>40</v>
      </c>
      <c r="AC3573" s="3">
        <v>11</v>
      </c>
      <c r="AD3573" s="1">
        <v>-8.9501807000000003E-2</v>
      </c>
      <c r="AE3573" s="1">
        <v>-3.236181109307E-2</v>
      </c>
      <c r="AF3573" s="1">
        <v>3</v>
      </c>
      <c r="AG3573" s="1">
        <v>3</v>
      </c>
      <c r="AH3573" s="1">
        <v>11</v>
      </c>
      <c r="AI3573" s="1">
        <v>2</v>
      </c>
      <c r="AJ3573" s="1">
        <v>2</v>
      </c>
      <c r="AK3573" s="1">
        <v>51</v>
      </c>
    </row>
    <row r="3574" spans="1:37" x14ac:dyDescent="0.2">
      <c r="A3574" t="s">
        <v>3572</v>
      </c>
      <c r="B3574" t="s">
        <v>5123</v>
      </c>
      <c r="C3574" t="s">
        <v>5254</v>
      </c>
      <c r="D3574" t="s">
        <v>12211</v>
      </c>
      <c r="E3574" t="s">
        <v>5243</v>
      </c>
      <c r="F3574" s="35" t="s">
        <v>12218</v>
      </c>
      <c r="G3574" s="1" t="s">
        <v>5104</v>
      </c>
      <c r="H3574" s="1" t="s">
        <v>5104</v>
      </c>
      <c r="I3574" s="3">
        <v>2</v>
      </c>
      <c r="J3574" s="1">
        <v>0</v>
      </c>
      <c r="K3574" s="1">
        <v>0</v>
      </c>
      <c r="L3574" s="3">
        <v>1</v>
      </c>
      <c r="M3574" s="6">
        <v>433</v>
      </c>
      <c r="N3574" s="13">
        <v>433</v>
      </c>
      <c r="O3574" s="3">
        <v>44</v>
      </c>
      <c r="P3574" s="1" t="s">
        <v>2</v>
      </c>
      <c r="Q3574" s="1">
        <v>1.2230000000000001</v>
      </c>
      <c r="R3574" s="3" t="s">
        <v>14989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30</v>
      </c>
      <c r="Z3574" s="1">
        <v>0</v>
      </c>
      <c r="AA3574" s="1">
        <v>30</v>
      </c>
      <c r="AB3574" s="1">
        <v>40</v>
      </c>
      <c r="AC3574" s="3">
        <v>11</v>
      </c>
      <c r="AD3574" s="1">
        <v>-8.9501807000000003E-2</v>
      </c>
      <c r="AE3574" s="1">
        <v>-3.236181109307E-2</v>
      </c>
      <c r="AF3574" s="1">
        <v>3</v>
      </c>
      <c r="AG3574" s="1">
        <v>3</v>
      </c>
      <c r="AH3574" s="1">
        <v>11</v>
      </c>
      <c r="AI3574" s="1">
        <v>2</v>
      </c>
      <c r="AJ3574" s="1">
        <v>2</v>
      </c>
      <c r="AK3574" s="1">
        <v>51</v>
      </c>
    </row>
    <row r="3575" spans="1:37" x14ac:dyDescent="0.2">
      <c r="A3575" t="s">
        <v>3573</v>
      </c>
      <c r="B3575" t="s">
        <v>5123</v>
      </c>
      <c r="C3575" t="s">
        <v>5254</v>
      </c>
      <c r="D3575" t="s">
        <v>12211</v>
      </c>
      <c r="E3575" t="s">
        <v>12219</v>
      </c>
      <c r="F3575" s="35" t="s">
        <v>12212</v>
      </c>
      <c r="G3575" s="1" t="s">
        <v>5104</v>
      </c>
      <c r="H3575" s="1" t="s">
        <v>5104</v>
      </c>
      <c r="I3575" s="3">
        <v>1</v>
      </c>
      <c r="J3575" s="1">
        <v>0</v>
      </c>
      <c r="K3575" s="1">
        <v>0</v>
      </c>
      <c r="L3575" s="3">
        <v>1</v>
      </c>
      <c r="M3575" s="6">
        <v>285</v>
      </c>
      <c r="N3575" s="13">
        <v>285</v>
      </c>
      <c r="O3575" s="3">
        <v>44</v>
      </c>
      <c r="P3575" s="1" t="s">
        <v>2</v>
      </c>
      <c r="Q3575" s="1">
        <v>1.2109000000000001</v>
      </c>
      <c r="R3575" s="3" t="s">
        <v>14989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30</v>
      </c>
      <c r="Z3575" s="1">
        <v>0</v>
      </c>
      <c r="AA3575" s="1">
        <v>30</v>
      </c>
      <c r="AB3575" s="1">
        <v>40</v>
      </c>
      <c r="AC3575" s="3">
        <v>11</v>
      </c>
      <c r="AD3575" s="1">
        <v>-8.9501807000000003E-2</v>
      </c>
      <c r="AE3575" s="1">
        <v>-3.236181109307E-2</v>
      </c>
      <c r="AF3575" s="1">
        <v>3</v>
      </c>
      <c r="AG3575" s="1">
        <v>3</v>
      </c>
      <c r="AH3575" s="1">
        <v>11</v>
      </c>
      <c r="AI3575" s="1">
        <v>2</v>
      </c>
      <c r="AJ3575" s="1">
        <v>2</v>
      </c>
      <c r="AK3575" s="1">
        <v>51</v>
      </c>
    </row>
    <row r="3576" spans="1:37" x14ac:dyDescent="0.2">
      <c r="A3576" t="s">
        <v>3574</v>
      </c>
      <c r="B3576" t="s">
        <v>5123</v>
      </c>
      <c r="C3576" t="s">
        <v>5254</v>
      </c>
      <c r="D3576" t="s">
        <v>12211</v>
      </c>
      <c r="E3576" t="s">
        <v>7759</v>
      </c>
      <c r="F3576" s="35" t="s">
        <v>12220</v>
      </c>
      <c r="G3576" s="1" t="s">
        <v>5104</v>
      </c>
      <c r="H3576" s="1" t="s">
        <v>5104</v>
      </c>
      <c r="I3576" s="3">
        <v>2</v>
      </c>
      <c r="J3576" s="1">
        <v>0</v>
      </c>
      <c r="K3576" s="1">
        <v>0</v>
      </c>
      <c r="L3576" s="3">
        <v>1</v>
      </c>
      <c r="M3576" s="6">
        <v>50</v>
      </c>
      <c r="N3576" s="13">
        <v>50</v>
      </c>
      <c r="O3576" s="3">
        <v>44</v>
      </c>
      <c r="P3576" s="1" t="s">
        <v>2</v>
      </c>
      <c r="Q3576" s="1">
        <v>2.0341999999999998</v>
      </c>
      <c r="R3576" s="3" t="s">
        <v>14989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30</v>
      </c>
      <c r="Z3576" s="1">
        <v>0</v>
      </c>
      <c r="AA3576" s="1">
        <v>30</v>
      </c>
      <c r="AB3576" s="1">
        <v>40</v>
      </c>
      <c r="AC3576" s="3">
        <v>11</v>
      </c>
      <c r="AD3576" s="1">
        <v>-8.9501807000000003E-2</v>
      </c>
      <c r="AE3576" s="1">
        <v>-3.236181109307E-2</v>
      </c>
      <c r="AF3576" s="1">
        <v>3</v>
      </c>
      <c r="AG3576" s="1">
        <v>3</v>
      </c>
      <c r="AH3576" s="1">
        <v>11</v>
      </c>
      <c r="AI3576" s="1">
        <v>2</v>
      </c>
      <c r="AJ3576" s="1">
        <v>2</v>
      </c>
      <c r="AK3576" s="1">
        <v>51</v>
      </c>
    </row>
    <row r="3577" spans="1:37" x14ac:dyDescent="0.2">
      <c r="A3577" t="s">
        <v>3575</v>
      </c>
      <c r="B3577" t="s">
        <v>5123</v>
      </c>
      <c r="C3577" t="s">
        <v>5254</v>
      </c>
      <c r="D3577" t="s">
        <v>12211</v>
      </c>
      <c r="E3577" t="s">
        <v>12221</v>
      </c>
      <c r="F3577" s="35" t="s">
        <v>12222</v>
      </c>
      <c r="G3577" s="1" t="s">
        <v>5104</v>
      </c>
      <c r="H3577" s="1" t="s">
        <v>5104</v>
      </c>
      <c r="I3577" s="3">
        <v>1</v>
      </c>
      <c r="J3577" s="1">
        <v>0</v>
      </c>
      <c r="K3577" s="1">
        <v>0</v>
      </c>
      <c r="L3577" s="3">
        <v>1</v>
      </c>
      <c r="M3577" s="6">
        <v>38.4</v>
      </c>
      <c r="N3577" s="13">
        <v>38.4</v>
      </c>
      <c r="O3577" s="3">
        <v>44</v>
      </c>
      <c r="P3577" s="1">
        <v>1.5</v>
      </c>
      <c r="Q3577" s="1">
        <v>1.5</v>
      </c>
      <c r="R3577" s="3">
        <v>47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30</v>
      </c>
      <c r="Z3577" s="1">
        <v>0</v>
      </c>
      <c r="AA3577" s="1">
        <v>30</v>
      </c>
      <c r="AB3577" s="1">
        <v>40</v>
      </c>
      <c r="AC3577" s="3">
        <v>11</v>
      </c>
      <c r="AD3577" s="1">
        <v>-8.9501807000000003E-2</v>
      </c>
      <c r="AE3577" s="1">
        <v>-3.236181109307E-2</v>
      </c>
      <c r="AF3577" s="1">
        <v>3</v>
      </c>
      <c r="AG3577" s="1">
        <v>3</v>
      </c>
      <c r="AH3577" s="1">
        <v>11</v>
      </c>
      <c r="AI3577" s="1">
        <v>3</v>
      </c>
      <c r="AJ3577" s="1">
        <v>3</v>
      </c>
      <c r="AK3577" s="1">
        <v>51</v>
      </c>
    </row>
    <row r="3578" spans="1:37" x14ac:dyDescent="0.2">
      <c r="A3578" t="s">
        <v>3576</v>
      </c>
      <c r="B3578" t="s">
        <v>5123</v>
      </c>
      <c r="C3578" t="s">
        <v>5254</v>
      </c>
      <c r="D3578" t="s">
        <v>12211</v>
      </c>
      <c r="E3578" t="s">
        <v>9119</v>
      </c>
      <c r="F3578" s="35" t="s">
        <v>12223</v>
      </c>
      <c r="G3578" s="1" t="s">
        <v>5104</v>
      </c>
      <c r="H3578" s="1" t="s">
        <v>5104</v>
      </c>
      <c r="I3578" s="3">
        <v>1</v>
      </c>
      <c r="J3578" s="1">
        <v>0</v>
      </c>
      <c r="K3578" s="1">
        <v>0</v>
      </c>
      <c r="L3578" s="3">
        <v>1</v>
      </c>
      <c r="M3578" s="6">
        <v>40.4</v>
      </c>
      <c r="N3578" s="13">
        <v>40.4</v>
      </c>
      <c r="O3578" s="3">
        <v>44</v>
      </c>
      <c r="P3578" s="1">
        <v>2</v>
      </c>
      <c r="Q3578" s="1">
        <v>2</v>
      </c>
      <c r="R3578" s="3">
        <v>47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30</v>
      </c>
      <c r="Z3578" s="1">
        <v>0</v>
      </c>
      <c r="AA3578" s="1">
        <v>30</v>
      </c>
      <c r="AB3578" s="1">
        <v>40</v>
      </c>
      <c r="AC3578" s="3">
        <v>11</v>
      </c>
      <c r="AD3578" s="1">
        <v>-8.9501807000000003E-2</v>
      </c>
      <c r="AE3578" s="1">
        <v>-3.236181109307E-2</v>
      </c>
      <c r="AF3578" s="1">
        <v>3</v>
      </c>
      <c r="AG3578" s="1">
        <v>3</v>
      </c>
      <c r="AH3578" s="1">
        <v>11</v>
      </c>
      <c r="AI3578" s="1">
        <v>1</v>
      </c>
      <c r="AJ3578" s="1">
        <v>1</v>
      </c>
      <c r="AK3578" s="1">
        <v>51</v>
      </c>
    </row>
    <row r="3579" spans="1:37" x14ac:dyDescent="0.2">
      <c r="A3579" t="s">
        <v>3577</v>
      </c>
      <c r="B3579" t="s">
        <v>7892</v>
      </c>
      <c r="C3579" t="s">
        <v>7893</v>
      </c>
      <c r="D3579" t="s">
        <v>12224</v>
      </c>
      <c r="E3579" t="s">
        <v>11773</v>
      </c>
      <c r="F3579" s="35" t="s">
        <v>12225</v>
      </c>
      <c r="G3579" s="1" t="s">
        <v>5107</v>
      </c>
      <c r="H3579" s="1" t="s">
        <v>5107</v>
      </c>
      <c r="I3579" s="3">
        <v>1</v>
      </c>
      <c r="J3579" s="1">
        <v>1</v>
      </c>
      <c r="K3579" s="1">
        <v>1</v>
      </c>
      <c r="L3579" s="3">
        <v>1</v>
      </c>
      <c r="M3579" s="6">
        <v>187.5</v>
      </c>
      <c r="N3579" s="13">
        <v>187.5</v>
      </c>
      <c r="O3579" s="3">
        <v>44</v>
      </c>
      <c r="P3579" s="1">
        <v>1.085</v>
      </c>
      <c r="Q3579" s="1">
        <v>1.085</v>
      </c>
      <c r="R3579" s="3">
        <v>47</v>
      </c>
      <c r="S3579" s="1">
        <v>100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3">
        <v>11</v>
      </c>
      <c r="AD3579" s="1">
        <v>9.9855619000000007E-2</v>
      </c>
      <c r="AE3579" s="1">
        <v>2.2143426940416499E-2</v>
      </c>
      <c r="AF3579" s="1">
        <v>1</v>
      </c>
      <c r="AG3579" s="1">
        <v>1</v>
      </c>
      <c r="AH3579" s="1">
        <v>11</v>
      </c>
      <c r="AI3579" s="1">
        <v>5</v>
      </c>
      <c r="AJ3579" s="1">
        <v>5</v>
      </c>
      <c r="AK3579" s="1">
        <v>51</v>
      </c>
    </row>
    <row r="3580" spans="1:37" x14ac:dyDescent="0.2">
      <c r="A3580" t="s">
        <v>3578</v>
      </c>
      <c r="B3580" t="s">
        <v>5228</v>
      </c>
      <c r="C3580" t="s">
        <v>7575</v>
      </c>
      <c r="D3580" t="s">
        <v>12226</v>
      </c>
      <c r="E3580" t="s">
        <v>12227</v>
      </c>
      <c r="F3580" s="35" t="s">
        <v>12228</v>
      </c>
      <c r="G3580" s="1" t="s">
        <v>5104</v>
      </c>
      <c r="H3580" s="1" t="s">
        <v>5104</v>
      </c>
      <c r="I3580" s="3">
        <v>1</v>
      </c>
      <c r="J3580" s="1">
        <v>1</v>
      </c>
      <c r="K3580" s="1">
        <v>1</v>
      </c>
      <c r="L3580" s="3">
        <v>1</v>
      </c>
      <c r="M3580" s="6">
        <v>4500</v>
      </c>
      <c r="N3580" s="13">
        <v>4500</v>
      </c>
      <c r="O3580" s="3">
        <v>44</v>
      </c>
      <c r="P3580" s="1">
        <v>1</v>
      </c>
      <c r="Q3580" s="1">
        <v>1</v>
      </c>
      <c r="R3580" s="3">
        <v>47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10</v>
      </c>
      <c r="Z3580" s="1">
        <v>0</v>
      </c>
      <c r="AA3580" s="1">
        <v>0</v>
      </c>
      <c r="AB3580" s="1">
        <v>90</v>
      </c>
      <c r="AC3580" s="3">
        <v>11</v>
      </c>
      <c r="AD3580" s="1">
        <v>-9.4039089000000006E-2</v>
      </c>
      <c r="AE3580" s="1">
        <v>4.7179421603604298E-2</v>
      </c>
      <c r="AF3580" s="1">
        <v>1</v>
      </c>
      <c r="AG3580" s="1">
        <v>1</v>
      </c>
      <c r="AH3580" s="1">
        <v>11</v>
      </c>
      <c r="AI3580" s="1">
        <v>1</v>
      </c>
      <c r="AJ3580" s="1">
        <v>1</v>
      </c>
      <c r="AK3580" s="1">
        <v>51</v>
      </c>
    </row>
    <row r="3581" spans="1:37" x14ac:dyDescent="0.2">
      <c r="A3581" t="s">
        <v>3579</v>
      </c>
      <c r="B3581" t="s">
        <v>5228</v>
      </c>
      <c r="C3581" t="s">
        <v>7575</v>
      </c>
      <c r="D3581" t="s">
        <v>12226</v>
      </c>
      <c r="E3581" t="s">
        <v>7434</v>
      </c>
      <c r="F3581" s="35" t="s">
        <v>12229</v>
      </c>
      <c r="G3581" s="1" t="s">
        <v>5104</v>
      </c>
      <c r="H3581" s="1" t="s">
        <v>5104</v>
      </c>
      <c r="I3581" s="3">
        <v>1</v>
      </c>
      <c r="J3581" s="1">
        <v>1</v>
      </c>
      <c r="K3581" s="1">
        <v>1</v>
      </c>
      <c r="L3581" s="3">
        <v>1</v>
      </c>
      <c r="M3581" s="6">
        <v>4050</v>
      </c>
      <c r="N3581" s="13">
        <v>4050</v>
      </c>
      <c r="O3581" s="3">
        <v>44</v>
      </c>
      <c r="P3581" s="1">
        <v>1</v>
      </c>
      <c r="Q3581" s="1">
        <v>1</v>
      </c>
      <c r="R3581" s="3">
        <v>47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10</v>
      </c>
      <c r="Z3581" s="1">
        <v>0</v>
      </c>
      <c r="AA3581" s="1">
        <v>10</v>
      </c>
      <c r="AB3581" s="1">
        <v>80</v>
      </c>
      <c r="AC3581" s="3">
        <v>11</v>
      </c>
      <c r="AD3581" s="1">
        <v>-9.6854295000000007E-2</v>
      </c>
      <c r="AE3581" s="1">
        <v>3.8026520610727699E-2</v>
      </c>
      <c r="AF3581" s="1">
        <v>1</v>
      </c>
      <c r="AG3581" s="1">
        <v>1</v>
      </c>
      <c r="AH3581" s="1">
        <v>11</v>
      </c>
      <c r="AI3581" s="1">
        <v>3</v>
      </c>
      <c r="AJ3581" s="1">
        <v>3</v>
      </c>
      <c r="AK3581" s="1">
        <v>51</v>
      </c>
    </row>
    <row r="3582" spans="1:37" x14ac:dyDescent="0.2">
      <c r="A3582" t="s">
        <v>3580</v>
      </c>
      <c r="B3582" t="s">
        <v>5228</v>
      </c>
      <c r="C3582" t="s">
        <v>7575</v>
      </c>
      <c r="D3582" t="s">
        <v>12226</v>
      </c>
      <c r="E3582" t="s">
        <v>12230</v>
      </c>
      <c r="F3582" s="35" t="s">
        <v>12231</v>
      </c>
      <c r="G3582" s="1" t="s">
        <v>5104</v>
      </c>
      <c r="H3582" s="1" t="s">
        <v>5104</v>
      </c>
      <c r="I3582" s="3">
        <v>1</v>
      </c>
      <c r="J3582" s="1">
        <v>1</v>
      </c>
      <c r="K3582" s="1">
        <v>1</v>
      </c>
      <c r="L3582" s="3">
        <v>1</v>
      </c>
      <c r="M3582" s="6">
        <v>1258</v>
      </c>
      <c r="N3582" s="13">
        <v>1258</v>
      </c>
      <c r="O3582" s="3">
        <v>44</v>
      </c>
      <c r="P3582" s="1">
        <v>1</v>
      </c>
      <c r="Q3582" s="1">
        <v>1</v>
      </c>
      <c r="R3582" s="3">
        <v>47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100</v>
      </c>
      <c r="AC3582" s="3">
        <v>11</v>
      </c>
      <c r="AD3582" s="1">
        <v>-9.0224465000000004E-2</v>
      </c>
      <c r="AE3582" s="1">
        <v>7.4363546281954296E-2</v>
      </c>
      <c r="AF3582" s="1">
        <v>1</v>
      </c>
      <c r="AG3582" s="1">
        <v>1</v>
      </c>
      <c r="AH3582" s="1">
        <v>11</v>
      </c>
      <c r="AI3582" s="1">
        <v>2</v>
      </c>
      <c r="AJ3582" s="1">
        <v>2</v>
      </c>
      <c r="AK3582" s="1">
        <v>51</v>
      </c>
    </row>
    <row r="3583" spans="1:37" x14ac:dyDescent="0.2">
      <c r="A3583" t="s">
        <v>3581</v>
      </c>
      <c r="B3583" t="s">
        <v>5228</v>
      </c>
      <c r="C3583" t="s">
        <v>7575</v>
      </c>
      <c r="D3583" t="s">
        <v>12226</v>
      </c>
      <c r="E3583" t="s">
        <v>12232</v>
      </c>
      <c r="F3583" s="35" t="s">
        <v>12233</v>
      </c>
      <c r="G3583" s="1" t="s">
        <v>5104</v>
      </c>
      <c r="H3583" s="1" t="s">
        <v>5104</v>
      </c>
      <c r="I3583" s="3">
        <v>1</v>
      </c>
      <c r="J3583" s="1">
        <v>1</v>
      </c>
      <c r="K3583" s="1">
        <v>1</v>
      </c>
      <c r="L3583" s="3">
        <v>1</v>
      </c>
      <c r="M3583" s="6">
        <v>4375</v>
      </c>
      <c r="N3583" s="13">
        <v>4375</v>
      </c>
      <c r="O3583" s="3">
        <v>44</v>
      </c>
      <c r="P3583" s="1">
        <v>1</v>
      </c>
      <c r="Q3583" s="1">
        <v>1</v>
      </c>
      <c r="R3583" s="3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10</v>
      </c>
      <c r="Z3583" s="1">
        <v>0</v>
      </c>
      <c r="AA3583" s="1">
        <v>0</v>
      </c>
      <c r="AB3583" s="1">
        <v>90</v>
      </c>
      <c r="AC3583" s="3">
        <v>11</v>
      </c>
      <c r="AD3583" s="1">
        <v>-9.4039089000000006E-2</v>
      </c>
      <c r="AE3583" s="1">
        <v>4.7179421603604298E-2</v>
      </c>
      <c r="AF3583" s="1">
        <v>1</v>
      </c>
      <c r="AG3583" s="1">
        <v>1</v>
      </c>
      <c r="AH3583" s="1">
        <v>11</v>
      </c>
      <c r="AI3583" s="1">
        <v>2</v>
      </c>
      <c r="AJ3583" s="1">
        <v>2</v>
      </c>
      <c r="AK3583" s="1">
        <v>51</v>
      </c>
    </row>
    <row r="3584" spans="1:37" x14ac:dyDescent="0.2">
      <c r="A3584" t="s">
        <v>3582</v>
      </c>
      <c r="B3584" t="s">
        <v>5228</v>
      </c>
      <c r="C3584" t="s">
        <v>7575</v>
      </c>
      <c r="D3584" t="s">
        <v>12226</v>
      </c>
      <c r="E3584" t="s">
        <v>12234</v>
      </c>
      <c r="F3584" s="35" t="s">
        <v>12235</v>
      </c>
      <c r="G3584" s="1" t="s">
        <v>5104</v>
      </c>
      <c r="H3584" s="1" t="s">
        <v>5104</v>
      </c>
      <c r="I3584" s="3">
        <v>1</v>
      </c>
      <c r="J3584" s="1">
        <v>1</v>
      </c>
      <c r="K3584" s="1">
        <v>1</v>
      </c>
      <c r="L3584" s="3">
        <v>1</v>
      </c>
      <c r="M3584" s="6">
        <v>1400</v>
      </c>
      <c r="N3584" s="13">
        <v>1400</v>
      </c>
      <c r="O3584" s="3">
        <v>44</v>
      </c>
      <c r="P3584" s="1">
        <v>1</v>
      </c>
      <c r="Q3584" s="1">
        <v>1</v>
      </c>
      <c r="R3584" s="3">
        <v>47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100</v>
      </c>
      <c r="AC3584" s="3">
        <v>11</v>
      </c>
      <c r="AD3584" s="1">
        <v>-9.0224465000000004E-2</v>
      </c>
      <c r="AE3584" s="1">
        <v>7.4363546281954296E-2</v>
      </c>
      <c r="AF3584" s="1">
        <v>1</v>
      </c>
      <c r="AG3584" s="1">
        <v>1</v>
      </c>
      <c r="AH3584" s="1">
        <v>11</v>
      </c>
      <c r="AI3584" s="1">
        <v>4</v>
      </c>
      <c r="AJ3584" s="1">
        <v>4</v>
      </c>
      <c r="AK3584" s="1">
        <v>51</v>
      </c>
    </row>
    <row r="3585" spans="1:37" x14ac:dyDescent="0.2">
      <c r="A3585" t="s">
        <v>3583</v>
      </c>
      <c r="B3585" t="s">
        <v>5228</v>
      </c>
      <c r="C3585" t="s">
        <v>7575</v>
      </c>
      <c r="D3585" t="s">
        <v>12226</v>
      </c>
      <c r="E3585" t="s">
        <v>5579</v>
      </c>
      <c r="F3585" s="35" t="s">
        <v>12236</v>
      </c>
      <c r="G3585" s="1" t="s">
        <v>5104</v>
      </c>
      <c r="H3585" s="1" t="s">
        <v>5104</v>
      </c>
      <c r="I3585" s="3">
        <v>1</v>
      </c>
      <c r="J3585" s="1">
        <v>1</v>
      </c>
      <c r="K3585" s="1">
        <v>1</v>
      </c>
      <c r="L3585" s="3">
        <v>1</v>
      </c>
      <c r="M3585" s="6">
        <v>4750</v>
      </c>
      <c r="N3585" s="13">
        <v>4750</v>
      </c>
      <c r="O3585" s="3">
        <v>44</v>
      </c>
      <c r="P3585" s="1">
        <v>1</v>
      </c>
      <c r="Q3585" s="1">
        <v>1</v>
      </c>
      <c r="R3585" s="3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100</v>
      </c>
      <c r="AC3585" s="3">
        <v>11</v>
      </c>
      <c r="AD3585" s="1">
        <v>-9.0224465000000004E-2</v>
      </c>
      <c r="AE3585" s="1">
        <v>7.4363546281954296E-2</v>
      </c>
      <c r="AF3585" s="1">
        <v>1</v>
      </c>
      <c r="AG3585" s="1">
        <v>1</v>
      </c>
      <c r="AH3585" s="1">
        <v>11</v>
      </c>
      <c r="AI3585" s="1">
        <v>1</v>
      </c>
      <c r="AJ3585" s="1">
        <v>1</v>
      </c>
      <c r="AK3585" s="1">
        <v>51</v>
      </c>
    </row>
    <row r="3586" spans="1:37" x14ac:dyDescent="0.2">
      <c r="A3586" t="s">
        <v>3584</v>
      </c>
      <c r="B3586" t="s">
        <v>5228</v>
      </c>
      <c r="C3586" t="s">
        <v>7575</v>
      </c>
      <c r="D3586" t="s">
        <v>12226</v>
      </c>
      <c r="E3586" t="s">
        <v>12237</v>
      </c>
      <c r="F3586" s="35" t="s">
        <v>12238</v>
      </c>
      <c r="G3586" s="1" t="s">
        <v>5104</v>
      </c>
      <c r="H3586" s="1" t="s">
        <v>5104</v>
      </c>
      <c r="I3586" s="3">
        <v>1</v>
      </c>
      <c r="J3586" s="1">
        <v>1</v>
      </c>
      <c r="K3586" s="1">
        <v>1</v>
      </c>
      <c r="L3586" s="3">
        <v>1</v>
      </c>
      <c r="M3586" s="6">
        <v>5150</v>
      </c>
      <c r="N3586" s="13">
        <v>5150</v>
      </c>
      <c r="O3586" s="3">
        <v>44</v>
      </c>
      <c r="P3586" s="1">
        <v>1</v>
      </c>
      <c r="Q3586" s="1">
        <v>1</v>
      </c>
      <c r="R3586" s="3">
        <v>47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100</v>
      </c>
      <c r="AC3586" s="3">
        <v>11</v>
      </c>
      <c r="AD3586" s="1">
        <v>-9.0224465000000004E-2</v>
      </c>
      <c r="AE3586" s="1">
        <v>7.4363546281954296E-2</v>
      </c>
      <c r="AF3586" s="1">
        <v>1</v>
      </c>
      <c r="AG3586" s="1">
        <v>1</v>
      </c>
      <c r="AH3586" s="1">
        <v>11</v>
      </c>
      <c r="AI3586" s="1">
        <v>1</v>
      </c>
      <c r="AJ3586" s="1">
        <v>1</v>
      </c>
      <c r="AK3586" s="1">
        <v>51</v>
      </c>
    </row>
    <row r="3587" spans="1:37" x14ac:dyDescent="0.2">
      <c r="A3587" t="s">
        <v>3585</v>
      </c>
      <c r="B3587" t="s">
        <v>5228</v>
      </c>
      <c r="C3587" t="s">
        <v>7575</v>
      </c>
      <c r="D3587" t="s">
        <v>12226</v>
      </c>
      <c r="E3587" t="s">
        <v>12239</v>
      </c>
      <c r="F3587" s="35" t="s">
        <v>12240</v>
      </c>
      <c r="G3587" s="1" t="s">
        <v>5104</v>
      </c>
      <c r="H3587" s="1" t="s">
        <v>5104</v>
      </c>
      <c r="I3587" s="3">
        <v>1</v>
      </c>
      <c r="J3587" s="1">
        <v>1</v>
      </c>
      <c r="K3587" s="1">
        <v>1</v>
      </c>
      <c r="L3587" s="3">
        <v>1</v>
      </c>
      <c r="M3587" s="6">
        <v>4600</v>
      </c>
      <c r="N3587" s="13">
        <v>4600</v>
      </c>
      <c r="O3587" s="3">
        <v>44</v>
      </c>
      <c r="P3587" s="1">
        <v>1</v>
      </c>
      <c r="Q3587" s="1">
        <v>1</v>
      </c>
      <c r="R3587" s="3">
        <v>47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100</v>
      </c>
      <c r="AC3587" s="3">
        <v>11</v>
      </c>
      <c r="AD3587" s="1">
        <v>-9.0224465000000004E-2</v>
      </c>
      <c r="AE3587" s="1">
        <v>7.4363546281954296E-2</v>
      </c>
      <c r="AF3587" s="1">
        <v>1</v>
      </c>
      <c r="AG3587" s="1">
        <v>1</v>
      </c>
      <c r="AH3587" s="1">
        <v>11</v>
      </c>
      <c r="AI3587" s="1">
        <v>1</v>
      </c>
      <c r="AJ3587" s="1">
        <v>1</v>
      </c>
      <c r="AK3587" s="1">
        <v>51</v>
      </c>
    </row>
    <row r="3588" spans="1:37" x14ac:dyDescent="0.2">
      <c r="A3588" t="s">
        <v>3586</v>
      </c>
      <c r="B3588" t="s">
        <v>5228</v>
      </c>
      <c r="C3588" t="s">
        <v>7575</v>
      </c>
      <c r="D3588" t="s">
        <v>12226</v>
      </c>
      <c r="E3588" t="s">
        <v>6243</v>
      </c>
      <c r="F3588" s="35" t="s">
        <v>12241</v>
      </c>
      <c r="G3588" s="1" t="s">
        <v>5104</v>
      </c>
      <c r="H3588" s="1" t="s">
        <v>5104</v>
      </c>
      <c r="I3588" s="3">
        <v>1</v>
      </c>
      <c r="J3588" s="1">
        <v>1</v>
      </c>
      <c r="K3588" s="1">
        <v>1</v>
      </c>
      <c r="L3588" s="3">
        <v>1</v>
      </c>
      <c r="M3588" s="6">
        <v>4625</v>
      </c>
      <c r="N3588" s="13">
        <v>4625</v>
      </c>
      <c r="O3588" s="3">
        <v>44</v>
      </c>
      <c r="P3588" s="1">
        <v>1</v>
      </c>
      <c r="Q3588" s="1">
        <v>1</v>
      </c>
      <c r="R3588" s="3">
        <v>47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100</v>
      </c>
      <c r="AC3588" s="3">
        <v>11</v>
      </c>
      <c r="AD3588" s="1">
        <v>-9.0224465000000004E-2</v>
      </c>
      <c r="AE3588" s="1">
        <v>7.4363546281954296E-2</v>
      </c>
      <c r="AF3588" s="1">
        <v>1</v>
      </c>
      <c r="AG3588" s="1">
        <v>1</v>
      </c>
      <c r="AH3588" s="1">
        <v>11</v>
      </c>
      <c r="AI3588" s="1">
        <v>7</v>
      </c>
      <c r="AJ3588" s="1">
        <v>7</v>
      </c>
      <c r="AK3588" s="1">
        <v>51</v>
      </c>
    </row>
    <row r="3589" spans="1:37" x14ac:dyDescent="0.2">
      <c r="A3589" t="s">
        <v>3587</v>
      </c>
      <c r="B3589" t="s">
        <v>5228</v>
      </c>
      <c r="C3589" t="s">
        <v>7575</v>
      </c>
      <c r="D3589" t="s">
        <v>12226</v>
      </c>
      <c r="E3589" t="s">
        <v>12242</v>
      </c>
      <c r="F3589" s="35" t="s">
        <v>12243</v>
      </c>
      <c r="G3589" s="1" t="s">
        <v>5104</v>
      </c>
      <c r="H3589" s="1" t="s">
        <v>5104</v>
      </c>
      <c r="I3589" s="3">
        <v>1</v>
      </c>
      <c r="J3589" s="1">
        <v>1</v>
      </c>
      <c r="K3589" s="1">
        <v>1</v>
      </c>
      <c r="L3589" s="3">
        <v>1</v>
      </c>
      <c r="M3589" s="6">
        <v>4150</v>
      </c>
      <c r="N3589" s="13">
        <v>4150</v>
      </c>
      <c r="O3589" s="3">
        <v>44</v>
      </c>
      <c r="P3589" s="1">
        <v>1</v>
      </c>
      <c r="Q3589" s="1">
        <v>1</v>
      </c>
      <c r="R3589" s="3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100</v>
      </c>
      <c r="AC3589" s="3">
        <v>11</v>
      </c>
      <c r="AD3589" s="1">
        <v>-9.0224465000000004E-2</v>
      </c>
      <c r="AE3589" s="1">
        <v>7.4363546281954296E-2</v>
      </c>
      <c r="AF3589" s="1">
        <v>1</v>
      </c>
      <c r="AG3589" s="1">
        <v>1</v>
      </c>
      <c r="AH3589" s="1">
        <v>11</v>
      </c>
      <c r="AI3589" s="1">
        <v>1</v>
      </c>
      <c r="AJ3589" s="1">
        <v>1</v>
      </c>
      <c r="AK3589" s="1">
        <v>51</v>
      </c>
    </row>
    <row r="3590" spans="1:37" x14ac:dyDescent="0.2">
      <c r="A3590" t="s">
        <v>3588</v>
      </c>
      <c r="B3590" t="s">
        <v>5228</v>
      </c>
      <c r="C3590" t="s">
        <v>7575</v>
      </c>
      <c r="D3590" t="s">
        <v>12226</v>
      </c>
      <c r="E3590" t="s">
        <v>5969</v>
      </c>
      <c r="F3590" s="35" t="s">
        <v>12244</v>
      </c>
      <c r="G3590" s="1" t="s">
        <v>5104</v>
      </c>
      <c r="H3590" s="1" t="s">
        <v>5104</v>
      </c>
      <c r="I3590" s="3">
        <v>1</v>
      </c>
      <c r="J3590" s="1">
        <v>1</v>
      </c>
      <c r="K3590" s="1">
        <v>1</v>
      </c>
      <c r="L3590" s="3">
        <v>1</v>
      </c>
      <c r="M3590" s="6">
        <v>7100</v>
      </c>
      <c r="N3590" s="13">
        <v>7100</v>
      </c>
      <c r="O3590" s="3">
        <v>44</v>
      </c>
      <c r="P3590" s="1">
        <v>1</v>
      </c>
      <c r="Q3590" s="1">
        <v>1</v>
      </c>
      <c r="R3590" s="3">
        <v>47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20</v>
      </c>
      <c r="Z3590" s="1">
        <v>0</v>
      </c>
      <c r="AA3590" s="1">
        <v>10</v>
      </c>
      <c r="AB3590" s="1">
        <v>70</v>
      </c>
      <c r="AC3590" s="3">
        <v>11</v>
      </c>
      <c r="AD3590" s="1">
        <v>-9.7850095999999998E-2</v>
      </c>
      <c r="AE3590" s="1">
        <v>1.26383474934388E-2</v>
      </c>
      <c r="AF3590" s="1">
        <v>1</v>
      </c>
      <c r="AG3590" s="1">
        <v>1</v>
      </c>
      <c r="AH3590" s="1">
        <v>11</v>
      </c>
      <c r="AI3590" s="1">
        <v>5</v>
      </c>
      <c r="AJ3590" s="1">
        <v>5</v>
      </c>
      <c r="AK3590" s="1">
        <v>51</v>
      </c>
    </row>
    <row r="3591" spans="1:37" x14ac:dyDescent="0.2">
      <c r="A3591" t="s">
        <v>3589</v>
      </c>
      <c r="B3591" t="s">
        <v>5228</v>
      </c>
      <c r="C3591" t="s">
        <v>7575</v>
      </c>
      <c r="D3591" t="s">
        <v>12226</v>
      </c>
      <c r="E3591" t="s">
        <v>12245</v>
      </c>
      <c r="F3591" s="35" t="s">
        <v>12246</v>
      </c>
      <c r="G3591" s="1" t="s">
        <v>5104</v>
      </c>
      <c r="H3591" s="1" t="s">
        <v>5104</v>
      </c>
      <c r="I3591" s="3">
        <v>1</v>
      </c>
      <c r="J3591" s="1">
        <v>1</v>
      </c>
      <c r="K3591" s="1">
        <v>1</v>
      </c>
      <c r="L3591" s="3">
        <v>1</v>
      </c>
      <c r="M3591" s="6">
        <v>6200</v>
      </c>
      <c r="N3591" s="13">
        <v>6200</v>
      </c>
      <c r="O3591" s="3">
        <v>44</v>
      </c>
      <c r="P3591" s="1">
        <v>1</v>
      </c>
      <c r="Q3591" s="1">
        <v>1</v>
      </c>
      <c r="R3591" s="3">
        <v>47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100</v>
      </c>
      <c r="AC3591" s="3">
        <v>11</v>
      </c>
      <c r="AD3591" s="1">
        <v>-9.0224465000000004E-2</v>
      </c>
      <c r="AE3591" s="1">
        <v>7.4363546281954296E-2</v>
      </c>
      <c r="AF3591" s="1">
        <v>1</v>
      </c>
      <c r="AG3591" s="1">
        <v>1</v>
      </c>
      <c r="AH3591" s="1">
        <v>11</v>
      </c>
      <c r="AI3591" s="1">
        <v>2</v>
      </c>
      <c r="AJ3591" s="1">
        <v>2</v>
      </c>
      <c r="AK3591" s="1">
        <v>51</v>
      </c>
    </row>
    <row r="3592" spans="1:37" x14ac:dyDescent="0.2">
      <c r="A3592" t="s">
        <v>3590</v>
      </c>
      <c r="B3592" t="s">
        <v>5228</v>
      </c>
      <c r="C3592" t="s">
        <v>7575</v>
      </c>
      <c r="D3592" t="s">
        <v>12226</v>
      </c>
      <c r="E3592" t="s">
        <v>12247</v>
      </c>
      <c r="F3592" s="35" t="s">
        <v>12248</v>
      </c>
      <c r="G3592" s="1" t="s">
        <v>5104</v>
      </c>
      <c r="H3592" s="1" t="s">
        <v>5104</v>
      </c>
      <c r="I3592" s="3">
        <v>1</v>
      </c>
      <c r="J3592" s="1">
        <v>1</v>
      </c>
      <c r="K3592" s="1">
        <v>1</v>
      </c>
      <c r="L3592" s="3">
        <v>1</v>
      </c>
      <c r="M3592" s="6">
        <v>4500</v>
      </c>
      <c r="N3592" s="13">
        <v>4500</v>
      </c>
      <c r="O3592" s="3">
        <v>44</v>
      </c>
      <c r="P3592" s="1">
        <v>1</v>
      </c>
      <c r="Q3592" s="1">
        <v>1</v>
      </c>
      <c r="R3592" s="3">
        <v>47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10</v>
      </c>
      <c r="Z3592" s="1">
        <v>0</v>
      </c>
      <c r="AA3592" s="1">
        <v>0</v>
      </c>
      <c r="AB3592" s="1">
        <v>90</v>
      </c>
      <c r="AC3592" s="3">
        <v>11</v>
      </c>
      <c r="AD3592" s="1">
        <v>-9.4039089000000006E-2</v>
      </c>
      <c r="AE3592" s="1">
        <v>4.7179421603604298E-2</v>
      </c>
      <c r="AF3592" s="1">
        <v>1</v>
      </c>
      <c r="AG3592" s="1">
        <v>1</v>
      </c>
      <c r="AH3592" s="1">
        <v>11</v>
      </c>
      <c r="AI3592" s="1">
        <v>1</v>
      </c>
      <c r="AJ3592" s="1">
        <v>1</v>
      </c>
      <c r="AK3592" s="1">
        <v>51</v>
      </c>
    </row>
    <row r="3593" spans="1:37" x14ac:dyDescent="0.2">
      <c r="A3593" t="s">
        <v>3591</v>
      </c>
      <c r="B3593" t="s">
        <v>5228</v>
      </c>
      <c r="C3593" t="s">
        <v>7575</v>
      </c>
      <c r="D3593" t="s">
        <v>12226</v>
      </c>
      <c r="E3593" t="s">
        <v>9866</v>
      </c>
      <c r="F3593" s="35" t="s">
        <v>12249</v>
      </c>
      <c r="G3593" s="1" t="s">
        <v>5104</v>
      </c>
      <c r="H3593" s="1" t="s">
        <v>5104</v>
      </c>
      <c r="I3593" s="3">
        <v>1</v>
      </c>
      <c r="J3593" s="1">
        <v>1</v>
      </c>
      <c r="K3593" s="1">
        <v>1</v>
      </c>
      <c r="L3593" s="3">
        <v>1</v>
      </c>
      <c r="M3593" s="6">
        <v>3400</v>
      </c>
      <c r="N3593" s="13">
        <v>3400</v>
      </c>
      <c r="O3593" s="3">
        <v>44</v>
      </c>
      <c r="P3593" s="1" t="s">
        <v>2</v>
      </c>
      <c r="Q3593" s="1">
        <v>2.1514000000000002</v>
      </c>
      <c r="R3593" s="3" t="s">
        <v>14989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100</v>
      </c>
      <c r="AC3593" s="3">
        <v>11</v>
      </c>
      <c r="AD3593" s="1">
        <v>-9.0224465000000004E-2</v>
      </c>
      <c r="AE3593" s="1">
        <v>7.4363546281954199E-2</v>
      </c>
      <c r="AF3593" s="1">
        <v>1</v>
      </c>
      <c r="AG3593" s="1">
        <v>1</v>
      </c>
      <c r="AH3593" s="1">
        <v>11</v>
      </c>
      <c r="AI3593" s="1">
        <v>1</v>
      </c>
      <c r="AJ3593" s="1">
        <v>1</v>
      </c>
      <c r="AK3593" s="1">
        <v>51</v>
      </c>
    </row>
    <row r="3594" spans="1:37" x14ac:dyDescent="0.2">
      <c r="A3594" t="s">
        <v>3592</v>
      </c>
      <c r="B3594" t="s">
        <v>5228</v>
      </c>
      <c r="C3594" t="s">
        <v>7575</v>
      </c>
      <c r="D3594" t="s">
        <v>12226</v>
      </c>
      <c r="E3594" t="s">
        <v>12250</v>
      </c>
      <c r="F3594" s="35" t="s">
        <v>12251</v>
      </c>
      <c r="G3594" s="1" t="s">
        <v>5104</v>
      </c>
      <c r="H3594" s="1" t="s">
        <v>5104</v>
      </c>
      <c r="I3594" s="3">
        <v>1</v>
      </c>
      <c r="J3594" s="1">
        <v>1</v>
      </c>
      <c r="K3594" s="1">
        <v>1</v>
      </c>
      <c r="L3594" s="3">
        <v>1</v>
      </c>
      <c r="M3594" s="6">
        <v>4250</v>
      </c>
      <c r="N3594" s="13">
        <v>4250</v>
      </c>
      <c r="O3594" s="3">
        <v>44</v>
      </c>
      <c r="P3594" s="1">
        <v>1</v>
      </c>
      <c r="Q3594" s="1">
        <v>1</v>
      </c>
      <c r="R3594" s="3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100</v>
      </c>
      <c r="AC3594" s="3">
        <v>11</v>
      </c>
      <c r="AD3594" s="1">
        <v>-9.0224465000000004E-2</v>
      </c>
      <c r="AE3594" s="1">
        <v>7.4363546281954199E-2</v>
      </c>
      <c r="AF3594" s="1">
        <v>1</v>
      </c>
      <c r="AG3594" s="1">
        <v>1</v>
      </c>
      <c r="AH3594" s="1">
        <v>11</v>
      </c>
      <c r="AI3594" s="1">
        <v>1</v>
      </c>
      <c r="AJ3594" s="1">
        <v>1</v>
      </c>
      <c r="AK3594" s="1">
        <v>51</v>
      </c>
    </row>
    <row r="3595" spans="1:37" x14ac:dyDescent="0.2">
      <c r="A3595" t="s">
        <v>3593</v>
      </c>
      <c r="B3595" t="s">
        <v>5228</v>
      </c>
      <c r="C3595" t="s">
        <v>7575</v>
      </c>
      <c r="D3595" t="s">
        <v>12226</v>
      </c>
      <c r="E3595" t="s">
        <v>12252</v>
      </c>
      <c r="F3595" s="35" t="s">
        <v>12253</v>
      </c>
      <c r="G3595" s="1" t="s">
        <v>5104</v>
      </c>
      <c r="H3595" s="1" t="s">
        <v>5104</v>
      </c>
      <c r="I3595" s="3">
        <v>1</v>
      </c>
      <c r="J3595" s="1">
        <v>1</v>
      </c>
      <c r="K3595" s="1">
        <v>1</v>
      </c>
      <c r="L3595" s="3">
        <v>1</v>
      </c>
      <c r="M3595" s="6">
        <v>8500</v>
      </c>
      <c r="N3595" s="13">
        <v>8500</v>
      </c>
      <c r="O3595" s="3">
        <v>44</v>
      </c>
      <c r="P3595" s="1">
        <v>1.04</v>
      </c>
      <c r="Q3595" s="1">
        <v>1.04</v>
      </c>
      <c r="R3595" s="3">
        <v>47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100</v>
      </c>
      <c r="AC3595" s="3">
        <v>11</v>
      </c>
      <c r="AD3595" s="1">
        <v>-9.0224465000000004E-2</v>
      </c>
      <c r="AE3595" s="1">
        <v>7.4363546281954296E-2</v>
      </c>
      <c r="AF3595" s="1">
        <v>1</v>
      </c>
      <c r="AG3595" s="1">
        <v>1</v>
      </c>
      <c r="AH3595" s="1">
        <v>11</v>
      </c>
      <c r="AI3595" s="1">
        <v>1</v>
      </c>
      <c r="AJ3595" s="1">
        <v>1</v>
      </c>
      <c r="AK3595" s="1">
        <v>51</v>
      </c>
    </row>
    <row r="3596" spans="1:37" x14ac:dyDescent="0.2">
      <c r="A3596" t="s">
        <v>3594</v>
      </c>
      <c r="B3596" t="s">
        <v>5123</v>
      </c>
      <c r="C3596" t="s">
        <v>12254</v>
      </c>
      <c r="D3596" t="s">
        <v>12255</v>
      </c>
      <c r="E3596" t="s">
        <v>12256</v>
      </c>
      <c r="F3596" s="35" t="s">
        <v>12257</v>
      </c>
      <c r="G3596" s="1" t="s">
        <v>5105</v>
      </c>
      <c r="H3596" s="1" t="s">
        <v>5105</v>
      </c>
      <c r="I3596" s="3">
        <v>1</v>
      </c>
      <c r="J3596" s="1">
        <v>0</v>
      </c>
      <c r="K3596" s="1">
        <v>0</v>
      </c>
      <c r="L3596" s="3">
        <v>1</v>
      </c>
      <c r="M3596" s="6">
        <v>224</v>
      </c>
      <c r="N3596" s="13">
        <v>224</v>
      </c>
      <c r="O3596" s="3">
        <v>44</v>
      </c>
      <c r="P3596" s="1">
        <v>1.595</v>
      </c>
      <c r="Q3596" s="1">
        <v>1.595</v>
      </c>
      <c r="R3596" s="3">
        <v>47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30</v>
      </c>
      <c r="Z3596" s="1">
        <v>0</v>
      </c>
      <c r="AA3596" s="1">
        <v>30</v>
      </c>
      <c r="AB3596" s="1">
        <v>40</v>
      </c>
      <c r="AC3596" s="3">
        <v>11</v>
      </c>
      <c r="AD3596" s="1">
        <v>-8.9501807000000003E-2</v>
      </c>
      <c r="AE3596" s="1">
        <v>-3.236181109307E-2</v>
      </c>
      <c r="AF3596" s="1">
        <v>1</v>
      </c>
      <c r="AG3596" s="1">
        <v>1</v>
      </c>
      <c r="AH3596" s="1">
        <v>11</v>
      </c>
      <c r="AI3596" s="1">
        <v>2</v>
      </c>
      <c r="AJ3596" s="1">
        <v>2</v>
      </c>
      <c r="AK3596" s="1">
        <v>51</v>
      </c>
    </row>
    <row r="3597" spans="1:37" x14ac:dyDescent="0.2">
      <c r="A3597" t="s">
        <v>3595</v>
      </c>
      <c r="B3597" t="s">
        <v>5123</v>
      </c>
      <c r="C3597" t="s">
        <v>5949</v>
      </c>
      <c r="D3597" t="s">
        <v>12258</v>
      </c>
      <c r="E3597" t="s">
        <v>11804</v>
      </c>
      <c r="F3597" s="35" t="s">
        <v>12259</v>
      </c>
      <c r="G3597" s="1" t="s">
        <v>5104</v>
      </c>
      <c r="H3597" s="1" t="s">
        <v>5104</v>
      </c>
      <c r="I3597" s="3">
        <v>1</v>
      </c>
      <c r="J3597" s="1">
        <v>0</v>
      </c>
      <c r="K3597" s="1">
        <v>0</v>
      </c>
      <c r="L3597" s="3">
        <v>1</v>
      </c>
      <c r="M3597" s="6">
        <v>20.100000000000001</v>
      </c>
      <c r="N3597" s="13">
        <v>20.100000000000001</v>
      </c>
      <c r="O3597" s="3">
        <v>44</v>
      </c>
      <c r="P3597" s="1">
        <v>2.5099999999999998</v>
      </c>
      <c r="Q3597" s="1">
        <v>2.5099999999999998</v>
      </c>
      <c r="R3597" s="3">
        <v>47</v>
      </c>
      <c r="S3597" s="1">
        <v>50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30</v>
      </c>
      <c r="AB3597" s="1">
        <v>20</v>
      </c>
      <c r="AC3597" s="3">
        <v>11</v>
      </c>
      <c r="AD3597" s="1">
        <v>2.5967326999999998E-2</v>
      </c>
      <c r="AE3597" s="1">
        <v>1.99194418745538E-2</v>
      </c>
      <c r="AF3597" s="1">
        <v>1</v>
      </c>
      <c r="AG3597" s="1">
        <v>1</v>
      </c>
      <c r="AH3597" s="1">
        <v>11</v>
      </c>
      <c r="AI3597" s="1">
        <v>2</v>
      </c>
      <c r="AJ3597" s="1">
        <v>2</v>
      </c>
      <c r="AK3597" s="1">
        <v>51</v>
      </c>
    </row>
    <row r="3598" spans="1:37" x14ac:dyDescent="0.2">
      <c r="A3598" t="s">
        <v>3596</v>
      </c>
      <c r="B3598" t="s">
        <v>5123</v>
      </c>
      <c r="C3598" t="s">
        <v>5949</v>
      </c>
      <c r="D3598" t="s">
        <v>12258</v>
      </c>
      <c r="E3598" t="s">
        <v>7555</v>
      </c>
      <c r="F3598" s="35" t="s">
        <v>12260</v>
      </c>
      <c r="G3598" s="1" t="s">
        <v>5104</v>
      </c>
      <c r="H3598" s="1" t="s">
        <v>5104</v>
      </c>
      <c r="I3598" s="3">
        <v>1</v>
      </c>
      <c r="J3598" s="1">
        <v>0</v>
      </c>
      <c r="K3598" s="1">
        <v>0</v>
      </c>
      <c r="L3598" s="3">
        <v>1</v>
      </c>
      <c r="M3598" s="6">
        <v>20.100000000000001</v>
      </c>
      <c r="N3598" s="13">
        <v>20.100000000000001</v>
      </c>
      <c r="O3598" s="3">
        <v>44</v>
      </c>
      <c r="P3598" s="1">
        <v>2.4849999999999999</v>
      </c>
      <c r="Q3598" s="1">
        <v>2.4849999999999999</v>
      </c>
      <c r="R3598" s="3">
        <v>47</v>
      </c>
      <c r="S3598" s="1">
        <v>50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30</v>
      </c>
      <c r="AB3598" s="1">
        <v>20</v>
      </c>
      <c r="AC3598" s="3">
        <v>11</v>
      </c>
      <c r="AD3598" s="1">
        <v>2.5967326999999998E-2</v>
      </c>
      <c r="AE3598" s="1">
        <v>1.99194418745538E-2</v>
      </c>
      <c r="AF3598" s="1">
        <v>1</v>
      </c>
      <c r="AG3598" s="1">
        <v>1</v>
      </c>
      <c r="AH3598" s="1">
        <v>11</v>
      </c>
      <c r="AI3598" s="1">
        <v>2</v>
      </c>
      <c r="AJ3598" s="1">
        <v>2</v>
      </c>
      <c r="AK3598" s="1">
        <v>51</v>
      </c>
    </row>
    <row r="3599" spans="1:37" x14ac:dyDescent="0.2">
      <c r="A3599" t="s">
        <v>3597</v>
      </c>
      <c r="B3599" t="s">
        <v>5123</v>
      </c>
      <c r="C3599" t="s">
        <v>5949</v>
      </c>
      <c r="D3599" t="s">
        <v>12258</v>
      </c>
      <c r="E3599" t="s">
        <v>6094</v>
      </c>
      <c r="F3599" s="35" t="s">
        <v>12261</v>
      </c>
      <c r="G3599" s="1" t="s">
        <v>5104</v>
      </c>
      <c r="H3599" s="1" t="s">
        <v>5104</v>
      </c>
      <c r="I3599" s="3">
        <v>2</v>
      </c>
      <c r="J3599" s="1">
        <v>0</v>
      </c>
      <c r="K3599" s="1">
        <v>0</v>
      </c>
      <c r="L3599" s="3">
        <v>1</v>
      </c>
      <c r="M3599" s="6">
        <v>20.7</v>
      </c>
      <c r="N3599" s="13">
        <v>20.7</v>
      </c>
      <c r="O3599" s="3">
        <v>44</v>
      </c>
      <c r="P3599" s="1" t="s">
        <v>2</v>
      </c>
      <c r="Q3599" s="1">
        <v>4.3301999999999996</v>
      </c>
      <c r="R3599" s="3" t="s">
        <v>14989</v>
      </c>
      <c r="S3599" s="1">
        <v>50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30</v>
      </c>
      <c r="AB3599" s="1">
        <v>20</v>
      </c>
      <c r="AC3599" s="3">
        <v>11</v>
      </c>
      <c r="AD3599" s="1">
        <v>2.5967326999999998E-2</v>
      </c>
      <c r="AE3599" s="1">
        <v>1.99194418745538E-2</v>
      </c>
      <c r="AF3599" s="1">
        <v>1</v>
      </c>
      <c r="AG3599" s="1">
        <v>1</v>
      </c>
      <c r="AH3599" s="1">
        <v>11</v>
      </c>
      <c r="AI3599" s="1">
        <v>2</v>
      </c>
      <c r="AJ3599" s="1">
        <v>2</v>
      </c>
      <c r="AK3599" s="1">
        <v>51</v>
      </c>
    </row>
    <row r="3600" spans="1:37" x14ac:dyDescent="0.2">
      <c r="A3600" t="s">
        <v>3598</v>
      </c>
      <c r="B3600" t="s">
        <v>5123</v>
      </c>
      <c r="C3600" t="s">
        <v>5949</v>
      </c>
      <c r="D3600" t="s">
        <v>12258</v>
      </c>
      <c r="E3600" t="s">
        <v>10003</v>
      </c>
      <c r="F3600" s="35" t="s">
        <v>12262</v>
      </c>
      <c r="G3600" s="1" t="s">
        <v>5104</v>
      </c>
      <c r="H3600" s="1" t="s">
        <v>5104</v>
      </c>
      <c r="I3600" s="3">
        <v>1</v>
      </c>
      <c r="J3600" s="1">
        <v>0</v>
      </c>
      <c r="K3600" s="1">
        <v>0</v>
      </c>
      <c r="L3600" s="3">
        <v>1</v>
      </c>
      <c r="M3600" s="6">
        <v>46.5</v>
      </c>
      <c r="N3600" s="13">
        <v>46.5</v>
      </c>
      <c r="O3600" s="3">
        <v>44</v>
      </c>
      <c r="P3600" s="1">
        <v>3</v>
      </c>
      <c r="Q3600" s="1">
        <v>3</v>
      </c>
      <c r="R3600" s="3">
        <v>1</v>
      </c>
      <c r="S3600" s="1">
        <v>50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30</v>
      </c>
      <c r="AB3600" s="1">
        <v>20</v>
      </c>
      <c r="AC3600" s="3">
        <v>11</v>
      </c>
      <c r="AD3600" s="1">
        <v>2.5967326999999998E-2</v>
      </c>
      <c r="AE3600" s="1">
        <v>1.99194418745538E-2</v>
      </c>
      <c r="AF3600" s="1">
        <v>1</v>
      </c>
      <c r="AG3600" s="1">
        <v>1</v>
      </c>
      <c r="AH3600" s="1">
        <v>11</v>
      </c>
      <c r="AI3600" s="1">
        <v>2</v>
      </c>
      <c r="AJ3600" s="1">
        <v>2</v>
      </c>
      <c r="AK3600" s="1">
        <v>51</v>
      </c>
    </row>
    <row r="3601" spans="1:37" x14ac:dyDescent="0.2">
      <c r="A3601" t="s">
        <v>3599</v>
      </c>
      <c r="B3601" t="s">
        <v>5228</v>
      </c>
      <c r="C3601" t="s">
        <v>8738</v>
      </c>
      <c r="D3601" t="s">
        <v>12263</v>
      </c>
      <c r="E3601" t="s">
        <v>10162</v>
      </c>
      <c r="F3601" s="35" t="s">
        <v>12264</v>
      </c>
      <c r="G3601" s="1" t="s">
        <v>5104</v>
      </c>
      <c r="H3601" s="1" t="s">
        <v>5104</v>
      </c>
      <c r="I3601" s="3">
        <v>1</v>
      </c>
      <c r="J3601" s="1">
        <v>0</v>
      </c>
      <c r="K3601" s="1">
        <v>0</v>
      </c>
      <c r="L3601" s="3">
        <v>1</v>
      </c>
      <c r="M3601" s="6">
        <v>1640</v>
      </c>
      <c r="N3601" s="13">
        <v>1640</v>
      </c>
      <c r="O3601" s="3">
        <v>44</v>
      </c>
      <c r="P3601" s="1">
        <v>1</v>
      </c>
      <c r="Q3601" s="1">
        <v>1</v>
      </c>
      <c r="R3601" s="3">
        <v>47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30</v>
      </c>
      <c r="Z3601" s="1">
        <v>0</v>
      </c>
      <c r="AA3601" s="1">
        <v>0</v>
      </c>
      <c r="AB3601" s="1">
        <v>70</v>
      </c>
      <c r="AC3601" s="3">
        <v>11</v>
      </c>
      <c r="AD3601" s="1">
        <v>-9.6893048999999995E-2</v>
      </c>
      <c r="AE3601" s="1">
        <v>1.5037891538579201E-3</v>
      </c>
      <c r="AF3601" s="1">
        <v>3</v>
      </c>
      <c r="AG3601" s="1">
        <v>3</v>
      </c>
      <c r="AH3601" s="1">
        <v>11</v>
      </c>
      <c r="AI3601" s="1">
        <v>1</v>
      </c>
      <c r="AJ3601" s="1">
        <v>1</v>
      </c>
      <c r="AK3601" s="1">
        <v>51</v>
      </c>
    </row>
    <row r="3602" spans="1:37" x14ac:dyDescent="0.2">
      <c r="A3602" t="s">
        <v>3600</v>
      </c>
      <c r="B3602" t="s">
        <v>5233</v>
      </c>
      <c r="C3602" t="s">
        <v>5880</v>
      </c>
      <c r="D3602" t="s">
        <v>12265</v>
      </c>
      <c r="E3602" t="s">
        <v>11940</v>
      </c>
      <c r="F3602" s="35" t="s">
        <v>12266</v>
      </c>
      <c r="G3602" s="1" t="s">
        <v>5105</v>
      </c>
      <c r="H3602" s="1" t="s">
        <v>5105</v>
      </c>
      <c r="I3602" s="3">
        <v>1</v>
      </c>
      <c r="J3602" s="1">
        <v>0</v>
      </c>
      <c r="K3602" s="1">
        <v>0</v>
      </c>
      <c r="L3602" s="3">
        <v>1</v>
      </c>
      <c r="M3602" s="6">
        <v>71000.3</v>
      </c>
      <c r="N3602" s="13">
        <v>71000.3</v>
      </c>
      <c r="O3602" s="3">
        <v>44</v>
      </c>
      <c r="P3602" s="1">
        <v>3.2825000000000002</v>
      </c>
      <c r="Q3602" s="1">
        <v>3.2825000000000002</v>
      </c>
      <c r="R3602" s="3">
        <v>47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10</v>
      </c>
      <c r="Y3602" s="1">
        <v>10</v>
      </c>
      <c r="Z3602" s="1">
        <v>0</v>
      </c>
      <c r="AA3602" s="1">
        <v>0</v>
      </c>
      <c r="AB3602" s="1">
        <v>80</v>
      </c>
      <c r="AC3602" s="3">
        <v>11</v>
      </c>
      <c r="AD3602" s="1">
        <v>-8.8483678999999996E-2</v>
      </c>
      <c r="AE3602" s="1">
        <v>4.58553236839239E-2</v>
      </c>
      <c r="AF3602" s="1">
        <v>1</v>
      </c>
      <c r="AG3602" s="1">
        <v>1</v>
      </c>
      <c r="AH3602" s="1">
        <v>11</v>
      </c>
      <c r="AI3602" s="1">
        <v>2</v>
      </c>
      <c r="AJ3602" s="1">
        <v>2</v>
      </c>
      <c r="AK3602" s="1">
        <v>51</v>
      </c>
    </row>
    <row r="3603" spans="1:37" x14ac:dyDescent="0.2">
      <c r="A3603" t="s">
        <v>3601</v>
      </c>
      <c r="B3603" t="s">
        <v>5233</v>
      </c>
      <c r="C3603" t="s">
        <v>5880</v>
      </c>
      <c r="D3603" t="s">
        <v>12265</v>
      </c>
      <c r="E3603" t="s">
        <v>5830</v>
      </c>
      <c r="F3603" s="35" t="s">
        <v>12267</v>
      </c>
      <c r="G3603" s="1" t="s">
        <v>5105</v>
      </c>
      <c r="H3603" s="1" t="s">
        <v>5105</v>
      </c>
      <c r="I3603" s="3">
        <v>1</v>
      </c>
      <c r="J3603" s="1">
        <v>1</v>
      </c>
      <c r="K3603" s="1">
        <v>1</v>
      </c>
      <c r="L3603" s="3">
        <v>1</v>
      </c>
      <c r="M3603" s="6">
        <v>82500</v>
      </c>
      <c r="N3603" s="13">
        <v>82500</v>
      </c>
      <c r="O3603" s="3">
        <v>44</v>
      </c>
      <c r="P3603" s="1">
        <v>3</v>
      </c>
      <c r="Q3603" s="1">
        <v>3</v>
      </c>
      <c r="R3603" s="3">
        <v>47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10</v>
      </c>
      <c r="Y3603" s="1">
        <v>10</v>
      </c>
      <c r="Z3603" s="1">
        <v>0</v>
      </c>
      <c r="AA3603" s="1">
        <v>0</v>
      </c>
      <c r="AB3603" s="1">
        <v>80</v>
      </c>
      <c r="AC3603" s="3">
        <v>11</v>
      </c>
      <c r="AD3603" s="1">
        <v>-8.8483678999999996E-2</v>
      </c>
      <c r="AE3603" s="1">
        <v>4.58553236839239E-2</v>
      </c>
      <c r="AF3603" s="1">
        <v>1</v>
      </c>
      <c r="AG3603" s="1">
        <v>1</v>
      </c>
      <c r="AH3603" s="1">
        <v>11</v>
      </c>
      <c r="AI3603" s="1">
        <v>8</v>
      </c>
      <c r="AJ3603" s="1">
        <v>8</v>
      </c>
      <c r="AK3603" s="1">
        <v>51</v>
      </c>
    </row>
    <row r="3604" spans="1:37" x14ac:dyDescent="0.2">
      <c r="A3604" t="s">
        <v>3602</v>
      </c>
      <c r="B3604" t="s">
        <v>5123</v>
      </c>
      <c r="C3604" t="s">
        <v>5131</v>
      </c>
      <c r="D3604" t="s">
        <v>12268</v>
      </c>
      <c r="E3604" t="s">
        <v>7628</v>
      </c>
      <c r="F3604" s="35" t="s">
        <v>12269</v>
      </c>
      <c r="G3604" s="1" t="s">
        <v>5104</v>
      </c>
      <c r="H3604" s="1" t="s">
        <v>5104</v>
      </c>
      <c r="I3604" s="3">
        <v>1</v>
      </c>
      <c r="J3604" s="1">
        <v>0</v>
      </c>
      <c r="K3604" s="1">
        <v>0</v>
      </c>
      <c r="L3604" s="3">
        <v>1</v>
      </c>
      <c r="M3604" s="6">
        <v>93.8</v>
      </c>
      <c r="N3604" s="13">
        <v>93.8</v>
      </c>
      <c r="O3604" s="3">
        <v>44</v>
      </c>
      <c r="P3604" s="1" t="s">
        <v>2</v>
      </c>
      <c r="Q3604" s="1">
        <v>3.8938999999999999</v>
      </c>
      <c r="R3604" s="3" t="s">
        <v>14989</v>
      </c>
      <c r="S3604" s="1">
        <v>20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10</v>
      </c>
      <c r="Z3604" s="1">
        <v>0</v>
      </c>
      <c r="AA3604" s="1">
        <v>40</v>
      </c>
      <c r="AB3604" s="1">
        <v>30</v>
      </c>
      <c r="AC3604" s="3">
        <v>11</v>
      </c>
      <c r="AD3604" s="1">
        <v>-3.6722113000000001E-2</v>
      </c>
      <c r="AE3604" s="1">
        <v>-5.4924045430876497E-3</v>
      </c>
      <c r="AF3604" s="1">
        <v>1</v>
      </c>
      <c r="AG3604" s="1">
        <v>1</v>
      </c>
      <c r="AH3604" s="1">
        <v>11</v>
      </c>
      <c r="AI3604" s="1">
        <v>2</v>
      </c>
      <c r="AJ3604" s="1">
        <v>2</v>
      </c>
      <c r="AK3604" s="1">
        <v>51</v>
      </c>
    </row>
    <row r="3605" spans="1:37" x14ac:dyDescent="0.2">
      <c r="A3605" t="s">
        <v>3603</v>
      </c>
      <c r="B3605" t="s">
        <v>5123</v>
      </c>
      <c r="C3605" t="s">
        <v>5131</v>
      </c>
      <c r="D3605" t="s">
        <v>12270</v>
      </c>
      <c r="E3605" t="s">
        <v>5496</v>
      </c>
      <c r="F3605" s="35" t="s">
        <v>12271</v>
      </c>
      <c r="G3605" s="1" t="s">
        <v>5105</v>
      </c>
      <c r="H3605" s="1" t="s">
        <v>5105</v>
      </c>
      <c r="I3605" s="3">
        <v>1</v>
      </c>
      <c r="J3605" s="1">
        <v>0</v>
      </c>
      <c r="K3605" s="1">
        <v>0</v>
      </c>
      <c r="L3605" s="3">
        <v>1</v>
      </c>
      <c r="M3605" s="6">
        <f>(27+49)/2</f>
        <v>38</v>
      </c>
      <c r="N3605" s="1">
        <f>(27+49)/2</f>
        <v>38</v>
      </c>
      <c r="O3605" s="3">
        <v>1</v>
      </c>
      <c r="P3605" s="1">
        <v>1.94</v>
      </c>
      <c r="Q3605" s="1">
        <v>1.94</v>
      </c>
      <c r="R3605" s="3">
        <v>47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20</v>
      </c>
      <c r="AB3605" s="1">
        <v>80</v>
      </c>
      <c r="AC3605" s="3">
        <v>11</v>
      </c>
      <c r="AD3605" s="1">
        <v>-9.6604672000000003E-2</v>
      </c>
      <c r="AE3605" s="1">
        <v>5.6137505220851001E-2</v>
      </c>
      <c r="AF3605" s="1">
        <v>1</v>
      </c>
      <c r="AG3605" s="1">
        <v>1</v>
      </c>
      <c r="AH3605" s="1">
        <v>11</v>
      </c>
      <c r="AI3605" s="1">
        <v>4</v>
      </c>
      <c r="AJ3605" s="1">
        <v>4</v>
      </c>
      <c r="AK3605" s="1">
        <v>51</v>
      </c>
    </row>
    <row r="3606" spans="1:37" x14ac:dyDescent="0.2">
      <c r="A3606" t="s">
        <v>3604</v>
      </c>
      <c r="B3606" t="s">
        <v>5228</v>
      </c>
      <c r="C3606" t="s">
        <v>5294</v>
      </c>
      <c r="D3606" t="s">
        <v>12272</v>
      </c>
      <c r="E3606" t="s">
        <v>12273</v>
      </c>
      <c r="F3606" s="35" t="s">
        <v>12274</v>
      </c>
      <c r="G3606" s="1" t="s">
        <v>2</v>
      </c>
      <c r="H3606" s="1" t="s">
        <v>5104</v>
      </c>
      <c r="I3606" s="14" t="s">
        <v>14989</v>
      </c>
      <c r="J3606" s="1" t="s">
        <v>2</v>
      </c>
      <c r="K3606" s="1">
        <v>0</v>
      </c>
      <c r="L3606" s="14" t="s">
        <v>14989</v>
      </c>
      <c r="M3606" s="6">
        <v>2500</v>
      </c>
      <c r="N3606" s="13">
        <v>2500</v>
      </c>
      <c r="O3606" s="3">
        <v>44</v>
      </c>
      <c r="P3606" s="1" t="s">
        <v>2</v>
      </c>
      <c r="Q3606" s="1">
        <v>1.3966000000000001</v>
      </c>
      <c r="R3606" s="3" t="s">
        <v>14989</v>
      </c>
      <c r="S3606" s="1">
        <v>10</v>
      </c>
      <c r="T3606" s="1">
        <v>0</v>
      </c>
      <c r="U3606" s="1">
        <v>0</v>
      </c>
      <c r="V3606" s="1">
        <v>0</v>
      </c>
      <c r="W3606" s="1">
        <v>10</v>
      </c>
      <c r="X3606" s="1">
        <v>0</v>
      </c>
      <c r="Y3606" s="1">
        <v>40</v>
      </c>
      <c r="Z3606" s="1">
        <v>0</v>
      </c>
      <c r="AA3606" s="1">
        <v>0</v>
      </c>
      <c r="AB3606" s="1">
        <v>40</v>
      </c>
      <c r="AC3606" s="3">
        <v>11</v>
      </c>
      <c r="AD3606" s="1">
        <v>-6.1737222000000001E-2</v>
      </c>
      <c r="AE3606" s="1">
        <v>-3.2729584820554498E-2</v>
      </c>
      <c r="AF3606" s="1">
        <v>3</v>
      </c>
      <c r="AG3606" s="1">
        <v>3</v>
      </c>
      <c r="AH3606" s="1">
        <v>11</v>
      </c>
      <c r="AI3606" s="1">
        <v>1</v>
      </c>
      <c r="AJ3606" s="1">
        <v>1</v>
      </c>
      <c r="AK3606" s="1">
        <v>51</v>
      </c>
    </row>
    <row r="3607" spans="1:37" x14ac:dyDescent="0.2">
      <c r="A3607" t="s">
        <v>3605</v>
      </c>
      <c r="B3607" t="s">
        <v>5228</v>
      </c>
      <c r="C3607" t="s">
        <v>5294</v>
      </c>
      <c r="D3607" t="s">
        <v>12272</v>
      </c>
      <c r="E3607" t="s">
        <v>12275</v>
      </c>
      <c r="F3607" s="35" t="s">
        <v>12276</v>
      </c>
      <c r="G3607" s="1" t="s">
        <v>5104</v>
      </c>
      <c r="H3607" s="1" t="s">
        <v>5104</v>
      </c>
      <c r="I3607" s="3">
        <v>1</v>
      </c>
      <c r="J3607" s="1">
        <v>0</v>
      </c>
      <c r="K3607" s="1">
        <v>0</v>
      </c>
      <c r="L3607" s="3">
        <v>1</v>
      </c>
      <c r="M3607" s="6">
        <v>2047.5</v>
      </c>
      <c r="N3607" s="13">
        <v>2047.5</v>
      </c>
      <c r="O3607" s="3">
        <v>44</v>
      </c>
      <c r="P3607" s="1">
        <v>1.01</v>
      </c>
      <c r="Q3607" s="1">
        <v>1.01</v>
      </c>
      <c r="R3607" s="3">
        <v>47</v>
      </c>
      <c r="S3607" s="1">
        <v>10</v>
      </c>
      <c r="T3607" s="1">
        <v>0</v>
      </c>
      <c r="U3607" s="1">
        <v>0</v>
      </c>
      <c r="V3607" s="1">
        <v>0</v>
      </c>
      <c r="W3607" s="1">
        <v>10</v>
      </c>
      <c r="X3607" s="1">
        <v>0</v>
      </c>
      <c r="Y3607" s="1">
        <v>40</v>
      </c>
      <c r="Z3607" s="1">
        <v>0</v>
      </c>
      <c r="AA3607" s="1">
        <v>0</v>
      </c>
      <c r="AB3607" s="1">
        <v>40</v>
      </c>
      <c r="AC3607" s="3">
        <v>11</v>
      </c>
      <c r="AD3607" s="1">
        <v>-6.1737222000000001E-2</v>
      </c>
      <c r="AE3607" s="1">
        <v>-3.2729584820554498E-2</v>
      </c>
      <c r="AF3607" s="1">
        <v>3</v>
      </c>
      <c r="AG3607" s="1">
        <v>3</v>
      </c>
      <c r="AH3607" s="1">
        <v>11</v>
      </c>
      <c r="AI3607" s="1">
        <v>1</v>
      </c>
      <c r="AJ3607" s="1">
        <v>1</v>
      </c>
      <c r="AK3607" s="1">
        <v>51</v>
      </c>
    </row>
    <row r="3608" spans="1:37" x14ac:dyDescent="0.2">
      <c r="A3608" t="s">
        <v>3606</v>
      </c>
      <c r="B3608" t="s">
        <v>5228</v>
      </c>
      <c r="C3608" t="s">
        <v>5294</v>
      </c>
      <c r="D3608" t="s">
        <v>12272</v>
      </c>
      <c r="E3608" t="s">
        <v>12106</v>
      </c>
      <c r="F3608" s="35" t="s">
        <v>12277</v>
      </c>
      <c r="G3608" s="1" t="s">
        <v>5104</v>
      </c>
      <c r="H3608" s="1" t="s">
        <v>5104</v>
      </c>
      <c r="I3608" s="3">
        <v>1</v>
      </c>
      <c r="J3608" s="1">
        <v>1</v>
      </c>
      <c r="K3608" s="1">
        <v>1</v>
      </c>
      <c r="L3608" s="3">
        <v>1</v>
      </c>
      <c r="M3608" s="6">
        <v>2705</v>
      </c>
      <c r="N3608" s="13">
        <v>2705</v>
      </c>
      <c r="O3608" s="3">
        <v>44</v>
      </c>
      <c r="P3608" s="1">
        <v>1.0049999999999999</v>
      </c>
      <c r="Q3608" s="1">
        <v>1.0049999999999999</v>
      </c>
      <c r="R3608" s="3">
        <v>47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100</v>
      </c>
      <c r="Z3608" s="1">
        <v>0</v>
      </c>
      <c r="AA3608" s="1">
        <v>0</v>
      </c>
      <c r="AB3608" s="1">
        <v>0</v>
      </c>
      <c r="AC3608" s="3">
        <v>11</v>
      </c>
      <c r="AD3608" s="1">
        <v>-3.0872732999999999E-2</v>
      </c>
      <c r="AE3608" s="1">
        <v>-0.113818620885237</v>
      </c>
      <c r="AF3608" s="1">
        <v>3</v>
      </c>
      <c r="AG3608" s="1">
        <v>3</v>
      </c>
      <c r="AH3608" s="1">
        <v>11</v>
      </c>
      <c r="AI3608" s="1">
        <v>5</v>
      </c>
      <c r="AJ3608" s="1">
        <v>5</v>
      </c>
      <c r="AK3608" s="1">
        <v>51</v>
      </c>
    </row>
    <row r="3609" spans="1:37" x14ac:dyDescent="0.2">
      <c r="A3609" t="s">
        <v>3607</v>
      </c>
      <c r="B3609" t="s">
        <v>5228</v>
      </c>
      <c r="C3609" t="s">
        <v>5294</v>
      </c>
      <c r="D3609" t="s">
        <v>12272</v>
      </c>
      <c r="E3609" t="s">
        <v>12278</v>
      </c>
      <c r="F3609" s="35" t="s">
        <v>12279</v>
      </c>
      <c r="G3609" s="1" t="s">
        <v>5104</v>
      </c>
      <c r="H3609" s="1" t="s">
        <v>5104</v>
      </c>
      <c r="I3609" s="3">
        <v>1</v>
      </c>
      <c r="J3609" s="1">
        <v>0</v>
      </c>
      <c r="K3609" s="1">
        <v>0</v>
      </c>
      <c r="L3609" s="3">
        <v>1</v>
      </c>
      <c r="M3609" s="6">
        <v>1747.5</v>
      </c>
      <c r="N3609" s="13">
        <v>1747.5</v>
      </c>
      <c r="O3609" s="3">
        <v>44</v>
      </c>
      <c r="P3609" s="1">
        <v>2.0099999999999998</v>
      </c>
      <c r="Q3609" s="1">
        <v>2.0099999999999998</v>
      </c>
      <c r="R3609" s="3">
        <v>47</v>
      </c>
      <c r="S3609" s="1">
        <v>10</v>
      </c>
      <c r="T3609" s="1">
        <v>0</v>
      </c>
      <c r="U3609" s="1">
        <v>0</v>
      </c>
      <c r="V3609" s="1">
        <v>0</v>
      </c>
      <c r="W3609" s="1">
        <v>10</v>
      </c>
      <c r="X3609" s="1">
        <v>0</v>
      </c>
      <c r="Y3609" s="1">
        <v>40</v>
      </c>
      <c r="Z3609" s="1">
        <v>0</v>
      </c>
      <c r="AA3609" s="1">
        <v>0</v>
      </c>
      <c r="AB3609" s="1">
        <v>40</v>
      </c>
      <c r="AC3609" s="3">
        <v>11</v>
      </c>
      <c r="AD3609" s="1">
        <v>-6.1737222000000001E-2</v>
      </c>
      <c r="AE3609" s="1">
        <v>-3.2729584820554498E-2</v>
      </c>
      <c r="AF3609" s="1">
        <v>3</v>
      </c>
      <c r="AG3609" s="1">
        <v>3</v>
      </c>
      <c r="AH3609" s="1">
        <v>11</v>
      </c>
      <c r="AI3609" s="1">
        <v>3</v>
      </c>
      <c r="AJ3609" s="1">
        <v>3</v>
      </c>
      <c r="AK3609" s="1">
        <v>51</v>
      </c>
    </row>
    <row r="3610" spans="1:37" x14ac:dyDescent="0.2">
      <c r="A3610" t="s">
        <v>3608</v>
      </c>
      <c r="B3610" t="s">
        <v>5228</v>
      </c>
      <c r="C3610" t="s">
        <v>5294</v>
      </c>
      <c r="D3610" t="s">
        <v>12272</v>
      </c>
      <c r="E3610" t="s">
        <v>12280</v>
      </c>
      <c r="F3610" s="35" t="s">
        <v>12281</v>
      </c>
      <c r="G3610" s="1" t="s">
        <v>5104</v>
      </c>
      <c r="H3610" s="1" t="s">
        <v>5104</v>
      </c>
      <c r="I3610" s="3">
        <v>1</v>
      </c>
      <c r="J3610" s="1">
        <v>0</v>
      </c>
      <c r="K3610" s="1">
        <v>0</v>
      </c>
      <c r="L3610" s="3">
        <v>1</v>
      </c>
      <c r="M3610" s="6">
        <v>1632.5</v>
      </c>
      <c r="N3610" s="13">
        <v>1632.5</v>
      </c>
      <c r="O3610" s="3">
        <v>44</v>
      </c>
      <c r="P3610" s="1">
        <v>1.75</v>
      </c>
      <c r="Q3610" s="1">
        <v>1.75</v>
      </c>
      <c r="R3610" s="3">
        <v>47</v>
      </c>
      <c r="S3610" s="1">
        <v>10</v>
      </c>
      <c r="T3610" s="1">
        <v>0</v>
      </c>
      <c r="U3610" s="1">
        <v>0</v>
      </c>
      <c r="V3610" s="1">
        <v>0</v>
      </c>
      <c r="W3610" s="1">
        <v>10</v>
      </c>
      <c r="X3610" s="1">
        <v>0</v>
      </c>
      <c r="Y3610" s="1">
        <v>40</v>
      </c>
      <c r="Z3610" s="1">
        <v>0</v>
      </c>
      <c r="AA3610" s="1">
        <v>0</v>
      </c>
      <c r="AB3610" s="1">
        <v>40</v>
      </c>
      <c r="AC3610" s="3">
        <v>11</v>
      </c>
      <c r="AD3610" s="1">
        <v>-6.1737222000000001E-2</v>
      </c>
      <c r="AE3610" s="1">
        <v>-3.2729584820554498E-2</v>
      </c>
      <c r="AF3610" s="1">
        <v>3</v>
      </c>
      <c r="AG3610" s="1">
        <v>3</v>
      </c>
      <c r="AH3610" s="1">
        <v>11</v>
      </c>
      <c r="AI3610" s="1">
        <v>4</v>
      </c>
      <c r="AJ3610" s="1">
        <v>4</v>
      </c>
      <c r="AK3610" s="1">
        <v>51</v>
      </c>
    </row>
    <row r="3611" spans="1:37" x14ac:dyDescent="0.2">
      <c r="A3611" t="s">
        <v>3609</v>
      </c>
      <c r="B3611" t="s">
        <v>5228</v>
      </c>
      <c r="C3611" t="s">
        <v>5294</v>
      </c>
      <c r="D3611" t="s">
        <v>12272</v>
      </c>
      <c r="E3611" t="s">
        <v>12282</v>
      </c>
      <c r="F3611" s="35" t="s">
        <v>12283</v>
      </c>
      <c r="G3611" s="1" t="s">
        <v>5104</v>
      </c>
      <c r="H3611" s="1" t="s">
        <v>5104</v>
      </c>
      <c r="I3611" s="3">
        <v>1</v>
      </c>
      <c r="J3611" s="1">
        <v>0</v>
      </c>
      <c r="K3611" s="1">
        <v>0</v>
      </c>
      <c r="L3611" s="3">
        <v>1</v>
      </c>
      <c r="M3611" s="6" t="s">
        <v>2</v>
      </c>
      <c r="N3611" s="13">
        <v>1970.2</v>
      </c>
      <c r="O3611" s="3" t="s">
        <v>14989</v>
      </c>
      <c r="P3611" s="1">
        <v>2</v>
      </c>
      <c r="Q3611" s="1">
        <v>2</v>
      </c>
      <c r="R3611" s="3">
        <v>47</v>
      </c>
      <c r="S3611" s="1">
        <v>10</v>
      </c>
      <c r="T3611" s="1">
        <v>0</v>
      </c>
      <c r="U3611" s="1">
        <v>0</v>
      </c>
      <c r="V3611" s="1">
        <v>0</v>
      </c>
      <c r="W3611" s="1">
        <v>10</v>
      </c>
      <c r="X3611" s="1">
        <v>0</v>
      </c>
      <c r="Y3611" s="1">
        <v>40</v>
      </c>
      <c r="Z3611" s="1">
        <v>0</v>
      </c>
      <c r="AA3611" s="1">
        <v>0</v>
      </c>
      <c r="AB3611" s="1">
        <v>40</v>
      </c>
      <c r="AC3611" s="3">
        <v>11</v>
      </c>
      <c r="AD3611" s="1">
        <v>-6.1737222000000001E-2</v>
      </c>
      <c r="AE3611" s="1">
        <v>-3.2729584820554498E-2</v>
      </c>
      <c r="AF3611" s="1">
        <v>3</v>
      </c>
      <c r="AG3611" s="1">
        <v>3</v>
      </c>
      <c r="AH3611" s="1">
        <v>11</v>
      </c>
      <c r="AI3611" s="1">
        <v>3</v>
      </c>
      <c r="AJ3611" s="1">
        <v>3</v>
      </c>
      <c r="AK3611" s="1">
        <v>51</v>
      </c>
    </row>
    <row r="3612" spans="1:37" x14ac:dyDescent="0.2">
      <c r="A3612" t="s">
        <v>3610</v>
      </c>
      <c r="B3612" t="s">
        <v>5228</v>
      </c>
      <c r="C3612" t="s">
        <v>5294</v>
      </c>
      <c r="D3612" t="s">
        <v>12272</v>
      </c>
      <c r="E3612" t="s">
        <v>12284</v>
      </c>
      <c r="F3612" s="35" t="s">
        <v>12285</v>
      </c>
      <c r="G3612" s="1" t="s">
        <v>5104</v>
      </c>
      <c r="H3612" s="1" t="s">
        <v>5104</v>
      </c>
      <c r="I3612" s="3">
        <v>1</v>
      </c>
      <c r="J3612" s="1">
        <v>0</v>
      </c>
      <c r="K3612" s="1">
        <v>0</v>
      </c>
      <c r="L3612" s="3">
        <v>1</v>
      </c>
      <c r="M3612" s="6">
        <v>1550</v>
      </c>
      <c r="N3612" s="13">
        <v>1550</v>
      </c>
      <c r="O3612" s="3">
        <v>44</v>
      </c>
      <c r="P3612" s="1">
        <v>1.02</v>
      </c>
      <c r="Q3612" s="1">
        <v>1.02</v>
      </c>
      <c r="R3612" s="3">
        <v>47</v>
      </c>
      <c r="S3612" s="1">
        <v>10</v>
      </c>
      <c r="T3612" s="1">
        <v>0</v>
      </c>
      <c r="U3612" s="1">
        <v>0</v>
      </c>
      <c r="V3612" s="1">
        <v>0</v>
      </c>
      <c r="W3612" s="1">
        <v>10</v>
      </c>
      <c r="X3612" s="1">
        <v>0</v>
      </c>
      <c r="Y3612" s="1">
        <v>40</v>
      </c>
      <c r="Z3612" s="1">
        <v>0</v>
      </c>
      <c r="AA3612" s="1">
        <v>0</v>
      </c>
      <c r="AB3612" s="1">
        <v>40</v>
      </c>
      <c r="AC3612" s="3">
        <v>11</v>
      </c>
      <c r="AD3612" s="1">
        <v>-6.1737222000000001E-2</v>
      </c>
      <c r="AE3612" s="1">
        <v>-3.2729584820554498E-2</v>
      </c>
      <c r="AF3612" s="1">
        <v>3</v>
      </c>
      <c r="AG3612" s="1">
        <v>3</v>
      </c>
      <c r="AH3612" s="1">
        <v>11</v>
      </c>
      <c r="AI3612" s="1">
        <v>1</v>
      </c>
      <c r="AJ3612" s="1">
        <v>1</v>
      </c>
      <c r="AK3612" s="1">
        <v>51</v>
      </c>
    </row>
    <row r="3613" spans="1:37" x14ac:dyDescent="0.2">
      <c r="A3613" t="s">
        <v>3611</v>
      </c>
      <c r="B3613" t="s">
        <v>5228</v>
      </c>
      <c r="C3613" t="s">
        <v>5294</v>
      </c>
      <c r="D3613" t="s">
        <v>12272</v>
      </c>
      <c r="E3613" t="s">
        <v>12286</v>
      </c>
      <c r="F3613" s="35" t="s">
        <v>12287</v>
      </c>
      <c r="G3613" s="1" t="s">
        <v>5104</v>
      </c>
      <c r="H3613" s="1" t="s">
        <v>5104</v>
      </c>
      <c r="I3613" s="3">
        <v>1</v>
      </c>
      <c r="J3613" s="1">
        <v>0</v>
      </c>
      <c r="K3613" s="1">
        <v>0</v>
      </c>
      <c r="L3613" s="3">
        <v>1</v>
      </c>
      <c r="M3613" s="6">
        <v>1850</v>
      </c>
      <c r="N3613" s="13">
        <v>1850</v>
      </c>
      <c r="O3613" s="3">
        <v>44</v>
      </c>
      <c r="P3613" s="1">
        <v>2</v>
      </c>
      <c r="Q3613" s="1">
        <v>2</v>
      </c>
      <c r="R3613" s="3">
        <v>47</v>
      </c>
      <c r="S3613" s="1">
        <v>10</v>
      </c>
      <c r="T3613" s="1">
        <v>0</v>
      </c>
      <c r="U3613" s="1">
        <v>0</v>
      </c>
      <c r="V3613" s="1">
        <v>0</v>
      </c>
      <c r="W3613" s="1">
        <v>10</v>
      </c>
      <c r="X3613" s="1">
        <v>0</v>
      </c>
      <c r="Y3613" s="1">
        <v>40</v>
      </c>
      <c r="Z3613" s="1">
        <v>0</v>
      </c>
      <c r="AA3613" s="1">
        <v>0</v>
      </c>
      <c r="AB3613" s="1">
        <v>40</v>
      </c>
      <c r="AC3613" s="3">
        <v>11</v>
      </c>
      <c r="AD3613" s="1">
        <v>-6.1737222000000001E-2</v>
      </c>
      <c r="AE3613" s="1">
        <v>-3.2729584820554498E-2</v>
      </c>
      <c r="AF3613" s="1">
        <v>3</v>
      </c>
      <c r="AG3613" s="1">
        <v>3</v>
      </c>
      <c r="AH3613" s="1">
        <v>11</v>
      </c>
      <c r="AI3613" s="1">
        <v>5</v>
      </c>
      <c r="AJ3613" s="1">
        <v>5</v>
      </c>
      <c r="AK3613" s="1">
        <v>51</v>
      </c>
    </row>
    <row r="3614" spans="1:37" x14ac:dyDescent="0.2">
      <c r="A3614" t="s">
        <v>3612</v>
      </c>
      <c r="B3614" t="s">
        <v>5228</v>
      </c>
      <c r="C3614" t="s">
        <v>5294</v>
      </c>
      <c r="D3614" t="s">
        <v>12272</v>
      </c>
      <c r="E3614" t="s">
        <v>7182</v>
      </c>
      <c r="F3614" s="35" t="s">
        <v>12288</v>
      </c>
      <c r="G3614" s="1" t="s">
        <v>5104</v>
      </c>
      <c r="H3614" s="1" t="s">
        <v>5104</v>
      </c>
      <c r="I3614" s="3">
        <v>1</v>
      </c>
      <c r="J3614" s="1">
        <v>0</v>
      </c>
      <c r="K3614" s="1">
        <v>0</v>
      </c>
      <c r="L3614" s="3">
        <v>1</v>
      </c>
      <c r="M3614" s="6">
        <v>2168.8000000000002</v>
      </c>
      <c r="N3614" s="13">
        <v>2168.8000000000002</v>
      </c>
      <c r="O3614" s="3">
        <v>44</v>
      </c>
      <c r="P3614" s="1">
        <v>1.855</v>
      </c>
      <c r="Q3614" s="1">
        <v>1.855</v>
      </c>
      <c r="R3614" s="3">
        <v>47</v>
      </c>
      <c r="S3614" s="1">
        <v>10</v>
      </c>
      <c r="T3614" s="1">
        <v>0</v>
      </c>
      <c r="U3614" s="1">
        <v>0</v>
      </c>
      <c r="V3614" s="1">
        <v>0</v>
      </c>
      <c r="W3614" s="1">
        <v>10</v>
      </c>
      <c r="X3614" s="1">
        <v>0</v>
      </c>
      <c r="Y3614" s="1">
        <v>40</v>
      </c>
      <c r="Z3614" s="1">
        <v>0</v>
      </c>
      <c r="AA3614" s="1">
        <v>0</v>
      </c>
      <c r="AB3614" s="1">
        <v>40</v>
      </c>
      <c r="AC3614" s="3">
        <v>11</v>
      </c>
      <c r="AD3614" s="1">
        <v>-6.1737222000000001E-2</v>
      </c>
      <c r="AE3614" s="1">
        <v>-3.2729584820554498E-2</v>
      </c>
      <c r="AF3614" s="1">
        <v>3</v>
      </c>
      <c r="AG3614" s="1">
        <v>3</v>
      </c>
      <c r="AH3614" s="1">
        <v>11</v>
      </c>
      <c r="AI3614" s="1">
        <v>5</v>
      </c>
      <c r="AJ3614" s="1">
        <v>5</v>
      </c>
      <c r="AK3614" s="1">
        <v>51</v>
      </c>
    </row>
    <row r="3615" spans="1:37" x14ac:dyDescent="0.2">
      <c r="A3615" t="s">
        <v>3613</v>
      </c>
      <c r="B3615" t="s">
        <v>5228</v>
      </c>
      <c r="C3615" t="s">
        <v>5294</v>
      </c>
      <c r="D3615" t="s">
        <v>12272</v>
      </c>
      <c r="E3615" t="s">
        <v>5593</v>
      </c>
      <c r="F3615" s="35" t="s">
        <v>12289</v>
      </c>
      <c r="G3615" s="1" t="s">
        <v>5104</v>
      </c>
      <c r="H3615" s="1" t="s">
        <v>5104</v>
      </c>
      <c r="I3615" s="3">
        <v>1</v>
      </c>
      <c r="J3615" s="1">
        <v>0</v>
      </c>
      <c r="K3615" s="1">
        <v>0</v>
      </c>
      <c r="L3615" s="3">
        <v>1</v>
      </c>
      <c r="M3615" s="6">
        <v>1787.5</v>
      </c>
      <c r="N3615" s="13">
        <v>1787.5</v>
      </c>
      <c r="O3615" s="3">
        <v>44</v>
      </c>
      <c r="P3615" s="1">
        <v>2</v>
      </c>
      <c r="Q3615" s="1">
        <v>2</v>
      </c>
      <c r="R3615" s="3">
        <v>47</v>
      </c>
      <c r="S3615" s="1">
        <v>10</v>
      </c>
      <c r="T3615" s="1">
        <v>0</v>
      </c>
      <c r="U3615" s="1">
        <v>0</v>
      </c>
      <c r="V3615" s="1">
        <v>0</v>
      </c>
      <c r="W3615" s="1">
        <v>10</v>
      </c>
      <c r="X3615" s="1">
        <v>0</v>
      </c>
      <c r="Y3615" s="1">
        <v>40</v>
      </c>
      <c r="Z3615" s="1">
        <v>0</v>
      </c>
      <c r="AA3615" s="1">
        <v>0</v>
      </c>
      <c r="AB3615" s="1">
        <v>40</v>
      </c>
      <c r="AC3615" s="3">
        <v>11</v>
      </c>
      <c r="AD3615" s="1">
        <v>-6.1737222000000001E-2</v>
      </c>
      <c r="AE3615" s="1">
        <v>-3.2729584820554498E-2</v>
      </c>
      <c r="AF3615" s="1">
        <v>3</v>
      </c>
      <c r="AG3615" s="1">
        <v>3</v>
      </c>
      <c r="AH3615" s="1">
        <v>11</v>
      </c>
      <c r="AI3615" s="1">
        <v>4</v>
      </c>
      <c r="AJ3615" s="1">
        <v>4</v>
      </c>
      <c r="AK3615" s="1">
        <v>51</v>
      </c>
    </row>
    <row r="3616" spans="1:37" x14ac:dyDescent="0.2">
      <c r="A3616" t="s">
        <v>3614</v>
      </c>
      <c r="B3616" t="s">
        <v>5228</v>
      </c>
      <c r="C3616" t="s">
        <v>5294</v>
      </c>
      <c r="D3616" t="s">
        <v>12272</v>
      </c>
      <c r="E3616" t="s">
        <v>9866</v>
      </c>
      <c r="F3616" s="35" t="s">
        <v>12290</v>
      </c>
      <c r="G3616" s="1" t="s">
        <v>5104</v>
      </c>
      <c r="H3616" s="1" t="s">
        <v>5104</v>
      </c>
      <c r="I3616" s="3">
        <v>1</v>
      </c>
      <c r="J3616" s="1">
        <v>0</v>
      </c>
      <c r="K3616" s="1">
        <v>0</v>
      </c>
      <c r="L3616" s="3">
        <v>1</v>
      </c>
      <c r="M3616" s="6">
        <v>1365</v>
      </c>
      <c r="N3616" s="13">
        <v>1365</v>
      </c>
      <c r="O3616" s="3">
        <v>44</v>
      </c>
      <c r="P3616" s="1">
        <v>1</v>
      </c>
      <c r="Q3616" s="1">
        <v>1</v>
      </c>
      <c r="R3616" s="3">
        <v>47</v>
      </c>
      <c r="S3616" s="1">
        <v>10</v>
      </c>
      <c r="T3616" s="1">
        <v>0</v>
      </c>
      <c r="U3616" s="1">
        <v>0</v>
      </c>
      <c r="V3616" s="1">
        <v>0</v>
      </c>
      <c r="W3616" s="1">
        <v>10</v>
      </c>
      <c r="X3616" s="1">
        <v>0</v>
      </c>
      <c r="Y3616" s="1">
        <v>40</v>
      </c>
      <c r="Z3616" s="1">
        <v>0</v>
      </c>
      <c r="AA3616" s="1">
        <v>0</v>
      </c>
      <c r="AB3616" s="1">
        <v>40</v>
      </c>
      <c r="AC3616" s="3">
        <v>11</v>
      </c>
      <c r="AD3616" s="1">
        <v>-6.1737222000000001E-2</v>
      </c>
      <c r="AE3616" s="1">
        <v>-3.2729584820554498E-2</v>
      </c>
      <c r="AF3616" s="1">
        <v>3</v>
      </c>
      <c r="AG3616" s="1">
        <v>3</v>
      </c>
      <c r="AH3616" s="1">
        <v>11</v>
      </c>
      <c r="AI3616" s="1">
        <v>3</v>
      </c>
      <c r="AJ3616" s="1">
        <v>3</v>
      </c>
      <c r="AK3616" s="1">
        <v>51</v>
      </c>
    </row>
    <row r="3617" spans="1:37" x14ac:dyDescent="0.2">
      <c r="A3617" t="s">
        <v>3615</v>
      </c>
      <c r="B3617" t="s">
        <v>5228</v>
      </c>
      <c r="C3617" t="s">
        <v>5294</v>
      </c>
      <c r="D3617" t="s">
        <v>12272</v>
      </c>
      <c r="E3617" t="s">
        <v>12291</v>
      </c>
      <c r="F3617" s="35" t="s">
        <v>12292</v>
      </c>
      <c r="G3617" s="1" t="s">
        <v>5104</v>
      </c>
      <c r="H3617" s="1" t="s">
        <v>5104</v>
      </c>
      <c r="I3617" s="3">
        <v>1</v>
      </c>
      <c r="J3617" s="1">
        <v>0</v>
      </c>
      <c r="K3617" s="1">
        <v>0</v>
      </c>
      <c r="L3617" s="3">
        <v>1</v>
      </c>
      <c r="M3617" s="6">
        <v>2003</v>
      </c>
      <c r="N3617" s="13">
        <v>2003</v>
      </c>
      <c r="O3617" s="3">
        <v>44</v>
      </c>
      <c r="P3617" s="1">
        <v>1.0149999999999999</v>
      </c>
      <c r="Q3617" s="1">
        <v>1.0149999999999999</v>
      </c>
      <c r="R3617" s="3">
        <v>47</v>
      </c>
      <c r="S3617" s="1">
        <v>10</v>
      </c>
      <c r="T3617" s="1">
        <v>0</v>
      </c>
      <c r="U3617" s="1">
        <v>0</v>
      </c>
      <c r="V3617" s="1">
        <v>0</v>
      </c>
      <c r="W3617" s="1">
        <v>10</v>
      </c>
      <c r="X3617" s="1">
        <v>0</v>
      </c>
      <c r="Y3617" s="1">
        <v>40</v>
      </c>
      <c r="Z3617" s="1">
        <v>0</v>
      </c>
      <c r="AA3617" s="1">
        <v>0</v>
      </c>
      <c r="AB3617" s="1">
        <v>40</v>
      </c>
      <c r="AC3617" s="3">
        <v>11</v>
      </c>
      <c r="AD3617" s="1">
        <v>-6.1737222000000001E-2</v>
      </c>
      <c r="AE3617" s="1">
        <v>-3.2729584820554498E-2</v>
      </c>
      <c r="AF3617" s="1">
        <v>3</v>
      </c>
      <c r="AG3617" s="1">
        <v>3</v>
      </c>
      <c r="AH3617" s="1">
        <v>11</v>
      </c>
      <c r="AI3617" s="1">
        <v>1</v>
      </c>
      <c r="AJ3617" s="1">
        <v>1</v>
      </c>
      <c r="AK3617" s="1">
        <v>51</v>
      </c>
    </row>
    <row r="3618" spans="1:37" x14ac:dyDescent="0.2">
      <c r="A3618" t="s">
        <v>3616</v>
      </c>
      <c r="B3618" t="s">
        <v>5228</v>
      </c>
      <c r="C3618" t="s">
        <v>5294</v>
      </c>
      <c r="D3618" t="s">
        <v>12272</v>
      </c>
      <c r="E3618" t="s">
        <v>6877</v>
      </c>
      <c r="F3618" s="35" t="s">
        <v>12293</v>
      </c>
      <c r="G3618" s="1" t="s">
        <v>5104</v>
      </c>
      <c r="H3618" s="1" t="s">
        <v>5104</v>
      </c>
      <c r="I3618" s="3">
        <v>1</v>
      </c>
      <c r="J3618" s="1">
        <v>0</v>
      </c>
      <c r="K3618" s="1">
        <v>0</v>
      </c>
      <c r="L3618" s="3">
        <v>1</v>
      </c>
      <c r="M3618" s="6">
        <v>1850</v>
      </c>
      <c r="N3618" s="13">
        <v>1850</v>
      </c>
      <c r="O3618" s="3">
        <v>44</v>
      </c>
      <c r="P3618" s="1">
        <v>1.0075000000000001</v>
      </c>
      <c r="Q3618" s="1">
        <v>1.0075000000000001</v>
      </c>
      <c r="R3618" s="3">
        <v>47</v>
      </c>
      <c r="S3618" s="1">
        <v>10</v>
      </c>
      <c r="T3618" s="1">
        <v>0</v>
      </c>
      <c r="U3618" s="1">
        <v>0</v>
      </c>
      <c r="V3618" s="1">
        <v>0</v>
      </c>
      <c r="W3618" s="1">
        <v>10</v>
      </c>
      <c r="X3618" s="1">
        <v>0</v>
      </c>
      <c r="Y3618" s="1">
        <v>40</v>
      </c>
      <c r="Z3618" s="1">
        <v>0</v>
      </c>
      <c r="AA3618" s="1">
        <v>0</v>
      </c>
      <c r="AB3618" s="1">
        <v>40</v>
      </c>
      <c r="AC3618" s="3">
        <v>11</v>
      </c>
      <c r="AD3618" s="1">
        <v>-6.1737222000000001E-2</v>
      </c>
      <c r="AE3618" s="1">
        <v>-3.2729584820554498E-2</v>
      </c>
      <c r="AF3618" s="1">
        <v>3</v>
      </c>
      <c r="AG3618" s="1">
        <v>3</v>
      </c>
      <c r="AH3618" s="1">
        <v>11</v>
      </c>
      <c r="AI3618" s="1">
        <v>1</v>
      </c>
      <c r="AJ3618" s="1">
        <v>1</v>
      </c>
      <c r="AK3618" s="1">
        <v>51</v>
      </c>
    </row>
    <row r="3619" spans="1:37" x14ac:dyDescent="0.2">
      <c r="A3619" t="s">
        <v>3617</v>
      </c>
      <c r="B3619" t="s">
        <v>5412</v>
      </c>
      <c r="C3619" t="s">
        <v>5417</v>
      </c>
      <c r="D3619" t="s">
        <v>12294</v>
      </c>
      <c r="E3619" t="s">
        <v>12295</v>
      </c>
      <c r="F3619" s="35" t="s">
        <v>15118</v>
      </c>
      <c r="G3619" s="1" t="s">
        <v>5104</v>
      </c>
      <c r="H3619" s="1" t="s">
        <v>5104</v>
      </c>
      <c r="I3619" s="3">
        <v>1</v>
      </c>
      <c r="J3619" s="1">
        <v>0</v>
      </c>
      <c r="K3619" s="1">
        <v>0</v>
      </c>
      <c r="L3619" s="3">
        <v>1</v>
      </c>
      <c r="M3619" s="6">
        <v>383.6</v>
      </c>
      <c r="N3619" s="13">
        <v>383.6</v>
      </c>
      <c r="O3619" s="3">
        <v>44</v>
      </c>
      <c r="P3619" s="1">
        <v>1</v>
      </c>
      <c r="Q3619" s="1">
        <v>1</v>
      </c>
      <c r="R3619" s="3">
        <v>47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100</v>
      </c>
      <c r="AA3619" s="1">
        <v>0</v>
      </c>
      <c r="AB3619" s="1">
        <v>0</v>
      </c>
      <c r="AC3619" s="3">
        <v>11</v>
      </c>
      <c r="AD3619" s="1">
        <v>-2.3178500000000002E-3</v>
      </c>
      <c r="AE3619" s="1">
        <v>-1.8348295612939901E-2</v>
      </c>
      <c r="AF3619" s="1">
        <v>3</v>
      </c>
      <c r="AG3619" s="1">
        <v>3</v>
      </c>
      <c r="AH3619" s="1">
        <v>11</v>
      </c>
      <c r="AI3619" s="1">
        <v>3</v>
      </c>
      <c r="AJ3619" s="1">
        <v>3</v>
      </c>
      <c r="AK3619" s="1">
        <v>51</v>
      </c>
    </row>
    <row r="3620" spans="1:37" x14ac:dyDescent="0.2">
      <c r="A3620" t="s">
        <v>3618</v>
      </c>
      <c r="B3620" t="s">
        <v>5412</v>
      </c>
      <c r="C3620" t="s">
        <v>5417</v>
      </c>
      <c r="D3620" t="s">
        <v>12294</v>
      </c>
      <c r="E3620" t="s">
        <v>12296</v>
      </c>
      <c r="F3620" s="35" t="s">
        <v>12297</v>
      </c>
      <c r="G3620" s="1" t="s">
        <v>5104</v>
      </c>
      <c r="H3620" s="1" t="s">
        <v>5104</v>
      </c>
      <c r="I3620" s="3">
        <v>1</v>
      </c>
      <c r="J3620" s="1">
        <v>0</v>
      </c>
      <c r="K3620" s="1">
        <v>0</v>
      </c>
      <c r="L3620" s="3">
        <v>1</v>
      </c>
      <c r="M3620" s="6">
        <v>400</v>
      </c>
      <c r="N3620" s="13">
        <v>400</v>
      </c>
      <c r="O3620" s="3">
        <v>44</v>
      </c>
      <c r="P3620" s="1">
        <v>1.0049999999999999</v>
      </c>
      <c r="Q3620" s="1">
        <v>1.0049999999999999</v>
      </c>
      <c r="R3620" s="3">
        <v>47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100</v>
      </c>
      <c r="AA3620" s="1">
        <v>0</v>
      </c>
      <c r="AB3620" s="1">
        <v>0</v>
      </c>
      <c r="AC3620" s="3">
        <v>11</v>
      </c>
      <c r="AD3620" s="1">
        <v>-2.3178500000000002E-3</v>
      </c>
      <c r="AE3620" s="1">
        <v>-1.83482956129398E-2</v>
      </c>
      <c r="AF3620" s="1">
        <v>3</v>
      </c>
      <c r="AG3620" s="1">
        <v>3</v>
      </c>
      <c r="AH3620" s="1">
        <v>11</v>
      </c>
      <c r="AI3620" s="1">
        <v>1</v>
      </c>
      <c r="AJ3620" s="1">
        <v>1</v>
      </c>
      <c r="AK3620" s="1">
        <v>51</v>
      </c>
    </row>
    <row r="3621" spans="1:37" x14ac:dyDescent="0.2">
      <c r="A3621" t="s">
        <v>3619</v>
      </c>
      <c r="B3621" t="s">
        <v>5412</v>
      </c>
      <c r="C3621" t="s">
        <v>5417</v>
      </c>
      <c r="D3621" t="s">
        <v>12294</v>
      </c>
      <c r="E3621" t="s">
        <v>6187</v>
      </c>
      <c r="F3621" s="35" t="s">
        <v>12298</v>
      </c>
      <c r="G3621" s="1" t="s">
        <v>5104</v>
      </c>
      <c r="H3621" s="1" t="s">
        <v>5104</v>
      </c>
      <c r="I3621" s="3">
        <v>1</v>
      </c>
      <c r="J3621" s="1">
        <v>0</v>
      </c>
      <c r="K3621" s="1">
        <v>0</v>
      </c>
      <c r="L3621" s="3">
        <v>1</v>
      </c>
      <c r="M3621" s="6">
        <v>327</v>
      </c>
      <c r="N3621" s="13">
        <v>327</v>
      </c>
      <c r="O3621" s="3">
        <v>44</v>
      </c>
      <c r="P3621" s="1">
        <v>1</v>
      </c>
      <c r="Q3621" s="1">
        <v>1</v>
      </c>
      <c r="R3621" s="3">
        <v>47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100</v>
      </c>
      <c r="AA3621" s="1">
        <v>0</v>
      </c>
      <c r="AB3621" s="1">
        <v>0</v>
      </c>
      <c r="AC3621" s="3">
        <v>11</v>
      </c>
      <c r="AD3621" s="1">
        <v>-2.3178500000000002E-3</v>
      </c>
      <c r="AE3621" s="1">
        <v>-1.8348295612939901E-2</v>
      </c>
      <c r="AF3621" s="1">
        <v>3</v>
      </c>
      <c r="AG3621" s="1">
        <v>3</v>
      </c>
      <c r="AH3621" s="1">
        <v>11</v>
      </c>
      <c r="AI3621" s="1">
        <v>2</v>
      </c>
      <c r="AJ3621" s="1">
        <v>2</v>
      </c>
      <c r="AK3621" s="1">
        <v>51</v>
      </c>
    </row>
    <row r="3622" spans="1:37" x14ac:dyDescent="0.2">
      <c r="A3622" t="s">
        <v>3620</v>
      </c>
      <c r="B3622" t="s">
        <v>5412</v>
      </c>
      <c r="C3622" t="s">
        <v>5417</v>
      </c>
      <c r="D3622" t="s">
        <v>12294</v>
      </c>
      <c r="E3622" t="s">
        <v>12299</v>
      </c>
      <c r="F3622" s="35" t="s">
        <v>12300</v>
      </c>
      <c r="G3622" s="1" t="s">
        <v>5104</v>
      </c>
      <c r="H3622" s="1" t="s">
        <v>5104</v>
      </c>
      <c r="I3622" s="3">
        <v>1</v>
      </c>
      <c r="J3622" s="1">
        <v>0</v>
      </c>
      <c r="K3622" s="1">
        <v>0</v>
      </c>
      <c r="L3622" s="3">
        <v>1</v>
      </c>
      <c r="M3622" s="6">
        <v>363.4</v>
      </c>
      <c r="N3622" s="13">
        <v>363.4</v>
      </c>
      <c r="O3622" s="3">
        <v>44</v>
      </c>
      <c r="P3622" s="1">
        <v>1</v>
      </c>
      <c r="Q3622" s="1">
        <v>1</v>
      </c>
      <c r="R3622" s="3">
        <v>47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100</v>
      </c>
      <c r="AA3622" s="1">
        <v>0</v>
      </c>
      <c r="AB3622" s="1">
        <v>0</v>
      </c>
      <c r="AC3622" s="3">
        <v>11</v>
      </c>
      <c r="AD3622" s="1">
        <v>-2.3178500000000002E-3</v>
      </c>
      <c r="AE3622" s="1">
        <v>-1.8348295612939901E-2</v>
      </c>
      <c r="AF3622" s="1">
        <v>3</v>
      </c>
      <c r="AG3622" s="1">
        <v>3</v>
      </c>
      <c r="AH3622" s="1">
        <v>11</v>
      </c>
      <c r="AI3622" s="1">
        <v>1</v>
      </c>
      <c r="AJ3622" s="1">
        <v>1</v>
      </c>
      <c r="AK3622" s="1">
        <v>51</v>
      </c>
    </row>
    <row r="3623" spans="1:37" x14ac:dyDescent="0.2">
      <c r="A3623" t="s">
        <v>3621</v>
      </c>
      <c r="B3623" t="s">
        <v>5168</v>
      </c>
      <c r="C3623" t="s">
        <v>5605</v>
      </c>
      <c r="D3623" t="s">
        <v>12301</v>
      </c>
      <c r="E3623" t="s">
        <v>12302</v>
      </c>
      <c r="F3623" s="35" t="s">
        <v>12303</v>
      </c>
      <c r="G3623" s="1" t="s">
        <v>5104</v>
      </c>
      <c r="H3623" s="1" t="s">
        <v>5104</v>
      </c>
      <c r="I3623" s="3">
        <v>1</v>
      </c>
      <c r="J3623" s="1">
        <v>0</v>
      </c>
      <c r="K3623" s="1">
        <v>0</v>
      </c>
      <c r="L3623" s="3">
        <v>1</v>
      </c>
      <c r="M3623" s="6">
        <v>10</v>
      </c>
      <c r="N3623" s="13">
        <v>10</v>
      </c>
      <c r="O3623" s="3">
        <v>44</v>
      </c>
      <c r="P3623" s="1" t="s">
        <v>2</v>
      </c>
      <c r="Q3623" s="1">
        <v>3.6501999999999999</v>
      </c>
      <c r="R3623" s="3" t="s">
        <v>14989</v>
      </c>
      <c r="S3623" s="1">
        <v>100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3">
        <v>11</v>
      </c>
      <c r="AD3623" s="1">
        <v>9.9855619000000007E-2</v>
      </c>
      <c r="AE3623" s="1">
        <v>2.21434269404166E-2</v>
      </c>
      <c r="AF3623" s="1">
        <v>2</v>
      </c>
      <c r="AG3623" s="1">
        <v>2</v>
      </c>
      <c r="AH3623" s="1">
        <v>11</v>
      </c>
      <c r="AI3623" s="1">
        <v>1</v>
      </c>
      <c r="AJ3623" s="1">
        <v>1</v>
      </c>
      <c r="AK3623" s="1">
        <v>51</v>
      </c>
    </row>
    <row r="3624" spans="1:37" x14ac:dyDescent="0.2">
      <c r="A3624" t="s">
        <v>3622</v>
      </c>
      <c r="B3624" t="s">
        <v>5565</v>
      </c>
      <c r="C3624" t="s">
        <v>5566</v>
      </c>
      <c r="D3624" t="s">
        <v>12304</v>
      </c>
      <c r="E3624" t="s">
        <v>12305</v>
      </c>
      <c r="F3624" s="35" t="s">
        <v>12306</v>
      </c>
      <c r="G3624" s="1" t="s">
        <v>5104</v>
      </c>
      <c r="H3624" s="1" t="s">
        <v>5104</v>
      </c>
      <c r="I3624" s="3">
        <v>1</v>
      </c>
      <c r="J3624" s="1">
        <v>1</v>
      </c>
      <c r="K3624" s="1">
        <v>1</v>
      </c>
      <c r="L3624" s="3">
        <v>1</v>
      </c>
      <c r="M3624" s="6">
        <v>51.5</v>
      </c>
      <c r="N3624" s="13">
        <v>51.5</v>
      </c>
      <c r="O3624" s="3">
        <v>44</v>
      </c>
      <c r="P3624" s="1">
        <v>7.5</v>
      </c>
      <c r="Q3624" s="1">
        <v>7.5</v>
      </c>
      <c r="R3624" s="3">
        <v>47</v>
      </c>
      <c r="S3624" s="1">
        <v>30</v>
      </c>
      <c r="T3624" s="1">
        <v>40</v>
      </c>
      <c r="U3624" s="1">
        <v>30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3">
        <v>11</v>
      </c>
      <c r="AD3624" s="1">
        <v>7.0077355999999993E-2</v>
      </c>
      <c r="AE3624" s="1">
        <v>-2.6222406014895301E-3</v>
      </c>
      <c r="AF3624" s="1">
        <v>3</v>
      </c>
      <c r="AG3624" s="1">
        <v>3</v>
      </c>
      <c r="AH3624" s="1">
        <v>11</v>
      </c>
      <c r="AI3624" s="1">
        <v>3</v>
      </c>
      <c r="AJ3624" s="1">
        <v>3</v>
      </c>
      <c r="AK3624" s="1">
        <v>51</v>
      </c>
    </row>
    <row r="3625" spans="1:37" x14ac:dyDescent="0.2">
      <c r="A3625" t="s">
        <v>3623</v>
      </c>
      <c r="B3625" t="s">
        <v>5565</v>
      </c>
      <c r="C3625" t="s">
        <v>5566</v>
      </c>
      <c r="D3625" t="s">
        <v>12304</v>
      </c>
      <c r="E3625" t="s">
        <v>12307</v>
      </c>
      <c r="F3625" s="35" t="s">
        <v>12308</v>
      </c>
      <c r="G3625" s="1" t="s">
        <v>5104</v>
      </c>
      <c r="H3625" s="1" t="s">
        <v>5104</v>
      </c>
      <c r="I3625" s="3">
        <v>1</v>
      </c>
      <c r="J3625" s="1">
        <v>0</v>
      </c>
      <c r="K3625" s="1">
        <v>0</v>
      </c>
      <c r="L3625" s="3">
        <v>1</v>
      </c>
      <c r="M3625" s="6">
        <v>181.5</v>
      </c>
      <c r="N3625" s="13">
        <v>181.5</v>
      </c>
      <c r="O3625" s="3">
        <v>44</v>
      </c>
      <c r="P3625" s="1">
        <v>6.6924999999999999</v>
      </c>
      <c r="Q3625" s="1">
        <v>6.6924999999999999</v>
      </c>
      <c r="R3625" s="3">
        <v>47</v>
      </c>
      <c r="S3625" s="1">
        <v>80</v>
      </c>
      <c r="T3625" s="1">
        <v>10</v>
      </c>
      <c r="U3625" s="1">
        <v>10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3">
        <v>1</v>
      </c>
      <c r="AD3625" s="1">
        <v>0.10955000400000001</v>
      </c>
      <c r="AE3625" s="1">
        <v>2.0657371683970301E-2</v>
      </c>
      <c r="AF3625" s="1">
        <v>3</v>
      </c>
      <c r="AG3625" s="1">
        <v>3</v>
      </c>
      <c r="AH3625" s="15">
        <v>1</v>
      </c>
      <c r="AI3625" s="1">
        <v>1</v>
      </c>
      <c r="AJ3625" s="1">
        <v>1</v>
      </c>
      <c r="AK3625" s="1">
        <v>51</v>
      </c>
    </row>
    <row r="3626" spans="1:37" x14ac:dyDescent="0.2">
      <c r="A3626" t="s">
        <v>3624</v>
      </c>
      <c r="B3626" t="s">
        <v>5565</v>
      </c>
      <c r="C3626" t="s">
        <v>5566</v>
      </c>
      <c r="D3626" t="s">
        <v>12304</v>
      </c>
      <c r="E3626" t="s">
        <v>12309</v>
      </c>
      <c r="F3626" s="35" t="s">
        <v>12310</v>
      </c>
      <c r="G3626" s="1" t="s">
        <v>5104</v>
      </c>
      <c r="H3626" s="1" t="s">
        <v>5104</v>
      </c>
      <c r="I3626" s="3">
        <v>1</v>
      </c>
      <c r="J3626" s="1">
        <v>1</v>
      </c>
      <c r="K3626" s="1">
        <v>1</v>
      </c>
      <c r="L3626" s="3">
        <v>1</v>
      </c>
      <c r="M3626" s="6">
        <v>193.5</v>
      </c>
      <c r="N3626" s="13">
        <v>193.5</v>
      </c>
      <c r="O3626" s="3">
        <v>44</v>
      </c>
      <c r="P3626" s="1">
        <v>6.6924999999999999</v>
      </c>
      <c r="Q3626" s="1">
        <v>6.6924999999999999</v>
      </c>
      <c r="R3626" s="3">
        <v>47</v>
      </c>
      <c r="S3626" s="1">
        <v>30</v>
      </c>
      <c r="T3626" s="1">
        <v>40</v>
      </c>
      <c r="U3626" s="1">
        <v>30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3">
        <v>11</v>
      </c>
      <c r="AD3626" s="1">
        <v>7.0077355999999993E-2</v>
      </c>
      <c r="AE3626" s="1">
        <v>-2.6222406014895401E-3</v>
      </c>
      <c r="AF3626" s="1">
        <v>3</v>
      </c>
      <c r="AG3626" s="1">
        <v>3</v>
      </c>
      <c r="AH3626" s="1">
        <v>11</v>
      </c>
      <c r="AI3626" s="1">
        <v>4</v>
      </c>
      <c r="AJ3626" s="1">
        <v>4</v>
      </c>
      <c r="AK3626" s="1">
        <v>51</v>
      </c>
    </row>
    <row r="3627" spans="1:37" x14ac:dyDescent="0.2">
      <c r="A3627" t="s">
        <v>3625</v>
      </c>
      <c r="B3627" t="s">
        <v>5228</v>
      </c>
      <c r="C3627" t="s">
        <v>12311</v>
      </c>
      <c r="D3627" t="s">
        <v>12312</v>
      </c>
      <c r="E3627" t="s">
        <v>5613</v>
      </c>
      <c r="F3627" s="35" t="s">
        <v>12313</v>
      </c>
      <c r="G3627" s="1" t="s">
        <v>5104</v>
      </c>
      <c r="H3627" s="1" t="s">
        <v>5104</v>
      </c>
      <c r="I3627" s="3">
        <v>1</v>
      </c>
      <c r="J3627" s="1">
        <v>1</v>
      </c>
      <c r="K3627" s="1">
        <v>1</v>
      </c>
      <c r="L3627" s="3">
        <v>1</v>
      </c>
      <c r="M3627" s="6">
        <v>10250</v>
      </c>
      <c r="N3627" s="13">
        <v>10250</v>
      </c>
      <c r="O3627" s="3">
        <v>44</v>
      </c>
      <c r="P3627" s="1">
        <v>1.0075000000000001</v>
      </c>
      <c r="Q3627" s="1">
        <v>1.0075000000000001</v>
      </c>
      <c r="R3627" s="3">
        <v>47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100</v>
      </c>
      <c r="AC3627" s="3">
        <v>11</v>
      </c>
      <c r="AD3627" s="1">
        <v>-9.0224465000000004E-2</v>
      </c>
      <c r="AE3627" s="1">
        <v>7.4363546281954296E-2</v>
      </c>
      <c r="AF3627" s="1">
        <v>3</v>
      </c>
      <c r="AG3627" s="1">
        <v>3</v>
      </c>
      <c r="AH3627" s="1">
        <v>11</v>
      </c>
      <c r="AI3627" s="1">
        <v>3</v>
      </c>
      <c r="AJ3627" s="1">
        <v>3</v>
      </c>
      <c r="AK3627" s="1">
        <v>51</v>
      </c>
    </row>
    <row r="3628" spans="1:37" x14ac:dyDescent="0.2">
      <c r="A3628" t="s">
        <v>3626</v>
      </c>
      <c r="B3628" t="s">
        <v>5565</v>
      </c>
      <c r="C3628" t="s">
        <v>5566</v>
      </c>
      <c r="D3628" t="s">
        <v>12314</v>
      </c>
      <c r="E3628" t="s">
        <v>6721</v>
      </c>
      <c r="F3628" s="35" t="s">
        <v>12315</v>
      </c>
      <c r="G3628" s="1" t="s">
        <v>5105</v>
      </c>
      <c r="H3628" s="1" t="s">
        <v>5105</v>
      </c>
      <c r="I3628" s="3">
        <v>1</v>
      </c>
      <c r="J3628" s="1">
        <v>0</v>
      </c>
      <c r="K3628" s="1">
        <v>0</v>
      </c>
      <c r="L3628" s="3">
        <v>1</v>
      </c>
      <c r="M3628" s="6">
        <v>168.3</v>
      </c>
      <c r="N3628" s="13">
        <v>168.3</v>
      </c>
      <c r="O3628" s="3">
        <v>44</v>
      </c>
      <c r="P3628" s="1" t="s">
        <v>2</v>
      </c>
      <c r="Q3628" s="1">
        <v>3.2406000000000001</v>
      </c>
      <c r="R3628" s="3" t="s">
        <v>14989</v>
      </c>
      <c r="S3628" s="1">
        <v>70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30</v>
      </c>
      <c r="Z3628" s="1">
        <v>0</v>
      </c>
      <c r="AA3628" s="1">
        <v>0</v>
      </c>
      <c r="AB3628" s="1">
        <v>0</v>
      </c>
      <c r="AC3628" s="3">
        <v>11</v>
      </c>
      <c r="AD3628" s="1">
        <v>6.9372725999999996E-2</v>
      </c>
      <c r="AE3628" s="1">
        <v>-4.3512688624355297E-2</v>
      </c>
      <c r="AF3628" s="1">
        <v>2</v>
      </c>
      <c r="AG3628" s="1">
        <v>2</v>
      </c>
      <c r="AH3628" s="1">
        <v>11</v>
      </c>
      <c r="AI3628" s="1">
        <v>1</v>
      </c>
      <c r="AJ3628" s="1">
        <v>1</v>
      </c>
      <c r="AK3628" s="1">
        <v>51</v>
      </c>
    </row>
    <row r="3629" spans="1:37" x14ac:dyDescent="0.2">
      <c r="A3629" t="s">
        <v>3627</v>
      </c>
      <c r="B3629" t="s">
        <v>5565</v>
      </c>
      <c r="C3629" t="s">
        <v>5566</v>
      </c>
      <c r="D3629" t="s">
        <v>12314</v>
      </c>
      <c r="E3629" t="s">
        <v>6464</v>
      </c>
      <c r="F3629" s="35" t="s">
        <v>12316</v>
      </c>
      <c r="G3629" s="1" t="s">
        <v>5105</v>
      </c>
      <c r="H3629" s="1" t="s">
        <v>5105</v>
      </c>
      <c r="I3629" s="3">
        <v>1</v>
      </c>
      <c r="J3629" s="1">
        <v>0</v>
      </c>
      <c r="K3629" s="1">
        <v>0</v>
      </c>
      <c r="L3629" s="3">
        <v>1</v>
      </c>
      <c r="M3629" s="6">
        <v>138.5</v>
      </c>
      <c r="N3629" s="13">
        <v>138.5</v>
      </c>
      <c r="O3629" s="3">
        <v>44</v>
      </c>
      <c r="P3629" s="1">
        <v>3.4950000000000001</v>
      </c>
      <c r="Q3629" s="1">
        <v>3.4950000000000001</v>
      </c>
      <c r="R3629" s="3">
        <v>47</v>
      </c>
      <c r="S3629" s="1">
        <v>70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30</v>
      </c>
      <c r="Z3629" s="1">
        <v>0</v>
      </c>
      <c r="AA3629" s="1">
        <v>0</v>
      </c>
      <c r="AB3629" s="1">
        <v>0</v>
      </c>
      <c r="AC3629" s="3">
        <v>11</v>
      </c>
      <c r="AD3629" s="1">
        <v>6.9372725999999996E-2</v>
      </c>
      <c r="AE3629" s="1">
        <v>-4.3512688624355297E-2</v>
      </c>
      <c r="AF3629" s="1">
        <v>2</v>
      </c>
      <c r="AG3629" s="1">
        <v>2</v>
      </c>
      <c r="AH3629" s="1">
        <v>11</v>
      </c>
      <c r="AI3629" s="1">
        <v>2</v>
      </c>
      <c r="AJ3629" s="1">
        <v>2</v>
      </c>
      <c r="AK3629" s="1">
        <v>51</v>
      </c>
    </row>
    <row r="3630" spans="1:37" x14ac:dyDescent="0.2">
      <c r="A3630" t="s">
        <v>3628</v>
      </c>
      <c r="B3630" t="s">
        <v>9876</v>
      </c>
      <c r="C3630" t="s">
        <v>9877</v>
      </c>
      <c r="D3630" t="s">
        <v>12317</v>
      </c>
      <c r="E3630" t="s">
        <v>5403</v>
      </c>
      <c r="F3630" s="35" t="s">
        <v>12318</v>
      </c>
      <c r="G3630" s="1" t="s">
        <v>5105</v>
      </c>
      <c r="H3630" s="1" t="s">
        <v>5105</v>
      </c>
      <c r="I3630" s="3">
        <v>1</v>
      </c>
      <c r="J3630" s="1">
        <v>0</v>
      </c>
      <c r="K3630" s="1">
        <v>0</v>
      </c>
      <c r="L3630" s="3">
        <v>1</v>
      </c>
      <c r="M3630" s="6">
        <v>2750</v>
      </c>
      <c r="N3630" s="13">
        <v>2750</v>
      </c>
      <c r="O3630" s="3">
        <v>44</v>
      </c>
      <c r="P3630" s="1">
        <v>1.05</v>
      </c>
      <c r="Q3630" s="1">
        <v>1.05</v>
      </c>
      <c r="R3630" s="3">
        <v>47</v>
      </c>
      <c r="S3630" s="1">
        <v>100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3">
        <v>11</v>
      </c>
      <c r="AD3630" s="1">
        <v>9.9855619000000007E-2</v>
      </c>
      <c r="AE3630" s="1">
        <v>2.21434269404166E-2</v>
      </c>
      <c r="AF3630" s="1">
        <v>3</v>
      </c>
      <c r="AG3630" s="1">
        <v>3</v>
      </c>
      <c r="AH3630" s="1">
        <v>11</v>
      </c>
      <c r="AI3630" s="1">
        <v>3</v>
      </c>
      <c r="AJ3630" s="1">
        <v>3</v>
      </c>
      <c r="AK3630" s="1">
        <v>51</v>
      </c>
    </row>
    <row r="3631" spans="1:37" x14ac:dyDescent="0.2">
      <c r="A3631" t="s">
        <v>3629</v>
      </c>
      <c r="B3631" t="s">
        <v>9876</v>
      </c>
      <c r="C3631" t="s">
        <v>9877</v>
      </c>
      <c r="D3631" t="s">
        <v>12317</v>
      </c>
      <c r="E3631" t="s">
        <v>12319</v>
      </c>
      <c r="F3631" s="35" t="s">
        <v>12320</v>
      </c>
      <c r="G3631" s="1" t="s">
        <v>5104</v>
      </c>
      <c r="H3631" s="1" t="s">
        <v>5104</v>
      </c>
      <c r="I3631" s="3">
        <v>1</v>
      </c>
      <c r="J3631" s="1">
        <v>0</v>
      </c>
      <c r="K3631" s="1">
        <v>0</v>
      </c>
      <c r="L3631" s="3">
        <v>1</v>
      </c>
      <c r="M3631" s="6">
        <v>2066.6999999999998</v>
      </c>
      <c r="N3631" s="13">
        <v>2066.6999999999998</v>
      </c>
      <c r="O3631" s="3">
        <v>44</v>
      </c>
      <c r="P3631" s="1">
        <v>1</v>
      </c>
      <c r="Q3631" s="1">
        <v>1</v>
      </c>
      <c r="R3631" s="3">
        <v>47</v>
      </c>
      <c r="S3631" s="1">
        <v>100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3">
        <v>11</v>
      </c>
      <c r="AD3631" s="1">
        <v>9.9855619000000007E-2</v>
      </c>
      <c r="AE3631" s="1">
        <v>2.21434269404166E-2</v>
      </c>
      <c r="AF3631" s="1">
        <v>2</v>
      </c>
      <c r="AG3631" s="1">
        <v>2</v>
      </c>
      <c r="AH3631" s="1">
        <v>11</v>
      </c>
      <c r="AI3631" s="1">
        <v>5</v>
      </c>
      <c r="AJ3631" s="1">
        <v>5</v>
      </c>
      <c r="AK3631" s="1">
        <v>51</v>
      </c>
    </row>
    <row r="3632" spans="1:37" x14ac:dyDescent="0.2">
      <c r="A3632" t="s">
        <v>3630</v>
      </c>
      <c r="B3632" t="s">
        <v>5123</v>
      </c>
      <c r="C3632" t="s">
        <v>5131</v>
      </c>
      <c r="D3632" t="s">
        <v>12321</v>
      </c>
      <c r="E3632" t="s">
        <v>6623</v>
      </c>
      <c r="F3632" s="35" t="s">
        <v>12322</v>
      </c>
      <c r="G3632" s="1" t="s">
        <v>5104</v>
      </c>
      <c r="H3632" s="1" t="s">
        <v>5104</v>
      </c>
      <c r="I3632" s="3">
        <v>1</v>
      </c>
      <c r="J3632" s="1">
        <v>0</v>
      </c>
      <c r="K3632" s="1">
        <v>0</v>
      </c>
      <c r="L3632" s="3">
        <v>1</v>
      </c>
      <c r="M3632" s="6">
        <v>25.2</v>
      </c>
      <c r="N3632" s="13">
        <v>25.2</v>
      </c>
      <c r="O3632" s="3">
        <v>44</v>
      </c>
      <c r="P3632" s="1">
        <v>4.6399999999999997</v>
      </c>
      <c r="Q3632" s="1">
        <v>4.6399999999999997</v>
      </c>
      <c r="R3632" s="3">
        <v>47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20</v>
      </c>
      <c r="Z3632" s="1">
        <v>0</v>
      </c>
      <c r="AA3632" s="1">
        <v>20</v>
      </c>
      <c r="AB3632" s="1">
        <v>60</v>
      </c>
      <c r="AC3632" s="3">
        <v>11</v>
      </c>
      <c r="AD3632" s="1">
        <v>-9.7166989999999995E-2</v>
      </c>
      <c r="AE3632" s="1">
        <v>2.56685163863061E-3</v>
      </c>
      <c r="AF3632" s="1">
        <v>1</v>
      </c>
      <c r="AG3632" s="1">
        <v>1</v>
      </c>
      <c r="AH3632" s="1">
        <v>11</v>
      </c>
      <c r="AI3632" s="1">
        <v>3</v>
      </c>
      <c r="AJ3632" s="1">
        <v>3</v>
      </c>
      <c r="AK3632" s="1">
        <v>51</v>
      </c>
    </row>
    <row r="3633" spans="1:37" x14ac:dyDescent="0.2">
      <c r="A3633" t="s">
        <v>3631</v>
      </c>
      <c r="B3633" t="s">
        <v>5123</v>
      </c>
      <c r="C3633" t="s">
        <v>5131</v>
      </c>
      <c r="D3633" t="s">
        <v>12321</v>
      </c>
      <c r="E3633" t="s">
        <v>12323</v>
      </c>
      <c r="F3633" s="35" t="s">
        <v>12324</v>
      </c>
      <c r="G3633" s="1" t="s">
        <v>5104</v>
      </c>
      <c r="H3633" s="1" t="s">
        <v>5104</v>
      </c>
      <c r="I3633" s="3">
        <v>1</v>
      </c>
      <c r="J3633" s="1">
        <v>1</v>
      </c>
      <c r="K3633" s="1">
        <v>1</v>
      </c>
      <c r="L3633" s="3">
        <v>1</v>
      </c>
      <c r="M3633" s="6">
        <v>32.5</v>
      </c>
      <c r="N3633" s="13">
        <v>32.5</v>
      </c>
      <c r="O3633" s="3">
        <v>44</v>
      </c>
      <c r="P3633" s="1">
        <v>4.7649999999999997</v>
      </c>
      <c r="Q3633" s="1">
        <v>4.7649999999999997</v>
      </c>
      <c r="R3633" s="3">
        <v>47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20</v>
      </c>
      <c r="Z3633" s="1">
        <v>0</v>
      </c>
      <c r="AA3633" s="1">
        <v>20</v>
      </c>
      <c r="AB3633" s="1">
        <v>60</v>
      </c>
      <c r="AC3633" s="3">
        <v>11</v>
      </c>
      <c r="AD3633" s="1">
        <v>-9.7166989999999995E-2</v>
      </c>
      <c r="AE3633" s="1">
        <v>2.56685163863061E-3</v>
      </c>
      <c r="AF3633" s="1">
        <v>1</v>
      </c>
      <c r="AG3633" s="1">
        <v>1</v>
      </c>
      <c r="AH3633" s="1">
        <v>11</v>
      </c>
      <c r="AI3633" s="1">
        <v>2</v>
      </c>
      <c r="AJ3633" s="1">
        <v>2</v>
      </c>
      <c r="AK3633" s="1">
        <v>51</v>
      </c>
    </row>
    <row r="3634" spans="1:37" x14ac:dyDescent="0.2">
      <c r="A3634" t="s">
        <v>3632</v>
      </c>
      <c r="B3634" t="s">
        <v>6290</v>
      </c>
      <c r="C3634" t="s">
        <v>6291</v>
      </c>
      <c r="D3634" t="s">
        <v>12325</v>
      </c>
      <c r="E3634" t="s">
        <v>6549</v>
      </c>
      <c r="F3634" s="35" t="s">
        <v>12326</v>
      </c>
      <c r="G3634" s="1" t="s">
        <v>5104</v>
      </c>
      <c r="H3634" s="1" t="s">
        <v>5104</v>
      </c>
      <c r="I3634" s="3">
        <v>1</v>
      </c>
      <c r="J3634" s="1">
        <v>0</v>
      </c>
      <c r="K3634" s="1">
        <v>0</v>
      </c>
      <c r="L3634" s="3">
        <v>1</v>
      </c>
      <c r="M3634" s="6">
        <v>325</v>
      </c>
      <c r="N3634" s="13">
        <v>325</v>
      </c>
      <c r="O3634" s="3">
        <v>44</v>
      </c>
      <c r="P3634" s="1">
        <v>3.82</v>
      </c>
      <c r="Q3634" s="1">
        <v>3.82</v>
      </c>
      <c r="R3634" s="3">
        <v>47</v>
      </c>
      <c r="S3634" s="1">
        <v>30</v>
      </c>
      <c r="T3634" s="1">
        <v>30</v>
      </c>
      <c r="U3634" s="1">
        <v>20</v>
      </c>
      <c r="V3634" s="1">
        <v>0</v>
      </c>
      <c r="W3634" s="1">
        <v>10</v>
      </c>
      <c r="X3634" s="1">
        <v>0</v>
      </c>
      <c r="Y3634" s="1">
        <v>10</v>
      </c>
      <c r="Z3634" s="1">
        <v>0</v>
      </c>
      <c r="AA3634" s="1">
        <v>0</v>
      </c>
      <c r="AB3634" s="1">
        <v>0</v>
      </c>
      <c r="AC3634" s="3">
        <v>11</v>
      </c>
      <c r="AD3634" s="1">
        <v>5.5158869999999999E-2</v>
      </c>
      <c r="AE3634" s="1">
        <v>-3.09502037859717E-2</v>
      </c>
      <c r="AF3634" s="1">
        <v>2</v>
      </c>
      <c r="AG3634" s="1">
        <v>2</v>
      </c>
      <c r="AH3634" s="1">
        <v>11</v>
      </c>
      <c r="AI3634" s="1">
        <v>1</v>
      </c>
      <c r="AJ3634" s="1">
        <v>1</v>
      </c>
      <c r="AK3634" s="1">
        <v>51</v>
      </c>
    </row>
    <row r="3635" spans="1:37" x14ac:dyDescent="0.2">
      <c r="A3635" t="s">
        <v>3633</v>
      </c>
      <c r="B3635" t="s">
        <v>6290</v>
      </c>
      <c r="C3635" t="s">
        <v>6291</v>
      </c>
      <c r="D3635" t="s">
        <v>12325</v>
      </c>
      <c r="E3635" t="s">
        <v>12327</v>
      </c>
      <c r="F3635" s="35" t="s">
        <v>12328</v>
      </c>
      <c r="G3635" s="1" t="s">
        <v>2</v>
      </c>
      <c r="H3635" s="1" t="s">
        <v>5104</v>
      </c>
      <c r="I3635" s="14" t="s">
        <v>14989</v>
      </c>
      <c r="J3635" s="1" t="s">
        <v>2</v>
      </c>
      <c r="K3635" s="1">
        <v>0</v>
      </c>
      <c r="L3635" s="14" t="s">
        <v>14989</v>
      </c>
      <c r="M3635" s="6">
        <v>130.6</v>
      </c>
      <c r="N3635" s="13">
        <v>130.6</v>
      </c>
      <c r="O3635" s="3">
        <v>44</v>
      </c>
      <c r="P3635" s="1" t="s">
        <v>2</v>
      </c>
      <c r="Q3635" s="1">
        <v>2.7366999999999999</v>
      </c>
      <c r="R3635" s="3" t="s">
        <v>14989</v>
      </c>
      <c r="S3635" s="1">
        <v>50</v>
      </c>
      <c r="T3635" s="1">
        <v>0</v>
      </c>
      <c r="U3635" s="1">
        <v>0</v>
      </c>
      <c r="V3635" s="1">
        <v>0</v>
      </c>
      <c r="W3635" s="1">
        <v>50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3">
        <v>44</v>
      </c>
      <c r="AD3635" s="1">
        <v>7.8015720999999996E-2</v>
      </c>
      <c r="AE3635" s="1">
        <v>8.6284623564018992E-3</v>
      </c>
      <c r="AF3635" s="1" t="s">
        <v>2</v>
      </c>
      <c r="AG3635" s="1">
        <v>2</v>
      </c>
      <c r="AH3635" s="1" t="s">
        <v>14989</v>
      </c>
      <c r="AI3635" s="1">
        <v>3</v>
      </c>
      <c r="AJ3635" s="1">
        <v>3</v>
      </c>
      <c r="AK3635" s="1">
        <v>51</v>
      </c>
    </row>
    <row r="3636" spans="1:37" x14ac:dyDescent="0.2">
      <c r="A3636" t="s">
        <v>3634</v>
      </c>
      <c r="B3636" t="s">
        <v>6290</v>
      </c>
      <c r="C3636" t="s">
        <v>6291</v>
      </c>
      <c r="D3636" t="s">
        <v>12325</v>
      </c>
      <c r="E3636" t="s">
        <v>12329</v>
      </c>
      <c r="F3636" s="35" t="s">
        <v>12330</v>
      </c>
      <c r="G3636" s="1" t="s">
        <v>5104</v>
      </c>
      <c r="H3636" s="1" t="s">
        <v>5104</v>
      </c>
      <c r="I3636" s="3">
        <v>1</v>
      </c>
      <c r="J3636" s="1">
        <v>0</v>
      </c>
      <c r="K3636" s="1">
        <v>0</v>
      </c>
      <c r="L3636" s="3">
        <v>1</v>
      </c>
      <c r="M3636" s="6">
        <v>167.7</v>
      </c>
      <c r="N3636" s="13">
        <v>167.7</v>
      </c>
      <c r="O3636" s="3">
        <v>44</v>
      </c>
      <c r="P3636" s="1">
        <v>4.6749999999999998</v>
      </c>
      <c r="Q3636" s="1">
        <v>4.6749999999999998</v>
      </c>
      <c r="R3636" s="3">
        <v>47</v>
      </c>
      <c r="S3636" s="1">
        <v>30</v>
      </c>
      <c r="T3636" s="1">
        <v>30</v>
      </c>
      <c r="U3636" s="1">
        <v>20</v>
      </c>
      <c r="V3636" s="1">
        <v>0</v>
      </c>
      <c r="W3636" s="1">
        <v>10</v>
      </c>
      <c r="X3636" s="1">
        <v>0</v>
      </c>
      <c r="Y3636" s="1">
        <v>10</v>
      </c>
      <c r="Z3636" s="1">
        <v>0</v>
      </c>
      <c r="AA3636" s="1">
        <v>0</v>
      </c>
      <c r="AB3636" s="1">
        <v>0</v>
      </c>
      <c r="AC3636" s="3">
        <v>11</v>
      </c>
      <c r="AD3636" s="1">
        <v>5.5158869999999999E-2</v>
      </c>
      <c r="AE3636" s="1">
        <v>-3.09502037859717E-2</v>
      </c>
      <c r="AF3636" s="1">
        <v>2</v>
      </c>
      <c r="AG3636" s="1">
        <v>2</v>
      </c>
      <c r="AH3636" s="1">
        <v>11</v>
      </c>
      <c r="AI3636" s="1">
        <v>1</v>
      </c>
      <c r="AJ3636" s="1">
        <v>1</v>
      </c>
      <c r="AK3636" s="1">
        <v>51</v>
      </c>
    </row>
    <row r="3637" spans="1:37" x14ac:dyDescent="0.2">
      <c r="A3637" t="s">
        <v>3635</v>
      </c>
      <c r="B3637" t="s">
        <v>6290</v>
      </c>
      <c r="C3637" t="s">
        <v>6291</v>
      </c>
      <c r="D3637" t="s">
        <v>12325</v>
      </c>
      <c r="E3637" t="s">
        <v>12331</v>
      </c>
      <c r="F3637" s="35" t="s">
        <v>12332</v>
      </c>
      <c r="G3637" s="1" t="s">
        <v>5106</v>
      </c>
      <c r="H3637" s="1" t="s">
        <v>5106</v>
      </c>
      <c r="I3637" s="3">
        <v>2</v>
      </c>
      <c r="J3637" s="1">
        <v>0</v>
      </c>
      <c r="K3637" s="1">
        <v>0</v>
      </c>
      <c r="L3637" s="3">
        <v>1</v>
      </c>
      <c r="M3637" s="6">
        <v>513.9</v>
      </c>
      <c r="N3637" s="13">
        <v>513.9</v>
      </c>
      <c r="O3637" s="3">
        <v>44</v>
      </c>
      <c r="P3637" s="1">
        <v>3.82</v>
      </c>
      <c r="Q3637" s="1">
        <v>3.82</v>
      </c>
      <c r="R3637" s="3">
        <v>47</v>
      </c>
      <c r="S3637" s="1">
        <v>30</v>
      </c>
      <c r="T3637" s="1">
        <v>30</v>
      </c>
      <c r="U3637" s="1">
        <v>20</v>
      </c>
      <c r="V3637" s="1">
        <v>0</v>
      </c>
      <c r="W3637" s="1">
        <v>10</v>
      </c>
      <c r="X3637" s="1">
        <v>0</v>
      </c>
      <c r="Y3637" s="1">
        <v>10</v>
      </c>
      <c r="Z3637" s="1">
        <v>0</v>
      </c>
      <c r="AA3637" s="1">
        <v>0</v>
      </c>
      <c r="AB3637" s="1">
        <v>0</v>
      </c>
      <c r="AC3637" s="3">
        <v>11</v>
      </c>
      <c r="AD3637" s="1">
        <v>5.5158869999999999E-2</v>
      </c>
      <c r="AE3637" s="1">
        <v>-3.09502037859717E-2</v>
      </c>
      <c r="AF3637" s="1">
        <v>2</v>
      </c>
      <c r="AG3637" s="1">
        <v>2</v>
      </c>
      <c r="AH3637" s="1">
        <v>11</v>
      </c>
      <c r="AI3637" s="1">
        <v>1</v>
      </c>
      <c r="AJ3637" s="1">
        <v>1</v>
      </c>
      <c r="AK3637" s="1">
        <v>51</v>
      </c>
    </row>
    <row r="3638" spans="1:37" x14ac:dyDescent="0.2">
      <c r="A3638" t="s">
        <v>3636</v>
      </c>
      <c r="B3638" t="s">
        <v>6290</v>
      </c>
      <c r="C3638" t="s">
        <v>6291</v>
      </c>
      <c r="D3638" t="s">
        <v>12325</v>
      </c>
      <c r="E3638" t="s">
        <v>12333</v>
      </c>
      <c r="F3638" s="35" t="s">
        <v>12334</v>
      </c>
      <c r="G3638" s="1" t="s">
        <v>2</v>
      </c>
      <c r="H3638" s="1" t="s">
        <v>5104</v>
      </c>
      <c r="I3638" s="14" t="s">
        <v>14989</v>
      </c>
      <c r="J3638" s="1" t="s">
        <v>2</v>
      </c>
      <c r="K3638" s="1">
        <v>0</v>
      </c>
      <c r="L3638" s="14" t="s">
        <v>14989</v>
      </c>
      <c r="M3638" s="6">
        <v>201.8</v>
      </c>
      <c r="N3638" s="13">
        <v>201.8</v>
      </c>
      <c r="O3638" s="3">
        <v>44</v>
      </c>
      <c r="P3638" s="1" t="s">
        <v>2</v>
      </c>
      <c r="Q3638" s="1">
        <v>2.8355999999999999</v>
      </c>
      <c r="R3638" s="3" t="s">
        <v>14989</v>
      </c>
      <c r="S3638" s="1">
        <v>29</v>
      </c>
      <c r="T3638" s="1">
        <v>0</v>
      </c>
      <c r="U3638" s="1">
        <v>0</v>
      </c>
      <c r="V3638" s="1">
        <v>0</v>
      </c>
      <c r="W3638" s="1">
        <v>14</v>
      </c>
      <c r="X3638" s="1">
        <v>0</v>
      </c>
      <c r="Y3638" s="1">
        <v>57</v>
      </c>
      <c r="Z3638" s="1">
        <v>0</v>
      </c>
      <c r="AA3638" s="1">
        <v>0</v>
      </c>
      <c r="AB3638" s="1">
        <v>0</v>
      </c>
      <c r="AC3638" s="3">
        <v>44</v>
      </c>
      <c r="AD3638" s="1">
        <v>2.1562313999999999E-2</v>
      </c>
      <c r="AE3638" s="1">
        <v>-8.8371303776274807E-2</v>
      </c>
      <c r="AF3638" s="1" t="s">
        <v>2</v>
      </c>
      <c r="AG3638" s="1">
        <v>2</v>
      </c>
      <c r="AH3638" s="1" t="s">
        <v>14989</v>
      </c>
      <c r="AI3638" s="1">
        <v>1</v>
      </c>
      <c r="AJ3638" s="1">
        <v>1</v>
      </c>
      <c r="AK3638" s="1">
        <v>51</v>
      </c>
    </row>
    <row r="3639" spans="1:37" x14ac:dyDescent="0.2">
      <c r="A3639" t="s">
        <v>3637</v>
      </c>
      <c r="B3639" t="s">
        <v>6290</v>
      </c>
      <c r="C3639" t="s">
        <v>6291</v>
      </c>
      <c r="D3639" t="s">
        <v>12325</v>
      </c>
      <c r="E3639" t="s">
        <v>5516</v>
      </c>
      <c r="F3639" s="35" t="s">
        <v>12335</v>
      </c>
      <c r="G3639" s="1" t="s">
        <v>2</v>
      </c>
      <c r="H3639" s="1" t="s">
        <v>5104</v>
      </c>
      <c r="I3639" s="14" t="s">
        <v>14989</v>
      </c>
      <c r="J3639" s="1" t="s">
        <v>2</v>
      </c>
      <c r="K3639" s="1">
        <v>0</v>
      </c>
      <c r="L3639" s="14" t="s">
        <v>14989</v>
      </c>
      <c r="M3639" s="6">
        <v>417</v>
      </c>
      <c r="N3639" s="13">
        <v>417</v>
      </c>
      <c r="O3639" s="3">
        <v>44</v>
      </c>
      <c r="P3639" s="1" t="s">
        <v>2</v>
      </c>
      <c r="Q3639" s="1">
        <v>2.3786999999999998</v>
      </c>
      <c r="R3639" s="3" t="s">
        <v>14989</v>
      </c>
      <c r="S3639" s="1">
        <v>34</v>
      </c>
      <c r="T3639" s="1">
        <v>0</v>
      </c>
      <c r="U3639" s="1">
        <v>0</v>
      </c>
      <c r="V3639" s="1">
        <v>0</v>
      </c>
      <c r="W3639" s="1">
        <v>37</v>
      </c>
      <c r="X3639" s="1">
        <v>0</v>
      </c>
      <c r="Y3639" s="1">
        <v>29</v>
      </c>
      <c r="Z3639" s="1">
        <v>0</v>
      </c>
      <c r="AA3639" s="1">
        <v>0</v>
      </c>
      <c r="AB3639" s="1">
        <v>0</v>
      </c>
      <c r="AC3639" s="3">
        <v>44</v>
      </c>
      <c r="AD3639" s="1">
        <v>3.4870326E-2</v>
      </c>
      <c r="AE3639" s="1">
        <v>-5.9754573224962998E-2</v>
      </c>
      <c r="AF3639" s="1" t="s">
        <v>2</v>
      </c>
      <c r="AG3639" s="1">
        <v>2</v>
      </c>
      <c r="AH3639" s="1" t="s">
        <v>14989</v>
      </c>
      <c r="AI3639" s="1">
        <v>1</v>
      </c>
      <c r="AJ3639" s="1">
        <v>1</v>
      </c>
      <c r="AK3639" s="1">
        <v>51</v>
      </c>
    </row>
    <row r="3640" spans="1:37" x14ac:dyDescent="0.2">
      <c r="A3640" t="s">
        <v>3638</v>
      </c>
      <c r="B3640" t="s">
        <v>6290</v>
      </c>
      <c r="C3640" t="s">
        <v>6291</v>
      </c>
      <c r="D3640" t="s">
        <v>12325</v>
      </c>
      <c r="E3640" t="s">
        <v>12336</v>
      </c>
      <c r="F3640" s="35" t="s">
        <v>12337</v>
      </c>
      <c r="G3640" s="1" t="s">
        <v>5104</v>
      </c>
      <c r="H3640" s="1" t="s">
        <v>5104</v>
      </c>
      <c r="I3640" s="3">
        <v>1</v>
      </c>
      <c r="J3640" s="1">
        <v>1</v>
      </c>
      <c r="K3640" s="1">
        <v>1</v>
      </c>
      <c r="L3640" s="3">
        <v>1</v>
      </c>
      <c r="M3640" s="6">
        <v>585.5</v>
      </c>
      <c r="N3640" s="13">
        <v>585.5</v>
      </c>
      <c r="O3640" s="3">
        <v>44</v>
      </c>
      <c r="P3640" s="1">
        <v>4.6749999999999998</v>
      </c>
      <c r="Q3640" s="1">
        <v>4.6749999999999998</v>
      </c>
      <c r="R3640" s="3">
        <v>47</v>
      </c>
      <c r="S3640" s="1">
        <v>30</v>
      </c>
      <c r="T3640" s="1">
        <v>30</v>
      </c>
      <c r="U3640" s="1">
        <v>20</v>
      </c>
      <c r="V3640" s="1">
        <v>0</v>
      </c>
      <c r="W3640" s="1">
        <v>10</v>
      </c>
      <c r="X3640" s="1">
        <v>0</v>
      </c>
      <c r="Y3640" s="1">
        <v>10</v>
      </c>
      <c r="Z3640" s="1">
        <v>0</v>
      </c>
      <c r="AA3640" s="1">
        <v>0</v>
      </c>
      <c r="AB3640" s="1">
        <v>0</v>
      </c>
      <c r="AC3640" s="3">
        <v>11</v>
      </c>
      <c r="AD3640" s="1">
        <v>5.5158869999999999E-2</v>
      </c>
      <c r="AE3640" s="1">
        <v>-3.09502037859717E-2</v>
      </c>
      <c r="AF3640" s="1">
        <v>2</v>
      </c>
      <c r="AG3640" s="1">
        <v>2</v>
      </c>
      <c r="AH3640" s="1">
        <v>11</v>
      </c>
      <c r="AI3640" s="1">
        <v>6</v>
      </c>
      <c r="AJ3640" s="1">
        <v>6</v>
      </c>
      <c r="AK3640" s="1">
        <v>51</v>
      </c>
    </row>
    <row r="3641" spans="1:37" x14ac:dyDescent="0.2">
      <c r="A3641" t="s">
        <v>3639</v>
      </c>
      <c r="B3641" t="s">
        <v>5233</v>
      </c>
      <c r="C3641" t="s">
        <v>5234</v>
      </c>
      <c r="D3641" t="s">
        <v>12338</v>
      </c>
      <c r="E3641" t="s">
        <v>12339</v>
      </c>
      <c r="F3641" s="35" t="s">
        <v>12340</v>
      </c>
      <c r="G3641" s="1" t="s">
        <v>5105</v>
      </c>
      <c r="H3641" s="1" t="s">
        <v>5105</v>
      </c>
      <c r="I3641" s="3">
        <v>1</v>
      </c>
      <c r="J3641" s="1">
        <v>0</v>
      </c>
      <c r="K3641" s="1">
        <v>0</v>
      </c>
      <c r="L3641" s="3">
        <v>1</v>
      </c>
      <c r="M3641" s="6">
        <v>12000</v>
      </c>
      <c r="N3641" s="13">
        <v>12000</v>
      </c>
      <c r="O3641" s="3">
        <v>44</v>
      </c>
      <c r="P3641" s="1">
        <v>1</v>
      </c>
      <c r="Q3641" s="1">
        <v>1</v>
      </c>
      <c r="R3641" s="3">
        <v>47</v>
      </c>
      <c r="S3641" s="1">
        <v>0</v>
      </c>
      <c r="T3641" s="1">
        <v>10</v>
      </c>
      <c r="U3641" s="1">
        <v>0</v>
      </c>
      <c r="V3641" s="1">
        <v>0</v>
      </c>
      <c r="W3641" s="1">
        <v>0</v>
      </c>
      <c r="X3641" s="1">
        <v>0</v>
      </c>
      <c r="Y3641" s="1">
        <v>30</v>
      </c>
      <c r="Z3641" s="1">
        <v>0</v>
      </c>
      <c r="AA3641" s="1">
        <v>0</v>
      </c>
      <c r="AB3641" s="1">
        <v>60</v>
      </c>
      <c r="AC3641" s="3">
        <v>11</v>
      </c>
      <c r="AD3641" s="1">
        <v>-9.1488610999999997E-2</v>
      </c>
      <c r="AE3641" s="1">
        <v>-5.6638540188534902E-3</v>
      </c>
      <c r="AF3641" s="1">
        <v>1</v>
      </c>
      <c r="AG3641" s="1">
        <v>1</v>
      </c>
      <c r="AH3641" s="1">
        <v>11</v>
      </c>
      <c r="AI3641" s="1">
        <v>5</v>
      </c>
      <c r="AJ3641" s="1">
        <v>5</v>
      </c>
      <c r="AK3641" s="1">
        <v>51</v>
      </c>
    </row>
    <row r="3642" spans="1:37" x14ac:dyDescent="0.2">
      <c r="A3642" t="s">
        <v>3640</v>
      </c>
      <c r="B3642" t="s">
        <v>5233</v>
      </c>
      <c r="C3642" t="s">
        <v>5234</v>
      </c>
      <c r="D3642" t="s">
        <v>12338</v>
      </c>
      <c r="E3642" t="s">
        <v>7149</v>
      </c>
      <c r="F3642" s="35" t="s">
        <v>12341</v>
      </c>
      <c r="G3642" s="1" t="s">
        <v>5105</v>
      </c>
      <c r="H3642" s="1" t="s">
        <v>5105</v>
      </c>
      <c r="I3642" s="3">
        <v>1</v>
      </c>
      <c r="J3642" s="1">
        <v>0</v>
      </c>
      <c r="K3642" s="1">
        <v>0</v>
      </c>
      <c r="L3642" s="3">
        <v>1</v>
      </c>
      <c r="M3642" s="6">
        <v>6250</v>
      </c>
      <c r="N3642" s="13">
        <v>6250</v>
      </c>
      <c r="O3642" s="3">
        <v>44</v>
      </c>
      <c r="P3642" s="1">
        <v>0.99</v>
      </c>
      <c r="Q3642" s="1">
        <v>0.99</v>
      </c>
      <c r="R3642" s="3">
        <v>47</v>
      </c>
      <c r="S3642" s="1">
        <v>0</v>
      </c>
      <c r="T3642" s="1">
        <v>0</v>
      </c>
      <c r="U3642" s="1">
        <v>0</v>
      </c>
      <c r="V3642" s="1">
        <v>0</v>
      </c>
      <c r="W3642" s="1">
        <v>10</v>
      </c>
      <c r="X3642" s="1">
        <v>0</v>
      </c>
      <c r="Y3642" s="1">
        <v>70</v>
      </c>
      <c r="Z3642" s="1">
        <v>0</v>
      </c>
      <c r="AA3642" s="1">
        <v>0</v>
      </c>
      <c r="AB3642" s="1">
        <v>20</v>
      </c>
      <c r="AC3642" s="3">
        <v>11</v>
      </c>
      <c r="AD3642" s="1">
        <v>-6.0425502999999998E-2</v>
      </c>
      <c r="AE3642" s="1">
        <v>-8.0341796387235501E-2</v>
      </c>
      <c r="AF3642" s="1">
        <v>1</v>
      </c>
      <c r="AG3642" s="1">
        <v>1</v>
      </c>
      <c r="AH3642" s="1">
        <v>11</v>
      </c>
      <c r="AI3642" s="1">
        <v>3</v>
      </c>
      <c r="AJ3642" s="1">
        <v>3</v>
      </c>
      <c r="AK3642" s="1">
        <v>51</v>
      </c>
    </row>
    <row r="3643" spans="1:37" x14ac:dyDescent="0.2">
      <c r="A3643" t="s">
        <v>3641</v>
      </c>
      <c r="B3643" t="s">
        <v>5233</v>
      </c>
      <c r="C3643" t="s">
        <v>5234</v>
      </c>
      <c r="D3643" t="s">
        <v>12338</v>
      </c>
      <c r="E3643" t="s">
        <v>12342</v>
      </c>
      <c r="F3643" s="35" t="s">
        <v>12343</v>
      </c>
      <c r="G3643" s="1" t="s">
        <v>5105</v>
      </c>
      <c r="H3643" s="1" t="s">
        <v>5105</v>
      </c>
      <c r="I3643" s="3">
        <v>1</v>
      </c>
      <c r="J3643" s="1">
        <v>0</v>
      </c>
      <c r="K3643" s="1">
        <v>0</v>
      </c>
      <c r="L3643" s="3">
        <v>1</v>
      </c>
      <c r="M3643" s="6">
        <v>9000</v>
      </c>
      <c r="N3643" s="13">
        <v>9000</v>
      </c>
      <c r="O3643" s="3">
        <v>44</v>
      </c>
      <c r="P3643" s="1" t="s">
        <v>2</v>
      </c>
      <c r="Q3643" s="1">
        <v>1.2851999999999999</v>
      </c>
      <c r="R3643" s="3" t="s">
        <v>14989</v>
      </c>
      <c r="S3643" s="1">
        <v>0</v>
      </c>
      <c r="T3643" s="1">
        <v>0</v>
      </c>
      <c r="U3643" s="1">
        <v>0</v>
      </c>
      <c r="V3643" s="1">
        <v>0</v>
      </c>
      <c r="W3643" s="1">
        <v>9</v>
      </c>
      <c r="X3643" s="1">
        <v>0</v>
      </c>
      <c r="Y3643" s="1">
        <v>0</v>
      </c>
      <c r="Z3643" s="1">
        <v>0</v>
      </c>
      <c r="AA3643" s="1">
        <v>0</v>
      </c>
      <c r="AB3643" s="1">
        <v>91</v>
      </c>
      <c r="AC3643" s="36">
        <v>1</v>
      </c>
      <c r="AD3643" s="1">
        <v>-8.9014383000000002E-2</v>
      </c>
      <c r="AE3643" s="1">
        <v>7.1124453620616701E-2</v>
      </c>
      <c r="AF3643" s="1">
        <v>1</v>
      </c>
      <c r="AG3643" s="1">
        <v>1</v>
      </c>
      <c r="AH3643" s="15">
        <v>1</v>
      </c>
      <c r="AI3643" s="1">
        <v>1</v>
      </c>
      <c r="AJ3643" s="1">
        <v>1</v>
      </c>
      <c r="AK3643" s="1">
        <v>51</v>
      </c>
    </row>
    <row r="3644" spans="1:37" x14ac:dyDescent="0.2">
      <c r="A3644" t="s">
        <v>3642</v>
      </c>
      <c r="B3644" t="s">
        <v>5168</v>
      </c>
      <c r="C3644" t="s">
        <v>5605</v>
      </c>
      <c r="D3644" t="s">
        <v>12344</v>
      </c>
      <c r="E3644" t="s">
        <v>10573</v>
      </c>
      <c r="F3644" s="35" t="s">
        <v>12345</v>
      </c>
      <c r="G3644" s="1" t="s">
        <v>5104</v>
      </c>
      <c r="H3644" s="1" t="s">
        <v>5104</v>
      </c>
      <c r="I3644" s="3">
        <v>1</v>
      </c>
      <c r="J3644" s="1">
        <v>0</v>
      </c>
      <c r="K3644" s="1">
        <v>0</v>
      </c>
      <c r="L3644" s="3">
        <v>1</v>
      </c>
      <c r="M3644" s="6">
        <v>10.9</v>
      </c>
      <c r="N3644" s="13">
        <v>10.9</v>
      </c>
      <c r="O3644" s="3">
        <v>44</v>
      </c>
      <c r="P3644" s="1">
        <v>1</v>
      </c>
      <c r="Q3644" s="1">
        <v>1</v>
      </c>
      <c r="R3644" s="3">
        <v>1</v>
      </c>
      <c r="S3644" s="1">
        <v>100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3">
        <v>11</v>
      </c>
      <c r="AD3644" s="1">
        <v>9.9855619000000007E-2</v>
      </c>
      <c r="AE3644" s="1">
        <v>2.21434269404166E-2</v>
      </c>
      <c r="AF3644" s="1">
        <v>4</v>
      </c>
      <c r="AG3644" s="2">
        <v>4</v>
      </c>
      <c r="AH3644" s="1">
        <v>11</v>
      </c>
      <c r="AI3644" s="1">
        <v>4</v>
      </c>
      <c r="AJ3644" s="1">
        <v>4</v>
      </c>
      <c r="AK3644" s="1">
        <v>51</v>
      </c>
    </row>
    <row r="3645" spans="1:37" x14ac:dyDescent="0.2">
      <c r="A3645" t="s">
        <v>3643</v>
      </c>
      <c r="B3645" t="s">
        <v>5123</v>
      </c>
      <c r="C3645" t="s">
        <v>5124</v>
      </c>
      <c r="D3645" t="s">
        <v>12346</v>
      </c>
      <c r="E3645" t="s">
        <v>12347</v>
      </c>
      <c r="F3645" s="35" t="s">
        <v>12348</v>
      </c>
      <c r="G3645" s="1" t="s">
        <v>5104</v>
      </c>
      <c r="H3645" s="1" t="s">
        <v>5104</v>
      </c>
      <c r="I3645" s="3">
        <v>1</v>
      </c>
      <c r="J3645" s="1">
        <v>0</v>
      </c>
      <c r="K3645" s="1">
        <v>0</v>
      </c>
      <c r="L3645" s="3">
        <v>1</v>
      </c>
      <c r="M3645" s="6">
        <v>1946.3</v>
      </c>
      <c r="N3645" s="13">
        <v>1946.3</v>
      </c>
      <c r="O3645" s="3">
        <v>44</v>
      </c>
      <c r="P3645" s="1">
        <v>1</v>
      </c>
      <c r="Q3645" s="1">
        <v>1</v>
      </c>
      <c r="R3645" s="3">
        <v>47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100</v>
      </c>
      <c r="AC3645" s="3">
        <v>11</v>
      </c>
      <c r="AD3645" s="1">
        <v>-9.0224465000000004E-2</v>
      </c>
      <c r="AE3645" s="1">
        <v>7.4363546281954199E-2</v>
      </c>
      <c r="AF3645" s="1">
        <v>3</v>
      </c>
      <c r="AG3645" s="1">
        <v>3</v>
      </c>
      <c r="AH3645" s="1">
        <v>11</v>
      </c>
      <c r="AI3645" s="1">
        <v>3</v>
      </c>
      <c r="AJ3645" s="1">
        <v>3</v>
      </c>
      <c r="AK3645" s="1">
        <v>51</v>
      </c>
    </row>
    <row r="3646" spans="1:37" x14ac:dyDescent="0.2">
      <c r="A3646" t="s">
        <v>3644</v>
      </c>
      <c r="B3646" t="s">
        <v>5123</v>
      </c>
      <c r="C3646" t="s">
        <v>5124</v>
      </c>
      <c r="D3646" t="s">
        <v>12346</v>
      </c>
      <c r="E3646" t="s">
        <v>5607</v>
      </c>
      <c r="F3646" s="35" t="s">
        <v>12349</v>
      </c>
      <c r="G3646" s="1" t="s">
        <v>5104</v>
      </c>
      <c r="H3646" s="1" t="s">
        <v>5104</v>
      </c>
      <c r="I3646" s="3">
        <v>1</v>
      </c>
      <c r="J3646" s="1">
        <v>0</v>
      </c>
      <c r="K3646" s="1">
        <v>0</v>
      </c>
      <c r="L3646" s="3">
        <v>1</v>
      </c>
      <c r="M3646" s="6">
        <v>2250</v>
      </c>
      <c r="N3646" s="13">
        <v>2250</v>
      </c>
      <c r="O3646" s="3">
        <v>44</v>
      </c>
      <c r="P3646" s="1">
        <v>1.1000000000000001</v>
      </c>
      <c r="Q3646" s="1">
        <v>1.1000000000000001</v>
      </c>
      <c r="R3646" s="3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100</v>
      </c>
      <c r="AC3646" s="3">
        <v>11</v>
      </c>
      <c r="AD3646" s="1">
        <v>-9.0224465000000004E-2</v>
      </c>
      <c r="AE3646" s="1">
        <v>7.4363546281954199E-2</v>
      </c>
      <c r="AF3646" s="1">
        <v>3</v>
      </c>
      <c r="AG3646" s="1">
        <v>3</v>
      </c>
      <c r="AH3646" s="1">
        <v>11</v>
      </c>
      <c r="AI3646" s="1">
        <v>6</v>
      </c>
      <c r="AJ3646" s="1">
        <v>6</v>
      </c>
      <c r="AK3646" s="1">
        <v>51</v>
      </c>
    </row>
    <row r="3647" spans="1:37" x14ac:dyDescent="0.2">
      <c r="A3647" t="s">
        <v>3645</v>
      </c>
      <c r="B3647" t="s">
        <v>5123</v>
      </c>
      <c r="C3647" t="s">
        <v>5131</v>
      </c>
      <c r="D3647" t="s">
        <v>12350</v>
      </c>
      <c r="E3647" t="s">
        <v>6518</v>
      </c>
      <c r="F3647" s="35" t="s">
        <v>12351</v>
      </c>
      <c r="G3647" s="1" t="s">
        <v>5104</v>
      </c>
      <c r="H3647" s="1" t="s">
        <v>5104</v>
      </c>
      <c r="I3647" s="3">
        <v>1</v>
      </c>
      <c r="J3647" s="1">
        <v>0</v>
      </c>
      <c r="K3647" s="1">
        <v>0</v>
      </c>
      <c r="L3647" s="3">
        <v>1</v>
      </c>
      <c r="M3647" s="6">
        <v>23.4</v>
      </c>
      <c r="N3647" s="13">
        <v>23.4</v>
      </c>
      <c r="O3647" s="3">
        <v>44</v>
      </c>
      <c r="P3647" s="1">
        <v>6.9749999999999996</v>
      </c>
      <c r="Q3647" s="1">
        <v>6.9749999999999996</v>
      </c>
      <c r="R3647" s="3">
        <v>47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70</v>
      </c>
      <c r="AB3647" s="1">
        <v>30</v>
      </c>
      <c r="AC3647" s="3">
        <v>11</v>
      </c>
      <c r="AD3647" s="1">
        <v>-7.1201632000000001E-2</v>
      </c>
      <c r="AE3647" s="1">
        <v>9.0328173545152508E-3</v>
      </c>
      <c r="AF3647" s="1">
        <v>1</v>
      </c>
      <c r="AG3647" s="1">
        <v>1</v>
      </c>
      <c r="AH3647" s="1">
        <v>11</v>
      </c>
      <c r="AI3647" s="1">
        <v>3</v>
      </c>
      <c r="AJ3647" s="1">
        <v>3</v>
      </c>
      <c r="AK3647" s="1">
        <v>51</v>
      </c>
    </row>
    <row r="3648" spans="1:37" x14ac:dyDescent="0.2">
      <c r="A3648" t="s">
        <v>3646</v>
      </c>
      <c r="B3648" t="s">
        <v>5123</v>
      </c>
      <c r="C3648" t="s">
        <v>5131</v>
      </c>
      <c r="D3648" t="s">
        <v>12350</v>
      </c>
      <c r="E3648" t="s">
        <v>12352</v>
      </c>
      <c r="F3648" s="35" t="s">
        <v>12353</v>
      </c>
      <c r="G3648" s="1" t="s">
        <v>5104</v>
      </c>
      <c r="H3648" s="1" t="s">
        <v>5104</v>
      </c>
      <c r="I3648" s="3">
        <v>1</v>
      </c>
      <c r="J3648" s="1">
        <v>0</v>
      </c>
      <c r="K3648" s="1">
        <v>0</v>
      </c>
      <c r="L3648" s="3">
        <v>1</v>
      </c>
      <c r="M3648" s="6">
        <v>18.8</v>
      </c>
      <c r="N3648" s="13">
        <v>18.8</v>
      </c>
      <c r="O3648" s="3">
        <v>44</v>
      </c>
      <c r="P3648" s="1">
        <v>6.14</v>
      </c>
      <c r="Q3648" s="1">
        <v>6.14</v>
      </c>
      <c r="R3648" s="3">
        <v>47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70</v>
      </c>
      <c r="AB3648" s="1">
        <v>30</v>
      </c>
      <c r="AC3648" s="3">
        <v>11</v>
      </c>
      <c r="AD3648" s="1">
        <v>-7.1201632000000001E-2</v>
      </c>
      <c r="AE3648" s="1">
        <v>9.0328173545152508E-3</v>
      </c>
      <c r="AF3648" s="1">
        <v>1</v>
      </c>
      <c r="AG3648" s="1">
        <v>1</v>
      </c>
      <c r="AH3648" s="1">
        <v>11</v>
      </c>
      <c r="AI3648" s="1">
        <v>2</v>
      </c>
      <c r="AJ3648" s="1">
        <v>2</v>
      </c>
      <c r="AK3648" s="1">
        <v>51</v>
      </c>
    </row>
    <row r="3649" spans="1:37" x14ac:dyDescent="0.2">
      <c r="A3649" t="s">
        <v>3647</v>
      </c>
      <c r="B3649" t="s">
        <v>5123</v>
      </c>
      <c r="C3649" t="s">
        <v>5131</v>
      </c>
      <c r="D3649" t="s">
        <v>12350</v>
      </c>
      <c r="E3649" t="s">
        <v>12354</v>
      </c>
      <c r="F3649" s="35" t="s">
        <v>12355</v>
      </c>
      <c r="G3649" s="1" t="s">
        <v>5104</v>
      </c>
      <c r="H3649" s="1" t="s">
        <v>5104</v>
      </c>
      <c r="I3649" s="3">
        <v>1</v>
      </c>
      <c r="J3649" s="1">
        <v>0</v>
      </c>
      <c r="K3649" s="1">
        <v>0</v>
      </c>
      <c r="L3649" s="3">
        <v>1</v>
      </c>
      <c r="M3649" s="6">
        <v>33.799999999999997</v>
      </c>
      <c r="N3649" s="13">
        <v>33.799999999999997</v>
      </c>
      <c r="O3649" s="3">
        <v>44</v>
      </c>
      <c r="P3649" s="1">
        <v>5.36</v>
      </c>
      <c r="Q3649" s="1">
        <v>5.36</v>
      </c>
      <c r="R3649" s="3">
        <v>47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70</v>
      </c>
      <c r="AB3649" s="1">
        <v>30</v>
      </c>
      <c r="AC3649" s="3">
        <v>11</v>
      </c>
      <c r="AD3649" s="1">
        <v>-7.1201632000000001E-2</v>
      </c>
      <c r="AE3649" s="1">
        <v>9.0328173545152508E-3</v>
      </c>
      <c r="AF3649" s="1">
        <v>1</v>
      </c>
      <c r="AG3649" s="1">
        <v>1</v>
      </c>
      <c r="AH3649" s="1">
        <v>11</v>
      </c>
      <c r="AI3649" s="1">
        <v>3</v>
      </c>
      <c r="AJ3649" s="1">
        <v>3</v>
      </c>
      <c r="AK3649" s="1">
        <v>51</v>
      </c>
    </row>
    <row r="3650" spans="1:37" x14ac:dyDescent="0.2">
      <c r="A3650" t="s">
        <v>3648</v>
      </c>
      <c r="B3650" t="s">
        <v>5168</v>
      </c>
      <c r="C3650" t="s">
        <v>5605</v>
      </c>
      <c r="D3650" t="s">
        <v>12356</v>
      </c>
      <c r="E3650" t="s">
        <v>12357</v>
      </c>
      <c r="F3650" s="35" t="s">
        <v>12358</v>
      </c>
      <c r="G3650" s="1" t="s">
        <v>5104</v>
      </c>
      <c r="H3650" s="1" t="s">
        <v>5104</v>
      </c>
      <c r="I3650" s="3">
        <v>1</v>
      </c>
      <c r="J3650" s="1">
        <v>0</v>
      </c>
      <c r="K3650" s="1">
        <v>0</v>
      </c>
      <c r="L3650" s="3">
        <v>1</v>
      </c>
      <c r="M3650" s="6">
        <v>4.3</v>
      </c>
      <c r="N3650" s="13">
        <v>4.3</v>
      </c>
      <c r="O3650" s="3">
        <v>44</v>
      </c>
      <c r="P3650" s="1" t="s">
        <v>2</v>
      </c>
      <c r="Q3650" s="1">
        <v>1.2004999999999999</v>
      </c>
      <c r="R3650" s="3" t="s">
        <v>14989</v>
      </c>
      <c r="S3650" s="1">
        <v>100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3">
        <v>11</v>
      </c>
      <c r="AD3650" s="1">
        <v>9.9855619000000007E-2</v>
      </c>
      <c r="AE3650" s="1">
        <v>2.21434269404166E-2</v>
      </c>
      <c r="AF3650" s="1">
        <v>4</v>
      </c>
      <c r="AG3650" s="2">
        <v>4</v>
      </c>
      <c r="AH3650" s="1">
        <v>11</v>
      </c>
      <c r="AI3650" s="1">
        <v>2</v>
      </c>
      <c r="AJ3650" s="1">
        <v>2</v>
      </c>
      <c r="AK3650" s="1">
        <v>51</v>
      </c>
    </row>
    <row r="3651" spans="1:37" x14ac:dyDescent="0.2">
      <c r="A3651" t="s">
        <v>3649</v>
      </c>
      <c r="B3651" t="s">
        <v>5168</v>
      </c>
      <c r="C3651" t="s">
        <v>5605</v>
      </c>
      <c r="D3651" t="s">
        <v>12356</v>
      </c>
      <c r="E3651" t="s">
        <v>12359</v>
      </c>
      <c r="F3651" s="35" t="s">
        <v>12360</v>
      </c>
      <c r="G3651" s="1" t="s">
        <v>5104</v>
      </c>
      <c r="H3651" s="1" t="s">
        <v>5104</v>
      </c>
      <c r="I3651" s="3">
        <v>1</v>
      </c>
      <c r="J3651" s="1">
        <v>0</v>
      </c>
      <c r="K3651" s="1">
        <v>0</v>
      </c>
      <c r="L3651" s="3">
        <v>1</v>
      </c>
      <c r="M3651" s="6">
        <v>4.7</v>
      </c>
      <c r="N3651" s="13">
        <v>4.7</v>
      </c>
      <c r="O3651" s="3">
        <v>44</v>
      </c>
      <c r="P3651" s="1">
        <v>1</v>
      </c>
      <c r="Q3651" s="1">
        <v>1</v>
      </c>
      <c r="R3651" s="3">
        <v>47</v>
      </c>
      <c r="S3651" s="1">
        <v>100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3">
        <v>11</v>
      </c>
      <c r="AD3651" s="1">
        <v>9.9855619000000007E-2</v>
      </c>
      <c r="AE3651" s="1">
        <v>2.21434269404166E-2</v>
      </c>
      <c r="AF3651" s="1">
        <v>4</v>
      </c>
      <c r="AG3651" s="2">
        <v>4</v>
      </c>
      <c r="AH3651" s="1">
        <v>11</v>
      </c>
      <c r="AI3651" s="1">
        <v>2</v>
      </c>
      <c r="AJ3651" s="1">
        <v>2</v>
      </c>
      <c r="AK3651" s="1">
        <v>51</v>
      </c>
    </row>
    <row r="3652" spans="1:37" x14ac:dyDescent="0.2">
      <c r="A3652" t="s">
        <v>3650</v>
      </c>
      <c r="B3652" t="s">
        <v>5168</v>
      </c>
      <c r="C3652" t="s">
        <v>5605</v>
      </c>
      <c r="D3652" t="s">
        <v>12356</v>
      </c>
      <c r="E3652" t="s">
        <v>10349</v>
      </c>
      <c r="F3652" s="35" t="s">
        <v>12361</v>
      </c>
      <c r="G3652" s="1" t="s">
        <v>5104</v>
      </c>
      <c r="H3652" s="1" t="s">
        <v>5104</v>
      </c>
      <c r="I3652" s="3">
        <v>1</v>
      </c>
      <c r="J3652" s="1">
        <v>0</v>
      </c>
      <c r="K3652" s="1">
        <v>0</v>
      </c>
      <c r="L3652" s="3">
        <v>1</v>
      </c>
      <c r="M3652" s="6">
        <v>6.2</v>
      </c>
      <c r="N3652" s="13">
        <v>6.2</v>
      </c>
      <c r="O3652" s="3">
        <v>44</v>
      </c>
      <c r="P3652" s="1">
        <v>1</v>
      </c>
      <c r="Q3652" s="1">
        <v>1</v>
      </c>
      <c r="R3652" s="3">
        <v>1</v>
      </c>
      <c r="S3652" s="1">
        <v>100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3">
        <v>11</v>
      </c>
      <c r="AD3652" s="1">
        <v>9.9855619000000007E-2</v>
      </c>
      <c r="AE3652" s="1">
        <v>2.21434269404166E-2</v>
      </c>
      <c r="AF3652" s="1">
        <v>2</v>
      </c>
      <c r="AG3652" s="1">
        <v>2</v>
      </c>
      <c r="AH3652" s="1">
        <v>11</v>
      </c>
      <c r="AI3652" s="1">
        <v>6</v>
      </c>
      <c r="AJ3652" s="1">
        <v>6</v>
      </c>
      <c r="AK3652" s="1">
        <v>51</v>
      </c>
    </row>
    <row r="3653" spans="1:37" x14ac:dyDescent="0.2">
      <c r="A3653" t="s">
        <v>3651</v>
      </c>
      <c r="B3653" t="s">
        <v>5168</v>
      </c>
      <c r="C3653" t="s">
        <v>5481</v>
      </c>
      <c r="D3653" t="s">
        <v>12362</v>
      </c>
      <c r="E3653" t="s">
        <v>12363</v>
      </c>
      <c r="F3653" s="35" t="s">
        <v>12364</v>
      </c>
      <c r="G3653" s="1" t="s">
        <v>5104</v>
      </c>
      <c r="H3653" s="1" t="s">
        <v>5104</v>
      </c>
      <c r="I3653" s="3">
        <v>1</v>
      </c>
      <c r="J3653" s="1">
        <v>0</v>
      </c>
      <c r="K3653" s="1">
        <v>0</v>
      </c>
      <c r="L3653" s="3">
        <v>1</v>
      </c>
      <c r="M3653" s="6">
        <v>53.7</v>
      </c>
      <c r="N3653" s="13">
        <v>53.7</v>
      </c>
      <c r="O3653" s="3">
        <v>44</v>
      </c>
      <c r="P3653" s="1">
        <v>0.98</v>
      </c>
      <c r="Q3653" s="1">
        <v>0.98</v>
      </c>
      <c r="R3653" s="3">
        <v>47</v>
      </c>
      <c r="S3653" s="1">
        <v>10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20</v>
      </c>
      <c r="Z3653" s="1">
        <v>10</v>
      </c>
      <c r="AA3653" s="1">
        <v>60</v>
      </c>
      <c r="AB3653" s="1">
        <v>0</v>
      </c>
      <c r="AC3653" s="3">
        <v>11</v>
      </c>
      <c r="AD3653" s="1">
        <v>-2.2324340000000002E-2</v>
      </c>
      <c r="AE3653" s="1">
        <v>-7.1677963980470993E-2</v>
      </c>
      <c r="AF3653" s="1">
        <v>3</v>
      </c>
      <c r="AG3653" s="1">
        <v>3</v>
      </c>
      <c r="AH3653" s="1">
        <v>11</v>
      </c>
      <c r="AI3653" s="1">
        <v>4</v>
      </c>
      <c r="AJ3653" s="1">
        <v>4</v>
      </c>
      <c r="AK3653" s="1">
        <v>51</v>
      </c>
    </row>
    <row r="3654" spans="1:37" x14ac:dyDescent="0.2">
      <c r="A3654" t="s">
        <v>3652</v>
      </c>
      <c r="B3654" t="s">
        <v>5123</v>
      </c>
      <c r="C3654" t="s">
        <v>6199</v>
      </c>
      <c r="D3654" t="s">
        <v>12365</v>
      </c>
      <c r="E3654" t="s">
        <v>12366</v>
      </c>
      <c r="F3654" s="35" t="s">
        <v>12367</v>
      </c>
      <c r="G3654" s="1" t="s">
        <v>5104</v>
      </c>
      <c r="H3654" s="1" t="s">
        <v>5104</v>
      </c>
      <c r="I3654" s="3">
        <v>1</v>
      </c>
      <c r="J3654" s="1">
        <v>0</v>
      </c>
      <c r="K3654" s="1">
        <v>0</v>
      </c>
      <c r="L3654" s="3">
        <v>1</v>
      </c>
      <c r="M3654" s="6">
        <v>243.3</v>
      </c>
      <c r="N3654" s="13">
        <v>243.3</v>
      </c>
      <c r="O3654" s="3">
        <v>44</v>
      </c>
      <c r="P3654" s="1">
        <v>2.5</v>
      </c>
      <c r="Q3654" s="1">
        <v>2.5</v>
      </c>
      <c r="R3654" s="3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80</v>
      </c>
      <c r="Z3654" s="1">
        <v>0</v>
      </c>
      <c r="AA3654" s="1">
        <v>0</v>
      </c>
      <c r="AB3654" s="1">
        <v>20</v>
      </c>
      <c r="AC3654" s="3">
        <v>11</v>
      </c>
      <c r="AD3654" s="1">
        <v>-6.1686281000000003E-2</v>
      </c>
      <c r="AE3654" s="1">
        <v>-8.1222627267112102E-2</v>
      </c>
      <c r="AF3654" s="1">
        <v>1</v>
      </c>
      <c r="AG3654" s="1">
        <v>1</v>
      </c>
      <c r="AH3654" s="1">
        <v>11</v>
      </c>
      <c r="AI3654" s="1">
        <v>1</v>
      </c>
      <c r="AJ3654" s="1">
        <v>1</v>
      </c>
      <c r="AK3654" s="1">
        <v>51</v>
      </c>
    </row>
    <row r="3655" spans="1:37" x14ac:dyDescent="0.2">
      <c r="A3655" t="s">
        <v>3653</v>
      </c>
      <c r="B3655" t="s">
        <v>5123</v>
      </c>
      <c r="C3655" t="s">
        <v>6199</v>
      </c>
      <c r="D3655" t="s">
        <v>12365</v>
      </c>
      <c r="E3655" t="s">
        <v>8043</v>
      </c>
      <c r="F3655" s="35" t="s">
        <v>12368</v>
      </c>
      <c r="G3655" s="1" t="s">
        <v>5104</v>
      </c>
      <c r="H3655" s="1" t="s">
        <v>5104</v>
      </c>
      <c r="I3655" s="3">
        <v>1</v>
      </c>
      <c r="J3655" s="1">
        <v>0</v>
      </c>
      <c r="K3655" s="1">
        <v>0</v>
      </c>
      <c r="L3655" s="3">
        <v>1</v>
      </c>
      <c r="M3655" s="6">
        <v>298.60000000000002</v>
      </c>
      <c r="N3655" s="13">
        <v>298.60000000000002</v>
      </c>
      <c r="O3655" s="3">
        <v>44</v>
      </c>
      <c r="P3655" s="1">
        <v>1</v>
      </c>
      <c r="Q3655" s="1">
        <v>1</v>
      </c>
      <c r="R3655" s="3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80</v>
      </c>
      <c r="Z3655" s="1">
        <v>0</v>
      </c>
      <c r="AA3655" s="1">
        <v>0</v>
      </c>
      <c r="AB3655" s="1">
        <v>20</v>
      </c>
      <c r="AC3655" s="3">
        <v>11</v>
      </c>
      <c r="AD3655" s="1">
        <v>-6.1686281000000003E-2</v>
      </c>
      <c r="AE3655" s="1">
        <v>-8.1222627267112102E-2</v>
      </c>
      <c r="AF3655" s="1">
        <v>1</v>
      </c>
      <c r="AG3655" s="1">
        <v>1</v>
      </c>
      <c r="AH3655" s="1">
        <v>11</v>
      </c>
      <c r="AI3655" s="1">
        <v>1</v>
      </c>
      <c r="AJ3655" s="1">
        <v>1</v>
      </c>
      <c r="AK3655" s="1">
        <v>51</v>
      </c>
    </row>
    <row r="3656" spans="1:37" x14ac:dyDescent="0.2">
      <c r="A3656" t="s">
        <v>3654</v>
      </c>
      <c r="B3656" t="s">
        <v>5123</v>
      </c>
      <c r="C3656" t="s">
        <v>6199</v>
      </c>
      <c r="D3656" t="s">
        <v>12365</v>
      </c>
      <c r="E3656" t="s">
        <v>12369</v>
      </c>
      <c r="F3656" s="35" t="s">
        <v>12370</v>
      </c>
      <c r="G3656" s="1" t="s">
        <v>5104</v>
      </c>
      <c r="H3656" s="1" t="s">
        <v>5104</v>
      </c>
      <c r="I3656" s="3">
        <v>1</v>
      </c>
      <c r="J3656" s="1">
        <v>0</v>
      </c>
      <c r="K3656" s="1">
        <v>0</v>
      </c>
      <c r="L3656" s="3">
        <v>1</v>
      </c>
      <c r="M3656" s="6">
        <v>260</v>
      </c>
      <c r="N3656" s="13">
        <v>260</v>
      </c>
      <c r="O3656" s="3">
        <v>44</v>
      </c>
      <c r="P3656" s="1">
        <v>2</v>
      </c>
      <c r="Q3656" s="1">
        <v>2</v>
      </c>
      <c r="R3656" s="3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80</v>
      </c>
      <c r="Z3656" s="1">
        <v>0</v>
      </c>
      <c r="AA3656" s="1">
        <v>0</v>
      </c>
      <c r="AB3656" s="1">
        <v>20</v>
      </c>
      <c r="AC3656" s="3">
        <v>11</v>
      </c>
      <c r="AD3656" s="1">
        <v>-6.1686281000000003E-2</v>
      </c>
      <c r="AE3656" s="1">
        <v>-8.1222627267112102E-2</v>
      </c>
      <c r="AF3656" s="1">
        <v>1</v>
      </c>
      <c r="AG3656" s="1">
        <v>1</v>
      </c>
      <c r="AH3656" s="1">
        <v>11</v>
      </c>
      <c r="AI3656" s="1">
        <v>1</v>
      </c>
      <c r="AJ3656" s="1">
        <v>1</v>
      </c>
      <c r="AK3656" s="1">
        <v>51</v>
      </c>
    </row>
    <row r="3657" spans="1:37" x14ac:dyDescent="0.2">
      <c r="A3657" t="s">
        <v>3655</v>
      </c>
      <c r="B3657" t="s">
        <v>5123</v>
      </c>
      <c r="C3657" t="s">
        <v>6199</v>
      </c>
      <c r="D3657" t="s">
        <v>12365</v>
      </c>
      <c r="E3657" t="s">
        <v>12371</v>
      </c>
      <c r="F3657" s="35" t="s">
        <v>12372</v>
      </c>
      <c r="G3657" s="1" t="s">
        <v>5104</v>
      </c>
      <c r="H3657" s="1" t="s">
        <v>5104</v>
      </c>
      <c r="I3657" s="3">
        <v>1</v>
      </c>
      <c r="J3657" s="1">
        <v>0</v>
      </c>
      <c r="K3657" s="1">
        <v>0</v>
      </c>
      <c r="L3657" s="3">
        <v>1</v>
      </c>
      <c r="M3657" s="6">
        <v>180</v>
      </c>
      <c r="N3657" s="13">
        <v>180</v>
      </c>
      <c r="O3657" s="3">
        <v>44</v>
      </c>
      <c r="P3657" s="1" t="s">
        <v>2</v>
      </c>
      <c r="Q3657" s="1">
        <v>1.9807999999999999</v>
      </c>
      <c r="R3657" s="3" t="s">
        <v>14989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60</v>
      </c>
      <c r="Z3657" s="1">
        <v>0</v>
      </c>
      <c r="AA3657" s="1">
        <v>0</v>
      </c>
      <c r="AB3657" s="1">
        <v>40</v>
      </c>
      <c r="AC3657" s="3">
        <v>11</v>
      </c>
      <c r="AD3657" s="1">
        <v>-8.3793786999999995E-2</v>
      </c>
      <c r="AE3657" s="1">
        <v>-4.8056157847190903E-2</v>
      </c>
      <c r="AF3657" s="1">
        <v>1</v>
      </c>
      <c r="AG3657" s="1">
        <v>1</v>
      </c>
      <c r="AH3657" s="1">
        <v>11</v>
      </c>
      <c r="AI3657" s="1">
        <v>1</v>
      </c>
      <c r="AJ3657" s="1">
        <v>1</v>
      </c>
      <c r="AK3657" s="1">
        <v>51</v>
      </c>
    </row>
    <row r="3658" spans="1:37" x14ac:dyDescent="0.2">
      <c r="A3658" t="s">
        <v>3656</v>
      </c>
      <c r="B3658" t="s">
        <v>5123</v>
      </c>
      <c r="C3658" t="s">
        <v>6199</v>
      </c>
      <c r="D3658" t="s">
        <v>12365</v>
      </c>
      <c r="E3658" t="s">
        <v>12373</v>
      </c>
      <c r="F3658" s="35" t="s">
        <v>12374</v>
      </c>
      <c r="G3658" s="1" t="s">
        <v>5104</v>
      </c>
      <c r="H3658" s="1" t="s">
        <v>5104</v>
      </c>
      <c r="I3658" s="3">
        <v>1</v>
      </c>
      <c r="J3658" s="1">
        <v>0</v>
      </c>
      <c r="K3658" s="1">
        <v>0</v>
      </c>
      <c r="L3658" s="3">
        <v>1</v>
      </c>
      <c r="M3658" s="6">
        <v>215.2</v>
      </c>
      <c r="N3658" s="13">
        <v>215.2</v>
      </c>
      <c r="O3658" s="3">
        <v>44</v>
      </c>
      <c r="P3658" s="1" t="s">
        <v>2</v>
      </c>
      <c r="Q3658" s="1">
        <v>1.6339999999999999</v>
      </c>
      <c r="R3658" s="3" t="s">
        <v>14989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80</v>
      </c>
      <c r="Z3658" s="1">
        <v>0</v>
      </c>
      <c r="AA3658" s="1">
        <v>0</v>
      </c>
      <c r="AB3658" s="1">
        <v>20</v>
      </c>
      <c r="AC3658" s="3">
        <v>11</v>
      </c>
      <c r="AD3658" s="1">
        <v>-6.1686281000000003E-2</v>
      </c>
      <c r="AE3658" s="1">
        <v>-8.1222627267112102E-2</v>
      </c>
      <c r="AF3658" s="1">
        <v>1</v>
      </c>
      <c r="AG3658" s="1">
        <v>1</v>
      </c>
      <c r="AH3658" s="1">
        <v>11</v>
      </c>
      <c r="AI3658" s="1">
        <v>1</v>
      </c>
      <c r="AJ3658" s="1">
        <v>1</v>
      </c>
      <c r="AK3658" s="1">
        <v>51</v>
      </c>
    </row>
    <row r="3659" spans="1:37" x14ac:dyDescent="0.2">
      <c r="A3659" t="s">
        <v>3657</v>
      </c>
      <c r="B3659" t="s">
        <v>5123</v>
      </c>
      <c r="C3659" t="s">
        <v>6199</v>
      </c>
      <c r="D3659" t="s">
        <v>12365</v>
      </c>
      <c r="E3659" t="s">
        <v>12375</v>
      </c>
      <c r="F3659" s="35" t="s">
        <v>12376</v>
      </c>
      <c r="G3659" s="1" t="s">
        <v>5104</v>
      </c>
      <c r="H3659" s="1" t="s">
        <v>5104</v>
      </c>
      <c r="I3659" s="3">
        <v>1</v>
      </c>
      <c r="J3659" s="1">
        <v>0</v>
      </c>
      <c r="K3659" s="1">
        <v>0</v>
      </c>
      <c r="L3659" s="3">
        <v>1</v>
      </c>
      <c r="M3659" s="6">
        <v>173.5</v>
      </c>
      <c r="N3659" s="13">
        <v>173.5</v>
      </c>
      <c r="O3659" s="3">
        <v>44</v>
      </c>
      <c r="P3659" s="1" t="s">
        <v>2</v>
      </c>
      <c r="Q3659" s="1">
        <v>1.5915999999999999</v>
      </c>
      <c r="R3659" s="3" t="s">
        <v>14989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60</v>
      </c>
      <c r="Z3659" s="1">
        <v>0</v>
      </c>
      <c r="AA3659" s="1">
        <v>0</v>
      </c>
      <c r="AB3659" s="1">
        <v>40</v>
      </c>
      <c r="AC3659" s="3">
        <v>11</v>
      </c>
      <c r="AD3659" s="1">
        <v>-8.3793786999999995E-2</v>
      </c>
      <c r="AE3659" s="1">
        <v>-4.8056157847190903E-2</v>
      </c>
      <c r="AF3659" s="1">
        <v>1</v>
      </c>
      <c r="AG3659" s="1">
        <v>1</v>
      </c>
      <c r="AH3659" s="1">
        <v>11</v>
      </c>
      <c r="AI3659" s="1">
        <v>1</v>
      </c>
      <c r="AJ3659" s="1">
        <v>1</v>
      </c>
      <c r="AK3659" s="1">
        <v>51</v>
      </c>
    </row>
    <row r="3660" spans="1:37" x14ac:dyDescent="0.2">
      <c r="A3660" t="s">
        <v>3658</v>
      </c>
      <c r="B3660" t="s">
        <v>5123</v>
      </c>
      <c r="C3660" t="s">
        <v>6199</v>
      </c>
      <c r="D3660" t="s">
        <v>12365</v>
      </c>
      <c r="E3660" t="s">
        <v>12377</v>
      </c>
      <c r="F3660" s="35" t="s">
        <v>12378</v>
      </c>
      <c r="G3660" s="1" t="s">
        <v>5104</v>
      </c>
      <c r="H3660" s="1" t="s">
        <v>5104</v>
      </c>
      <c r="I3660" s="3">
        <v>1</v>
      </c>
      <c r="J3660" s="1">
        <v>0</v>
      </c>
      <c r="K3660" s="1">
        <v>0</v>
      </c>
      <c r="L3660" s="3">
        <v>1</v>
      </c>
      <c r="M3660" s="6">
        <v>207</v>
      </c>
      <c r="N3660" s="13">
        <v>207</v>
      </c>
      <c r="O3660" s="3">
        <v>44</v>
      </c>
      <c r="P3660" s="1" t="s">
        <v>2</v>
      </c>
      <c r="Q3660" s="1">
        <v>1.3109</v>
      </c>
      <c r="R3660" s="3" t="s">
        <v>14989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60</v>
      </c>
      <c r="Z3660" s="1">
        <v>0</v>
      </c>
      <c r="AA3660" s="1">
        <v>0</v>
      </c>
      <c r="AB3660" s="1">
        <v>40</v>
      </c>
      <c r="AC3660" s="3">
        <v>11</v>
      </c>
      <c r="AD3660" s="1">
        <v>-8.3793786999999995E-2</v>
      </c>
      <c r="AE3660" s="1">
        <v>-4.8056157847190903E-2</v>
      </c>
      <c r="AF3660" s="1">
        <v>1</v>
      </c>
      <c r="AG3660" s="1">
        <v>1</v>
      </c>
      <c r="AH3660" s="1">
        <v>11</v>
      </c>
      <c r="AI3660" s="1">
        <v>1</v>
      </c>
      <c r="AJ3660" s="1">
        <v>1</v>
      </c>
      <c r="AK3660" s="1">
        <v>51</v>
      </c>
    </row>
    <row r="3661" spans="1:37" x14ac:dyDescent="0.2">
      <c r="A3661" t="s">
        <v>3659</v>
      </c>
      <c r="B3661" t="s">
        <v>5123</v>
      </c>
      <c r="C3661" t="s">
        <v>6199</v>
      </c>
      <c r="D3661" t="s">
        <v>12365</v>
      </c>
      <c r="E3661" t="s">
        <v>5921</v>
      </c>
      <c r="F3661" s="35" t="s">
        <v>12379</v>
      </c>
      <c r="G3661" s="1" t="s">
        <v>5104</v>
      </c>
      <c r="H3661" s="1" t="s">
        <v>5104</v>
      </c>
      <c r="I3661" s="3">
        <v>1</v>
      </c>
      <c r="J3661" s="1">
        <v>0</v>
      </c>
      <c r="K3661" s="1">
        <v>0</v>
      </c>
      <c r="L3661" s="3">
        <v>1</v>
      </c>
      <c r="M3661" s="6">
        <v>229.9</v>
      </c>
      <c r="N3661" s="13">
        <v>229.9</v>
      </c>
      <c r="O3661" s="3">
        <v>44</v>
      </c>
      <c r="P3661" s="1">
        <v>2</v>
      </c>
      <c r="Q3661" s="1">
        <v>2</v>
      </c>
      <c r="R3661" s="3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60</v>
      </c>
      <c r="Z3661" s="1">
        <v>0</v>
      </c>
      <c r="AA3661" s="1">
        <v>0</v>
      </c>
      <c r="AB3661" s="1">
        <v>40</v>
      </c>
      <c r="AC3661" s="3">
        <v>11</v>
      </c>
      <c r="AD3661" s="1">
        <v>-8.3793786999999995E-2</v>
      </c>
      <c r="AE3661" s="1">
        <v>-4.8056157847190903E-2</v>
      </c>
      <c r="AF3661" s="1">
        <v>1</v>
      </c>
      <c r="AG3661" s="1">
        <v>1</v>
      </c>
      <c r="AH3661" s="1">
        <v>11</v>
      </c>
      <c r="AI3661" s="1">
        <v>2</v>
      </c>
      <c r="AJ3661" s="1">
        <v>2</v>
      </c>
      <c r="AK3661" s="1">
        <v>51</v>
      </c>
    </row>
    <row r="3662" spans="1:37" x14ac:dyDescent="0.2">
      <c r="A3662" t="s">
        <v>3660</v>
      </c>
      <c r="B3662" t="s">
        <v>5123</v>
      </c>
      <c r="C3662" t="s">
        <v>6199</v>
      </c>
      <c r="D3662" t="s">
        <v>12365</v>
      </c>
      <c r="E3662" t="s">
        <v>12380</v>
      </c>
      <c r="F3662" s="35" t="s">
        <v>12381</v>
      </c>
      <c r="G3662" s="1" t="s">
        <v>5104</v>
      </c>
      <c r="H3662" s="1" t="s">
        <v>5104</v>
      </c>
      <c r="I3662" s="3">
        <v>1</v>
      </c>
      <c r="J3662" s="1">
        <v>0</v>
      </c>
      <c r="K3662" s="1">
        <v>0</v>
      </c>
      <c r="L3662" s="3">
        <v>1</v>
      </c>
      <c r="M3662" s="6">
        <v>224.3</v>
      </c>
      <c r="N3662" s="13">
        <v>224.3</v>
      </c>
      <c r="O3662" s="3">
        <v>44</v>
      </c>
      <c r="P3662" s="1" t="s">
        <v>2</v>
      </c>
      <c r="Q3662" s="1">
        <v>1.2950999999999999</v>
      </c>
      <c r="R3662" s="3" t="s">
        <v>14989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80</v>
      </c>
      <c r="Z3662" s="1">
        <v>0</v>
      </c>
      <c r="AA3662" s="1">
        <v>0</v>
      </c>
      <c r="AB3662" s="1">
        <v>20</v>
      </c>
      <c r="AC3662" s="3">
        <v>11</v>
      </c>
      <c r="AD3662" s="1">
        <v>-6.1686281000000003E-2</v>
      </c>
      <c r="AE3662" s="1">
        <v>-8.1222627267112102E-2</v>
      </c>
      <c r="AF3662" s="1">
        <v>1</v>
      </c>
      <c r="AG3662" s="1">
        <v>1</v>
      </c>
      <c r="AH3662" s="1">
        <v>11</v>
      </c>
      <c r="AI3662" s="1">
        <v>1</v>
      </c>
      <c r="AJ3662" s="1">
        <v>1</v>
      </c>
      <c r="AK3662" s="1">
        <v>51</v>
      </c>
    </row>
    <row r="3663" spans="1:37" x14ac:dyDescent="0.2">
      <c r="A3663" t="s">
        <v>3661</v>
      </c>
      <c r="B3663" t="s">
        <v>5123</v>
      </c>
      <c r="C3663" t="s">
        <v>6199</v>
      </c>
      <c r="D3663" t="s">
        <v>12365</v>
      </c>
      <c r="E3663" t="s">
        <v>12382</v>
      </c>
      <c r="F3663" s="35" t="s">
        <v>12383</v>
      </c>
      <c r="G3663" s="1" t="s">
        <v>5104</v>
      </c>
      <c r="H3663" s="1" t="s">
        <v>5104</v>
      </c>
      <c r="I3663" s="3">
        <v>1</v>
      </c>
      <c r="J3663" s="1">
        <v>0</v>
      </c>
      <c r="K3663" s="1">
        <v>0</v>
      </c>
      <c r="L3663" s="3">
        <v>1</v>
      </c>
      <c r="M3663" s="6">
        <v>229.9</v>
      </c>
      <c r="N3663" s="13">
        <v>229.9</v>
      </c>
      <c r="O3663" s="3">
        <v>44</v>
      </c>
      <c r="P3663" s="1">
        <v>2</v>
      </c>
      <c r="Q3663" s="1">
        <v>2</v>
      </c>
      <c r="R3663" s="3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60</v>
      </c>
      <c r="Z3663" s="1">
        <v>0</v>
      </c>
      <c r="AA3663" s="1">
        <v>0</v>
      </c>
      <c r="AB3663" s="1">
        <v>40</v>
      </c>
      <c r="AC3663" s="3">
        <v>11</v>
      </c>
      <c r="AD3663" s="1">
        <v>-8.3793786999999995E-2</v>
      </c>
      <c r="AE3663" s="1">
        <v>-4.8056157847190903E-2</v>
      </c>
      <c r="AF3663" s="1">
        <v>1</v>
      </c>
      <c r="AG3663" s="1">
        <v>1</v>
      </c>
      <c r="AH3663" s="1">
        <v>11</v>
      </c>
      <c r="AI3663" s="1">
        <v>2</v>
      </c>
      <c r="AJ3663" s="1">
        <v>2</v>
      </c>
      <c r="AK3663" s="1">
        <v>51</v>
      </c>
    </row>
    <row r="3664" spans="1:37" x14ac:dyDescent="0.2">
      <c r="A3664" t="s">
        <v>3662</v>
      </c>
      <c r="B3664" t="s">
        <v>5123</v>
      </c>
      <c r="C3664" t="s">
        <v>6199</v>
      </c>
      <c r="D3664" t="s">
        <v>12365</v>
      </c>
      <c r="E3664" t="s">
        <v>12384</v>
      </c>
      <c r="F3664" s="35" t="s">
        <v>12385</v>
      </c>
      <c r="G3664" s="1" t="s">
        <v>5104</v>
      </c>
      <c r="H3664" s="1" t="s">
        <v>5104</v>
      </c>
      <c r="I3664" s="3">
        <v>1</v>
      </c>
      <c r="J3664" s="1">
        <v>0</v>
      </c>
      <c r="K3664" s="1">
        <v>0</v>
      </c>
      <c r="L3664" s="3">
        <v>1</v>
      </c>
      <c r="M3664" s="6">
        <v>190</v>
      </c>
      <c r="N3664" s="13">
        <v>190</v>
      </c>
      <c r="O3664" s="3">
        <v>44</v>
      </c>
      <c r="P3664" s="1" t="s">
        <v>2</v>
      </c>
      <c r="Q3664" s="1">
        <v>2.7555000000000001</v>
      </c>
      <c r="R3664" s="3" t="s">
        <v>14989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100</v>
      </c>
      <c r="AC3664" s="36">
        <v>1</v>
      </c>
      <c r="AD3664" s="1">
        <v>-9.0224465000000004E-2</v>
      </c>
      <c r="AE3664" s="1">
        <v>7.4363546281954199E-2</v>
      </c>
      <c r="AF3664" s="1">
        <v>2</v>
      </c>
      <c r="AG3664" s="1">
        <v>2</v>
      </c>
      <c r="AH3664" s="15">
        <v>1</v>
      </c>
      <c r="AI3664" s="1">
        <v>1</v>
      </c>
      <c r="AJ3664" s="1">
        <v>1</v>
      </c>
      <c r="AK3664" s="1">
        <v>51</v>
      </c>
    </row>
    <row r="3665" spans="1:37" x14ac:dyDescent="0.2">
      <c r="A3665" t="s">
        <v>3663</v>
      </c>
      <c r="B3665" t="s">
        <v>5123</v>
      </c>
      <c r="C3665" t="s">
        <v>6199</v>
      </c>
      <c r="D3665" t="s">
        <v>12365</v>
      </c>
      <c r="E3665" t="s">
        <v>5261</v>
      </c>
      <c r="F3665" s="35" t="s">
        <v>12386</v>
      </c>
      <c r="G3665" s="1" t="s">
        <v>5104</v>
      </c>
      <c r="H3665" s="1" t="s">
        <v>5104</v>
      </c>
      <c r="I3665" s="3">
        <v>1</v>
      </c>
      <c r="J3665" s="1">
        <v>0</v>
      </c>
      <c r="K3665" s="1">
        <v>0</v>
      </c>
      <c r="L3665" s="3">
        <v>1</v>
      </c>
      <c r="M3665" s="6">
        <v>560.20000000000005</v>
      </c>
      <c r="N3665" s="13">
        <v>560.20000000000005</v>
      </c>
      <c r="O3665" s="3">
        <v>44</v>
      </c>
      <c r="P3665" s="1" t="s">
        <v>2</v>
      </c>
      <c r="Q3665" s="1">
        <v>1.6060000000000001</v>
      </c>
      <c r="R3665" s="3" t="s">
        <v>14989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80</v>
      </c>
      <c r="Z3665" s="1">
        <v>0</v>
      </c>
      <c r="AA3665" s="1">
        <v>0</v>
      </c>
      <c r="AB3665" s="1">
        <v>20</v>
      </c>
      <c r="AC3665" s="3">
        <v>11</v>
      </c>
      <c r="AD3665" s="1">
        <v>-6.1686281000000003E-2</v>
      </c>
      <c r="AE3665" s="1">
        <v>-8.1222627267112199E-2</v>
      </c>
      <c r="AF3665" s="1">
        <v>1</v>
      </c>
      <c r="AG3665" s="1">
        <v>1</v>
      </c>
      <c r="AH3665" s="1">
        <v>11</v>
      </c>
      <c r="AI3665" s="1">
        <v>2</v>
      </c>
      <c r="AJ3665" s="1">
        <v>2</v>
      </c>
      <c r="AK3665" s="1">
        <v>51</v>
      </c>
    </row>
    <row r="3666" spans="1:37" x14ac:dyDescent="0.2">
      <c r="A3666" t="s">
        <v>3664</v>
      </c>
      <c r="B3666" t="s">
        <v>5123</v>
      </c>
      <c r="C3666" t="s">
        <v>6199</v>
      </c>
      <c r="D3666" t="s">
        <v>12365</v>
      </c>
      <c r="E3666" t="s">
        <v>5869</v>
      </c>
      <c r="F3666" s="35" t="s">
        <v>12387</v>
      </c>
      <c r="G3666" s="1" t="s">
        <v>5104</v>
      </c>
      <c r="H3666" s="1" t="s">
        <v>5104</v>
      </c>
      <c r="I3666" s="3">
        <v>1</v>
      </c>
      <c r="J3666" s="1">
        <v>0</v>
      </c>
      <c r="K3666" s="1">
        <v>0</v>
      </c>
      <c r="L3666" s="3">
        <v>1</v>
      </c>
      <c r="M3666" s="6">
        <v>439</v>
      </c>
      <c r="N3666" s="13">
        <v>439</v>
      </c>
      <c r="O3666" s="3">
        <v>44</v>
      </c>
      <c r="P3666" s="1" t="s">
        <v>2</v>
      </c>
      <c r="Q3666" s="1">
        <v>1.4451000000000001</v>
      </c>
      <c r="R3666" s="3" t="s">
        <v>14989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80</v>
      </c>
      <c r="Z3666" s="1">
        <v>0</v>
      </c>
      <c r="AA3666" s="1">
        <v>0</v>
      </c>
      <c r="AB3666" s="1">
        <v>20</v>
      </c>
      <c r="AC3666" s="3">
        <v>11</v>
      </c>
      <c r="AD3666" s="1">
        <v>-6.1686281000000003E-2</v>
      </c>
      <c r="AE3666" s="1">
        <v>-8.1222627267112199E-2</v>
      </c>
      <c r="AF3666" s="1">
        <v>1</v>
      </c>
      <c r="AG3666" s="1">
        <v>1</v>
      </c>
      <c r="AH3666" s="1">
        <v>11</v>
      </c>
      <c r="AI3666" s="1">
        <v>1</v>
      </c>
      <c r="AJ3666" s="1">
        <v>1</v>
      </c>
      <c r="AK3666" s="1">
        <v>51</v>
      </c>
    </row>
    <row r="3667" spans="1:37" x14ac:dyDescent="0.2">
      <c r="A3667" t="s">
        <v>3665</v>
      </c>
      <c r="B3667" t="s">
        <v>5168</v>
      </c>
      <c r="C3667" t="s">
        <v>5481</v>
      </c>
      <c r="D3667" t="s">
        <v>12388</v>
      </c>
      <c r="E3667" t="s">
        <v>12389</v>
      </c>
      <c r="F3667" s="35" t="s">
        <v>12390</v>
      </c>
      <c r="G3667" s="1" t="s">
        <v>5104</v>
      </c>
      <c r="H3667" s="1" t="s">
        <v>5104</v>
      </c>
      <c r="I3667" s="3">
        <v>1</v>
      </c>
      <c r="J3667" s="1">
        <v>0</v>
      </c>
      <c r="K3667" s="1">
        <v>0</v>
      </c>
      <c r="L3667" s="3">
        <v>1</v>
      </c>
      <c r="M3667" s="6">
        <v>24.5</v>
      </c>
      <c r="N3667" s="13">
        <v>24.5</v>
      </c>
      <c r="O3667" s="3">
        <v>44</v>
      </c>
      <c r="P3667" s="1">
        <v>0.99</v>
      </c>
      <c r="Q3667" s="1">
        <v>0.99</v>
      </c>
      <c r="R3667" s="3">
        <v>47</v>
      </c>
      <c r="S3667" s="1">
        <v>30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40</v>
      </c>
      <c r="Z3667" s="1">
        <v>30</v>
      </c>
      <c r="AA3667" s="1">
        <v>0</v>
      </c>
      <c r="AB3667" s="1">
        <v>0</v>
      </c>
      <c r="AC3667" s="3">
        <v>11</v>
      </c>
      <c r="AD3667" s="1">
        <v>2.4747895999999998E-2</v>
      </c>
      <c r="AE3667" s="1">
        <v>-7.9481642772197506E-2</v>
      </c>
      <c r="AF3667" s="1">
        <v>3</v>
      </c>
      <c r="AG3667" s="1">
        <v>3</v>
      </c>
      <c r="AH3667" s="1">
        <v>11</v>
      </c>
      <c r="AI3667" s="1">
        <v>1</v>
      </c>
      <c r="AJ3667" s="1">
        <v>1</v>
      </c>
      <c r="AK3667" s="1">
        <v>51</v>
      </c>
    </row>
    <row r="3668" spans="1:37" x14ac:dyDescent="0.2">
      <c r="A3668" t="s">
        <v>3666</v>
      </c>
      <c r="B3668" t="s">
        <v>5168</v>
      </c>
      <c r="C3668" t="s">
        <v>5481</v>
      </c>
      <c r="D3668" t="s">
        <v>12388</v>
      </c>
      <c r="E3668" t="s">
        <v>12391</v>
      </c>
      <c r="F3668" s="35" t="s">
        <v>12392</v>
      </c>
      <c r="G3668" s="1" t="s">
        <v>5104</v>
      </c>
      <c r="H3668" s="1" t="s">
        <v>5104</v>
      </c>
      <c r="I3668" s="3">
        <v>1</v>
      </c>
      <c r="J3668" s="1">
        <v>0</v>
      </c>
      <c r="K3668" s="1">
        <v>0</v>
      </c>
      <c r="L3668" s="3">
        <v>1</v>
      </c>
      <c r="M3668" s="6">
        <v>22</v>
      </c>
      <c r="N3668" s="13">
        <v>22</v>
      </c>
      <c r="O3668" s="3">
        <v>44</v>
      </c>
      <c r="P3668" s="1">
        <v>0.98499999999999999</v>
      </c>
      <c r="Q3668" s="1">
        <v>0.98499999999999999</v>
      </c>
      <c r="R3668" s="3">
        <v>47</v>
      </c>
      <c r="S3668" s="1">
        <v>30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40</v>
      </c>
      <c r="Z3668" s="1">
        <v>30</v>
      </c>
      <c r="AA3668" s="1">
        <v>0</v>
      </c>
      <c r="AB3668" s="1">
        <v>0</v>
      </c>
      <c r="AC3668" s="3">
        <v>11</v>
      </c>
      <c r="AD3668" s="1">
        <v>2.4747895999999998E-2</v>
      </c>
      <c r="AE3668" s="1">
        <v>-7.9481642772197506E-2</v>
      </c>
      <c r="AF3668" s="1">
        <v>3</v>
      </c>
      <c r="AG3668" s="1">
        <v>3</v>
      </c>
      <c r="AH3668" s="1">
        <v>11</v>
      </c>
      <c r="AI3668" s="1">
        <v>2</v>
      </c>
      <c r="AJ3668" s="1">
        <v>2</v>
      </c>
      <c r="AK3668" s="1">
        <v>51</v>
      </c>
    </row>
    <row r="3669" spans="1:37" x14ac:dyDescent="0.2">
      <c r="A3669" t="s">
        <v>3667</v>
      </c>
      <c r="B3669" t="s">
        <v>5168</v>
      </c>
      <c r="C3669" t="s">
        <v>5481</v>
      </c>
      <c r="D3669" t="s">
        <v>12393</v>
      </c>
      <c r="E3669" t="s">
        <v>12394</v>
      </c>
      <c r="F3669" s="35" t="s">
        <v>12395</v>
      </c>
      <c r="G3669" s="1" t="s">
        <v>5104</v>
      </c>
      <c r="H3669" s="1" t="s">
        <v>5104</v>
      </c>
      <c r="I3669" s="3">
        <v>1</v>
      </c>
      <c r="J3669" s="1">
        <v>0</v>
      </c>
      <c r="K3669" s="1">
        <v>0</v>
      </c>
      <c r="L3669" s="3">
        <v>1</v>
      </c>
      <c r="M3669" s="6">
        <v>19.5</v>
      </c>
      <c r="N3669" s="13">
        <v>19.5</v>
      </c>
      <c r="O3669" s="3">
        <v>44</v>
      </c>
      <c r="P3669" s="1">
        <v>0.98</v>
      </c>
      <c r="Q3669" s="1">
        <v>0.98</v>
      </c>
      <c r="R3669" s="3">
        <v>47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100</v>
      </c>
      <c r="Z3669" s="1">
        <v>0</v>
      </c>
      <c r="AA3669" s="1">
        <v>0</v>
      </c>
      <c r="AB3669" s="1">
        <v>0</v>
      </c>
      <c r="AC3669" s="3">
        <v>11</v>
      </c>
      <c r="AD3669" s="1">
        <v>-3.0872732999999999E-2</v>
      </c>
      <c r="AE3669" s="1">
        <v>-0.113818620885237</v>
      </c>
      <c r="AF3669" s="1">
        <v>3</v>
      </c>
      <c r="AG3669" s="1">
        <v>3</v>
      </c>
      <c r="AH3669" s="1">
        <v>11</v>
      </c>
      <c r="AI3669" s="1">
        <v>1</v>
      </c>
      <c r="AJ3669" s="1">
        <v>1</v>
      </c>
      <c r="AK3669" s="1">
        <v>51</v>
      </c>
    </row>
    <row r="3670" spans="1:37" x14ac:dyDescent="0.2">
      <c r="A3670" t="s">
        <v>3668</v>
      </c>
      <c r="B3670" t="s">
        <v>5168</v>
      </c>
      <c r="C3670" t="s">
        <v>5481</v>
      </c>
      <c r="D3670" t="s">
        <v>12396</v>
      </c>
      <c r="E3670" t="s">
        <v>5440</v>
      </c>
      <c r="F3670" s="35" t="s">
        <v>12397</v>
      </c>
      <c r="G3670" s="1" t="s">
        <v>5104</v>
      </c>
      <c r="H3670" s="1" t="s">
        <v>5104</v>
      </c>
      <c r="I3670" s="3">
        <v>1</v>
      </c>
      <c r="J3670" s="1">
        <v>0</v>
      </c>
      <c r="K3670" s="1">
        <v>0</v>
      </c>
      <c r="L3670" s="3">
        <v>1</v>
      </c>
      <c r="M3670" s="6">
        <v>34.1</v>
      </c>
      <c r="N3670" s="13">
        <v>34.1</v>
      </c>
      <c r="O3670" s="3">
        <v>44</v>
      </c>
      <c r="P3670" s="1">
        <v>0.995</v>
      </c>
      <c r="Q3670" s="1">
        <v>0.995</v>
      </c>
      <c r="R3670" s="3">
        <v>47</v>
      </c>
      <c r="S3670" s="1">
        <v>30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40</v>
      </c>
      <c r="Z3670" s="1">
        <v>30</v>
      </c>
      <c r="AA3670" s="1">
        <v>0</v>
      </c>
      <c r="AB3670" s="1">
        <v>0</v>
      </c>
      <c r="AC3670" s="3">
        <v>11</v>
      </c>
      <c r="AD3670" s="1">
        <v>2.4747895999999998E-2</v>
      </c>
      <c r="AE3670" s="1">
        <v>-7.9481642772197506E-2</v>
      </c>
      <c r="AF3670" s="1">
        <v>2</v>
      </c>
      <c r="AG3670" s="1">
        <v>2</v>
      </c>
      <c r="AH3670" s="1">
        <v>11</v>
      </c>
      <c r="AI3670" s="1">
        <v>7</v>
      </c>
      <c r="AJ3670" s="1">
        <v>7</v>
      </c>
      <c r="AK3670" s="1">
        <v>51</v>
      </c>
    </row>
    <row r="3671" spans="1:37" x14ac:dyDescent="0.2">
      <c r="A3671" t="s">
        <v>3669</v>
      </c>
      <c r="B3671" t="s">
        <v>5168</v>
      </c>
      <c r="C3671" t="s">
        <v>5481</v>
      </c>
      <c r="D3671" t="s">
        <v>12396</v>
      </c>
      <c r="E3671" t="s">
        <v>12398</v>
      </c>
      <c r="F3671" s="35" t="s">
        <v>12399</v>
      </c>
      <c r="G3671" s="1" t="s">
        <v>5104</v>
      </c>
      <c r="H3671" s="1" t="s">
        <v>5104</v>
      </c>
      <c r="I3671" s="3">
        <v>1</v>
      </c>
      <c r="J3671" s="1">
        <v>0</v>
      </c>
      <c r="K3671" s="1">
        <v>0</v>
      </c>
      <c r="L3671" s="3">
        <v>1</v>
      </c>
      <c r="M3671" s="6">
        <v>40.4</v>
      </c>
      <c r="N3671" s="13">
        <v>40.4</v>
      </c>
      <c r="O3671" s="3">
        <v>44</v>
      </c>
      <c r="P3671" s="1">
        <v>0.98750000000000004</v>
      </c>
      <c r="Q3671" s="1">
        <v>0.98750000000000004</v>
      </c>
      <c r="R3671" s="3">
        <v>47</v>
      </c>
      <c r="S3671" s="1">
        <v>70</v>
      </c>
      <c r="T3671" s="1">
        <v>0</v>
      </c>
      <c r="U3671" s="1">
        <v>10</v>
      </c>
      <c r="V3671" s="1">
        <v>0</v>
      </c>
      <c r="W3671" s="1">
        <v>0</v>
      </c>
      <c r="X3671" s="1">
        <v>0</v>
      </c>
      <c r="Y3671" s="1">
        <v>10</v>
      </c>
      <c r="Z3671" s="1">
        <v>10</v>
      </c>
      <c r="AA3671" s="1">
        <v>0</v>
      </c>
      <c r="AB3671" s="1">
        <v>0</v>
      </c>
      <c r="AC3671" s="3">
        <v>11</v>
      </c>
      <c r="AD3671" s="1">
        <v>9.3152253000000004E-2</v>
      </c>
      <c r="AE3671" s="1">
        <v>-9.1062815511484593E-3</v>
      </c>
      <c r="AF3671" s="1">
        <v>2</v>
      </c>
      <c r="AG3671" s="1">
        <v>2</v>
      </c>
      <c r="AH3671" s="1">
        <v>11</v>
      </c>
      <c r="AI3671" s="1">
        <v>3</v>
      </c>
      <c r="AJ3671" s="1">
        <v>3</v>
      </c>
      <c r="AK3671" s="1">
        <v>51</v>
      </c>
    </row>
    <row r="3672" spans="1:37" x14ac:dyDescent="0.2">
      <c r="A3672" t="s">
        <v>3670</v>
      </c>
      <c r="B3672" t="s">
        <v>5168</v>
      </c>
      <c r="C3672" t="s">
        <v>5481</v>
      </c>
      <c r="D3672" t="s">
        <v>12396</v>
      </c>
      <c r="E3672" t="s">
        <v>12400</v>
      </c>
      <c r="F3672" s="35" t="s">
        <v>12401</v>
      </c>
      <c r="G3672" s="1" t="s">
        <v>5104</v>
      </c>
      <c r="H3672" s="1" t="s">
        <v>5104</v>
      </c>
      <c r="I3672" s="3">
        <v>1</v>
      </c>
      <c r="J3672" s="1">
        <v>0</v>
      </c>
      <c r="K3672" s="1">
        <v>0</v>
      </c>
      <c r="L3672" s="3">
        <v>1</v>
      </c>
      <c r="M3672" s="6">
        <v>87.2</v>
      </c>
      <c r="N3672" s="13">
        <v>87.2</v>
      </c>
      <c r="O3672" s="3">
        <v>44</v>
      </c>
      <c r="P3672" s="1">
        <v>0.995</v>
      </c>
      <c r="Q3672" s="1">
        <v>0.995</v>
      </c>
      <c r="R3672" s="3">
        <v>47</v>
      </c>
      <c r="S3672" s="1">
        <v>40</v>
      </c>
      <c r="T3672" s="1">
        <v>0</v>
      </c>
      <c r="U3672" s="1">
        <v>50</v>
      </c>
      <c r="V3672" s="1">
        <v>0</v>
      </c>
      <c r="W3672" s="1">
        <v>0</v>
      </c>
      <c r="X3672" s="1">
        <v>0</v>
      </c>
      <c r="Y3672" s="1">
        <v>10</v>
      </c>
      <c r="Z3672" s="1">
        <v>0</v>
      </c>
      <c r="AA3672" s="1">
        <v>0</v>
      </c>
      <c r="AB3672" s="1">
        <v>0</v>
      </c>
      <c r="AC3672" s="3">
        <v>11</v>
      </c>
      <c r="AD3672" s="1">
        <v>8.3018077999999995E-2</v>
      </c>
      <c r="AE3672" s="1">
        <v>-2.1642046243853401E-2</v>
      </c>
      <c r="AF3672" s="1">
        <v>2</v>
      </c>
      <c r="AG3672" s="1">
        <v>2</v>
      </c>
      <c r="AH3672" s="1">
        <v>11</v>
      </c>
      <c r="AI3672" s="1">
        <v>7</v>
      </c>
      <c r="AJ3672" s="1">
        <v>7</v>
      </c>
      <c r="AK3672" s="1">
        <v>51</v>
      </c>
    </row>
    <row r="3673" spans="1:37" x14ac:dyDescent="0.2">
      <c r="A3673" t="s">
        <v>3671</v>
      </c>
      <c r="B3673" t="s">
        <v>5168</v>
      </c>
      <c r="C3673" t="s">
        <v>5481</v>
      </c>
      <c r="D3673" t="s">
        <v>12396</v>
      </c>
      <c r="E3673" t="s">
        <v>12402</v>
      </c>
      <c r="F3673" s="35" t="s">
        <v>12403</v>
      </c>
      <c r="G3673" s="1" t="s">
        <v>5104</v>
      </c>
      <c r="H3673" s="1" t="s">
        <v>5104</v>
      </c>
      <c r="I3673" s="3">
        <v>1</v>
      </c>
      <c r="J3673" s="1">
        <v>0</v>
      </c>
      <c r="K3673" s="1">
        <v>0</v>
      </c>
      <c r="L3673" s="3">
        <v>1</v>
      </c>
      <c r="M3673" s="6">
        <v>134</v>
      </c>
      <c r="N3673" s="13">
        <v>134</v>
      </c>
      <c r="O3673" s="3">
        <v>44</v>
      </c>
      <c r="P3673" s="1" t="s">
        <v>2</v>
      </c>
      <c r="Q3673" s="1">
        <v>2.82</v>
      </c>
      <c r="R3673" s="3" t="s">
        <v>14989</v>
      </c>
      <c r="S3673" s="1">
        <v>70</v>
      </c>
      <c r="T3673" s="1">
        <v>0</v>
      </c>
      <c r="U3673" s="1">
        <v>10</v>
      </c>
      <c r="V3673" s="1">
        <v>0</v>
      </c>
      <c r="W3673" s="1">
        <v>0</v>
      </c>
      <c r="X3673" s="1">
        <v>0</v>
      </c>
      <c r="Y3673" s="1">
        <v>10</v>
      </c>
      <c r="Z3673" s="1">
        <v>10</v>
      </c>
      <c r="AA3673" s="1">
        <v>0</v>
      </c>
      <c r="AB3673" s="1">
        <v>0</v>
      </c>
      <c r="AC3673" s="3">
        <v>11</v>
      </c>
      <c r="AD3673" s="1">
        <v>9.3152253000000004E-2</v>
      </c>
      <c r="AE3673" s="1">
        <v>-9.1062815511484402E-3</v>
      </c>
      <c r="AF3673" s="1">
        <v>2</v>
      </c>
      <c r="AG3673" s="1">
        <v>2</v>
      </c>
      <c r="AH3673" s="1">
        <v>11</v>
      </c>
      <c r="AI3673" s="1">
        <v>1</v>
      </c>
      <c r="AJ3673" s="1">
        <v>1</v>
      </c>
      <c r="AK3673" s="1">
        <v>51</v>
      </c>
    </row>
    <row r="3674" spans="1:37" x14ac:dyDescent="0.2">
      <c r="A3674" t="s">
        <v>3672</v>
      </c>
      <c r="B3674" t="s">
        <v>5123</v>
      </c>
      <c r="C3674" t="s">
        <v>5131</v>
      </c>
      <c r="D3674" t="s">
        <v>12404</v>
      </c>
      <c r="E3674" t="s">
        <v>12405</v>
      </c>
      <c r="F3674" s="35" t="s">
        <v>12406</v>
      </c>
      <c r="G3674" s="1" t="s">
        <v>5104</v>
      </c>
      <c r="H3674" s="1" t="s">
        <v>5104</v>
      </c>
      <c r="I3674" s="3">
        <v>1</v>
      </c>
      <c r="J3674" s="1">
        <v>0</v>
      </c>
      <c r="K3674" s="1">
        <v>0</v>
      </c>
      <c r="L3674" s="3">
        <v>1</v>
      </c>
      <c r="M3674" s="6">
        <v>20.2</v>
      </c>
      <c r="N3674" s="13">
        <v>20.2</v>
      </c>
      <c r="O3674" s="3">
        <v>44</v>
      </c>
      <c r="P3674" s="1">
        <v>2</v>
      </c>
      <c r="Q3674" s="1">
        <v>2</v>
      </c>
      <c r="R3674" s="3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40</v>
      </c>
      <c r="AB3674" s="1">
        <v>60</v>
      </c>
      <c r="AC3674" s="3">
        <v>11</v>
      </c>
      <c r="AD3674" s="1">
        <v>-9.3877819000000001E-2</v>
      </c>
      <c r="AE3674" s="1">
        <v>3.9342601787189797E-2</v>
      </c>
      <c r="AF3674" s="1">
        <v>1</v>
      </c>
      <c r="AG3674" s="1">
        <v>1</v>
      </c>
      <c r="AH3674" s="1">
        <v>11</v>
      </c>
      <c r="AI3674" s="1">
        <v>2</v>
      </c>
      <c r="AJ3674" s="1">
        <v>2</v>
      </c>
      <c r="AK3674" s="1">
        <v>51</v>
      </c>
    </row>
    <row r="3675" spans="1:37" x14ac:dyDescent="0.2">
      <c r="A3675" t="s">
        <v>3673</v>
      </c>
      <c r="B3675" t="s">
        <v>5123</v>
      </c>
      <c r="C3675" t="s">
        <v>5131</v>
      </c>
      <c r="D3675" t="s">
        <v>12404</v>
      </c>
      <c r="E3675" t="s">
        <v>12407</v>
      </c>
      <c r="F3675" s="35" t="s">
        <v>12408</v>
      </c>
      <c r="G3675" s="1" t="s">
        <v>5104</v>
      </c>
      <c r="H3675" s="1" t="s">
        <v>5104</v>
      </c>
      <c r="I3675" s="3">
        <v>1</v>
      </c>
      <c r="J3675" s="1">
        <v>0</v>
      </c>
      <c r="K3675" s="1">
        <v>0</v>
      </c>
      <c r="L3675" s="3">
        <v>1</v>
      </c>
      <c r="M3675" s="6">
        <v>53</v>
      </c>
      <c r="N3675" s="13">
        <v>53</v>
      </c>
      <c r="O3675" s="3">
        <v>44</v>
      </c>
      <c r="P3675" s="1">
        <v>2</v>
      </c>
      <c r="Q3675" s="1">
        <v>2</v>
      </c>
      <c r="R3675" s="3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40</v>
      </c>
      <c r="AB3675" s="1">
        <v>60</v>
      </c>
      <c r="AC3675" s="3">
        <v>11</v>
      </c>
      <c r="AD3675" s="1">
        <v>-9.3877819000000001E-2</v>
      </c>
      <c r="AE3675" s="1">
        <v>3.9342601787189797E-2</v>
      </c>
      <c r="AF3675" s="1">
        <v>1</v>
      </c>
      <c r="AG3675" s="1">
        <v>1</v>
      </c>
      <c r="AH3675" s="1">
        <v>11</v>
      </c>
      <c r="AI3675" s="1">
        <v>6</v>
      </c>
      <c r="AJ3675" s="1">
        <v>6</v>
      </c>
      <c r="AK3675" s="1">
        <v>51</v>
      </c>
    </row>
    <row r="3676" spans="1:37" x14ac:dyDescent="0.2">
      <c r="A3676" t="s">
        <v>3674</v>
      </c>
      <c r="B3676" t="s">
        <v>5123</v>
      </c>
      <c r="C3676" t="s">
        <v>5131</v>
      </c>
      <c r="D3676" t="s">
        <v>12404</v>
      </c>
      <c r="E3676" t="s">
        <v>12409</v>
      </c>
      <c r="F3676" s="35" t="s">
        <v>12410</v>
      </c>
      <c r="G3676" s="1" t="s">
        <v>5104</v>
      </c>
      <c r="H3676" s="1" t="s">
        <v>5104</v>
      </c>
      <c r="I3676" s="3">
        <v>1</v>
      </c>
      <c r="J3676" s="1">
        <v>1</v>
      </c>
      <c r="K3676" s="1">
        <v>1</v>
      </c>
      <c r="L3676" s="3">
        <v>1</v>
      </c>
      <c r="M3676" s="6">
        <v>37.5</v>
      </c>
      <c r="N3676" s="13">
        <v>37.5</v>
      </c>
      <c r="O3676" s="3">
        <v>44</v>
      </c>
      <c r="P3676" s="1" t="s">
        <v>2</v>
      </c>
      <c r="Q3676" s="1">
        <v>4.1615000000000002</v>
      </c>
      <c r="R3676" s="3" t="s">
        <v>14989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40</v>
      </c>
      <c r="AB3676" s="1">
        <v>60</v>
      </c>
      <c r="AC3676" s="3">
        <v>44</v>
      </c>
      <c r="AD3676" s="1">
        <v>-9.3877819000000001E-2</v>
      </c>
      <c r="AE3676" s="1">
        <v>3.9342601787189797E-2</v>
      </c>
      <c r="AF3676" s="1" t="s">
        <v>2</v>
      </c>
      <c r="AG3676" s="1">
        <v>1</v>
      </c>
      <c r="AH3676" s="1" t="s">
        <v>14989</v>
      </c>
      <c r="AI3676" s="1">
        <v>1</v>
      </c>
      <c r="AJ3676" s="1">
        <v>1</v>
      </c>
      <c r="AK3676" s="1">
        <v>51</v>
      </c>
    </row>
    <row r="3677" spans="1:37" x14ac:dyDescent="0.2">
      <c r="A3677" t="s">
        <v>3675</v>
      </c>
      <c r="B3677" t="s">
        <v>5123</v>
      </c>
      <c r="C3677" t="s">
        <v>5131</v>
      </c>
      <c r="D3677" t="s">
        <v>12404</v>
      </c>
      <c r="E3677" t="s">
        <v>8160</v>
      </c>
      <c r="F3677" s="35" t="s">
        <v>12411</v>
      </c>
      <c r="G3677" s="1" t="s">
        <v>5104</v>
      </c>
      <c r="H3677" s="1" t="s">
        <v>5104</v>
      </c>
      <c r="I3677" s="3">
        <v>1</v>
      </c>
      <c r="J3677" s="1">
        <v>0</v>
      </c>
      <c r="K3677" s="1">
        <v>0</v>
      </c>
      <c r="L3677" s="3">
        <v>1</v>
      </c>
      <c r="M3677" s="6">
        <v>42.5</v>
      </c>
      <c r="N3677" s="13">
        <v>42.5</v>
      </c>
      <c r="O3677" s="3">
        <v>44</v>
      </c>
      <c r="P3677" s="1">
        <v>4.0199999999999996</v>
      </c>
      <c r="Q3677" s="1">
        <v>4.0199999999999996</v>
      </c>
      <c r="R3677" s="3">
        <v>47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40</v>
      </c>
      <c r="AB3677" s="1">
        <v>60</v>
      </c>
      <c r="AC3677" s="3">
        <v>11</v>
      </c>
      <c r="AD3677" s="1">
        <v>-9.3877819000000001E-2</v>
      </c>
      <c r="AE3677" s="1">
        <v>3.93426017871897E-2</v>
      </c>
      <c r="AF3677" s="1">
        <v>1</v>
      </c>
      <c r="AG3677" s="1">
        <v>1</v>
      </c>
      <c r="AH3677" s="1">
        <v>11</v>
      </c>
      <c r="AI3677" s="1">
        <v>5</v>
      </c>
      <c r="AJ3677" s="1">
        <v>5</v>
      </c>
      <c r="AK3677" s="1">
        <v>51</v>
      </c>
    </row>
    <row r="3678" spans="1:37" x14ac:dyDescent="0.2">
      <c r="A3678" t="s">
        <v>3676</v>
      </c>
      <c r="B3678" t="s">
        <v>5123</v>
      </c>
      <c r="C3678" t="s">
        <v>5131</v>
      </c>
      <c r="D3678" t="s">
        <v>12404</v>
      </c>
      <c r="E3678" t="s">
        <v>12412</v>
      </c>
      <c r="F3678" s="35" t="s">
        <v>12413</v>
      </c>
      <c r="G3678" s="1" t="s">
        <v>5106</v>
      </c>
      <c r="H3678" s="1" t="s">
        <v>5106</v>
      </c>
      <c r="I3678" s="3">
        <v>2</v>
      </c>
      <c r="J3678" s="1">
        <v>0</v>
      </c>
      <c r="K3678" s="1">
        <v>0</v>
      </c>
      <c r="L3678" s="3">
        <v>1</v>
      </c>
      <c r="M3678" s="6">
        <v>50.8</v>
      </c>
      <c r="N3678" s="13">
        <v>50.8</v>
      </c>
      <c r="O3678" s="3">
        <v>44</v>
      </c>
      <c r="P3678" s="1">
        <v>4.0199999999999996</v>
      </c>
      <c r="Q3678" s="1">
        <v>4.0199999999999996</v>
      </c>
      <c r="R3678" s="3">
        <v>47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40</v>
      </c>
      <c r="AB3678" s="1">
        <v>60</v>
      </c>
      <c r="AC3678" s="3">
        <v>11</v>
      </c>
      <c r="AD3678" s="1">
        <v>-9.3877819000000001E-2</v>
      </c>
      <c r="AE3678" s="1">
        <v>3.93426017871897E-2</v>
      </c>
      <c r="AF3678" s="1">
        <v>1</v>
      </c>
      <c r="AG3678" s="1">
        <v>1</v>
      </c>
      <c r="AH3678" s="1">
        <v>11</v>
      </c>
      <c r="AI3678" s="1">
        <v>5</v>
      </c>
      <c r="AJ3678" s="1">
        <v>5</v>
      </c>
      <c r="AK3678" s="1">
        <v>51</v>
      </c>
    </row>
    <row r="3679" spans="1:37" x14ac:dyDescent="0.2">
      <c r="A3679" t="s">
        <v>3677</v>
      </c>
      <c r="B3679" t="s">
        <v>5123</v>
      </c>
      <c r="C3679" t="s">
        <v>5131</v>
      </c>
      <c r="D3679" t="s">
        <v>12404</v>
      </c>
      <c r="E3679" t="s">
        <v>12414</v>
      </c>
      <c r="F3679" s="35" t="s">
        <v>12415</v>
      </c>
      <c r="G3679" s="1" t="s">
        <v>5104</v>
      </c>
      <c r="H3679" s="1" t="s">
        <v>5104</v>
      </c>
      <c r="I3679" s="3">
        <v>1</v>
      </c>
      <c r="J3679" s="1">
        <v>0</v>
      </c>
      <c r="K3679" s="1">
        <v>0</v>
      </c>
      <c r="L3679" s="3">
        <v>1</v>
      </c>
      <c r="M3679" s="6">
        <v>50.8</v>
      </c>
      <c r="N3679" s="13">
        <v>50.8</v>
      </c>
      <c r="O3679" s="3">
        <v>44</v>
      </c>
      <c r="P3679" s="1">
        <v>4.0199999999999996</v>
      </c>
      <c r="Q3679" s="1">
        <v>4.0199999999999996</v>
      </c>
      <c r="R3679" s="3">
        <v>47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40</v>
      </c>
      <c r="AB3679" s="1">
        <v>60</v>
      </c>
      <c r="AC3679" s="3">
        <v>11</v>
      </c>
      <c r="AD3679" s="1">
        <v>-9.3877819000000001E-2</v>
      </c>
      <c r="AE3679" s="1">
        <v>3.93426017871897E-2</v>
      </c>
      <c r="AF3679" s="1">
        <v>1</v>
      </c>
      <c r="AG3679" s="1">
        <v>1</v>
      </c>
      <c r="AH3679" s="1">
        <v>11</v>
      </c>
      <c r="AI3679" s="1">
        <v>2</v>
      </c>
      <c r="AJ3679" s="1">
        <v>2</v>
      </c>
      <c r="AK3679" s="1">
        <v>51</v>
      </c>
    </row>
    <row r="3680" spans="1:37" x14ac:dyDescent="0.2">
      <c r="A3680" t="s">
        <v>3678</v>
      </c>
      <c r="B3680" t="s">
        <v>5123</v>
      </c>
      <c r="C3680" t="s">
        <v>5131</v>
      </c>
      <c r="D3680" t="s">
        <v>12404</v>
      </c>
      <c r="E3680" t="s">
        <v>12416</v>
      </c>
      <c r="F3680" s="35" t="s">
        <v>12417</v>
      </c>
      <c r="G3680" s="1" t="s">
        <v>5106</v>
      </c>
      <c r="H3680" s="1" t="s">
        <v>5106</v>
      </c>
      <c r="I3680" s="3">
        <v>2</v>
      </c>
      <c r="J3680" s="1">
        <v>0</v>
      </c>
      <c r="K3680" s="1">
        <v>0</v>
      </c>
      <c r="L3680" s="3">
        <v>1</v>
      </c>
      <c r="M3680" s="6">
        <v>89</v>
      </c>
      <c r="N3680" s="13">
        <v>89</v>
      </c>
      <c r="O3680" s="3">
        <v>44</v>
      </c>
      <c r="P3680" s="1">
        <v>4.0199999999999996</v>
      </c>
      <c r="Q3680" s="1">
        <v>4.0199999999999996</v>
      </c>
      <c r="R3680" s="3">
        <v>47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40</v>
      </c>
      <c r="AB3680" s="1">
        <v>60</v>
      </c>
      <c r="AC3680" s="3">
        <v>11</v>
      </c>
      <c r="AD3680" s="1">
        <v>-9.3877819000000001E-2</v>
      </c>
      <c r="AE3680" s="1">
        <v>3.93426017871897E-2</v>
      </c>
      <c r="AF3680" s="1">
        <v>1</v>
      </c>
      <c r="AG3680" s="1">
        <v>1</v>
      </c>
      <c r="AH3680" s="1">
        <v>11</v>
      </c>
      <c r="AI3680" s="1">
        <v>2</v>
      </c>
      <c r="AJ3680" s="1">
        <v>2</v>
      </c>
      <c r="AK3680" s="1">
        <v>51</v>
      </c>
    </row>
    <row r="3681" spans="1:37" x14ac:dyDescent="0.2">
      <c r="A3681" t="s">
        <v>3679</v>
      </c>
      <c r="B3681" t="s">
        <v>5123</v>
      </c>
      <c r="C3681" t="s">
        <v>5131</v>
      </c>
      <c r="D3681" t="s">
        <v>12404</v>
      </c>
      <c r="E3681" t="s">
        <v>8443</v>
      </c>
      <c r="F3681" s="35" t="s">
        <v>12418</v>
      </c>
      <c r="G3681" s="1" t="s">
        <v>5104</v>
      </c>
      <c r="H3681" s="1" t="s">
        <v>5104</v>
      </c>
      <c r="I3681" s="3">
        <v>1</v>
      </c>
      <c r="J3681" s="1">
        <v>0</v>
      </c>
      <c r="K3681" s="1">
        <v>0</v>
      </c>
      <c r="L3681" s="3">
        <v>1</v>
      </c>
      <c r="M3681" s="6">
        <v>17.399999999999999</v>
      </c>
      <c r="N3681" s="13">
        <v>17.399999999999999</v>
      </c>
      <c r="O3681" s="3">
        <v>44</v>
      </c>
      <c r="P3681" s="1">
        <v>3</v>
      </c>
      <c r="Q3681" s="1">
        <v>3</v>
      </c>
      <c r="R3681" s="3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40</v>
      </c>
      <c r="AB3681" s="1">
        <v>60</v>
      </c>
      <c r="AC3681" s="3">
        <v>11</v>
      </c>
      <c r="AD3681" s="1">
        <v>-9.3877819000000001E-2</v>
      </c>
      <c r="AE3681" s="1">
        <v>3.93426017871897E-2</v>
      </c>
      <c r="AF3681" s="1">
        <v>1</v>
      </c>
      <c r="AG3681" s="1">
        <v>1</v>
      </c>
      <c r="AH3681" s="1">
        <v>11</v>
      </c>
      <c r="AI3681" s="1">
        <v>2</v>
      </c>
      <c r="AJ3681" s="1">
        <v>2</v>
      </c>
      <c r="AK3681" s="1">
        <v>51</v>
      </c>
    </row>
    <row r="3682" spans="1:37" x14ac:dyDescent="0.2">
      <c r="A3682" t="s">
        <v>3680</v>
      </c>
      <c r="B3682" t="s">
        <v>5123</v>
      </c>
      <c r="C3682" t="s">
        <v>5131</v>
      </c>
      <c r="D3682" t="s">
        <v>12404</v>
      </c>
      <c r="E3682" t="s">
        <v>12419</v>
      </c>
      <c r="F3682" s="35" t="s">
        <v>12420</v>
      </c>
      <c r="G3682" s="1" t="s">
        <v>5104</v>
      </c>
      <c r="H3682" s="1" t="s">
        <v>5104</v>
      </c>
      <c r="I3682" s="3">
        <v>1</v>
      </c>
      <c r="J3682" s="1">
        <v>0</v>
      </c>
      <c r="K3682" s="1">
        <v>0</v>
      </c>
      <c r="L3682" s="3">
        <v>1</v>
      </c>
      <c r="M3682" s="6">
        <v>42.5</v>
      </c>
      <c r="N3682" s="13">
        <v>42.5</v>
      </c>
      <c r="O3682" s="3">
        <v>44</v>
      </c>
      <c r="P3682" s="1" t="s">
        <v>2</v>
      </c>
      <c r="Q3682" s="1">
        <v>3.5657000000000001</v>
      </c>
      <c r="R3682" s="3" t="s">
        <v>14989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40</v>
      </c>
      <c r="AB3682" s="1">
        <v>60</v>
      </c>
      <c r="AC3682" s="3">
        <v>11</v>
      </c>
      <c r="AD3682" s="1">
        <v>-9.3877819000000001E-2</v>
      </c>
      <c r="AE3682" s="1">
        <v>3.93426017871897E-2</v>
      </c>
      <c r="AF3682" s="1">
        <v>1</v>
      </c>
      <c r="AG3682" s="1">
        <v>1</v>
      </c>
      <c r="AH3682" s="1">
        <v>11</v>
      </c>
      <c r="AI3682" s="1">
        <v>3</v>
      </c>
      <c r="AJ3682" s="1">
        <v>3</v>
      </c>
      <c r="AK3682" s="1">
        <v>51</v>
      </c>
    </row>
    <row r="3683" spans="1:37" x14ac:dyDescent="0.2">
      <c r="A3683" t="s">
        <v>3681</v>
      </c>
      <c r="B3683" t="s">
        <v>5123</v>
      </c>
      <c r="C3683" t="s">
        <v>5131</v>
      </c>
      <c r="D3683" t="s">
        <v>12404</v>
      </c>
      <c r="E3683" t="s">
        <v>12421</v>
      </c>
      <c r="F3683" s="35" t="s">
        <v>12422</v>
      </c>
      <c r="G3683" s="1" t="s">
        <v>5104</v>
      </c>
      <c r="H3683" s="1" t="s">
        <v>5104</v>
      </c>
      <c r="I3683" s="3">
        <v>1</v>
      </c>
      <c r="J3683" s="1">
        <v>0</v>
      </c>
      <c r="K3683" s="1">
        <v>0</v>
      </c>
      <c r="L3683" s="3">
        <v>1</v>
      </c>
      <c r="M3683" s="6">
        <v>36.9</v>
      </c>
      <c r="N3683" s="13">
        <v>36.9</v>
      </c>
      <c r="O3683" s="3">
        <v>44</v>
      </c>
      <c r="P3683" s="1">
        <v>4.0199999999999996</v>
      </c>
      <c r="Q3683" s="1">
        <v>4.0199999999999996</v>
      </c>
      <c r="R3683" s="3">
        <v>47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40</v>
      </c>
      <c r="AB3683" s="1">
        <v>60</v>
      </c>
      <c r="AC3683" s="3">
        <v>11</v>
      </c>
      <c r="AD3683" s="1">
        <v>-9.3877819000000001E-2</v>
      </c>
      <c r="AE3683" s="1">
        <v>3.93426017871897E-2</v>
      </c>
      <c r="AF3683" s="1">
        <v>1</v>
      </c>
      <c r="AG3683" s="1">
        <v>1</v>
      </c>
      <c r="AH3683" s="1">
        <v>11</v>
      </c>
      <c r="AI3683" s="1">
        <v>6</v>
      </c>
      <c r="AJ3683" s="1">
        <v>6</v>
      </c>
      <c r="AK3683" s="1">
        <v>51</v>
      </c>
    </row>
    <row r="3684" spans="1:37" x14ac:dyDescent="0.2">
      <c r="A3684" t="s">
        <v>3682</v>
      </c>
      <c r="B3684" t="s">
        <v>5123</v>
      </c>
      <c r="C3684" t="s">
        <v>5131</v>
      </c>
      <c r="D3684" t="s">
        <v>12404</v>
      </c>
      <c r="E3684" t="s">
        <v>11300</v>
      </c>
      <c r="F3684" s="35" t="s">
        <v>12423</v>
      </c>
      <c r="G3684" s="1" t="s">
        <v>5106</v>
      </c>
      <c r="H3684" s="1" t="s">
        <v>5106</v>
      </c>
      <c r="I3684" s="3">
        <v>2</v>
      </c>
      <c r="J3684" s="1">
        <v>0</v>
      </c>
      <c r="K3684" s="1">
        <v>0</v>
      </c>
      <c r="L3684" s="3">
        <v>1</v>
      </c>
      <c r="M3684" s="6">
        <v>68.5</v>
      </c>
      <c r="N3684" s="13">
        <v>68.5</v>
      </c>
      <c r="O3684" s="3">
        <v>44</v>
      </c>
      <c r="P3684" s="1">
        <v>4.0199999999999996</v>
      </c>
      <c r="Q3684" s="1">
        <v>4.0199999999999996</v>
      </c>
      <c r="R3684" s="3">
        <v>47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40</v>
      </c>
      <c r="AB3684" s="1">
        <v>60</v>
      </c>
      <c r="AC3684" s="3">
        <v>11</v>
      </c>
      <c r="AD3684" s="1">
        <v>-9.3877819000000001E-2</v>
      </c>
      <c r="AE3684" s="1">
        <v>3.93426017871897E-2</v>
      </c>
      <c r="AF3684" s="1">
        <v>1</v>
      </c>
      <c r="AG3684" s="1">
        <v>1</v>
      </c>
      <c r="AH3684" s="1">
        <v>11</v>
      </c>
      <c r="AI3684" s="1">
        <v>6</v>
      </c>
      <c r="AJ3684" s="1">
        <v>6</v>
      </c>
      <c r="AK3684" s="1">
        <v>51</v>
      </c>
    </row>
    <row r="3685" spans="1:37" x14ac:dyDescent="0.2">
      <c r="A3685" t="s">
        <v>3683</v>
      </c>
      <c r="B3685" t="s">
        <v>5123</v>
      </c>
      <c r="C3685" t="s">
        <v>5131</v>
      </c>
      <c r="D3685" t="s">
        <v>12404</v>
      </c>
      <c r="E3685" t="s">
        <v>10552</v>
      </c>
      <c r="F3685" s="35" t="s">
        <v>12424</v>
      </c>
      <c r="G3685" s="1" t="s">
        <v>5106</v>
      </c>
      <c r="H3685" s="1" t="s">
        <v>5106</v>
      </c>
      <c r="I3685" s="3">
        <v>2</v>
      </c>
      <c r="J3685" s="1">
        <v>0</v>
      </c>
      <c r="K3685" s="1">
        <v>0</v>
      </c>
      <c r="L3685" s="3">
        <v>1</v>
      </c>
      <c r="M3685" s="6">
        <v>45.1</v>
      </c>
      <c r="N3685" s="13">
        <v>45.1</v>
      </c>
      <c r="O3685" s="3">
        <v>44</v>
      </c>
      <c r="P3685" s="1">
        <v>4.0199999999999996</v>
      </c>
      <c r="Q3685" s="1">
        <v>4.0199999999999996</v>
      </c>
      <c r="R3685" s="3">
        <v>47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40</v>
      </c>
      <c r="AB3685" s="1">
        <v>60</v>
      </c>
      <c r="AC3685" s="3">
        <v>11</v>
      </c>
      <c r="AD3685" s="1">
        <v>-9.3877819000000001E-2</v>
      </c>
      <c r="AE3685" s="1">
        <v>3.93426017871897E-2</v>
      </c>
      <c r="AF3685" s="1">
        <v>1</v>
      </c>
      <c r="AG3685" s="1">
        <v>1</v>
      </c>
      <c r="AH3685" s="1">
        <v>11</v>
      </c>
      <c r="AI3685" s="1">
        <v>3</v>
      </c>
      <c r="AJ3685" s="1">
        <v>3</v>
      </c>
      <c r="AK3685" s="1">
        <v>51</v>
      </c>
    </row>
    <row r="3686" spans="1:37" x14ac:dyDescent="0.2">
      <c r="A3686" t="s">
        <v>3684</v>
      </c>
      <c r="B3686" t="s">
        <v>5123</v>
      </c>
      <c r="C3686" t="s">
        <v>5131</v>
      </c>
      <c r="D3686" t="s">
        <v>12404</v>
      </c>
      <c r="E3686" t="s">
        <v>12425</v>
      </c>
      <c r="F3686" s="35" t="s">
        <v>12426</v>
      </c>
      <c r="G3686" s="1" t="s">
        <v>5107</v>
      </c>
      <c r="H3686" s="1" t="s">
        <v>5107</v>
      </c>
      <c r="I3686" s="3">
        <v>1</v>
      </c>
      <c r="J3686" s="1">
        <v>0</v>
      </c>
      <c r="K3686" s="1">
        <v>0</v>
      </c>
      <c r="L3686" s="3">
        <v>1</v>
      </c>
      <c r="M3686" s="6">
        <v>49</v>
      </c>
      <c r="N3686" s="13">
        <v>49</v>
      </c>
      <c r="O3686" s="3">
        <v>44</v>
      </c>
      <c r="P3686" s="1">
        <v>4.25</v>
      </c>
      <c r="Q3686" s="1">
        <v>4.25</v>
      </c>
      <c r="R3686" s="3">
        <v>47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40</v>
      </c>
      <c r="AB3686" s="1">
        <v>60</v>
      </c>
      <c r="AC3686" s="3">
        <v>11</v>
      </c>
      <c r="AD3686" s="1">
        <v>-9.3877819000000001E-2</v>
      </c>
      <c r="AE3686" s="1">
        <v>3.93426017871897E-2</v>
      </c>
      <c r="AF3686" s="1">
        <v>1</v>
      </c>
      <c r="AG3686" s="1">
        <v>1</v>
      </c>
      <c r="AH3686" s="1">
        <v>11</v>
      </c>
      <c r="AI3686" s="1">
        <v>3</v>
      </c>
      <c r="AJ3686" s="1">
        <v>3</v>
      </c>
      <c r="AK3686" s="1">
        <v>51</v>
      </c>
    </row>
    <row r="3687" spans="1:37" x14ac:dyDescent="0.2">
      <c r="A3687" t="s">
        <v>3685</v>
      </c>
      <c r="B3687" t="s">
        <v>5123</v>
      </c>
      <c r="C3687" t="s">
        <v>5131</v>
      </c>
      <c r="D3687" t="s">
        <v>12404</v>
      </c>
      <c r="E3687" t="s">
        <v>9295</v>
      </c>
      <c r="F3687" s="35" t="s">
        <v>12427</v>
      </c>
      <c r="G3687" s="1" t="s">
        <v>5106</v>
      </c>
      <c r="H3687" s="1" t="s">
        <v>5106</v>
      </c>
      <c r="I3687" s="3">
        <v>2</v>
      </c>
      <c r="J3687" s="1">
        <v>0</v>
      </c>
      <c r="K3687" s="1">
        <v>0</v>
      </c>
      <c r="L3687" s="3">
        <v>1</v>
      </c>
      <c r="M3687" s="6">
        <v>42.5</v>
      </c>
      <c r="N3687" s="13">
        <v>42.5</v>
      </c>
      <c r="O3687" s="3">
        <v>44</v>
      </c>
      <c r="P3687" s="1">
        <v>4.0199999999999996</v>
      </c>
      <c r="Q3687" s="1">
        <v>4.0199999999999996</v>
      </c>
      <c r="R3687" s="3">
        <v>47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40</v>
      </c>
      <c r="AB3687" s="1">
        <v>60</v>
      </c>
      <c r="AC3687" s="3">
        <v>11</v>
      </c>
      <c r="AD3687" s="1">
        <v>-9.3877819000000001E-2</v>
      </c>
      <c r="AE3687" s="1">
        <v>3.93426017871897E-2</v>
      </c>
      <c r="AF3687" s="1">
        <v>1</v>
      </c>
      <c r="AG3687" s="1">
        <v>1</v>
      </c>
      <c r="AH3687" s="1">
        <v>11</v>
      </c>
      <c r="AI3687" s="1">
        <v>4</v>
      </c>
      <c r="AJ3687" s="1">
        <v>4</v>
      </c>
      <c r="AK3687" s="1">
        <v>51</v>
      </c>
    </row>
    <row r="3688" spans="1:37" x14ac:dyDescent="0.2">
      <c r="A3688" t="s">
        <v>3686</v>
      </c>
      <c r="B3688" t="s">
        <v>5123</v>
      </c>
      <c r="C3688" t="s">
        <v>5131</v>
      </c>
      <c r="D3688" t="s">
        <v>12404</v>
      </c>
      <c r="E3688" t="s">
        <v>12428</v>
      </c>
      <c r="F3688" s="35" t="s">
        <v>12429</v>
      </c>
      <c r="G3688" s="1" t="s">
        <v>5104</v>
      </c>
      <c r="H3688" s="1" t="s">
        <v>5104</v>
      </c>
      <c r="I3688" s="3">
        <v>1</v>
      </c>
      <c r="J3688" s="1">
        <v>0</v>
      </c>
      <c r="K3688" s="1">
        <v>0</v>
      </c>
      <c r="L3688" s="3">
        <v>1</v>
      </c>
      <c r="M3688" s="6">
        <v>56.3</v>
      </c>
      <c r="N3688" s="13">
        <v>56.3</v>
      </c>
      <c r="O3688" s="3">
        <v>44</v>
      </c>
      <c r="P3688" s="1">
        <v>4.0199999999999996</v>
      </c>
      <c r="Q3688" s="1">
        <v>4.0199999999999996</v>
      </c>
      <c r="R3688" s="3">
        <v>47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40</v>
      </c>
      <c r="AB3688" s="1">
        <v>60</v>
      </c>
      <c r="AC3688" s="3">
        <v>11</v>
      </c>
      <c r="AD3688" s="1">
        <v>-9.3877819000000001E-2</v>
      </c>
      <c r="AE3688" s="1">
        <v>3.93426017871897E-2</v>
      </c>
      <c r="AF3688" s="1">
        <v>1</v>
      </c>
      <c r="AG3688" s="1">
        <v>1</v>
      </c>
      <c r="AH3688" s="1">
        <v>11</v>
      </c>
      <c r="AI3688" s="1">
        <v>8</v>
      </c>
      <c r="AJ3688" s="1">
        <v>8</v>
      </c>
      <c r="AK3688" s="1">
        <v>51</v>
      </c>
    </row>
    <row r="3689" spans="1:37" x14ac:dyDescent="0.2">
      <c r="A3689" t="s">
        <v>3687</v>
      </c>
      <c r="B3689" t="s">
        <v>5412</v>
      </c>
      <c r="C3689" t="s">
        <v>5413</v>
      </c>
      <c r="D3689" t="s">
        <v>12430</v>
      </c>
      <c r="E3689" t="s">
        <v>6320</v>
      </c>
      <c r="F3689" s="35" t="s">
        <v>12431</v>
      </c>
      <c r="G3689" s="1" t="s">
        <v>5105</v>
      </c>
      <c r="H3689" s="1" t="s">
        <v>5105</v>
      </c>
      <c r="I3689" s="3">
        <v>1</v>
      </c>
      <c r="J3689" s="1">
        <v>0</v>
      </c>
      <c r="K3689" s="1">
        <v>0</v>
      </c>
      <c r="L3689" s="3">
        <v>1</v>
      </c>
      <c r="M3689" s="6">
        <v>7750.1</v>
      </c>
      <c r="N3689" s="13">
        <v>7750.1</v>
      </c>
      <c r="O3689" s="3">
        <v>44</v>
      </c>
      <c r="P3689" s="1">
        <v>1</v>
      </c>
      <c r="Q3689" s="1">
        <v>1</v>
      </c>
      <c r="R3689" s="3">
        <v>47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20</v>
      </c>
      <c r="Z3689" s="1">
        <v>0</v>
      </c>
      <c r="AA3689" s="1">
        <v>0</v>
      </c>
      <c r="AB3689" s="1">
        <v>80</v>
      </c>
      <c r="AC3689" s="3">
        <v>11</v>
      </c>
      <c r="AD3689" s="1">
        <v>-9.6483146000000006E-2</v>
      </c>
      <c r="AE3689" s="1">
        <v>2.2185339469566301E-2</v>
      </c>
      <c r="AF3689" s="1">
        <v>3</v>
      </c>
      <c r="AG3689" s="1">
        <v>3</v>
      </c>
      <c r="AH3689" s="1">
        <v>11</v>
      </c>
      <c r="AI3689" s="1">
        <v>3</v>
      </c>
      <c r="AJ3689" s="1">
        <v>3</v>
      </c>
      <c r="AK3689" s="1">
        <v>51</v>
      </c>
    </row>
    <row r="3690" spans="1:37" x14ac:dyDescent="0.2">
      <c r="A3690" t="s">
        <v>3688</v>
      </c>
      <c r="B3690" t="s">
        <v>5412</v>
      </c>
      <c r="C3690" t="s">
        <v>5413</v>
      </c>
      <c r="D3690" t="s">
        <v>12430</v>
      </c>
      <c r="E3690" t="s">
        <v>12432</v>
      </c>
      <c r="F3690" s="35" t="s">
        <v>15119</v>
      </c>
      <c r="G3690" s="1" t="s">
        <v>5105</v>
      </c>
      <c r="H3690" s="1" t="s">
        <v>5105</v>
      </c>
      <c r="I3690" s="3">
        <v>1</v>
      </c>
      <c r="J3690" s="1">
        <v>0</v>
      </c>
      <c r="K3690" s="1">
        <v>0</v>
      </c>
      <c r="L3690" s="3">
        <v>1</v>
      </c>
      <c r="M3690" s="6" t="s">
        <v>2</v>
      </c>
      <c r="N3690" s="13">
        <v>10334.799999999999</v>
      </c>
      <c r="O3690" s="3" t="s">
        <v>14989</v>
      </c>
      <c r="P3690" s="1" t="s">
        <v>2</v>
      </c>
      <c r="Q3690" s="1">
        <v>1.2723</v>
      </c>
      <c r="R3690" s="3" t="s">
        <v>14989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100</v>
      </c>
      <c r="AC3690" s="36">
        <v>1</v>
      </c>
      <c r="AD3690" s="1">
        <v>-9.0224465000000004E-2</v>
      </c>
      <c r="AE3690" s="1">
        <v>7.4363546281954199E-2</v>
      </c>
      <c r="AF3690" s="1">
        <v>3</v>
      </c>
      <c r="AG3690" s="1">
        <v>3</v>
      </c>
      <c r="AH3690" s="1">
        <v>1</v>
      </c>
      <c r="AI3690" s="1">
        <v>2</v>
      </c>
      <c r="AJ3690" s="1">
        <v>2</v>
      </c>
      <c r="AK3690" s="1">
        <v>51</v>
      </c>
    </row>
    <row r="3691" spans="1:37" x14ac:dyDescent="0.2">
      <c r="A3691" t="s">
        <v>3689</v>
      </c>
      <c r="B3691" t="s">
        <v>5412</v>
      </c>
      <c r="C3691" t="s">
        <v>5413</v>
      </c>
      <c r="D3691" t="s">
        <v>12430</v>
      </c>
      <c r="E3691" t="s">
        <v>12433</v>
      </c>
      <c r="F3691" s="35" t="s">
        <v>12434</v>
      </c>
      <c r="G3691" s="1" t="s">
        <v>5105</v>
      </c>
      <c r="H3691" s="1" t="s">
        <v>5105</v>
      </c>
      <c r="I3691" s="3">
        <v>1</v>
      </c>
      <c r="J3691" s="1">
        <v>0</v>
      </c>
      <c r="K3691" s="1">
        <v>0</v>
      </c>
      <c r="L3691" s="3">
        <v>1</v>
      </c>
      <c r="M3691" s="6" t="s">
        <v>2</v>
      </c>
      <c r="N3691" s="13">
        <v>10301.5</v>
      </c>
      <c r="O3691" s="3" t="s">
        <v>14989</v>
      </c>
      <c r="P3691" s="1" t="s">
        <v>2</v>
      </c>
      <c r="Q3691" s="1">
        <v>1.7326999999999999</v>
      </c>
      <c r="R3691" s="3" t="s">
        <v>14989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100</v>
      </c>
      <c r="AC3691" s="36">
        <v>1</v>
      </c>
      <c r="AD3691" s="1">
        <v>-9.0224465000000004E-2</v>
      </c>
      <c r="AE3691" s="1">
        <v>7.4363546281954199E-2</v>
      </c>
      <c r="AF3691" s="1">
        <v>3</v>
      </c>
      <c r="AG3691" s="1">
        <v>3</v>
      </c>
      <c r="AH3691" s="1">
        <v>1</v>
      </c>
      <c r="AI3691" s="1">
        <v>2</v>
      </c>
      <c r="AJ3691" s="1">
        <v>2</v>
      </c>
      <c r="AK3691" s="1">
        <v>51</v>
      </c>
    </row>
    <row r="3692" spans="1:37" x14ac:dyDescent="0.2">
      <c r="A3692" t="s">
        <v>3690</v>
      </c>
      <c r="B3692" t="s">
        <v>5412</v>
      </c>
      <c r="C3692" t="s">
        <v>5413</v>
      </c>
      <c r="D3692" t="s">
        <v>12430</v>
      </c>
      <c r="E3692" t="s">
        <v>12435</v>
      </c>
      <c r="F3692" s="35" t="s">
        <v>12436</v>
      </c>
      <c r="G3692" s="1" t="s">
        <v>5105</v>
      </c>
      <c r="H3692" s="1" t="s">
        <v>5105</v>
      </c>
      <c r="I3692" s="3">
        <v>1</v>
      </c>
      <c r="J3692" s="1">
        <v>0</v>
      </c>
      <c r="K3692" s="1">
        <v>0</v>
      </c>
      <c r="L3692" s="3">
        <v>1</v>
      </c>
      <c r="M3692" s="6">
        <v>8023.4</v>
      </c>
      <c r="N3692" s="13">
        <v>8023.4</v>
      </c>
      <c r="O3692" s="3">
        <v>44</v>
      </c>
      <c r="P3692" s="1" t="s">
        <v>2</v>
      </c>
      <c r="Q3692" s="1">
        <v>1.3823000000000001</v>
      </c>
      <c r="R3692" s="3" t="s">
        <v>14989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20</v>
      </c>
      <c r="Z3692" s="1">
        <v>10</v>
      </c>
      <c r="AA3692" s="1">
        <v>20</v>
      </c>
      <c r="AB3692" s="1">
        <v>50</v>
      </c>
      <c r="AC3692" s="3">
        <v>1</v>
      </c>
      <c r="AD3692" s="1">
        <v>-9.2287313999999995E-2</v>
      </c>
      <c r="AE3692" s="1">
        <v>-8.6424414881240297E-3</v>
      </c>
      <c r="AF3692" s="1">
        <v>3</v>
      </c>
      <c r="AG3692" s="1">
        <v>3</v>
      </c>
      <c r="AH3692" s="1">
        <v>11</v>
      </c>
      <c r="AI3692" s="1">
        <v>2</v>
      </c>
      <c r="AJ3692" s="1">
        <v>2</v>
      </c>
      <c r="AK3692" s="1">
        <v>51</v>
      </c>
    </row>
    <row r="3693" spans="1:37" x14ac:dyDescent="0.2">
      <c r="A3693" t="s">
        <v>3691</v>
      </c>
      <c r="B3693" t="s">
        <v>5412</v>
      </c>
      <c r="C3693" t="s">
        <v>5413</v>
      </c>
      <c r="D3693" t="s">
        <v>12430</v>
      </c>
      <c r="E3693" t="s">
        <v>9837</v>
      </c>
      <c r="F3693" s="35" t="s">
        <v>12437</v>
      </c>
      <c r="G3693" s="1" t="s">
        <v>5105</v>
      </c>
      <c r="H3693" s="1" t="s">
        <v>5105</v>
      </c>
      <c r="I3693" s="3">
        <v>1</v>
      </c>
      <c r="J3693" s="1">
        <v>0</v>
      </c>
      <c r="K3693" s="1">
        <v>0</v>
      </c>
      <c r="L3693" s="3">
        <v>1</v>
      </c>
      <c r="M3693" s="6">
        <v>5630</v>
      </c>
      <c r="N3693" s="13">
        <v>5630</v>
      </c>
      <c r="O3693" s="3">
        <v>44</v>
      </c>
      <c r="P3693" s="1" t="s">
        <v>2</v>
      </c>
      <c r="Q3693" s="1">
        <v>1.2487999999999999</v>
      </c>
      <c r="R3693" s="3" t="s">
        <v>14989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25</v>
      </c>
      <c r="Z3693" s="1">
        <v>0</v>
      </c>
      <c r="AA3693" s="1">
        <v>0</v>
      </c>
      <c r="AB3693" s="1">
        <v>75</v>
      </c>
      <c r="AC3693" s="3">
        <v>1</v>
      </c>
      <c r="AD3693" s="1">
        <v>-9.6888340000000003E-2</v>
      </c>
      <c r="AE3693" s="1">
        <v>1.17051810895162E-2</v>
      </c>
      <c r="AF3693" s="1">
        <v>3</v>
      </c>
      <c r="AG3693" s="1">
        <v>3</v>
      </c>
      <c r="AH3693" s="1">
        <v>11</v>
      </c>
      <c r="AI3693" s="1">
        <v>4</v>
      </c>
      <c r="AJ3693" s="1">
        <v>4</v>
      </c>
      <c r="AK3693" s="1">
        <v>51</v>
      </c>
    </row>
    <row r="3694" spans="1:37" x14ac:dyDescent="0.2">
      <c r="A3694" t="s">
        <v>3692</v>
      </c>
      <c r="B3694" t="s">
        <v>5412</v>
      </c>
      <c r="C3694" t="s">
        <v>5413</v>
      </c>
      <c r="D3694" t="s">
        <v>12430</v>
      </c>
      <c r="E3694" t="s">
        <v>12438</v>
      </c>
      <c r="F3694" s="35" t="s">
        <v>15120</v>
      </c>
      <c r="G3694" s="1" t="s">
        <v>5105</v>
      </c>
      <c r="H3694" s="1" t="s">
        <v>5105</v>
      </c>
      <c r="I3694" s="3">
        <v>1</v>
      </c>
      <c r="J3694" s="1">
        <v>0</v>
      </c>
      <c r="K3694" s="1">
        <v>0</v>
      </c>
      <c r="L3694" s="3">
        <v>1</v>
      </c>
      <c r="M3694" s="6">
        <v>10350</v>
      </c>
      <c r="N3694" s="13">
        <v>10350</v>
      </c>
      <c r="O3694" s="3">
        <v>44</v>
      </c>
      <c r="P3694" s="1" t="s">
        <v>2</v>
      </c>
      <c r="Q3694" s="1">
        <v>1.1675</v>
      </c>
      <c r="R3694" s="3" t="s">
        <v>14989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20</v>
      </c>
      <c r="Z3694" s="1">
        <v>10</v>
      </c>
      <c r="AA3694" s="1">
        <v>20</v>
      </c>
      <c r="AB3694" s="1">
        <v>50</v>
      </c>
      <c r="AC3694" s="3">
        <v>1</v>
      </c>
      <c r="AD3694" s="1">
        <v>-9.2287313999999995E-2</v>
      </c>
      <c r="AE3694" s="1">
        <v>-8.6424414881240297E-3</v>
      </c>
      <c r="AF3694" s="1">
        <v>3</v>
      </c>
      <c r="AG3694" s="1">
        <v>3</v>
      </c>
      <c r="AH3694" s="1">
        <v>11</v>
      </c>
      <c r="AI3694" s="1">
        <v>4</v>
      </c>
      <c r="AJ3694" s="1">
        <v>4</v>
      </c>
      <c r="AK3694" s="1">
        <v>51</v>
      </c>
    </row>
    <row r="3695" spans="1:37" x14ac:dyDescent="0.2">
      <c r="A3695" t="s">
        <v>3693</v>
      </c>
      <c r="B3695" t="s">
        <v>5412</v>
      </c>
      <c r="C3695" t="s">
        <v>5413</v>
      </c>
      <c r="D3695" t="s">
        <v>12430</v>
      </c>
      <c r="E3695" t="s">
        <v>8257</v>
      </c>
      <c r="F3695" s="35" t="s">
        <v>12439</v>
      </c>
      <c r="G3695" s="1" t="s">
        <v>5105</v>
      </c>
      <c r="H3695" s="1" t="s">
        <v>5105</v>
      </c>
      <c r="I3695" s="3">
        <v>1</v>
      </c>
      <c r="J3695" s="1">
        <v>0</v>
      </c>
      <c r="K3695" s="1">
        <v>0</v>
      </c>
      <c r="L3695" s="3">
        <v>1</v>
      </c>
      <c r="M3695" s="6">
        <v>10896</v>
      </c>
      <c r="N3695" s="13">
        <v>10896</v>
      </c>
      <c r="O3695" s="3">
        <v>44</v>
      </c>
      <c r="P3695" s="1">
        <v>1.01</v>
      </c>
      <c r="Q3695" s="1">
        <v>1.01</v>
      </c>
      <c r="R3695" s="3">
        <v>47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20</v>
      </c>
      <c r="Z3695" s="1">
        <v>0</v>
      </c>
      <c r="AA3695" s="1">
        <v>0</v>
      </c>
      <c r="AB3695" s="1">
        <v>80</v>
      </c>
      <c r="AC3695" s="3">
        <v>11</v>
      </c>
      <c r="AD3695" s="1">
        <v>-9.6483146000000006E-2</v>
      </c>
      <c r="AE3695" s="1">
        <v>2.2185339469566301E-2</v>
      </c>
      <c r="AF3695" s="1">
        <v>3</v>
      </c>
      <c r="AG3695" s="1">
        <v>3</v>
      </c>
      <c r="AH3695" s="1">
        <v>11</v>
      </c>
      <c r="AI3695" s="1">
        <v>2</v>
      </c>
      <c r="AJ3695" s="1">
        <v>2</v>
      </c>
      <c r="AK3695" s="1">
        <v>51</v>
      </c>
    </row>
    <row r="3696" spans="1:37" x14ac:dyDescent="0.2">
      <c r="A3696" t="s">
        <v>3694</v>
      </c>
      <c r="B3696" t="s">
        <v>5412</v>
      </c>
      <c r="C3696" t="s">
        <v>5413</v>
      </c>
      <c r="D3696" t="s">
        <v>12430</v>
      </c>
      <c r="E3696" t="s">
        <v>5424</v>
      </c>
      <c r="F3696" s="35" t="s">
        <v>15121</v>
      </c>
      <c r="G3696" s="1" t="s">
        <v>5105</v>
      </c>
      <c r="H3696" s="1" t="s">
        <v>5105</v>
      </c>
      <c r="I3696" s="3">
        <v>1</v>
      </c>
      <c r="J3696" s="1">
        <v>0</v>
      </c>
      <c r="K3696" s="1">
        <v>0</v>
      </c>
      <c r="L3696" s="3">
        <v>1</v>
      </c>
      <c r="M3696" s="6">
        <v>9750</v>
      </c>
      <c r="N3696" s="13">
        <v>9750</v>
      </c>
      <c r="O3696" s="3">
        <v>44</v>
      </c>
      <c r="P3696" s="1">
        <v>1.0075000000000001</v>
      </c>
      <c r="Q3696" s="1">
        <v>1.0075000000000001</v>
      </c>
      <c r="R3696" s="3">
        <v>47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20</v>
      </c>
      <c r="Z3696" s="1">
        <v>0</v>
      </c>
      <c r="AA3696" s="1">
        <v>0</v>
      </c>
      <c r="AB3696" s="1">
        <v>80</v>
      </c>
      <c r="AC3696" s="3">
        <v>11</v>
      </c>
      <c r="AD3696" s="1">
        <v>-9.6483146000000006E-2</v>
      </c>
      <c r="AE3696" s="1">
        <v>2.2185339469566301E-2</v>
      </c>
      <c r="AF3696" s="1">
        <v>3</v>
      </c>
      <c r="AG3696" s="1">
        <v>3</v>
      </c>
      <c r="AH3696" s="1">
        <v>11</v>
      </c>
      <c r="AI3696" s="1">
        <v>2</v>
      </c>
      <c r="AJ3696" s="1">
        <v>2</v>
      </c>
      <c r="AK3696" s="1">
        <v>51</v>
      </c>
    </row>
    <row r="3697" spans="1:37" x14ac:dyDescent="0.2">
      <c r="A3697" t="s">
        <v>3695</v>
      </c>
      <c r="B3697" t="s">
        <v>5412</v>
      </c>
      <c r="C3697" t="s">
        <v>5413</v>
      </c>
      <c r="D3697" t="s">
        <v>12430</v>
      </c>
      <c r="E3697" t="s">
        <v>12440</v>
      </c>
      <c r="F3697" s="35" t="s">
        <v>12441</v>
      </c>
      <c r="G3697" s="1" t="s">
        <v>5105</v>
      </c>
      <c r="H3697" s="1" t="s">
        <v>5105</v>
      </c>
      <c r="I3697" s="3">
        <v>1</v>
      </c>
      <c r="J3697" s="1">
        <v>0</v>
      </c>
      <c r="K3697" s="1">
        <v>0</v>
      </c>
      <c r="L3697" s="3">
        <v>1</v>
      </c>
      <c r="M3697" s="6">
        <v>8000</v>
      </c>
      <c r="N3697" s="13">
        <v>8000</v>
      </c>
      <c r="O3697" s="3">
        <v>44</v>
      </c>
      <c r="P3697" s="1">
        <v>1.0075000000000001</v>
      </c>
      <c r="Q3697" s="1">
        <v>1.0075000000000001</v>
      </c>
      <c r="R3697" s="3">
        <v>47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20</v>
      </c>
      <c r="Z3697" s="1">
        <v>0</v>
      </c>
      <c r="AA3697" s="1">
        <v>10</v>
      </c>
      <c r="AB3697" s="1">
        <v>70</v>
      </c>
      <c r="AC3697" s="3">
        <v>11</v>
      </c>
      <c r="AD3697" s="1">
        <v>-9.7850095999999998E-2</v>
      </c>
      <c r="AE3697" s="1">
        <v>1.2638347493438999E-2</v>
      </c>
      <c r="AF3697" s="1">
        <v>3</v>
      </c>
      <c r="AG3697" s="1">
        <v>3</v>
      </c>
      <c r="AH3697" s="1">
        <v>11</v>
      </c>
      <c r="AI3697" s="1">
        <v>2</v>
      </c>
      <c r="AJ3697" s="1">
        <v>2</v>
      </c>
      <c r="AK3697" s="1">
        <v>51</v>
      </c>
    </row>
    <row r="3698" spans="1:37" x14ac:dyDescent="0.2">
      <c r="A3698" t="s">
        <v>3696</v>
      </c>
      <c r="B3698" t="s">
        <v>5412</v>
      </c>
      <c r="C3698" t="s">
        <v>5413</v>
      </c>
      <c r="D3698" t="s">
        <v>12430</v>
      </c>
      <c r="E3698" t="s">
        <v>6416</v>
      </c>
      <c r="F3698" s="35" t="s">
        <v>15122</v>
      </c>
      <c r="G3698" s="1" t="s">
        <v>5105</v>
      </c>
      <c r="H3698" s="1" t="s">
        <v>5105</v>
      </c>
      <c r="I3698" s="3">
        <v>1</v>
      </c>
      <c r="J3698" s="1">
        <v>0</v>
      </c>
      <c r="K3698" s="1">
        <v>0</v>
      </c>
      <c r="L3698" s="3">
        <v>1</v>
      </c>
      <c r="M3698" s="6">
        <v>7750</v>
      </c>
      <c r="N3698" s="1">
        <v>7750</v>
      </c>
      <c r="O3698" s="3">
        <v>1</v>
      </c>
      <c r="P3698" s="1">
        <v>1</v>
      </c>
      <c r="Q3698" s="1">
        <v>1</v>
      </c>
      <c r="R3698" s="3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20</v>
      </c>
      <c r="Z3698" s="1">
        <v>0</v>
      </c>
      <c r="AA3698" s="1">
        <v>20</v>
      </c>
      <c r="AB3698" s="1">
        <v>60</v>
      </c>
      <c r="AC3698" s="36">
        <v>1</v>
      </c>
      <c r="AD3698" s="1">
        <v>-9.7166989999999995E-2</v>
      </c>
      <c r="AE3698" s="1">
        <v>2.5668516386307002E-3</v>
      </c>
      <c r="AF3698" s="1">
        <v>3</v>
      </c>
      <c r="AG3698" s="1">
        <v>3</v>
      </c>
      <c r="AH3698" s="1">
        <v>1</v>
      </c>
      <c r="AI3698" s="1">
        <v>6</v>
      </c>
      <c r="AJ3698" s="1">
        <v>6</v>
      </c>
      <c r="AK3698" s="1">
        <v>51</v>
      </c>
    </row>
    <row r="3699" spans="1:37" x14ac:dyDescent="0.2">
      <c r="A3699" t="s">
        <v>3697</v>
      </c>
      <c r="B3699" t="s">
        <v>5412</v>
      </c>
      <c r="C3699" t="s">
        <v>5413</v>
      </c>
      <c r="D3699" t="s">
        <v>12430</v>
      </c>
      <c r="E3699" t="s">
        <v>12442</v>
      </c>
      <c r="F3699" s="35" t="s">
        <v>12443</v>
      </c>
      <c r="G3699" s="1" t="s">
        <v>5105</v>
      </c>
      <c r="H3699" s="1" t="s">
        <v>5105</v>
      </c>
      <c r="I3699" s="3">
        <v>1</v>
      </c>
      <c r="J3699" s="1">
        <v>0</v>
      </c>
      <c r="K3699" s="1">
        <v>0</v>
      </c>
      <c r="L3699" s="3">
        <v>1</v>
      </c>
      <c r="M3699" s="6">
        <v>9700</v>
      </c>
      <c r="N3699" s="13">
        <v>9700</v>
      </c>
      <c r="O3699" s="3">
        <v>44</v>
      </c>
      <c r="P3699" s="1" t="s">
        <v>2</v>
      </c>
      <c r="Q3699" s="1">
        <v>1.4313</v>
      </c>
      <c r="R3699" s="3" t="s">
        <v>14989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20</v>
      </c>
      <c r="Z3699" s="1">
        <v>0</v>
      </c>
      <c r="AA3699" s="1">
        <v>10</v>
      </c>
      <c r="AB3699" s="1">
        <v>70</v>
      </c>
      <c r="AC3699" s="3">
        <v>1</v>
      </c>
      <c r="AD3699" s="1">
        <v>-9.7850095999999998E-2</v>
      </c>
      <c r="AE3699" s="1">
        <v>1.26383474934389E-2</v>
      </c>
      <c r="AF3699" s="1">
        <v>3</v>
      </c>
      <c r="AG3699" s="1">
        <v>3</v>
      </c>
      <c r="AH3699" s="1">
        <v>11</v>
      </c>
      <c r="AI3699" s="1">
        <v>4</v>
      </c>
      <c r="AJ3699" s="1">
        <v>4</v>
      </c>
      <c r="AK3699" s="1">
        <v>51</v>
      </c>
    </row>
    <row r="3700" spans="1:37" x14ac:dyDescent="0.2">
      <c r="A3700" t="s">
        <v>3698</v>
      </c>
      <c r="B3700" t="s">
        <v>5412</v>
      </c>
      <c r="C3700" t="s">
        <v>5413</v>
      </c>
      <c r="D3700" t="s">
        <v>12430</v>
      </c>
      <c r="E3700" t="s">
        <v>12444</v>
      </c>
      <c r="F3700" s="35" t="s">
        <v>12445</v>
      </c>
      <c r="G3700" s="1" t="s">
        <v>5105</v>
      </c>
      <c r="H3700" s="1" t="s">
        <v>5105</v>
      </c>
      <c r="I3700" s="3">
        <v>1</v>
      </c>
      <c r="J3700" s="1">
        <v>0</v>
      </c>
      <c r="K3700" s="1">
        <v>0</v>
      </c>
      <c r="L3700" s="3">
        <v>1</v>
      </c>
      <c r="M3700" s="6" t="s">
        <v>2</v>
      </c>
      <c r="N3700" s="13">
        <v>8629.7999999999993</v>
      </c>
      <c r="O3700" s="3" t="s">
        <v>14989</v>
      </c>
      <c r="P3700" s="1" t="s">
        <v>2</v>
      </c>
      <c r="Q3700" s="1">
        <v>1.9157999999999999</v>
      </c>
      <c r="R3700" s="3" t="s">
        <v>14989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20</v>
      </c>
      <c r="Z3700" s="1">
        <v>0</v>
      </c>
      <c r="AA3700" s="1">
        <v>30</v>
      </c>
      <c r="AB3700" s="1">
        <v>50</v>
      </c>
      <c r="AC3700" s="3">
        <v>1</v>
      </c>
      <c r="AD3700" s="1">
        <v>-9.3947799999999998E-2</v>
      </c>
      <c r="AE3700" s="1">
        <v>-7.80288215354455E-3</v>
      </c>
      <c r="AF3700" s="1">
        <v>3</v>
      </c>
      <c r="AG3700" s="1">
        <v>3</v>
      </c>
      <c r="AH3700" s="1">
        <v>11</v>
      </c>
      <c r="AI3700" s="1">
        <v>1</v>
      </c>
      <c r="AJ3700" s="1">
        <v>1</v>
      </c>
      <c r="AK3700" s="1">
        <v>51</v>
      </c>
    </row>
    <row r="3701" spans="1:37" x14ac:dyDescent="0.2">
      <c r="A3701" t="s">
        <v>3699</v>
      </c>
      <c r="B3701" t="s">
        <v>5412</v>
      </c>
      <c r="C3701" t="s">
        <v>5413</v>
      </c>
      <c r="D3701" t="s">
        <v>12430</v>
      </c>
      <c r="E3701" t="s">
        <v>12446</v>
      </c>
      <c r="F3701" s="35" t="s">
        <v>15123</v>
      </c>
      <c r="G3701" s="1" t="s">
        <v>5105</v>
      </c>
      <c r="H3701" s="1" t="s">
        <v>5105</v>
      </c>
      <c r="I3701" s="3">
        <v>1</v>
      </c>
      <c r="J3701" s="1">
        <v>0</v>
      </c>
      <c r="K3701" s="1">
        <v>0</v>
      </c>
      <c r="L3701" s="3">
        <v>1</v>
      </c>
      <c r="M3701" s="6">
        <v>5900</v>
      </c>
      <c r="N3701" s="13">
        <v>5900</v>
      </c>
      <c r="O3701" s="3">
        <v>44</v>
      </c>
      <c r="P3701" s="1" t="s">
        <v>2</v>
      </c>
      <c r="Q3701" s="1">
        <v>1.2811999999999999</v>
      </c>
      <c r="R3701" s="3" t="s">
        <v>14989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10</v>
      </c>
      <c r="Z3701" s="1">
        <v>10</v>
      </c>
      <c r="AA3701" s="1">
        <v>10</v>
      </c>
      <c r="AB3701" s="1">
        <v>70</v>
      </c>
      <c r="AC3701" s="36">
        <v>1</v>
      </c>
      <c r="AD3701" s="1">
        <v>-9.4797740000000005E-2</v>
      </c>
      <c r="AE3701" s="1">
        <v>3.0046921040920001E-2</v>
      </c>
      <c r="AF3701" s="1">
        <v>3</v>
      </c>
      <c r="AG3701" s="1">
        <v>3</v>
      </c>
      <c r="AH3701" s="1">
        <v>1</v>
      </c>
      <c r="AI3701" s="1">
        <v>2</v>
      </c>
      <c r="AJ3701" s="1">
        <v>2</v>
      </c>
      <c r="AK3701" s="1">
        <v>51</v>
      </c>
    </row>
    <row r="3702" spans="1:37" x14ac:dyDescent="0.2">
      <c r="A3702" t="s">
        <v>3700</v>
      </c>
      <c r="B3702" t="s">
        <v>5168</v>
      </c>
      <c r="C3702" t="s">
        <v>5605</v>
      </c>
      <c r="D3702" t="s">
        <v>12447</v>
      </c>
      <c r="E3702" t="s">
        <v>12448</v>
      </c>
      <c r="F3702" s="35" t="s">
        <v>12449</v>
      </c>
      <c r="G3702" s="1" t="s">
        <v>5104</v>
      </c>
      <c r="H3702" s="1" t="s">
        <v>5104</v>
      </c>
      <c r="I3702" s="3">
        <v>1</v>
      </c>
      <c r="J3702" s="1">
        <v>0</v>
      </c>
      <c r="K3702" s="1">
        <v>0</v>
      </c>
      <c r="L3702" s="3">
        <v>1</v>
      </c>
      <c r="M3702" s="6">
        <v>5.6</v>
      </c>
      <c r="N3702" s="13">
        <v>5.6</v>
      </c>
      <c r="O3702" s="3">
        <v>44</v>
      </c>
      <c r="P3702" s="1">
        <v>2.1475</v>
      </c>
      <c r="Q3702" s="1">
        <v>2.1475</v>
      </c>
      <c r="R3702" s="3">
        <v>47</v>
      </c>
      <c r="S3702" s="1">
        <v>100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3">
        <v>11</v>
      </c>
      <c r="AD3702" s="1">
        <v>9.9855619000000007E-2</v>
      </c>
      <c r="AE3702" s="1">
        <v>2.21434269404167E-2</v>
      </c>
      <c r="AF3702" s="1">
        <v>4</v>
      </c>
      <c r="AG3702" s="2">
        <v>4</v>
      </c>
      <c r="AH3702" s="1">
        <v>11</v>
      </c>
      <c r="AI3702" s="1">
        <v>3</v>
      </c>
      <c r="AJ3702" s="1">
        <v>3</v>
      </c>
      <c r="AK3702" s="1">
        <v>51</v>
      </c>
    </row>
    <row r="3703" spans="1:37" x14ac:dyDescent="0.2">
      <c r="A3703" t="s">
        <v>3701</v>
      </c>
      <c r="B3703" t="s">
        <v>5168</v>
      </c>
      <c r="C3703" t="s">
        <v>5605</v>
      </c>
      <c r="D3703" t="s">
        <v>12447</v>
      </c>
      <c r="E3703" t="s">
        <v>6212</v>
      </c>
      <c r="F3703" s="35" t="s">
        <v>12450</v>
      </c>
      <c r="G3703" s="1" t="s">
        <v>5104</v>
      </c>
      <c r="H3703" s="1" t="s">
        <v>5104</v>
      </c>
      <c r="I3703" s="3">
        <v>1</v>
      </c>
      <c r="J3703" s="1">
        <v>0</v>
      </c>
      <c r="K3703" s="1">
        <v>0</v>
      </c>
      <c r="L3703" s="3">
        <v>1</v>
      </c>
      <c r="M3703" s="6">
        <v>4.5</v>
      </c>
      <c r="N3703" s="13">
        <v>4.5</v>
      </c>
      <c r="O3703" s="3">
        <v>44</v>
      </c>
      <c r="P3703" s="1">
        <v>1.92</v>
      </c>
      <c r="Q3703" s="1">
        <v>1.92</v>
      </c>
      <c r="R3703" s="3">
        <v>47</v>
      </c>
      <c r="S3703" s="1">
        <v>100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3">
        <v>11</v>
      </c>
      <c r="AD3703" s="1">
        <v>9.9855619000000007E-2</v>
      </c>
      <c r="AE3703" s="1">
        <v>2.21434269404167E-2</v>
      </c>
      <c r="AF3703" s="1">
        <v>4</v>
      </c>
      <c r="AG3703" s="2">
        <v>4</v>
      </c>
      <c r="AH3703" s="1">
        <v>11</v>
      </c>
      <c r="AI3703" s="1">
        <v>2</v>
      </c>
      <c r="AJ3703" s="1">
        <v>2</v>
      </c>
      <c r="AK3703" s="1">
        <v>51</v>
      </c>
    </row>
    <row r="3704" spans="1:37" x14ac:dyDescent="0.2">
      <c r="A3704" t="s">
        <v>3702</v>
      </c>
      <c r="B3704" t="s">
        <v>5168</v>
      </c>
      <c r="C3704" t="s">
        <v>5605</v>
      </c>
      <c r="D3704" t="s">
        <v>12447</v>
      </c>
      <c r="E3704" t="s">
        <v>12451</v>
      </c>
      <c r="F3704" s="35" t="s">
        <v>12452</v>
      </c>
      <c r="G3704" s="1" t="s">
        <v>5104</v>
      </c>
      <c r="H3704" s="1" t="s">
        <v>5104</v>
      </c>
      <c r="I3704" s="3">
        <v>1</v>
      </c>
      <c r="J3704" s="1">
        <v>0</v>
      </c>
      <c r="K3704" s="1">
        <v>0</v>
      </c>
      <c r="L3704" s="3">
        <v>1</v>
      </c>
      <c r="M3704" s="6">
        <v>5.0999999999999996</v>
      </c>
      <c r="N3704" s="13">
        <v>5.0999999999999996</v>
      </c>
      <c r="O3704" s="3">
        <v>44</v>
      </c>
      <c r="P3704" s="1" t="s">
        <v>2</v>
      </c>
      <c r="Q3704" s="1">
        <v>1.2445999999999999</v>
      </c>
      <c r="R3704" s="3" t="s">
        <v>14989</v>
      </c>
      <c r="S3704" s="1">
        <v>100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3">
        <v>11</v>
      </c>
      <c r="AD3704" s="1">
        <v>9.9855619000000007E-2</v>
      </c>
      <c r="AE3704" s="1">
        <v>2.21434269404167E-2</v>
      </c>
      <c r="AF3704" s="1">
        <v>4</v>
      </c>
      <c r="AG3704" s="2">
        <v>4</v>
      </c>
      <c r="AH3704" s="1">
        <v>11</v>
      </c>
      <c r="AI3704" s="1">
        <v>1</v>
      </c>
      <c r="AJ3704" s="1">
        <v>1</v>
      </c>
      <c r="AK3704" s="1">
        <v>51</v>
      </c>
    </row>
    <row r="3705" spans="1:37" x14ac:dyDescent="0.2">
      <c r="A3705" t="s">
        <v>3703</v>
      </c>
      <c r="B3705" t="s">
        <v>5168</v>
      </c>
      <c r="C3705" t="s">
        <v>5605</v>
      </c>
      <c r="D3705" t="s">
        <v>12447</v>
      </c>
      <c r="E3705" t="s">
        <v>12453</v>
      </c>
      <c r="F3705" s="35" t="s">
        <v>12454</v>
      </c>
      <c r="G3705" s="1" t="s">
        <v>5104</v>
      </c>
      <c r="H3705" s="1" t="s">
        <v>5104</v>
      </c>
      <c r="I3705" s="3">
        <v>1</v>
      </c>
      <c r="J3705" s="1">
        <v>0</v>
      </c>
      <c r="K3705" s="1">
        <v>0</v>
      </c>
      <c r="L3705" s="3">
        <v>1</v>
      </c>
      <c r="M3705" s="6">
        <v>8.1999999999999993</v>
      </c>
      <c r="N3705" s="13">
        <v>8.1999999999999993</v>
      </c>
      <c r="O3705" s="3">
        <v>44</v>
      </c>
      <c r="P3705" s="1">
        <v>2</v>
      </c>
      <c r="Q3705" s="1">
        <v>2</v>
      </c>
      <c r="R3705" s="3">
        <v>1</v>
      </c>
      <c r="S3705" s="1">
        <v>100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3">
        <v>11</v>
      </c>
      <c r="AD3705" s="1">
        <v>9.9855619000000007E-2</v>
      </c>
      <c r="AE3705" s="1">
        <v>2.21434269404167E-2</v>
      </c>
      <c r="AF3705" s="1">
        <v>4</v>
      </c>
      <c r="AG3705" s="2">
        <v>4</v>
      </c>
      <c r="AH3705" s="1">
        <v>11</v>
      </c>
      <c r="AI3705" s="1">
        <v>3</v>
      </c>
      <c r="AJ3705" s="1">
        <v>3</v>
      </c>
      <c r="AK3705" s="1">
        <v>51</v>
      </c>
    </row>
    <row r="3706" spans="1:37" x14ac:dyDescent="0.2">
      <c r="A3706" t="s">
        <v>3704</v>
      </c>
      <c r="B3706" t="s">
        <v>5168</v>
      </c>
      <c r="C3706" t="s">
        <v>5605</v>
      </c>
      <c r="D3706" t="s">
        <v>12447</v>
      </c>
      <c r="E3706" t="s">
        <v>11800</v>
      </c>
      <c r="F3706" s="35" t="s">
        <v>12455</v>
      </c>
      <c r="G3706" s="1" t="s">
        <v>5104</v>
      </c>
      <c r="H3706" s="1" t="s">
        <v>5104</v>
      </c>
      <c r="I3706" s="3">
        <v>1</v>
      </c>
      <c r="J3706" s="1">
        <v>0</v>
      </c>
      <c r="K3706" s="1">
        <v>0</v>
      </c>
      <c r="L3706" s="3">
        <v>1</v>
      </c>
      <c r="M3706" s="6">
        <v>4.5999999999999996</v>
      </c>
      <c r="N3706" s="13">
        <v>4.5999999999999996</v>
      </c>
      <c r="O3706" s="3">
        <v>44</v>
      </c>
      <c r="P3706" s="1">
        <v>2</v>
      </c>
      <c r="Q3706" s="1">
        <v>2</v>
      </c>
      <c r="R3706" s="3">
        <v>1</v>
      </c>
      <c r="S3706" s="1">
        <v>100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3">
        <v>11</v>
      </c>
      <c r="AD3706" s="1">
        <v>9.9855619000000007E-2</v>
      </c>
      <c r="AE3706" s="1">
        <v>2.21434269404167E-2</v>
      </c>
      <c r="AF3706" s="1">
        <v>4</v>
      </c>
      <c r="AG3706" s="2">
        <v>4</v>
      </c>
      <c r="AH3706" s="1">
        <v>11</v>
      </c>
      <c r="AI3706" s="1">
        <v>2</v>
      </c>
      <c r="AJ3706" s="1">
        <v>2</v>
      </c>
      <c r="AK3706" s="1">
        <v>51</v>
      </c>
    </row>
    <row r="3707" spans="1:37" x14ac:dyDescent="0.2">
      <c r="A3707" t="s">
        <v>3705</v>
      </c>
      <c r="B3707" t="s">
        <v>5168</v>
      </c>
      <c r="C3707" t="s">
        <v>5605</v>
      </c>
      <c r="D3707" t="s">
        <v>12447</v>
      </c>
      <c r="E3707" t="s">
        <v>12456</v>
      </c>
      <c r="F3707" s="35" t="s">
        <v>12457</v>
      </c>
      <c r="G3707" s="1" t="s">
        <v>5104</v>
      </c>
      <c r="H3707" s="1" t="s">
        <v>5104</v>
      </c>
      <c r="I3707" s="3">
        <v>1</v>
      </c>
      <c r="J3707" s="1">
        <v>0</v>
      </c>
      <c r="K3707" s="1">
        <v>0</v>
      </c>
      <c r="L3707" s="3">
        <v>1</v>
      </c>
      <c r="M3707" s="6">
        <v>3.3</v>
      </c>
      <c r="N3707" s="13">
        <v>3.3</v>
      </c>
      <c r="O3707" s="3">
        <v>44</v>
      </c>
      <c r="P3707" s="1">
        <v>1.92</v>
      </c>
      <c r="Q3707" s="1">
        <v>1.92</v>
      </c>
      <c r="R3707" s="3">
        <v>47</v>
      </c>
      <c r="S3707" s="1">
        <v>100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3">
        <v>11</v>
      </c>
      <c r="AD3707" s="1">
        <v>9.9855619000000007E-2</v>
      </c>
      <c r="AE3707" s="1">
        <v>2.21434269404167E-2</v>
      </c>
      <c r="AF3707" s="1">
        <v>4</v>
      </c>
      <c r="AG3707" s="2">
        <v>4</v>
      </c>
      <c r="AH3707" s="1">
        <v>11</v>
      </c>
      <c r="AI3707" s="1">
        <v>6</v>
      </c>
      <c r="AJ3707" s="1">
        <v>6</v>
      </c>
      <c r="AK3707" s="1">
        <v>51</v>
      </c>
    </row>
    <row r="3708" spans="1:37" x14ac:dyDescent="0.2">
      <c r="A3708" t="s">
        <v>3706</v>
      </c>
      <c r="B3708" t="s">
        <v>5168</v>
      </c>
      <c r="C3708" t="s">
        <v>5605</v>
      </c>
      <c r="D3708" t="s">
        <v>12447</v>
      </c>
      <c r="E3708" t="s">
        <v>12458</v>
      </c>
      <c r="F3708" s="35" t="s">
        <v>12459</v>
      </c>
      <c r="G3708" s="1" t="s">
        <v>5104</v>
      </c>
      <c r="H3708" s="1" t="s">
        <v>5104</v>
      </c>
      <c r="I3708" s="3">
        <v>1</v>
      </c>
      <c r="J3708" s="1">
        <v>0</v>
      </c>
      <c r="K3708" s="1">
        <v>0</v>
      </c>
      <c r="L3708" s="3">
        <v>1</v>
      </c>
      <c r="M3708" s="6">
        <v>3.2</v>
      </c>
      <c r="N3708" s="13">
        <v>3.2</v>
      </c>
      <c r="O3708" s="3">
        <v>44</v>
      </c>
      <c r="P3708" s="1">
        <v>2</v>
      </c>
      <c r="Q3708" s="1">
        <v>2</v>
      </c>
      <c r="R3708" s="3">
        <v>1</v>
      </c>
      <c r="S3708" s="1">
        <v>100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3">
        <v>11</v>
      </c>
      <c r="AD3708" s="1">
        <v>9.9855619000000007E-2</v>
      </c>
      <c r="AE3708" s="1">
        <v>2.21434269404167E-2</v>
      </c>
      <c r="AF3708" s="1">
        <v>4</v>
      </c>
      <c r="AG3708" s="2">
        <v>4</v>
      </c>
      <c r="AH3708" s="1">
        <v>11</v>
      </c>
      <c r="AI3708" s="1">
        <v>4</v>
      </c>
      <c r="AJ3708" s="1">
        <v>4</v>
      </c>
      <c r="AK3708" s="1">
        <v>51</v>
      </c>
    </row>
    <row r="3709" spans="1:37" x14ac:dyDescent="0.2">
      <c r="A3709" t="s">
        <v>3707</v>
      </c>
      <c r="B3709" t="s">
        <v>5168</v>
      </c>
      <c r="C3709" t="s">
        <v>5605</v>
      </c>
      <c r="D3709" t="s">
        <v>12447</v>
      </c>
      <c r="E3709" t="s">
        <v>12460</v>
      </c>
      <c r="F3709" s="35" t="s">
        <v>12461</v>
      </c>
      <c r="G3709" s="1" t="s">
        <v>5104</v>
      </c>
      <c r="H3709" s="1" t="s">
        <v>5104</v>
      </c>
      <c r="I3709" s="3">
        <v>1</v>
      </c>
      <c r="J3709" s="1">
        <v>0</v>
      </c>
      <c r="K3709" s="1">
        <v>0</v>
      </c>
      <c r="L3709" s="3">
        <v>1</v>
      </c>
      <c r="M3709" s="6">
        <v>2.7</v>
      </c>
      <c r="N3709" s="13">
        <v>2.7</v>
      </c>
      <c r="O3709" s="3">
        <v>44</v>
      </c>
      <c r="P3709" s="1">
        <v>2</v>
      </c>
      <c r="Q3709" s="1">
        <v>2</v>
      </c>
      <c r="R3709" s="3">
        <v>1</v>
      </c>
      <c r="S3709" s="1">
        <v>100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3">
        <v>11</v>
      </c>
      <c r="AD3709" s="1">
        <v>9.9855619000000007E-2</v>
      </c>
      <c r="AE3709" s="1">
        <v>2.21434269404167E-2</v>
      </c>
      <c r="AF3709" s="1">
        <v>4</v>
      </c>
      <c r="AG3709" s="2">
        <v>4</v>
      </c>
      <c r="AH3709" s="1">
        <v>11</v>
      </c>
      <c r="AI3709" s="1">
        <v>3</v>
      </c>
      <c r="AJ3709" s="1">
        <v>3</v>
      </c>
      <c r="AK3709" s="1">
        <v>51</v>
      </c>
    </row>
    <row r="3710" spans="1:37" x14ac:dyDescent="0.2">
      <c r="A3710" t="s">
        <v>3708</v>
      </c>
      <c r="B3710" t="s">
        <v>5168</v>
      </c>
      <c r="C3710" t="s">
        <v>5605</v>
      </c>
      <c r="D3710" t="s">
        <v>12447</v>
      </c>
      <c r="E3710" t="s">
        <v>12462</v>
      </c>
      <c r="F3710" s="35" t="s">
        <v>15124</v>
      </c>
      <c r="G3710" s="1" t="s">
        <v>5104</v>
      </c>
      <c r="H3710" s="1" t="s">
        <v>5104</v>
      </c>
      <c r="I3710" s="3">
        <v>1</v>
      </c>
      <c r="J3710" s="1">
        <v>0</v>
      </c>
      <c r="K3710" s="1">
        <v>0</v>
      </c>
      <c r="L3710" s="3">
        <v>1</v>
      </c>
      <c r="M3710" s="6">
        <v>6.7</v>
      </c>
      <c r="N3710" s="13">
        <v>6.7</v>
      </c>
      <c r="O3710" s="3">
        <v>44</v>
      </c>
      <c r="P3710" s="1" t="s">
        <v>2</v>
      </c>
      <c r="Q3710" s="1">
        <v>1.1326000000000001</v>
      </c>
      <c r="R3710" s="3" t="s">
        <v>14989</v>
      </c>
      <c r="S3710" s="1">
        <v>100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3">
        <v>11</v>
      </c>
      <c r="AD3710" s="1">
        <v>9.9855619000000007E-2</v>
      </c>
      <c r="AE3710" s="1">
        <v>2.21434269404167E-2</v>
      </c>
      <c r="AF3710" s="1">
        <v>4</v>
      </c>
      <c r="AG3710" s="2">
        <v>4</v>
      </c>
      <c r="AH3710" s="1">
        <v>11</v>
      </c>
      <c r="AI3710" s="1">
        <v>4</v>
      </c>
      <c r="AJ3710" s="1">
        <v>4</v>
      </c>
      <c r="AK3710" s="1">
        <v>51</v>
      </c>
    </row>
    <row r="3711" spans="1:37" x14ac:dyDescent="0.2">
      <c r="A3711" t="s">
        <v>3709</v>
      </c>
      <c r="B3711" t="s">
        <v>5168</v>
      </c>
      <c r="C3711" t="s">
        <v>5605</v>
      </c>
      <c r="D3711" t="s">
        <v>12447</v>
      </c>
      <c r="E3711" t="s">
        <v>12463</v>
      </c>
      <c r="F3711" s="35" t="s">
        <v>12464</v>
      </c>
      <c r="G3711" s="1" t="s">
        <v>5104</v>
      </c>
      <c r="H3711" s="1" t="s">
        <v>5104</v>
      </c>
      <c r="I3711" s="3">
        <v>1</v>
      </c>
      <c r="J3711" s="1">
        <v>0</v>
      </c>
      <c r="K3711" s="1">
        <v>0</v>
      </c>
      <c r="L3711" s="3">
        <v>1</v>
      </c>
      <c r="M3711" s="6">
        <v>8.4</v>
      </c>
      <c r="N3711" s="13">
        <v>8.4</v>
      </c>
      <c r="O3711" s="3">
        <v>44</v>
      </c>
      <c r="P3711" s="1">
        <v>1.9850000000000001</v>
      </c>
      <c r="Q3711" s="1">
        <v>1.9850000000000001</v>
      </c>
      <c r="R3711" s="3">
        <v>47</v>
      </c>
      <c r="S3711" s="1">
        <v>100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3">
        <v>11</v>
      </c>
      <c r="AD3711" s="1">
        <v>9.9855619000000007E-2</v>
      </c>
      <c r="AE3711" s="1">
        <v>2.21434269404167E-2</v>
      </c>
      <c r="AF3711" s="1">
        <v>4</v>
      </c>
      <c r="AG3711" s="2">
        <v>4</v>
      </c>
      <c r="AH3711" s="1">
        <v>11</v>
      </c>
      <c r="AI3711" s="1">
        <v>9</v>
      </c>
      <c r="AJ3711" s="1">
        <v>9</v>
      </c>
      <c r="AK3711" s="1">
        <v>51</v>
      </c>
    </row>
    <row r="3712" spans="1:37" x14ac:dyDescent="0.2">
      <c r="A3712" t="s">
        <v>3710</v>
      </c>
      <c r="B3712" t="s">
        <v>5168</v>
      </c>
      <c r="C3712" t="s">
        <v>5605</v>
      </c>
      <c r="D3712" t="s">
        <v>12447</v>
      </c>
      <c r="E3712" t="s">
        <v>7555</v>
      </c>
      <c r="F3712" s="35" t="s">
        <v>12465</v>
      </c>
      <c r="G3712" s="1" t="s">
        <v>5104</v>
      </c>
      <c r="H3712" s="1" t="s">
        <v>5104</v>
      </c>
      <c r="I3712" s="3">
        <v>1</v>
      </c>
      <c r="J3712" s="1">
        <v>0</v>
      </c>
      <c r="K3712" s="1">
        <v>0</v>
      </c>
      <c r="L3712" s="3">
        <v>1</v>
      </c>
      <c r="M3712" s="6">
        <v>6</v>
      </c>
      <c r="N3712" s="13">
        <v>6</v>
      </c>
      <c r="O3712" s="3">
        <v>44</v>
      </c>
      <c r="P3712" s="1">
        <v>1.92</v>
      </c>
      <c r="Q3712" s="1">
        <v>1.92</v>
      </c>
      <c r="R3712" s="3">
        <v>47</v>
      </c>
      <c r="S3712" s="1">
        <v>100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3">
        <v>11</v>
      </c>
      <c r="AD3712" s="1">
        <v>9.9855619000000007E-2</v>
      </c>
      <c r="AE3712" s="1">
        <v>2.21434269404167E-2</v>
      </c>
      <c r="AF3712" s="1">
        <v>4</v>
      </c>
      <c r="AG3712" s="2">
        <v>4</v>
      </c>
      <c r="AH3712" s="1">
        <v>11</v>
      </c>
      <c r="AI3712" s="1">
        <v>3</v>
      </c>
      <c r="AJ3712" s="1">
        <v>3</v>
      </c>
      <c r="AK3712" s="1">
        <v>51</v>
      </c>
    </row>
    <row r="3713" spans="1:37" x14ac:dyDescent="0.2">
      <c r="A3713" t="s">
        <v>3711</v>
      </c>
      <c r="B3713" t="s">
        <v>5168</v>
      </c>
      <c r="C3713" t="s">
        <v>5605</v>
      </c>
      <c r="D3713" t="s">
        <v>12447</v>
      </c>
      <c r="E3713" t="s">
        <v>12466</v>
      </c>
      <c r="F3713" s="35" t="s">
        <v>12467</v>
      </c>
      <c r="G3713" s="1" t="s">
        <v>5104</v>
      </c>
      <c r="H3713" s="1" t="s">
        <v>5104</v>
      </c>
      <c r="I3713" s="3">
        <v>1</v>
      </c>
      <c r="J3713" s="1">
        <v>0</v>
      </c>
      <c r="K3713" s="1">
        <v>0</v>
      </c>
      <c r="L3713" s="3">
        <v>1</v>
      </c>
      <c r="M3713" s="6">
        <v>4.5999999999999996</v>
      </c>
      <c r="N3713" s="13">
        <v>4.5999999999999996</v>
      </c>
      <c r="O3713" s="3">
        <v>44</v>
      </c>
      <c r="P3713" s="1">
        <v>1.4</v>
      </c>
      <c r="Q3713" s="1">
        <v>1.4</v>
      </c>
      <c r="R3713" s="3">
        <v>47</v>
      </c>
      <c r="S3713" s="1">
        <v>100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3">
        <v>11</v>
      </c>
      <c r="AD3713" s="1">
        <v>9.9855619000000007E-2</v>
      </c>
      <c r="AE3713" s="1">
        <v>2.21434269404167E-2</v>
      </c>
      <c r="AF3713" s="1">
        <v>4</v>
      </c>
      <c r="AG3713" s="2">
        <v>4</v>
      </c>
      <c r="AH3713" s="1">
        <v>11</v>
      </c>
      <c r="AI3713" s="1">
        <v>9</v>
      </c>
      <c r="AJ3713" s="1">
        <v>9</v>
      </c>
      <c r="AK3713" s="1">
        <v>51</v>
      </c>
    </row>
    <row r="3714" spans="1:37" x14ac:dyDescent="0.2">
      <c r="A3714" t="s">
        <v>3712</v>
      </c>
      <c r="B3714" t="s">
        <v>5168</v>
      </c>
      <c r="C3714" t="s">
        <v>5605</v>
      </c>
      <c r="D3714" t="s">
        <v>12447</v>
      </c>
      <c r="E3714" t="s">
        <v>12468</v>
      </c>
      <c r="F3714" s="35" t="s">
        <v>12469</v>
      </c>
      <c r="G3714" s="1" t="s">
        <v>5104</v>
      </c>
      <c r="H3714" s="1" t="s">
        <v>5104</v>
      </c>
      <c r="I3714" s="3">
        <v>1</v>
      </c>
      <c r="J3714" s="1">
        <v>0</v>
      </c>
      <c r="K3714" s="1">
        <v>0</v>
      </c>
      <c r="L3714" s="3">
        <v>1</v>
      </c>
      <c r="M3714" s="6">
        <v>6.1</v>
      </c>
      <c r="N3714" s="13">
        <v>6.1</v>
      </c>
      <c r="O3714" s="3">
        <v>44</v>
      </c>
      <c r="P3714" s="1">
        <v>1</v>
      </c>
      <c r="Q3714" s="1">
        <v>1</v>
      </c>
      <c r="R3714" s="3">
        <v>1</v>
      </c>
      <c r="S3714" s="1">
        <v>100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3">
        <v>11</v>
      </c>
      <c r="AD3714" s="1">
        <v>9.9855619000000007E-2</v>
      </c>
      <c r="AE3714" s="1">
        <v>2.21434269404167E-2</v>
      </c>
      <c r="AF3714" s="1">
        <v>4</v>
      </c>
      <c r="AG3714" s="2">
        <v>4</v>
      </c>
      <c r="AH3714" s="1">
        <v>11</v>
      </c>
      <c r="AI3714" s="1">
        <v>3</v>
      </c>
      <c r="AJ3714" s="1">
        <v>3</v>
      </c>
      <c r="AK3714" s="1">
        <v>51</v>
      </c>
    </row>
    <row r="3715" spans="1:37" x14ac:dyDescent="0.2">
      <c r="A3715" t="s">
        <v>3713</v>
      </c>
      <c r="B3715" t="s">
        <v>5168</v>
      </c>
      <c r="C3715" t="s">
        <v>5605</v>
      </c>
      <c r="D3715" t="s">
        <v>12447</v>
      </c>
      <c r="E3715" t="s">
        <v>7034</v>
      </c>
      <c r="F3715" s="35" t="s">
        <v>12470</v>
      </c>
      <c r="G3715" s="1" t="s">
        <v>5104</v>
      </c>
      <c r="H3715" s="1" t="s">
        <v>5104</v>
      </c>
      <c r="I3715" s="3">
        <v>1</v>
      </c>
      <c r="J3715" s="1">
        <v>0</v>
      </c>
      <c r="K3715" s="1">
        <v>0</v>
      </c>
      <c r="L3715" s="3">
        <v>1</v>
      </c>
      <c r="M3715" s="6">
        <v>6</v>
      </c>
      <c r="N3715" s="13">
        <v>6</v>
      </c>
      <c r="O3715" s="3">
        <v>44</v>
      </c>
      <c r="P3715" s="1" t="s">
        <v>2</v>
      </c>
      <c r="Q3715" s="1">
        <v>1.2432000000000001</v>
      </c>
      <c r="R3715" s="3" t="s">
        <v>14989</v>
      </c>
      <c r="S3715" s="1">
        <v>100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3">
        <v>11</v>
      </c>
      <c r="AD3715" s="1">
        <v>9.9855619000000007E-2</v>
      </c>
      <c r="AE3715" s="1">
        <v>2.21434269404167E-2</v>
      </c>
      <c r="AF3715" s="1">
        <v>4</v>
      </c>
      <c r="AG3715" s="2">
        <v>4</v>
      </c>
      <c r="AH3715" s="1">
        <v>11</v>
      </c>
      <c r="AI3715" s="1">
        <v>4</v>
      </c>
      <c r="AJ3715" s="1">
        <v>4</v>
      </c>
      <c r="AK3715" s="1">
        <v>51</v>
      </c>
    </row>
    <row r="3716" spans="1:37" x14ac:dyDescent="0.2">
      <c r="A3716" t="s">
        <v>3714</v>
      </c>
      <c r="B3716" t="s">
        <v>5168</v>
      </c>
      <c r="C3716" t="s">
        <v>5605</v>
      </c>
      <c r="D3716" t="s">
        <v>12447</v>
      </c>
      <c r="E3716" t="s">
        <v>12471</v>
      </c>
      <c r="F3716" s="35" t="s">
        <v>12472</v>
      </c>
      <c r="G3716" s="1" t="s">
        <v>5104</v>
      </c>
      <c r="H3716" s="1" t="s">
        <v>5104</v>
      </c>
      <c r="I3716" s="3">
        <v>1</v>
      </c>
      <c r="J3716" s="1">
        <v>0</v>
      </c>
      <c r="K3716" s="1">
        <v>0</v>
      </c>
      <c r="L3716" s="3">
        <v>1</v>
      </c>
      <c r="M3716" s="6">
        <v>4.2</v>
      </c>
      <c r="N3716" s="13">
        <v>4.2</v>
      </c>
      <c r="O3716" s="3">
        <v>44</v>
      </c>
      <c r="P3716" s="1">
        <v>2</v>
      </c>
      <c r="Q3716" s="1">
        <v>2</v>
      </c>
      <c r="R3716" s="3">
        <v>1</v>
      </c>
      <c r="S3716" s="1">
        <v>100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3">
        <v>11</v>
      </c>
      <c r="AD3716" s="1">
        <v>9.9855619000000007E-2</v>
      </c>
      <c r="AE3716" s="1">
        <v>2.21434269404167E-2</v>
      </c>
      <c r="AF3716" s="1">
        <v>4</v>
      </c>
      <c r="AG3716" s="2">
        <v>4</v>
      </c>
      <c r="AH3716" s="1">
        <v>11</v>
      </c>
      <c r="AI3716" s="1">
        <v>2</v>
      </c>
      <c r="AJ3716" s="1">
        <v>2</v>
      </c>
      <c r="AK3716" s="1">
        <v>51</v>
      </c>
    </row>
    <row r="3717" spans="1:37" x14ac:dyDescent="0.2">
      <c r="A3717" t="s">
        <v>3715</v>
      </c>
      <c r="B3717" t="s">
        <v>5168</v>
      </c>
      <c r="C3717" t="s">
        <v>5605</v>
      </c>
      <c r="D3717" t="s">
        <v>12447</v>
      </c>
      <c r="E3717" t="s">
        <v>12473</v>
      </c>
      <c r="F3717" s="35" t="s">
        <v>12474</v>
      </c>
      <c r="G3717" s="1" t="s">
        <v>5104</v>
      </c>
      <c r="H3717" s="1" t="s">
        <v>5104</v>
      </c>
      <c r="I3717" s="3">
        <v>1</v>
      </c>
      <c r="J3717" s="1">
        <v>0</v>
      </c>
      <c r="K3717" s="1">
        <v>0</v>
      </c>
      <c r="L3717" s="3">
        <v>1</v>
      </c>
      <c r="M3717" s="6">
        <v>6</v>
      </c>
      <c r="N3717" s="13">
        <v>6</v>
      </c>
      <c r="O3717" s="3">
        <v>44</v>
      </c>
      <c r="P3717" s="1">
        <v>2</v>
      </c>
      <c r="Q3717" s="1">
        <v>2</v>
      </c>
      <c r="R3717" s="3">
        <v>1</v>
      </c>
      <c r="S3717" s="1">
        <v>100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3">
        <v>1</v>
      </c>
      <c r="AD3717" s="1">
        <v>9.9855619000000007E-2</v>
      </c>
      <c r="AE3717" s="1">
        <v>2.21434269404167E-2</v>
      </c>
      <c r="AF3717" s="1">
        <v>4</v>
      </c>
      <c r="AG3717" s="2">
        <v>4</v>
      </c>
      <c r="AH3717" s="1">
        <v>1</v>
      </c>
      <c r="AI3717" s="1">
        <v>2</v>
      </c>
      <c r="AJ3717" s="1">
        <v>2</v>
      </c>
      <c r="AK3717" s="1">
        <v>51</v>
      </c>
    </row>
    <row r="3718" spans="1:37" x14ac:dyDescent="0.2">
      <c r="A3718" t="s">
        <v>3716</v>
      </c>
      <c r="B3718" t="s">
        <v>5168</v>
      </c>
      <c r="C3718" t="s">
        <v>5605</v>
      </c>
      <c r="D3718" t="s">
        <v>12447</v>
      </c>
      <c r="E3718" t="s">
        <v>12475</v>
      </c>
      <c r="F3718" s="35" t="s">
        <v>12476</v>
      </c>
      <c r="G3718" s="1" t="s">
        <v>5104</v>
      </c>
      <c r="H3718" s="1" t="s">
        <v>5104</v>
      </c>
      <c r="I3718" s="3">
        <v>1</v>
      </c>
      <c r="J3718" s="1">
        <v>0</v>
      </c>
      <c r="K3718" s="1">
        <v>0</v>
      </c>
      <c r="L3718" s="3">
        <v>1</v>
      </c>
      <c r="M3718" s="6">
        <v>5.7</v>
      </c>
      <c r="N3718" s="13">
        <v>5.7</v>
      </c>
      <c r="O3718" s="3">
        <v>44</v>
      </c>
      <c r="P3718" s="1">
        <v>1.355</v>
      </c>
      <c r="Q3718" s="1">
        <v>1.355</v>
      </c>
      <c r="R3718" s="3">
        <v>47</v>
      </c>
      <c r="S3718" s="1">
        <v>100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3">
        <v>11</v>
      </c>
      <c r="AD3718" s="1">
        <v>9.9855619000000007E-2</v>
      </c>
      <c r="AE3718" s="1">
        <v>2.21434269404167E-2</v>
      </c>
      <c r="AF3718" s="1">
        <v>4</v>
      </c>
      <c r="AG3718" s="2">
        <v>4</v>
      </c>
      <c r="AH3718" s="1">
        <v>11</v>
      </c>
      <c r="AI3718" s="1">
        <v>4</v>
      </c>
      <c r="AJ3718" s="1">
        <v>4</v>
      </c>
      <c r="AK3718" s="1">
        <v>51</v>
      </c>
    </row>
    <row r="3719" spans="1:37" x14ac:dyDescent="0.2">
      <c r="A3719" t="s">
        <v>3717</v>
      </c>
      <c r="B3719" t="s">
        <v>5168</v>
      </c>
      <c r="C3719" t="s">
        <v>5605</v>
      </c>
      <c r="D3719" t="s">
        <v>12447</v>
      </c>
      <c r="E3719" t="s">
        <v>12477</v>
      </c>
      <c r="F3719" s="35" t="s">
        <v>12478</v>
      </c>
      <c r="G3719" s="1" t="s">
        <v>5104</v>
      </c>
      <c r="H3719" s="1" t="s">
        <v>5104</v>
      </c>
      <c r="I3719" s="3">
        <v>1</v>
      </c>
      <c r="J3719" s="1">
        <v>0</v>
      </c>
      <c r="K3719" s="1">
        <v>0</v>
      </c>
      <c r="L3719" s="3">
        <v>1</v>
      </c>
      <c r="M3719" s="6">
        <v>3.7</v>
      </c>
      <c r="N3719" s="13">
        <v>3.7</v>
      </c>
      <c r="O3719" s="3">
        <v>44</v>
      </c>
      <c r="P3719" s="1">
        <v>1.86</v>
      </c>
      <c r="Q3719" s="1">
        <v>1.86</v>
      </c>
      <c r="R3719" s="3">
        <v>47</v>
      </c>
      <c r="S3719" s="1">
        <v>100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3">
        <v>11</v>
      </c>
      <c r="AD3719" s="1">
        <v>9.9855619000000007E-2</v>
      </c>
      <c r="AE3719" s="1">
        <v>2.21434269404167E-2</v>
      </c>
      <c r="AF3719" s="1">
        <v>4</v>
      </c>
      <c r="AG3719" s="2">
        <v>4</v>
      </c>
      <c r="AH3719" s="1">
        <v>11</v>
      </c>
      <c r="AI3719" s="1">
        <v>5</v>
      </c>
      <c r="AJ3719" s="1">
        <v>5</v>
      </c>
      <c r="AK3719" s="1">
        <v>51</v>
      </c>
    </row>
    <row r="3720" spans="1:37" x14ac:dyDescent="0.2">
      <c r="A3720" t="s">
        <v>3718</v>
      </c>
      <c r="B3720" t="s">
        <v>5168</v>
      </c>
      <c r="C3720" t="s">
        <v>5605</v>
      </c>
      <c r="D3720" t="s">
        <v>12447</v>
      </c>
      <c r="E3720" t="s">
        <v>12479</v>
      </c>
      <c r="F3720" s="35" t="s">
        <v>12480</v>
      </c>
      <c r="G3720" s="1" t="s">
        <v>5104</v>
      </c>
      <c r="H3720" s="1" t="s">
        <v>5104</v>
      </c>
      <c r="I3720" s="3">
        <v>1</v>
      </c>
      <c r="J3720" s="1">
        <v>0</v>
      </c>
      <c r="K3720" s="1">
        <v>0</v>
      </c>
      <c r="L3720" s="3">
        <v>1</v>
      </c>
      <c r="M3720" s="6">
        <v>5.7</v>
      </c>
      <c r="N3720" s="13">
        <v>5.7</v>
      </c>
      <c r="O3720" s="3">
        <v>44</v>
      </c>
      <c r="P3720" s="1" t="s">
        <v>2</v>
      </c>
      <c r="Q3720" s="1">
        <v>1.4060999999999999</v>
      </c>
      <c r="R3720" s="3" t="s">
        <v>14989</v>
      </c>
      <c r="S3720" s="1">
        <v>100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3">
        <v>11</v>
      </c>
      <c r="AD3720" s="1">
        <v>9.9855619000000007E-2</v>
      </c>
      <c r="AE3720" s="1">
        <v>2.21434269404167E-2</v>
      </c>
      <c r="AF3720" s="1">
        <v>4</v>
      </c>
      <c r="AG3720" s="2">
        <v>4</v>
      </c>
      <c r="AH3720" s="1">
        <v>11</v>
      </c>
      <c r="AI3720" s="1">
        <v>4</v>
      </c>
      <c r="AJ3720" s="1">
        <v>4</v>
      </c>
      <c r="AK3720" s="1">
        <v>51</v>
      </c>
    </row>
    <row r="3721" spans="1:37" x14ac:dyDescent="0.2">
      <c r="A3721" t="s">
        <v>3719</v>
      </c>
      <c r="B3721" t="s">
        <v>5168</v>
      </c>
      <c r="C3721" t="s">
        <v>5605</v>
      </c>
      <c r="D3721" t="s">
        <v>12447</v>
      </c>
      <c r="E3721" t="s">
        <v>12481</v>
      </c>
      <c r="F3721" s="35" t="s">
        <v>12482</v>
      </c>
      <c r="G3721" s="1" t="s">
        <v>5104</v>
      </c>
      <c r="H3721" s="1" t="s">
        <v>5104</v>
      </c>
      <c r="I3721" s="3">
        <v>1</v>
      </c>
      <c r="J3721" s="1">
        <v>0</v>
      </c>
      <c r="K3721" s="1">
        <v>0</v>
      </c>
      <c r="L3721" s="3">
        <v>1</v>
      </c>
      <c r="M3721" s="6">
        <v>6</v>
      </c>
      <c r="N3721" s="13">
        <v>6</v>
      </c>
      <c r="O3721" s="3">
        <v>44</v>
      </c>
      <c r="P3721" s="1" t="s">
        <v>2</v>
      </c>
      <c r="Q3721" s="1">
        <v>1.087</v>
      </c>
      <c r="R3721" s="3" t="s">
        <v>14989</v>
      </c>
      <c r="S3721" s="1">
        <v>100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3">
        <v>11</v>
      </c>
      <c r="AD3721" s="1">
        <v>9.9855619000000007E-2</v>
      </c>
      <c r="AE3721" s="1">
        <v>2.21434269404167E-2</v>
      </c>
      <c r="AF3721" s="1">
        <v>4</v>
      </c>
      <c r="AG3721" s="2">
        <v>4</v>
      </c>
      <c r="AH3721" s="1">
        <v>11</v>
      </c>
      <c r="AI3721" s="1">
        <v>3</v>
      </c>
      <c r="AJ3721" s="1">
        <v>3</v>
      </c>
      <c r="AK3721" s="1">
        <v>51</v>
      </c>
    </row>
    <row r="3722" spans="1:37" x14ac:dyDescent="0.2">
      <c r="A3722" t="s">
        <v>3720</v>
      </c>
      <c r="B3722" t="s">
        <v>5168</v>
      </c>
      <c r="C3722" t="s">
        <v>5605</v>
      </c>
      <c r="D3722" t="s">
        <v>12447</v>
      </c>
      <c r="E3722" t="s">
        <v>6013</v>
      </c>
      <c r="F3722" s="35" t="s">
        <v>12483</v>
      </c>
      <c r="G3722" s="1" t="s">
        <v>5104</v>
      </c>
      <c r="H3722" s="1" t="s">
        <v>5104</v>
      </c>
      <c r="I3722" s="3">
        <v>1</v>
      </c>
      <c r="J3722" s="1">
        <v>0</v>
      </c>
      <c r="K3722" s="1">
        <v>0</v>
      </c>
      <c r="L3722" s="3">
        <v>1</v>
      </c>
      <c r="M3722" s="6">
        <v>4.8</v>
      </c>
      <c r="N3722" s="13">
        <v>4.8</v>
      </c>
      <c r="O3722" s="3">
        <v>44</v>
      </c>
      <c r="P3722" s="1">
        <v>2.29</v>
      </c>
      <c r="Q3722" s="1">
        <v>2.29</v>
      </c>
      <c r="R3722" s="3">
        <v>47</v>
      </c>
      <c r="S3722" s="1">
        <v>100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3">
        <v>11</v>
      </c>
      <c r="AD3722" s="1">
        <v>9.9855619000000007E-2</v>
      </c>
      <c r="AE3722" s="1">
        <v>2.21434269404167E-2</v>
      </c>
      <c r="AF3722" s="1">
        <v>4</v>
      </c>
      <c r="AG3722" s="2">
        <v>4</v>
      </c>
      <c r="AH3722" s="1">
        <v>11</v>
      </c>
      <c r="AI3722" s="1">
        <v>9</v>
      </c>
      <c r="AJ3722" s="1">
        <v>9</v>
      </c>
      <c r="AK3722" s="1">
        <v>51</v>
      </c>
    </row>
    <row r="3723" spans="1:37" x14ac:dyDescent="0.2">
      <c r="A3723" t="s">
        <v>3721</v>
      </c>
      <c r="B3723" t="s">
        <v>5168</v>
      </c>
      <c r="C3723" t="s">
        <v>5605</v>
      </c>
      <c r="D3723" t="s">
        <v>12447</v>
      </c>
      <c r="E3723" t="s">
        <v>5876</v>
      </c>
      <c r="F3723" s="35" t="s">
        <v>12484</v>
      </c>
      <c r="G3723" s="1" t="s">
        <v>5104</v>
      </c>
      <c r="H3723" s="1" t="s">
        <v>5104</v>
      </c>
      <c r="I3723" s="3">
        <v>1</v>
      </c>
      <c r="J3723" s="1">
        <v>0</v>
      </c>
      <c r="K3723" s="1">
        <v>0</v>
      </c>
      <c r="L3723" s="3">
        <v>1</v>
      </c>
      <c r="M3723" s="6">
        <v>5.9</v>
      </c>
      <c r="N3723" s="13">
        <v>5.9</v>
      </c>
      <c r="O3723" s="3">
        <v>44</v>
      </c>
      <c r="P3723" s="1">
        <v>1.2825</v>
      </c>
      <c r="Q3723" s="1">
        <v>1.2825</v>
      </c>
      <c r="R3723" s="3">
        <v>47</v>
      </c>
      <c r="S3723" s="1">
        <v>100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3">
        <v>11</v>
      </c>
      <c r="AD3723" s="1">
        <v>9.9855619000000007E-2</v>
      </c>
      <c r="AE3723" s="1">
        <v>2.21434269404167E-2</v>
      </c>
      <c r="AF3723" s="1">
        <v>4</v>
      </c>
      <c r="AG3723" s="2">
        <v>4</v>
      </c>
      <c r="AH3723" s="1">
        <v>11</v>
      </c>
      <c r="AI3723" s="1">
        <v>9</v>
      </c>
      <c r="AJ3723" s="1">
        <v>9</v>
      </c>
      <c r="AK3723" s="1">
        <v>51</v>
      </c>
    </row>
    <row r="3724" spans="1:37" x14ac:dyDescent="0.2">
      <c r="A3724" t="s">
        <v>3722</v>
      </c>
      <c r="B3724" t="s">
        <v>5168</v>
      </c>
      <c r="C3724" t="s">
        <v>5605</v>
      </c>
      <c r="D3724" t="s">
        <v>12447</v>
      </c>
      <c r="E3724" t="s">
        <v>12485</v>
      </c>
      <c r="F3724" s="35" t="s">
        <v>12486</v>
      </c>
      <c r="G3724" s="1" t="s">
        <v>5104</v>
      </c>
      <c r="H3724" s="1" t="s">
        <v>5104</v>
      </c>
      <c r="I3724" s="3">
        <v>1</v>
      </c>
      <c r="J3724" s="1">
        <v>0</v>
      </c>
      <c r="K3724" s="1">
        <v>0</v>
      </c>
      <c r="L3724" s="3">
        <v>1</v>
      </c>
      <c r="M3724" s="6">
        <v>7</v>
      </c>
      <c r="N3724" s="13">
        <v>7</v>
      </c>
      <c r="O3724" s="3">
        <v>44</v>
      </c>
      <c r="P3724" s="1" t="s">
        <v>2</v>
      </c>
      <c r="Q3724" s="1">
        <v>1.4713000000000001</v>
      </c>
      <c r="R3724" s="3" t="s">
        <v>14989</v>
      </c>
      <c r="S3724" s="1">
        <v>100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3">
        <v>11</v>
      </c>
      <c r="AD3724" s="1">
        <v>9.9855619000000007E-2</v>
      </c>
      <c r="AE3724" s="1">
        <v>2.21434269404167E-2</v>
      </c>
      <c r="AF3724" s="1">
        <v>4</v>
      </c>
      <c r="AG3724" s="2">
        <v>4</v>
      </c>
      <c r="AH3724" s="1">
        <v>11</v>
      </c>
      <c r="AI3724" s="1">
        <v>3</v>
      </c>
      <c r="AJ3724" s="1">
        <v>3</v>
      </c>
      <c r="AK3724" s="1">
        <v>51</v>
      </c>
    </row>
    <row r="3725" spans="1:37" x14ac:dyDescent="0.2">
      <c r="A3725" t="s">
        <v>3723</v>
      </c>
      <c r="B3725" t="s">
        <v>5168</v>
      </c>
      <c r="C3725" t="s">
        <v>5605</v>
      </c>
      <c r="D3725" t="s">
        <v>12447</v>
      </c>
      <c r="E3725" t="s">
        <v>8672</v>
      </c>
      <c r="F3725" s="35" t="s">
        <v>12487</v>
      </c>
      <c r="G3725" s="1" t="s">
        <v>5104</v>
      </c>
      <c r="H3725" s="1" t="s">
        <v>5104</v>
      </c>
      <c r="I3725" s="3">
        <v>1</v>
      </c>
      <c r="J3725" s="1">
        <v>0</v>
      </c>
      <c r="K3725" s="1">
        <v>0</v>
      </c>
      <c r="L3725" s="3">
        <v>1</v>
      </c>
      <c r="M3725" s="6">
        <v>6.8</v>
      </c>
      <c r="N3725" s="13">
        <v>6.8</v>
      </c>
      <c r="O3725" s="3">
        <v>44</v>
      </c>
      <c r="P3725" s="1" t="s">
        <v>2</v>
      </c>
      <c r="Q3725" s="1">
        <v>1.4615</v>
      </c>
      <c r="R3725" s="3" t="s">
        <v>14989</v>
      </c>
      <c r="S3725" s="1">
        <v>100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3">
        <v>11</v>
      </c>
      <c r="AD3725" s="1">
        <v>9.9855619000000007E-2</v>
      </c>
      <c r="AE3725" s="1">
        <v>2.21434269404167E-2</v>
      </c>
      <c r="AF3725" s="1">
        <v>4</v>
      </c>
      <c r="AG3725" s="2">
        <v>4</v>
      </c>
      <c r="AH3725" s="1">
        <v>11</v>
      </c>
      <c r="AI3725" s="1">
        <v>1</v>
      </c>
      <c r="AJ3725" s="1">
        <v>1</v>
      </c>
      <c r="AK3725" s="1">
        <v>51</v>
      </c>
    </row>
    <row r="3726" spans="1:37" x14ac:dyDescent="0.2">
      <c r="A3726" t="s">
        <v>3724</v>
      </c>
      <c r="B3726" t="s">
        <v>5168</v>
      </c>
      <c r="C3726" t="s">
        <v>5605</v>
      </c>
      <c r="D3726" t="s">
        <v>12447</v>
      </c>
      <c r="E3726" t="s">
        <v>12488</v>
      </c>
      <c r="F3726" s="35" t="s">
        <v>12489</v>
      </c>
      <c r="G3726" s="1" t="s">
        <v>5104</v>
      </c>
      <c r="H3726" s="1" t="s">
        <v>5104</v>
      </c>
      <c r="I3726" s="3">
        <v>1</v>
      </c>
      <c r="J3726" s="1">
        <v>0</v>
      </c>
      <c r="K3726" s="1">
        <v>0</v>
      </c>
      <c r="L3726" s="3">
        <v>1</v>
      </c>
      <c r="M3726" s="6">
        <v>3.8</v>
      </c>
      <c r="N3726" s="13">
        <v>3.8</v>
      </c>
      <c r="O3726" s="3">
        <v>44</v>
      </c>
      <c r="P3726" s="1">
        <v>1.92</v>
      </c>
      <c r="Q3726" s="1">
        <v>1.92</v>
      </c>
      <c r="R3726" s="3">
        <v>47</v>
      </c>
      <c r="S3726" s="1">
        <v>100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3">
        <v>44</v>
      </c>
      <c r="AD3726" s="1">
        <v>9.9855619000000007E-2</v>
      </c>
      <c r="AE3726" s="1">
        <v>2.21434269404167E-2</v>
      </c>
      <c r="AF3726" s="1">
        <v>4</v>
      </c>
      <c r="AG3726" s="2">
        <v>4</v>
      </c>
      <c r="AH3726" s="15">
        <v>1</v>
      </c>
      <c r="AI3726" s="1">
        <v>1</v>
      </c>
      <c r="AJ3726" s="1">
        <v>1</v>
      </c>
      <c r="AK3726" s="1">
        <v>51</v>
      </c>
    </row>
    <row r="3727" spans="1:37" x14ac:dyDescent="0.2">
      <c r="A3727" t="s">
        <v>3725</v>
      </c>
      <c r="B3727" t="s">
        <v>5168</v>
      </c>
      <c r="C3727" t="s">
        <v>5605</v>
      </c>
      <c r="D3727" t="s">
        <v>12447</v>
      </c>
      <c r="E3727" t="s">
        <v>12490</v>
      </c>
      <c r="F3727" s="35" t="s">
        <v>12491</v>
      </c>
      <c r="G3727" s="1" t="s">
        <v>5104</v>
      </c>
      <c r="H3727" s="1" t="s">
        <v>5104</v>
      </c>
      <c r="I3727" s="3">
        <v>1</v>
      </c>
      <c r="J3727" s="1">
        <v>0</v>
      </c>
      <c r="K3727" s="1">
        <v>0</v>
      </c>
      <c r="L3727" s="3">
        <v>1</v>
      </c>
      <c r="M3727" s="6">
        <v>2.4</v>
      </c>
      <c r="N3727" s="13">
        <v>2.4</v>
      </c>
      <c r="O3727" s="3">
        <v>44</v>
      </c>
      <c r="P3727" s="1">
        <v>2</v>
      </c>
      <c r="Q3727" s="1">
        <v>2</v>
      </c>
      <c r="R3727" s="3">
        <v>1</v>
      </c>
      <c r="S3727" s="1">
        <v>100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3">
        <v>11</v>
      </c>
      <c r="AD3727" s="1">
        <v>9.9855619000000007E-2</v>
      </c>
      <c r="AE3727" s="1">
        <v>2.21434269404167E-2</v>
      </c>
      <c r="AF3727" s="1">
        <v>4</v>
      </c>
      <c r="AG3727" s="2">
        <v>4</v>
      </c>
      <c r="AH3727" s="1">
        <v>11</v>
      </c>
      <c r="AI3727" s="1">
        <v>3</v>
      </c>
      <c r="AJ3727" s="1">
        <v>3</v>
      </c>
      <c r="AK3727" s="1">
        <v>51</v>
      </c>
    </row>
    <row r="3728" spans="1:37" x14ac:dyDescent="0.2">
      <c r="A3728" t="s">
        <v>3726</v>
      </c>
      <c r="B3728" t="s">
        <v>5168</v>
      </c>
      <c r="C3728" t="s">
        <v>5605</v>
      </c>
      <c r="D3728" t="s">
        <v>12447</v>
      </c>
      <c r="E3728" t="s">
        <v>10586</v>
      </c>
      <c r="F3728" s="35" t="s">
        <v>12492</v>
      </c>
      <c r="G3728" s="1" t="s">
        <v>5104</v>
      </c>
      <c r="H3728" s="1" t="s">
        <v>5104</v>
      </c>
      <c r="I3728" s="3">
        <v>1</v>
      </c>
      <c r="J3728" s="1">
        <v>0</v>
      </c>
      <c r="K3728" s="1">
        <v>0</v>
      </c>
      <c r="L3728" s="3">
        <v>1</v>
      </c>
      <c r="M3728" s="6">
        <v>2.5</v>
      </c>
      <c r="N3728" s="13">
        <v>2.5</v>
      </c>
      <c r="O3728" s="3">
        <v>44</v>
      </c>
      <c r="P3728" s="1">
        <v>1.96</v>
      </c>
      <c r="Q3728" s="1">
        <v>1.96</v>
      </c>
      <c r="R3728" s="3">
        <v>47</v>
      </c>
      <c r="S3728" s="1">
        <v>100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3">
        <v>11</v>
      </c>
      <c r="AD3728" s="1">
        <v>9.9855619000000007E-2</v>
      </c>
      <c r="AE3728" s="1">
        <v>2.21434269404167E-2</v>
      </c>
      <c r="AF3728" s="1">
        <v>4</v>
      </c>
      <c r="AG3728" s="2">
        <v>4</v>
      </c>
      <c r="AH3728" s="1">
        <v>11</v>
      </c>
      <c r="AI3728" s="1">
        <v>4</v>
      </c>
      <c r="AJ3728" s="1">
        <v>4</v>
      </c>
      <c r="AK3728" s="1">
        <v>51</v>
      </c>
    </row>
    <row r="3729" spans="1:37" x14ac:dyDescent="0.2">
      <c r="A3729" t="s">
        <v>3727</v>
      </c>
      <c r="B3729" t="s">
        <v>5168</v>
      </c>
      <c r="C3729" t="s">
        <v>5605</v>
      </c>
      <c r="D3729" t="s">
        <v>12447</v>
      </c>
      <c r="E3729" t="s">
        <v>12493</v>
      </c>
      <c r="F3729" s="35" t="s">
        <v>12494</v>
      </c>
      <c r="G3729" s="1" t="s">
        <v>5104</v>
      </c>
      <c r="H3729" s="1" t="s">
        <v>5104</v>
      </c>
      <c r="I3729" s="3">
        <v>1</v>
      </c>
      <c r="J3729" s="1">
        <v>0</v>
      </c>
      <c r="K3729" s="1">
        <v>0</v>
      </c>
      <c r="L3729" s="3">
        <v>1</v>
      </c>
      <c r="M3729" s="6">
        <v>7.3</v>
      </c>
      <c r="N3729" s="13">
        <v>7.3</v>
      </c>
      <c r="O3729" s="3">
        <v>44</v>
      </c>
      <c r="P3729" s="1">
        <v>1.7975000000000001</v>
      </c>
      <c r="Q3729" s="1">
        <v>1.7975000000000001</v>
      </c>
      <c r="R3729" s="3">
        <v>47</v>
      </c>
      <c r="S3729" s="1">
        <v>100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3">
        <v>11</v>
      </c>
      <c r="AD3729" s="1">
        <v>9.9855619000000007E-2</v>
      </c>
      <c r="AE3729" s="1">
        <v>2.21434269404167E-2</v>
      </c>
      <c r="AF3729" s="1">
        <v>4</v>
      </c>
      <c r="AG3729" s="2">
        <v>4</v>
      </c>
      <c r="AH3729" s="1">
        <v>11</v>
      </c>
      <c r="AI3729" s="1">
        <v>3</v>
      </c>
      <c r="AJ3729" s="1">
        <v>3</v>
      </c>
      <c r="AK3729" s="1">
        <v>51</v>
      </c>
    </row>
    <row r="3730" spans="1:37" x14ac:dyDescent="0.2">
      <c r="A3730" t="s">
        <v>3728</v>
      </c>
      <c r="B3730" t="s">
        <v>5168</v>
      </c>
      <c r="C3730" t="s">
        <v>5605</v>
      </c>
      <c r="D3730" t="s">
        <v>12447</v>
      </c>
      <c r="E3730" t="s">
        <v>12495</v>
      </c>
      <c r="F3730" s="35" t="s">
        <v>12496</v>
      </c>
      <c r="G3730" s="1" t="s">
        <v>5104</v>
      </c>
      <c r="H3730" s="1" t="s">
        <v>5104</v>
      </c>
      <c r="I3730" s="3">
        <v>1</v>
      </c>
      <c r="J3730" s="1">
        <v>0</v>
      </c>
      <c r="K3730" s="1">
        <v>0</v>
      </c>
      <c r="L3730" s="3">
        <v>1</v>
      </c>
      <c r="M3730" s="6">
        <v>4.7</v>
      </c>
      <c r="N3730" s="13">
        <v>4.7</v>
      </c>
      <c r="O3730" s="3">
        <v>44</v>
      </c>
      <c r="P3730" s="1">
        <v>1.92</v>
      </c>
      <c r="Q3730" s="1">
        <v>1.92</v>
      </c>
      <c r="R3730" s="3">
        <v>47</v>
      </c>
      <c r="S3730" s="1">
        <v>100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3">
        <v>11</v>
      </c>
      <c r="AD3730" s="1">
        <v>9.9855619000000007E-2</v>
      </c>
      <c r="AE3730" s="1">
        <v>2.21434269404167E-2</v>
      </c>
      <c r="AF3730" s="1">
        <v>4</v>
      </c>
      <c r="AG3730" s="2">
        <v>4</v>
      </c>
      <c r="AH3730" s="1">
        <v>11</v>
      </c>
      <c r="AI3730" s="1">
        <v>4</v>
      </c>
      <c r="AJ3730" s="1">
        <v>4</v>
      </c>
      <c r="AK3730" s="1">
        <v>51</v>
      </c>
    </row>
    <row r="3731" spans="1:37" x14ac:dyDescent="0.2">
      <c r="A3731" t="s">
        <v>3729</v>
      </c>
      <c r="B3731" t="s">
        <v>5168</v>
      </c>
      <c r="C3731" t="s">
        <v>5605</v>
      </c>
      <c r="D3731" t="s">
        <v>12447</v>
      </c>
      <c r="E3731" t="s">
        <v>12497</v>
      </c>
      <c r="F3731" s="35" t="s">
        <v>12498</v>
      </c>
      <c r="G3731" s="1" t="s">
        <v>5104</v>
      </c>
      <c r="H3731" s="1" t="s">
        <v>5104</v>
      </c>
      <c r="I3731" s="3">
        <v>1</v>
      </c>
      <c r="J3731" s="1">
        <v>0</v>
      </c>
      <c r="K3731" s="1">
        <v>0</v>
      </c>
      <c r="L3731" s="3">
        <v>1</v>
      </c>
      <c r="M3731" s="6">
        <v>5.3</v>
      </c>
      <c r="N3731" s="13">
        <v>5.3</v>
      </c>
      <c r="O3731" s="3">
        <v>44</v>
      </c>
      <c r="P3731" s="1">
        <v>2.1949999999999998</v>
      </c>
      <c r="Q3731" s="1">
        <v>2.1949999999999998</v>
      </c>
      <c r="R3731" s="3">
        <v>47</v>
      </c>
      <c r="S3731" s="1">
        <v>100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3">
        <v>11</v>
      </c>
      <c r="AD3731" s="1">
        <v>9.9855619000000007E-2</v>
      </c>
      <c r="AE3731" s="1">
        <v>2.21434269404167E-2</v>
      </c>
      <c r="AF3731" s="1">
        <v>4</v>
      </c>
      <c r="AG3731" s="2">
        <v>4</v>
      </c>
      <c r="AH3731" s="1">
        <v>11</v>
      </c>
      <c r="AI3731" s="1">
        <v>8</v>
      </c>
      <c r="AJ3731" s="1">
        <v>8</v>
      </c>
      <c r="AK3731" s="1">
        <v>51</v>
      </c>
    </row>
    <row r="3732" spans="1:37" x14ac:dyDescent="0.2">
      <c r="A3732" t="s">
        <v>3730</v>
      </c>
      <c r="B3732" t="s">
        <v>5168</v>
      </c>
      <c r="C3732" t="s">
        <v>5605</v>
      </c>
      <c r="D3732" t="s">
        <v>12447</v>
      </c>
      <c r="E3732" t="s">
        <v>12499</v>
      </c>
      <c r="F3732" s="35" t="s">
        <v>12500</v>
      </c>
      <c r="G3732" s="1" t="s">
        <v>5104</v>
      </c>
      <c r="H3732" s="1" t="s">
        <v>5104</v>
      </c>
      <c r="I3732" s="3">
        <v>1</v>
      </c>
      <c r="J3732" s="1">
        <v>0</v>
      </c>
      <c r="K3732" s="1">
        <v>0</v>
      </c>
      <c r="L3732" s="3">
        <v>1</v>
      </c>
      <c r="M3732" s="6">
        <v>7.4</v>
      </c>
      <c r="N3732" s="13">
        <v>7.4</v>
      </c>
      <c r="O3732" s="3">
        <v>44</v>
      </c>
      <c r="P3732" s="1" t="s">
        <v>2</v>
      </c>
      <c r="Q3732" s="1">
        <v>1.2219</v>
      </c>
      <c r="R3732" s="3" t="s">
        <v>14989</v>
      </c>
      <c r="S3732" s="1">
        <v>100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3">
        <v>11</v>
      </c>
      <c r="AD3732" s="1">
        <v>9.9855619000000007E-2</v>
      </c>
      <c r="AE3732" s="1">
        <v>2.21434269404167E-2</v>
      </c>
      <c r="AF3732" s="1">
        <v>4</v>
      </c>
      <c r="AG3732" s="2">
        <v>4</v>
      </c>
      <c r="AH3732" s="1">
        <v>11</v>
      </c>
      <c r="AI3732" s="1">
        <v>1</v>
      </c>
      <c r="AJ3732" s="1">
        <v>1</v>
      </c>
      <c r="AK3732" s="1">
        <v>51</v>
      </c>
    </row>
    <row r="3733" spans="1:37" x14ac:dyDescent="0.2">
      <c r="A3733" t="s">
        <v>3731</v>
      </c>
      <c r="B3733" t="s">
        <v>5168</v>
      </c>
      <c r="C3733" t="s">
        <v>5605</v>
      </c>
      <c r="D3733" t="s">
        <v>12447</v>
      </c>
      <c r="E3733" t="s">
        <v>12501</v>
      </c>
      <c r="F3733" s="35" t="s">
        <v>12502</v>
      </c>
      <c r="G3733" s="1" t="s">
        <v>5104</v>
      </c>
      <c r="H3733" s="1" t="s">
        <v>5104</v>
      </c>
      <c r="I3733" s="3">
        <v>1</v>
      </c>
      <c r="J3733" s="1">
        <v>1</v>
      </c>
      <c r="K3733" s="1">
        <v>1</v>
      </c>
      <c r="L3733" s="3">
        <v>1</v>
      </c>
      <c r="M3733" s="6">
        <v>5.7</v>
      </c>
      <c r="N3733" s="13">
        <v>5.7</v>
      </c>
      <c r="O3733" s="3">
        <v>44</v>
      </c>
      <c r="P3733" s="1">
        <v>1.3274999999999999</v>
      </c>
      <c r="Q3733" s="1">
        <v>1.3274999999999999</v>
      </c>
      <c r="R3733" s="3">
        <v>47</v>
      </c>
      <c r="S3733" s="1">
        <v>100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3">
        <v>11</v>
      </c>
      <c r="AD3733" s="1">
        <v>9.9855619000000007E-2</v>
      </c>
      <c r="AE3733" s="1">
        <v>2.21434269404167E-2</v>
      </c>
      <c r="AF3733" s="1">
        <v>4</v>
      </c>
      <c r="AG3733" s="2">
        <v>4</v>
      </c>
      <c r="AH3733" s="1">
        <v>11</v>
      </c>
      <c r="AI3733" s="1">
        <v>7</v>
      </c>
      <c r="AJ3733" s="1">
        <v>7</v>
      </c>
      <c r="AK3733" s="1">
        <v>51</v>
      </c>
    </row>
    <row r="3734" spans="1:37" x14ac:dyDescent="0.2">
      <c r="A3734" t="s">
        <v>3732</v>
      </c>
      <c r="B3734" t="s">
        <v>5168</v>
      </c>
      <c r="C3734" t="s">
        <v>5605</v>
      </c>
      <c r="D3734" t="s">
        <v>12447</v>
      </c>
      <c r="E3734" t="s">
        <v>12503</v>
      </c>
      <c r="F3734" s="35" t="s">
        <v>12504</v>
      </c>
      <c r="G3734" s="1" t="s">
        <v>5104</v>
      </c>
      <c r="H3734" s="1" t="s">
        <v>5104</v>
      </c>
      <c r="I3734" s="3">
        <v>1</v>
      </c>
      <c r="J3734" s="1">
        <v>0</v>
      </c>
      <c r="K3734" s="1">
        <v>0</v>
      </c>
      <c r="L3734" s="3">
        <v>1</v>
      </c>
      <c r="M3734" s="6">
        <v>5.5</v>
      </c>
      <c r="N3734" s="13">
        <v>5.5</v>
      </c>
      <c r="O3734" s="3">
        <v>44</v>
      </c>
      <c r="P3734" s="1">
        <v>2</v>
      </c>
      <c r="Q3734" s="1">
        <v>2</v>
      </c>
      <c r="R3734" s="3">
        <v>1</v>
      </c>
      <c r="S3734" s="1">
        <v>100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3">
        <v>11</v>
      </c>
      <c r="AD3734" s="1">
        <v>9.9855619000000007E-2</v>
      </c>
      <c r="AE3734" s="1">
        <v>2.21434269404167E-2</v>
      </c>
      <c r="AF3734" s="1">
        <v>4</v>
      </c>
      <c r="AG3734" s="2">
        <v>4</v>
      </c>
      <c r="AH3734" s="1">
        <v>11</v>
      </c>
      <c r="AI3734" s="1">
        <v>5</v>
      </c>
      <c r="AJ3734" s="1">
        <v>5</v>
      </c>
      <c r="AK3734" s="1">
        <v>51</v>
      </c>
    </row>
    <row r="3735" spans="1:37" x14ac:dyDescent="0.2">
      <c r="A3735" t="s">
        <v>3733</v>
      </c>
      <c r="B3735" t="s">
        <v>5168</v>
      </c>
      <c r="C3735" t="s">
        <v>5605</v>
      </c>
      <c r="D3735" t="s">
        <v>12447</v>
      </c>
      <c r="E3735" t="s">
        <v>5231</v>
      </c>
      <c r="F3735" s="35" t="s">
        <v>12505</v>
      </c>
      <c r="G3735" s="1" t="s">
        <v>5104</v>
      </c>
      <c r="H3735" s="1" t="s">
        <v>5104</v>
      </c>
      <c r="I3735" s="3">
        <v>1</v>
      </c>
      <c r="J3735" s="1">
        <v>1</v>
      </c>
      <c r="K3735" s="1">
        <v>1</v>
      </c>
      <c r="L3735" s="3">
        <v>35</v>
      </c>
      <c r="M3735" s="6">
        <v>5.7</v>
      </c>
      <c r="N3735" s="13">
        <v>5.7</v>
      </c>
      <c r="O3735" s="3">
        <v>44</v>
      </c>
      <c r="P3735" s="1">
        <v>1.2</v>
      </c>
      <c r="Q3735" s="1">
        <v>1.2</v>
      </c>
      <c r="R3735" s="3">
        <v>47</v>
      </c>
      <c r="S3735" s="1">
        <v>100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3">
        <v>11</v>
      </c>
      <c r="AD3735" s="1">
        <v>9.9855619000000007E-2</v>
      </c>
      <c r="AE3735" s="1">
        <v>2.21434269404167E-2</v>
      </c>
      <c r="AF3735" s="1">
        <v>4</v>
      </c>
      <c r="AG3735" s="2">
        <v>4</v>
      </c>
      <c r="AH3735" s="1">
        <v>11</v>
      </c>
      <c r="AI3735" s="1">
        <v>4</v>
      </c>
      <c r="AJ3735" s="1">
        <v>4</v>
      </c>
      <c r="AK3735" s="1">
        <v>51</v>
      </c>
    </row>
    <row r="3736" spans="1:37" x14ac:dyDescent="0.2">
      <c r="A3736" t="s">
        <v>3734</v>
      </c>
      <c r="B3736" t="s">
        <v>5168</v>
      </c>
      <c r="C3736" t="s">
        <v>5605</v>
      </c>
      <c r="D3736" t="s">
        <v>12447</v>
      </c>
      <c r="E3736" t="s">
        <v>12506</v>
      </c>
      <c r="F3736" s="35" t="s">
        <v>12507</v>
      </c>
      <c r="G3736" s="1" t="s">
        <v>5104</v>
      </c>
      <c r="H3736" s="1" t="s">
        <v>5104</v>
      </c>
      <c r="I3736" s="3">
        <v>1</v>
      </c>
      <c r="J3736" s="1">
        <v>0</v>
      </c>
      <c r="K3736" s="1">
        <v>0</v>
      </c>
      <c r="L3736" s="3">
        <v>1</v>
      </c>
      <c r="M3736" s="6">
        <v>5.8</v>
      </c>
      <c r="N3736" s="13">
        <v>5.8</v>
      </c>
      <c r="O3736" s="3">
        <v>44</v>
      </c>
      <c r="P3736" s="1" t="s">
        <v>2</v>
      </c>
      <c r="Q3736" s="1">
        <v>1.4738</v>
      </c>
      <c r="R3736" s="3" t="s">
        <v>14989</v>
      </c>
      <c r="S3736" s="1">
        <v>100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3">
        <v>1</v>
      </c>
      <c r="AD3736" s="1">
        <v>9.9855619000000007E-2</v>
      </c>
      <c r="AE3736" s="1">
        <v>2.21434269404167E-2</v>
      </c>
      <c r="AF3736" s="1">
        <v>4</v>
      </c>
      <c r="AG3736" s="2">
        <v>4</v>
      </c>
      <c r="AH3736" s="1">
        <v>1</v>
      </c>
      <c r="AI3736" s="1">
        <v>2</v>
      </c>
      <c r="AJ3736" s="1">
        <v>2</v>
      </c>
      <c r="AK3736" s="1">
        <v>51</v>
      </c>
    </row>
    <row r="3737" spans="1:37" x14ac:dyDescent="0.2">
      <c r="A3737" t="s">
        <v>3735</v>
      </c>
      <c r="B3737" t="s">
        <v>5168</v>
      </c>
      <c r="C3737" t="s">
        <v>5605</v>
      </c>
      <c r="D3737" t="s">
        <v>12447</v>
      </c>
      <c r="E3737" t="s">
        <v>12508</v>
      </c>
      <c r="F3737" s="35" t="s">
        <v>15125</v>
      </c>
      <c r="G3737" s="1" t="s">
        <v>5104</v>
      </c>
      <c r="H3737" s="1" t="s">
        <v>5104</v>
      </c>
      <c r="I3737" s="3">
        <v>1</v>
      </c>
      <c r="J3737" s="1">
        <v>0</v>
      </c>
      <c r="K3737" s="1">
        <v>0</v>
      </c>
      <c r="L3737" s="3">
        <v>1</v>
      </c>
      <c r="M3737" s="6">
        <v>6.9</v>
      </c>
      <c r="N3737" s="13">
        <v>6.9</v>
      </c>
      <c r="O3737" s="3">
        <v>44</v>
      </c>
      <c r="P3737" s="1">
        <v>1.97</v>
      </c>
      <c r="Q3737" s="1">
        <v>1.97</v>
      </c>
      <c r="R3737" s="3">
        <v>47</v>
      </c>
      <c r="S3737" s="1">
        <v>100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3">
        <v>11</v>
      </c>
      <c r="AD3737" s="1">
        <v>9.9855619000000007E-2</v>
      </c>
      <c r="AE3737" s="1">
        <v>2.21434269404167E-2</v>
      </c>
      <c r="AF3737" s="1">
        <v>4</v>
      </c>
      <c r="AG3737" s="2">
        <v>4</v>
      </c>
      <c r="AH3737" s="1">
        <v>11</v>
      </c>
      <c r="AI3737" s="1">
        <v>3</v>
      </c>
      <c r="AJ3737" s="1">
        <v>3</v>
      </c>
      <c r="AK3737" s="1">
        <v>51</v>
      </c>
    </row>
    <row r="3738" spans="1:37" x14ac:dyDescent="0.2">
      <c r="A3738" t="s">
        <v>3736</v>
      </c>
      <c r="B3738" t="s">
        <v>5168</v>
      </c>
      <c r="C3738" t="s">
        <v>5605</v>
      </c>
      <c r="D3738" t="s">
        <v>12447</v>
      </c>
      <c r="E3738" t="s">
        <v>12509</v>
      </c>
      <c r="F3738" s="35" t="s">
        <v>12510</v>
      </c>
      <c r="G3738" s="1" t="s">
        <v>5104</v>
      </c>
      <c r="H3738" s="1" t="s">
        <v>5104</v>
      </c>
      <c r="I3738" s="3">
        <v>1</v>
      </c>
      <c r="J3738" s="1">
        <v>0</v>
      </c>
      <c r="K3738" s="1">
        <v>0</v>
      </c>
      <c r="L3738" s="3">
        <v>1</v>
      </c>
      <c r="M3738" s="6">
        <v>4.5999999999999996</v>
      </c>
      <c r="N3738" s="13">
        <v>4.5999999999999996</v>
      </c>
      <c r="O3738" s="3">
        <v>44</v>
      </c>
      <c r="P3738" s="1">
        <v>1.96</v>
      </c>
      <c r="Q3738" s="1">
        <v>1.96</v>
      </c>
      <c r="R3738" s="3">
        <v>47</v>
      </c>
      <c r="S3738" s="1">
        <v>100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3">
        <v>11</v>
      </c>
      <c r="AD3738" s="1">
        <v>9.9855619000000007E-2</v>
      </c>
      <c r="AE3738" s="1">
        <v>2.21434269404167E-2</v>
      </c>
      <c r="AF3738" s="1">
        <v>4</v>
      </c>
      <c r="AG3738" s="2">
        <v>4</v>
      </c>
      <c r="AH3738" s="1">
        <v>11</v>
      </c>
      <c r="AI3738" s="1">
        <v>4</v>
      </c>
      <c r="AJ3738" s="1">
        <v>4</v>
      </c>
      <c r="AK3738" s="1">
        <v>51</v>
      </c>
    </row>
    <row r="3739" spans="1:37" x14ac:dyDescent="0.2">
      <c r="A3739" t="s">
        <v>3737</v>
      </c>
      <c r="B3739" t="s">
        <v>5168</v>
      </c>
      <c r="C3739" t="s">
        <v>5605</v>
      </c>
      <c r="D3739" t="s">
        <v>12447</v>
      </c>
      <c r="E3739" t="s">
        <v>12511</v>
      </c>
      <c r="F3739" s="35" t="s">
        <v>12512</v>
      </c>
      <c r="G3739" s="1" t="s">
        <v>5104</v>
      </c>
      <c r="H3739" s="1" t="s">
        <v>5104</v>
      </c>
      <c r="I3739" s="3">
        <v>1</v>
      </c>
      <c r="J3739" s="1">
        <v>0</v>
      </c>
      <c r="K3739" s="1">
        <v>0</v>
      </c>
      <c r="L3739" s="3">
        <v>1</v>
      </c>
      <c r="M3739" s="6">
        <v>15.2</v>
      </c>
      <c r="N3739" s="13">
        <v>15.2</v>
      </c>
      <c r="O3739" s="3">
        <v>44</v>
      </c>
      <c r="P3739" s="1">
        <v>0.98</v>
      </c>
      <c r="Q3739" s="1">
        <v>0.98</v>
      </c>
      <c r="R3739" s="3">
        <v>47</v>
      </c>
      <c r="S3739" s="1">
        <v>100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3">
        <v>11</v>
      </c>
      <c r="AD3739" s="1">
        <v>9.9855619000000007E-2</v>
      </c>
      <c r="AE3739" s="1">
        <v>2.21434269404167E-2</v>
      </c>
      <c r="AF3739" s="1">
        <v>4</v>
      </c>
      <c r="AG3739" s="2">
        <v>4</v>
      </c>
      <c r="AH3739" s="1">
        <v>11</v>
      </c>
      <c r="AI3739" s="1">
        <v>8</v>
      </c>
      <c r="AJ3739" s="1">
        <v>8</v>
      </c>
      <c r="AK3739" s="1">
        <v>51</v>
      </c>
    </row>
    <row r="3740" spans="1:37" x14ac:dyDescent="0.2">
      <c r="A3740" t="s">
        <v>3738</v>
      </c>
      <c r="B3740" t="s">
        <v>5168</v>
      </c>
      <c r="C3740" t="s">
        <v>5605</v>
      </c>
      <c r="D3740" t="s">
        <v>12447</v>
      </c>
      <c r="E3740" t="s">
        <v>6556</v>
      </c>
      <c r="F3740" s="35" t="s">
        <v>12513</v>
      </c>
      <c r="G3740" s="1" t="s">
        <v>5104</v>
      </c>
      <c r="H3740" s="1" t="s">
        <v>5104</v>
      </c>
      <c r="I3740" s="3">
        <v>1</v>
      </c>
      <c r="J3740" s="1">
        <v>0</v>
      </c>
      <c r="K3740" s="1">
        <v>0</v>
      </c>
      <c r="L3740" s="3">
        <v>1</v>
      </c>
      <c r="M3740" s="6">
        <v>5.8</v>
      </c>
      <c r="N3740" s="13">
        <v>5.8</v>
      </c>
      <c r="O3740" s="3">
        <v>44</v>
      </c>
      <c r="P3740" s="1">
        <v>1.97</v>
      </c>
      <c r="Q3740" s="1">
        <v>1.97</v>
      </c>
      <c r="R3740" s="3">
        <v>47</v>
      </c>
      <c r="S3740" s="1">
        <v>100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3">
        <v>11</v>
      </c>
      <c r="AD3740" s="1">
        <v>9.9855619000000007E-2</v>
      </c>
      <c r="AE3740" s="1">
        <v>2.21434269404167E-2</v>
      </c>
      <c r="AF3740" s="1">
        <v>4</v>
      </c>
      <c r="AG3740" s="2">
        <v>4</v>
      </c>
      <c r="AH3740" s="1">
        <v>11</v>
      </c>
      <c r="AI3740" s="1">
        <v>3</v>
      </c>
      <c r="AJ3740" s="1">
        <v>3</v>
      </c>
      <c r="AK3740" s="11">
        <v>1</v>
      </c>
    </row>
    <row r="3741" spans="1:37" x14ac:dyDescent="0.2">
      <c r="A3741" t="s">
        <v>3739</v>
      </c>
      <c r="B3741" t="s">
        <v>5168</v>
      </c>
      <c r="C3741" t="s">
        <v>5605</v>
      </c>
      <c r="D3741" t="s">
        <v>12447</v>
      </c>
      <c r="E3741" t="s">
        <v>7258</v>
      </c>
      <c r="F3741" s="35" t="s">
        <v>12514</v>
      </c>
      <c r="G3741" s="1" t="s">
        <v>5104</v>
      </c>
      <c r="H3741" s="1" t="s">
        <v>5104</v>
      </c>
      <c r="I3741" s="3">
        <v>1</v>
      </c>
      <c r="J3741" s="1">
        <v>0</v>
      </c>
      <c r="K3741" s="1">
        <v>0</v>
      </c>
      <c r="L3741" s="3">
        <v>1</v>
      </c>
      <c r="M3741" s="6">
        <v>4.7</v>
      </c>
      <c r="N3741" s="13">
        <v>4.7</v>
      </c>
      <c r="O3741" s="3">
        <v>44</v>
      </c>
      <c r="P3741" s="1">
        <v>1.92</v>
      </c>
      <c r="Q3741" s="1">
        <v>1.92</v>
      </c>
      <c r="R3741" s="3">
        <v>47</v>
      </c>
      <c r="S3741" s="1">
        <v>100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3">
        <v>11</v>
      </c>
      <c r="AD3741" s="1">
        <v>9.9855619000000007E-2</v>
      </c>
      <c r="AE3741" s="1">
        <v>2.21434269404167E-2</v>
      </c>
      <c r="AF3741" s="1">
        <v>4</v>
      </c>
      <c r="AG3741" s="2">
        <v>4</v>
      </c>
      <c r="AH3741" s="1">
        <v>11</v>
      </c>
      <c r="AI3741" s="1">
        <v>18</v>
      </c>
      <c r="AJ3741" s="1">
        <v>18</v>
      </c>
      <c r="AK3741" s="1">
        <v>51</v>
      </c>
    </row>
    <row r="3742" spans="1:37" x14ac:dyDescent="0.2">
      <c r="A3742" t="s">
        <v>3740</v>
      </c>
      <c r="B3742" t="s">
        <v>5168</v>
      </c>
      <c r="C3742" t="s">
        <v>5605</v>
      </c>
      <c r="D3742" t="s">
        <v>12447</v>
      </c>
      <c r="E3742" t="s">
        <v>10033</v>
      </c>
      <c r="F3742" s="35" t="s">
        <v>12515</v>
      </c>
      <c r="G3742" s="1" t="s">
        <v>5104</v>
      </c>
      <c r="H3742" s="1" t="s">
        <v>5104</v>
      </c>
      <c r="I3742" s="3">
        <v>1</v>
      </c>
      <c r="J3742" s="1">
        <v>0</v>
      </c>
      <c r="K3742" s="1">
        <v>0</v>
      </c>
      <c r="L3742" s="3">
        <v>1</v>
      </c>
      <c r="M3742" s="6">
        <v>3.3</v>
      </c>
      <c r="N3742" s="13">
        <v>3.3</v>
      </c>
      <c r="O3742" s="3">
        <v>44</v>
      </c>
      <c r="P3742" s="1">
        <v>1.92</v>
      </c>
      <c r="Q3742" s="1">
        <v>1.92</v>
      </c>
      <c r="R3742" s="3">
        <v>47</v>
      </c>
      <c r="S3742" s="1">
        <v>100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3">
        <v>11</v>
      </c>
      <c r="AD3742" s="1">
        <v>9.9855619000000007E-2</v>
      </c>
      <c r="AE3742" s="1">
        <v>2.21434269404167E-2</v>
      </c>
      <c r="AF3742" s="1">
        <v>4</v>
      </c>
      <c r="AG3742" s="2">
        <v>4</v>
      </c>
      <c r="AH3742" s="1">
        <v>11</v>
      </c>
      <c r="AI3742" s="1">
        <v>3</v>
      </c>
      <c r="AJ3742" s="1">
        <v>3</v>
      </c>
      <c r="AK3742" s="1">
        <v>51</v>
      </c>
    </row>
    <row r="3743" spans="1:37" x14ac:dyDescent="0.2">
      <c r="A3743" t="s">
        <v>3741</v>
      </c>
      <c r="B3743" t="s">
        <v>5168</v>
      </c>
      <c r="C3743" t="s">
        <v>5605</v>
      </c>
      <c r="D3743" t="s">
        <v>12447</v>
      </c>
      <c r="E3743" t="s">
        <v>12516</v>
      </c>
      <c r="F3743" s="35" t="s">
        <v>12517</v>
      </c>
      <c r="G3743" s="1" t="s">
        <v>5104</v>
      </c>
      <c r="H3743" s="1" t="s">
        <v>5104</v>
      </c>
      <c r="I3743" s="3">
        <v>1</v>
      </c>
      <c r="J3743" s="1">
        <v>0</v>
      </c>
      <c r="K3743" s="1">
        <v>0</v>
      </c>
      <c r="L3743" s="3">
        <v>1</v>
      </c>
      <c r="M3743" s="6">
        <v>3.1</v>
      </c>
      <c r="N3743" s="13">
        <v>3.1</v>
      </c>
      <c r="O3743" s="3">
        <v>44</v>
      </c>
      <c r="P3743" s="1">
        <v>1.92</v>
      </c>
      <c r="Q3743" s="1">
        <v>1.92</v>
      </c>
      <c r="R3743" s="3">
        <v>47</v>
      </c>
      <c r="S3743" s="1">
        <v>100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3">
        <v>11</v>
      </c>
      <c r="AD3743" s="1">
        <v>9.9855619000000007E-2</v>
      </c>
      <c r="AE3743" s="1">
        <v>2.21434269404167E-2</v>
      </c>
      <c r="AF3743" s="1">
        <v>4</v>
      </c>
      <c r="AG3743" s="2">
        <v>4</v>
      </c>
      <c r="AH3743" s="1">
        <v>11</v>
      </c>
      <c r="AI3743" s="1">
        <v>1</v>
      </c>
      <c r="AJ3743" s="1">
        <v>1</v>
      </c>
      <c r="AK3743" s="1">
        <v>51</v>
      </c>
    </row>
    <row r="3744" spans="1:37" x14ac:dyDescent="0.2">
      <c r="A3744" t="s">
        <v>3742</v>
      </c>
      <c r="B3744" t="s">
        <v>5123</v>
      </c>
      <c r="C3744" t="s">
        <v>5124</v>
      </c>
      <c r="D3744" t="s">
        <v>12518</v>
      </c>
      <c r="E3744" t="s">
        <v>6393</v>
      </c>
      <c r="F3744" s="35" t="s">
        <v>12519</v>
      </c>
      <c r="G3744" s="1" t="s">
        <v>5104</v>
      </c>
      <c r="H3744" s="1" t="s">
        <v>5104</v>
      </c>
      <c r="I3744" s="3">
        <v>1</v>
      </c>
      <c r="J3744" s="1">
        <v>0</v>
      </c>
      <c r="K3744" s="1">
        <v>0</v>
      </c>
      <c r="L3744" s="3">
        <v>1</v>
      </c>
      <c r="M3744" s="6">
        <v>108</v>
      </c>
      <c r="N3744" s="13">
        <v>108</v>
      </c>
      <c r="O3744" s="3">
        <v>44</v>
      </c>
      <c r="P3744" s="1">
        <v>1</v>
      </c>
      <c r="Q3744" s="1">
        <v>1</v>
      </c>
      <c r="R3744" s="3">
        <v>1</v>
      </c>
      <c r="S3744" s="1">
        <v>10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90</v>
      </c>
      <c r="AC3744" s="3">
        <v>11</v>
      </c>
      <c r="AD3744" s="1">
        <v>-7.0512480000000002E-2</v>
      </c>
      <c r="AE3744" s="1">
        <v>7.1002344983720503E-2</v>
      </c>
      <c r="AF3744" s="1">
        <v>3</v>
      </c>
      <c r="AG3744" s="1">
        <v>3</v>
      </c>
      <c r="AH3744" s="1">
        <v>11</v>
      </c>
      <c r="AI3744" s="1">
        <v>1</v>
      </c>
      <c r="AJ3744" s="1">
        <v>1</v>
      </c>
      <c r="AK3744" s="1">
        <v>51</v>
      </c>
    </row>
    <row r="3745" spans="1:37" x14ac:dyDescent="0.2">
      <c r="A3745" t="s">
        <v>3743</v>
      </c>
      <c r="B3745" t="s">
        <v>5123</v>
      </c>
      <c r="C3745" t="s">
        <v>5124</v>
      </c>
      <c r="D3745" t="s">
        <v>12518</v>
      </c>
      <c r="E3745" t="s">
        <v>6111</v>
      </c>
      <c r="F3745" s="35" t="s">
        <v>12520</v>
      </c>
      <c r="G3745" s="1" t="s">
        <v>5104</v>
      </c>
      <c r="H3745" s="1" t="s">
        <v>5104</v>
      </c>
      <c r="I3745" s="3">
        <v>1</v>
      </c>
      <c r="J3745" s="1">
        <v>0</v>
      </c>
      <c r="K3745" s="1">
        <v>0</v>
      </c>
      <c r="L3745" s="3">
        <v>1</v>
      </c>
      <c r="M3745" s="6">
        <v>106</v>
      </c>
      <c r="N3745" s="13">
        <v>106</v>
      </c>
      <c r="O3745" s="3">
        <v>44</v>
      </c>
      <c r="P3745" s="1">
        <v>2</v>
      </c>
      <c r="Q3745" s="1">
        <v>2</v>
      </c>
      <c r="R3745" s="3">
        <v>47</v>
      </c>
      <c r="S3745" s="1">
        <v>10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90</v>
      </c>
      <c r="AC3745" s="3">
        <v>11</v>
      </c>
      <c r="AD3745" s="1">
        <v>-7.0512480000000002E-2</v>
      </c>
      <c r="AE3745" s="1">
        <v>7.1002344983720503E-2</v>
      </c>
      <c r="AF3745" s="1">
        <v>3</v>
      </c>
      <c r="AG3745" s="1">
        <v>3</v>
      </c>
      <c r="AH3745" s="1">
        <v>11</v>
      </c>
      <c r="AI3745" s="1">
        <v>1</v>
      </c>
      <c r="AJ3745" s="1">
        <v>1</v>
      </c>
      <c r="AK3745" s="1">
        <v>51</v>
      </c>
    </row>
    <row r="3746" spans="1:37" x14ac:dyDescent="0.2">
      <c r="A3746" t="s">
        <v>3744</v>
      </c>
      <c r="B3746" t="s">
        <v>5123</v>
      </c>
      <c r="C3746" t="s">
        <v>5124</v>
      </c>
      <c r="D3746" t="s">
        <v>12521</v>
      </c>
      <c r="E3746" t="s">
        <v>12522</v>
      </c>
      <c r="F3746" s="35" t="s">
        <v>12523</v>
      </c>
      <c r="G3746" s="1" t="s">
        <v>2</v>
      </c>
      <c r="H3746" s="1" t="s">
        <v>5104</v>
      </c>
      <c r="I3746" s="14" t="s">
        <v>14989</v>
      </c>
      <c r="J3746" s="1" t="s">
        <v>2</v>
      </c>
      <c r="K3746" s="1">
        <v>0</v>
      </c>
      <c r="L3746" s="14" t="s">
        <v>14989</v>
      </c>
      <c r="M3746" s="6">
        <v>107.2</v>
      </c>
      <c r="N3746" s="13">
        <v>107.2</v>
      </c>
      <c r="O3746" s="3">
        <v>44</v>
      </c>
      <c r="P3746" s="1">
        <v>1</v>
      </c>
      <c r="Q3746" s="1">
        <v>1</v>
      </c>
      <c r="R3746" s="3">
        <v>1</v>
      </c>
      <c r="S3746" s="1">
        <v>10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10</v>
      </c>
      <c r="Z3746" s="1">
        <v>0</v>
      </c>
      <c r="AA3746" s="1">
        <v>20</v>
      </c>
      <c r="AB3746" s="1">
        <v>60</v>
      </c>
      <c r="AC3746" s="3">
        <v>11</v>
      </c>
      <c r="AD3746" s="1">
        <v>-7.4080504000000005E-2</v>
      </c>
      <c r="AE3746" s="1">
        <v>2.32142666878427E-2</v>
      </c>
      <c r="AF3746" s="1">
        <v>3</v>
      </c>
      <c r="AG3746" s="1">
        <v>3</v>
      </c>
      <c r="AH3746" s="1">
        <v>11</v>
      </c>
      <c r="AI3746" s="1">
        <v>2</v>
      </c>
      <c r="AJ3746" s="1">
        <v>2</v>
      </c>
      <c r="AK3746" s="1">
        <v>51</v>
      </c>
    </row>
    <row r="3747" spans="1:37" x14ac:dyDescent="0.2">
      <c r="A3747" t="s">
        <v>3745</v>
      </c>
      <c r="B3747" t="s">
        <v>5412</v>
      </c>
      <c r="C3747" t="s">
        <v>6123</v>
      </c>
      <c r="D3747" t="s">
        <v>12524</v>
      </c>
      <c r="E3747" t="s">
        <v>6437</v>
      </c>
      <c r="F3747" s="35" t="s">
        <v>12525</v>
      </c>
      <c r="G3747" s="1" t="s">
        <v>5105</v>
      </c>
      <c r="H3747" s="1" t="s">
        <v>5105</v>
      </c>
      <c r="I3747" s="3">
        <v>2</v>
      </c>
      <c r="J3747" s="1">
        <v>0</v>
      </c>
      <c r="K3747" s="1">
        <v>0</v>
      </c>
      <c r="L3747" s="3">
        <v>1</v>
      </c>
      <c r="M3747" s="6">
        <v>2250</v>
      </c>
      <c r="N3747" s="13">
        <v>2250</v>
      </c>
      <c r="O3747" s="3">
        <v>44</v>
      </c>
      <c r="P3747" s="1">
        <v>1</v>
      </c>
      <c r="Q3747" s="1">
        <v>1</v>
      </c>
      <c r="R3747" s="3">
        <v>1</v>
      </c>
      <c r="S3747" s="1">
        <v>0</v>
      </c>
      <c r="T3747" s="1">
        <v>30</v>
      </c>
      <c r="U3747" s="1">
        <v>0</v>
      </c>
      <c r="V3747" s="1">
        <v>0</v>
      </c>
      <c r="W3747" s="1">
        <v>0</v>
      </c>
      <c r="X3747" s="1">
        <v>0</v>
      </c>
      <c r="Y3747" s="1">
        <v>30</v>
      </c>
      <c r="Z3747" s="1">
        <v>10</v>
      </c>
      <c r="AA3747" s="1">
        <v>0</v>
      </c>
      <c r="AB3747" s="1">
        <v>30</v>
      </c>
      <c r="AC3747" s="3">
        <v>11</v>
      </c>
      <c r="AD3747" s="1">
        <v>-6.6846883999999995E-2</v>
      </c>
      <c r="AE3747" s="1">
        <v>-4.2661470821842601E-2</v>
      </c>
      <c r="AF3747" s="1">
        <v>3</v>
      </c>
      <c r="AG3747" s="1">
        <v>3</v>
      </c>
      <c r="AH3747" s="1">
        <v>11</v>
      </c>
      <c r="AI3747" s="1">
        <v>1</v>
      </c>
      <c r="AJ3747" s="1">
        <v>1</v>
      </c>
      <c r="AK3747" s="1">
        <v>51</v>
      </c>
    </row>
    <row r="3748" spans="1:37" x14ac:dyDescent="0.2">
      <c r="A3748" t="s">
        <v>3746</v>
      </c>
      <c r="B3748" t="s">
        <v>5412</v>
      </c>
      <c r="C3748" t="s">
        <v>6123</v>
      </c>
      <c r="D3748" t="s">
        <v>12524</v>
      </c>
      <c r="E3748" t="s">
        <v>12526</v>
      </c>
      <c r="F3748" s="35" t="s">
        <v>12527</v>
      </c>
      <c r="G3748" s="1" t="s">
        <v>5105</v>
      </c>
      <c r="H3748" s="1" t="s">
        <v>5105</v>
      </c>
      <c r="I3748" s="3">
        <v>1</v>
      </c>
      <c r="J3748" s="1">
        <v>0</v>
      </c>
      <c r="K3748" s="1">
        <v>0</v>
      </c>
      <c r="L3748" s="3">
        <v>1</v>
      </c>
      <c r="M3748" s="6">
        <v>2800</v>
      </c>
      <c r="N3748" s="13">
        <v>2800</v>
      </c>
      <c r="O3748" s="3">
        <v>44</v>
      </c>
      <c r="P3748" s="1" t="s">
        <v>2</v>
      </c>
      <c r="Q3748" s="1">
        <v>1.6435999999999999</v>
      </c>
      <c r="R3748" s="3" t="s">
        <v>14989</v>
      </c>
      <c r="S3748" s="1">
        <v>0</v>
      </c>
      <c r="T3748" s="1">
        <v>30</v>
      </c>
      <c r="U3748" s="1">
        <v>0</v>
      </c>
      <c r="V3748" s="1">
        <v>0</v>
      </c>
      <c r="W3748" s="1">
        <v>0</v>
      </c>
      <c r="X3748" s="1">
        <v>0</v>
      </c>
      <c r="Y3748" s="1">
        <v>30</v>
      </c>
      <c r="Z3748" s="1">
        <v>10</v>
      </c>
      <c r="AA3748" s="1">
        <v>0</v>
      </c>
      <c r="AB3748" s="1">
        <v>30</v>
      </c>
      <c r="AC3748" s="3">
        <v>11</v>
      </c>
      <c r="AD3748" s="1">
        <v>-6.6846883999999995E-2</v>
      </c>
      <c r="AE3748" s="1">
        <v>-4.2661470821842601E-2</v>
      </c>
      <c r="AF3748" s="1">
        <v>3</v>
      </c>
      <c r="AG3748" s="1">
        <v>3</v>
      </c>
      <c r="AH3748" s="1">
        <v>11</v>
      </c>
      <c r="AI3748" s="1">
        <v>1</v>
      </c>
      <c r="AJ3748" s="1">
        <v>1</v>
      </c>
      <c r="AK3748" s="1">
        <v>51</v>
      </c>
    </row>
    <row r="3749" spans="1:37" x14ac:dyDescent="0.2">
      <c r="A3749" t="s">
        <v>3747</v>
      </c>
      <c r="B3749" t="s">
        <v>5412</v>
      </c>
      <c r="C3749" t="s">
        <v>6123</v>
      </c>
      <c r="D3749" t="s">
        <v>12524</v>
      </c>
      <c r="E3749" t="s">
        <v>12528</v>
      </c>
      <c r="F3749" s="35" t="s">
        <v>12529</v>
      </c>
      <c r="G3749" s="1" t="s">
        <v>5105</v>
      </c>
      <c r="H3749" s="1" t="s">
        <v>5105</v>
      </c>
      <c r="I3749" s="3">
        <v>1</v>
      </c>
      <c r="J3749" s="1">
        <v>0</v>
      </c>
      <c r="K3749" s="1">
        <v>0</v>
      </c>
      <c r="L3749" s="3">
        <v>1</v>
      </c>
      <c r="M3749" s="6">
        <v>1900</v>
      </c>
      <c r="N3749" s="13">
        <v>1900</v>
      </c>
      <c r="O3749" s="3">
        <v>44</v>
      </c>
      <c r="P3749" s="1">
        <v>1.1000000000000001</v>
      </c>
      <c r="Q3749" s="1">
        <v>1.1000000000000001</v>
      </c>
      <c r="R3749" s="3">
        <v>1</v>
      </c>
      <c r="S3749" s="1">
        <v>20</v>
      </c>
      <c r="T3749" s="1">
        <v>0</v>
      </c>
      <c r="U3749" s="1">
        <v>0</v>
      </c>
      <c r="V3749" s="1">
        <v>0</v>
      </c>
      <c r="W3749" s="1">
        <v>15</v>
      </c>
      <c r="X3749" s="1">
        <v>0</v>
      </c>
      <c r="Y3749" s="1">
        <v>20</v>
      </c>
      <c r="Z3749" s="1">
        <v>15</v>
      </c>
      <c r="AA3749" s="1">
        <v>10</v>
      </c>
      <c r="AB3749" s="1">
        <v>20</v>
      </c>
      <c r="AC3749" s="36">
        <v>51</v>
      </c>
      <c r="AD3749" s="1">
        <v>-2.1908937E-2</v>
      </c>
      <c r="AE3749" s="1">
        <v>-3.3816802211072403E-2</v>
      </c>
      <c r="AF3749" s="1">
        <v>3</v>
      </c>
      <c r="AG3749" s="1">
        <v>3</v>
      </c>
      <c r="AH3749" s="15">
        <v>1</v>
      </c>
      <c r="AI3749" s="1">
        <v>1</v>
      </c>
      <c r="AJ3749" s="1">
        <v>1</v>
      </c>
      <c r="AK3749" s="1">
        <v>51</v>
      </c>
    </row>
    <row r="3750" spans="1:37" x14ac:dyDescent="0.2">
      <c r="A3750" t="s">
        <v>3748</v>
      </c>
      <c r="B3750" t="s">
        <v>5412</v>
      </c>
      <c r="C3750" t="s">
        <v>6123</v>
      </c>
      <c r="D3750" t="s">
        <v>12524</v>
      </c>
      <c r="E3750" t="s">
        <v>7421</v>
      </c>
      <c r="F3750" s="35" t="s">
        <v>12530</v>
      </c>
      <c r="G3750" s="1" t="s">
        <v>5105</v>
      </c>
      <c r="H3750" s="1" t="s">
        <v>5105</v>
      </c>
      <c r="I3750" s="3">
        <v>2</v>
      </c>
      <c r="J3750" s="1">
        <v>0</v>
      </c>
      <c r="K3750" s="1">
        <v>0</v>
      </c>
      <c r="L3750" s="3">
        <v>1</v>
      </c>
      <c r="M3750" s="6">
        <v>1537.5</v>
      </c>
      <c r="N3750" s="13">
        <v>1537.5</v>
      </c>
      <c r="O3750" s="3">
        <v>44</v>
      </c>
      <c r="P3750" s="1" t="s">
        <v>2</v>
      </c>
      <c r="Q3750" s="1">
        <v>1.0662</v>
      </c>
      <c r="R3750" s="3" t="s">
        <v>14989</v>
      </c>
      <c r="S3750" s="1">
        <v>0</v>
      </c>
      <c r="T3750" s="1">
        <v>30</v>
      </c>
      <c r="U3750" s="1">
        <v>0</v>
      </c>
      <c r="V3750" s="1">
        <v>0</v>
      </c>
      <c r="W3750" s="1">
        <v>0</v>
      </c>
      <c r="X3750" s="1">
        <v>0</v>
      </c>
      <c r="Y3750" s="1">
        <v>30</v>
      </c>
      <c r="Z3750" s="1">
        <v>10</v>
      </c>
      <c r="AA3750" s="1">
        <v>0</v>
      </c>
      <c r="AB3750" s="1">
        <v>30</v>
      </c>
      <c r="AC3750" s="3">
        <v>11</v>
      </c>
      <c r="AD3750" s="1">
        <v>-6.6846883999999995E-2</v>
      </c>
      <c r="AE3750" s="1">
        <v>-4.2661470821842601E-2</v>
      </c>
      <c r="AF3750" s="1">
        <v>3</v>
      </c>
      <c r="AG3750" s="1">
        <v>3</v>
      </c>
      <c r="AH3750" s="1">
        <v>11</v>
      </c>
      <c r="AI3750" s="1">
        <v>1</v>
      </c>
      <c r="AJ3750" s="1">
        <v>1</v>
      </c>
      <c r="AK3750" s="11">
        <v>1</v>
      </c>
    </row>
    <row r="3751" spans="1:37" x14ac:dyDescent="0.2">
      <c r="A3751" t="s">
        <v>3749</v>
      </c>
      <c r="B3751" t="s">
        <v>5412</v>
      </c>
      <c r="C3751" t="s">
        <v>6123</v>
      </c>
      <c r="D3751" t="s">
        <v>12524</v>
      </c>
      <c r="E3751" t="s">
        <v>12531</v>
      </c>
      <c r="F3751" s="35" t="s">
        <v>12532</v>
      </c>
      <c r="G3751" s="1" t="s">
        <v>5105</v>
      </c>
      <c r="H3751" s="1" t="s">
        <v>5105</v>
      </c>
      <c r="I3751" s="3">
        <v>1</v>
      </c>
      <c r="J3751" s="1">
        <v>0</v>
      </c>
      <c r="K3751" s="1">
        <v>0</v>
      </c>
      <c r="L3751" s="3">
        <v>1</v>
      </c>
      <c r="M3751" s="6">
        <v>1375.5</v>
      </c>
      <c r="N3751" s="13">
        <v>1375.5</v>
      </c>
      <c r="O3751" s="3">
        <v>44</v>
      </c>
      <c r="P3751" s="1">
        <v>1.1000000000000001</v>
      </c>
      <c r="Q3751" s="1">
        <v>1.1000000000000001</v>
      </c>
      <c r="R3751" s="3">
        <v>1</v>
      </c>
      <c r="S3751" s="1">
        <v>0</v>
      </c>
      <c r="T3751" s="1">
        <v>30</v>
      </c>
      <c r="U3751" s="1">
        <v>0</v>
      </c>
      <c r="V3751" s="1">
        <v>0</v>
      </c>
      <c r="W3751" s="1">
        <v>0</v>
      </c>
      <c r="X3751" s="1">
        <v>0</v>
      </c>
      <c r="Y3751" s="1">
        <v>30</v>
      </c>
      <c r="Z3751" s="1">
        <v>10</v>
      </c>
      <c r="AA3751" s="1">
        <v>0</v>
      </c>
      <c r="AB3751" s="1">
        <v>30</v>
      </c>
      <c r="AC3751" s="3">
        <v>11</v>
      </c>
      <c r="AD3751" s="1">
        <v>-6.6846883999999995E-2</v>
      </c>
      <c r="AE3751" s="1">
        <v>-4.2661470821842601E-2</v>
      </c>
      <c r="AF3751" s="1">
        <v>3</v>
      </c>
      <c r="AG3751" s="1">
        <v>3</v>
      </c>
      <c r="AH3751" s="1">
        <v>11</v>
      </c>
      <c r="AI3751" s="1">
        <v>1</v>
      </c>
      <c r="AJ3751" s="1">
        <v>1</v>
      </c>
      <c r="AK3751" s="1">
        <v>51</v>
      </c>
    </row>
    <row r="3752" spans="1:37" x14ac:dyDescent="0.2">
      <c r="A3752" t="s">
        <v>3750</v>
      </c>
      <c r="B3752" t="s">
        <v>5412</v>
      </c>
      <c r="C3752" t="s">
        <v>6123</v>
      </c>
      <c r="D3752" t="s">
        <v>12524</v>
      </c>
      <c r="E3752" t="s">
        <v>12533</v>
      </c>
      <c r="F3752" s="35" t="s">
        <v>12534</v>
      </c>
      <c r="G3752" s="1" t="s">
        <v>5105</v>
      </c>
      <c r="H3752" s="1" t="s">
        <v>5105</v>
      </c>
      <c r="I3752" s="3">
        <v>1</v>
      </c>
      <c r="J3752" s="1">
        <v>0</v>
      </c>
      <c r="K3752" s="1">
        <v>0</v>
      </c>
      <c r="L3752" s="3">
        <v>1</v>
      </c>
      <c r="M3752" s="6">
        <v>2241</v>
      </c>
      <c r="N3752" s="13">
        <v>2241</v>
      </c>
      <c r="O3752" s="3">
        <v>44</v>
      </c>
      <c r="P3752" s="1" t="s">
        <v>2</v>
      </c>
      <c r="Q3752" s="1">
        <v>1.2316</v>
      </c>
      <c r="R3752" s="3" t="s">
        <v>14989</v>
      </c>
      <c r="S3752" s="1">
        <v>0</v>
      </c>
      <c r="T3752" s="1">
        <v>30</v>
      </c>
      <c r="U3752" s="1">
        <v>0</v>
      </c>
      <c r="V3752" s="1">
        <v>0</v>
      </c>
      <c r="W3752" s="1">
        <v>0</v>
      </c>
      <c r="X3752" s="1">
        <v>0</v>
      </c>
      <c r="Y3752" s="1">
        <v>30</v>
      </c>
      <c r="Z3752" s="1">
        <v>10</v>
      </c>
      <c r="AA3752" s="1">
        <v>0</v>
      </c>
      <c r="AB3752" s="1">
        <v>30</v>
      </c>
      <c r="AC3752" s="3">
        <v>11</v>
      </c>
      <c r="AD3752" s="1">
        <v>-6.6846883999999995E-2</v>
      </c>
      <c r="AE3752" s="1">
        <v>-4.2661470821842601E-2</v>
      </c>
      <c r="AF3752" s="1">
        <v>3</v>
      </c>
      <c r="AG3752" s="1">
        <v>3</v>
      </c>
      <c r="AH3752" s="1">
        <v>11</v>
      </c>
      <c r="AI3752" s="1">
        <v>1</v>
      </c>
      <c r="AJ3752" s="1">
        <v>1</v>
      </c>
      <c r="AK3752" s="1">
        <v>51</v>
      </c>
    </row>
    <row r="3753" spans="1:37" x14ac:dyDescent="0.2">
      <c r="A3753" t="s">
        <v>3751</v>
      </c>
      <c r="B3753" t="s">
        <v>5123</v>
      </c>
      <c r="C3753" t="s">
        <v>6199</v>
      </c>
      <c r="D3753" t="s">
        <v>12535</v>
      </c>
      <c r="E3753" t="s">
        <v>12536</v>
      </c>
      <c r="F3753" s="35" t="s">
        <v>12537</v>
      </c>
      <c r="G3753" s="1" t="s">
        <v>5104</v>
      </c>
      <c r="H3753" s="1" t="s">
        <v>5104</v>
      </c>
      <c r="I3753" s="3">
        <v>1</v>
      </c>
      <c r="J3753" s="1">
        <v>0</v>
      </c>
      <c r="K3753" s="1">
        <v>0</v>
      </c>
      <c r="L3753" s="3">
        <v>1</v>
      </c>
      <c r="M3753" s="6">
        <v>2630</v>
      </c>
      <c r="N3753" s="13">
        <v>2630</v>
      </c>
      <c r="O3753" s="3">
        <v>44</v>
      </c>
      <c r="P3753" s="1">
        <v>1.1399999999999999</v>
      </c>
      <c r="Q3753" s="1">
        <v>1.1399999999999999</v>
      </c>
      <c r="R3753" s="3">
        <v>47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30</v>
      </c>
      <c r="Z3753" s="1">
        <v>0</v>
      </c>
      <c r="AA3753" s="1">
        <v>0</v>
      </c>
      <c r="AB3753" s="1">
        <v>70</v>
      </c>
      <c r="AC3753" s="3">
        <v>11</v>
      </c>
      <c r="AD3753" s="1">
        <v>-9.6893048999999995E-2</v>
      </c>
      <c r="AE3753" s="1">
        <v>1.5037891538579901E-3</v>
      </c>
      <c r="AF3753" s="1">
        <v>1</v>
      </c>
      <c r="AG3753" s="1">
        <v>1</v>
      </c>
      <c r="AH3753" s="1">
        <v>11</v>
      </c>
      <c r="AI3753" s="1">
        <v>2</v>
      </c>
      <c r="AJ3753" s="1">
        <v>2</v>
      </c>
      <c r="AK3753" s="1">
        <v>51</v>
      </c>
    </row>
    <row r="3754" spans="1:37" x14ac:dyDescent="0.2">
      <c r="A3754" t="s">
        <v>3752</v>
      </c>
      <c r="B3754" t="s">
        <v>5565</v>
      </c>
      <c r="C3754" t="s">
        <v>5566</v>
      </c>
      <c r="D3754" t="s">
        <v>12538</v>
      </c>
      <c r="E3754" t="s">
        <v>12539</v>
      </c>
      <c r="F3754" s="35" t="s">
        <v>12540</v>
      </c>
      <c r="G3754" s="1" t="s">
        <v>5107</v>
      </c>
      <c r="H3754" s="1" t="s">
        <v>5107</v>
      </c>
      <c r="I3754" s="3">
        <v>1</v>
      </c>
      <c r="J3754" s="1">
        <v>0</v>
      </c>
      <c r="K3754" s="1">
        <v>0</v>
      </c>
      <c r="L3754" s="3">
        <v>1</v>
      </c>
      <c r="M3754" s="6">
        <v>9.1999999999999993</v>
      </c>
      <c r="N3754" s="13">
        <v>9.1999999999999993</v>
      </c>
      <c r="O3754" s="3">
        <v>44</v>
      </c>
      <c r="P3754" s="1">
        <v>5.23</v>
      </c>
      <c r="Q3754" s="1">
        <v>5.23</v>
      </c>
      <c r="R3754" s="3">
        <v>47</v>
      </c>
      <c r="S3754" s="1">
        <v>40</v>
      </c>
      <c r="T3754" s="1">
        <v>30</v>
      </c>
      <c r="U3754" s="1">
        <v>30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3">
        <v>11</v>
      </c>
      <c r="AD3754" s="1">
        <v>8.7447898999999996E-2</v>
      </c>
      <c r="AE3754" s="1">
        <v>3.9854972595989501E-3</v>
      </c>
      <c r="AF3754" s="1">
        <v>1</v>
      </c>
      <c r="AG3754" s="1">
        <v>1</v>
      </c>
      <c r="AH3754" s="1">
        <v>11</v>
      </c>
      <c r="AI3754" s="1">
        <v>2</v>
      </c>
      <c r="AJ3754" s="1">
        <v>2</v>
      </c>
      <c r="AK3754" s="1">
        <v>51</v>
      </c>
    </row>
    <row r="3755" spans="1:37" x14ac:dyDescent="0.2">
      <c r="A3755" t="s">
        <v>3753</v>
      </c>
      <c r="B3755" t="s">
        <v>5565</v>
      </c>
      <c r="C3755" t="s">
        <v>5566</v>
      </c>
      <c r="D3755" t="s">
        <v>12538</v>
      </c>
      <c r="E3755" t="s">
        <v>12541</v>
      </c>
      <c r="F3755" s="35" t="s">
        <v>12542</v>
      </c>
      <c r="G3755" s="1" t="s">
        <v>5104</v>
      </c>
      <c r="H3755" s="1" t="s">
        <v>5104</v>
      </c>
      <c r="I3755" s="3">
        <v>1</v>
      </c>
      <c r="J3755" s="1">
        <v>1</v>
      </c>
      <c r="K3755" s="1">
        <v>1</v>
      </c>
      <c r="L3755" s="3">
        <v>1</v>
      </c>
      <c r="M3755" s="6">
        <v>4.3</v>
      </c>
      <c r="N3755" s="13">
        <v>4.3</v>
      </c>
      <c r="O3755" s="3">
        <v>44</v>
      </c>
      <c r="P3755" s="1">
        <v>7.36</v>
      </c>
      <c r="Q3755" s="1">
        <v>7.36</v>
      </c>
      <c r="R3755" s="3">
        <v>47</v>
      </c>
      <c r="S3755" s="1">
        <v>40</v>
      </c>
      <c r="T3755" s="1">
        <v>30</v>
      </c>
      <c r="U3755" s="1">
        <v>30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3">
        <v>11</v>
      </c>
      <c r="AD3755" s="1">
        <v>8.7447898999999996E-2</v>
      </c>
      <c r="AE3755" s="1">
        <v>3.9854972595989501E-3</v>
      </c>
      <c r="AF3755" s="1">
        <v>1</v>
      </c>
      <c r="AG3755" s="1">
        <v>1</v>
      </c>
      <c r="AH3755" s="1">
        <v>11</v>
      </c>
      <c r="AI3755" s="1">
        <v>2</v>
      </c>
      <c r="AJ3755" s="1">
        <v>2</v>
      </c>
      <c r="AK3755" s="1">
        <v>51</v>
      </c>
    </row>
    <row r="3756" spans="1:37" x14ac:dyDescent="0.2">
      <c r="A3756" t="s">
        <v>3754</v>
      </c>
      <c r="B3756" t="s">
        <v>5565</v>
      </c>
      <c r="C3756" t="s">
        <v>5566</v>
      </c>
      <c r="D3756" t="s">
        <v>12538</v>
      </c>
      <c r="E3756" t="s">
        <v>5905</v>
      </c>
      <c r="F3756" s="35" t="s">
        <v>12543</v>
      </c>
      <c r="G3756" s="1" t="s">
        <v>5104</v>
      </c>
      <c r="H3756" s="1" t="s">
        <v>5104</v>
      </c>
      <c r="I3756" s="3">
        <v>1</v>
      </c>
      <c r="J3756" s="1">
        <v>1</v>
      </c>
      <c r="K3756" s="1">
        <v>1</v>
      </c>
      <c r="L3756" s="3">
        <v>1</v>
      </c>
      <c r="M3756" s="6">
        <v>11</v>
      </c>
      <c r="N3756" s="13">
        <v>11</v>
      </c>
      <c r="O3756" s="3">
        <v>44</v>
      </c>
      <c r="P3756" s="1">
        <v>7.6425000000000001</v>
      </c>
      <c r="Q3756" s="1">
        <v>7.6425000000000001</v>
      </c>
      <c r="R3756" s="3">
        <v>47</v>
      </c>
      <c r="S3756" s="1">
        <v>40</v>
      </c>
      <c r="T3756" s="1">
        <v>30</v>
      </c>
      <c r="U3756" s="1">
        <v>30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3">
        <v>11</v>
      </c>
      <c r="AD3756" s="1">
        <v>8.7447898999999996E-2</v>
      </c>
      <c r="AE3756" s="1">
        <v>3.9854972595989597E-3</v>
      </c>
      <c r="AF3756" s="1">
        <v>1</v>
      </c>
      <c r="AG3756" s="1">
        <v>1</v>
      </c>
      <c r="AH3756" s="1">
        <v>11</v>
      </c>
      <c r="AI3756" s="1">
        <v>6</v>
      </c>
      <c r="AJ3756" s="1">
        <v>6</v>
      </c>
      <c r="AK3756" s="1">
        <v>51</v>
      </c>
    </row>
    <row r="3757" spans="1:37" x14ac:dyDescent="0.2">
      <c r="A3757" t="s">
        <v>3755</v>
      </c>
      <c r="B3757" t="s">
        <v>5565</v>
      </c>
      <c r="C3757" t="s">
        <v>5566</v>
      </c>
      <c r="D3757" t="s">
        <v>12538</v>
      </c>
      <c r="E3757" t="s">
        <v>12544</v>
      </c>
      <c r="F3757" s="35" t="s">
        <v>12545</v>
      </c>
      <c r="G3757" s="1" t="s">
        <v>5104</v>
      </c>
      <c r="H3757" s="1" t="s">
        <v>5104</v>
      </c>
      <c r="I3757" s="3">
        <v>2</v>
      </c>
      <c r="J3757" s="1">
        <v>0</v>
      </c>
      <c r="K3757" s="1">
        <v>0</v>
      </c>
      <c r="L3757" s="3">
        <v>1</v>
      </c>
      <c r="M3757" s="6">
        <v>14.9</v>
      </c>
      <c r="N3757" s="13">
        <v>14.9</v>
      </c>
      <c r="O3757" s="3">
        <v>44</v>
      </c>
      <c r="P3757" s="1" t="s">
        <v>2</v>
      </c>
      <c r="Q3757" s="1">
        <v>5.4817</v>
      </c>
      <c r="R3757" s="3" t="s">
        <v>14989</v>
      </c>
      <c r="S3757" s="1">
        <v>40</v>
      </c>
      <c r="T3757" s="1">
        <v>30</v>
      </c>
      <c r="U3757" s="1">
        <v>30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3">
        <v>11</v>
      </c>
      <c r="AD3757" s="1">
        <v>8.7447898999999996E-2</v>
      </c>
      <c r="AE3757" s="1">
        <v>3.9854972595989597E-3</v>
      </c>
      <c r="AF3757" s="1">
        <v>1</v>
      </c>
      <c r="AG3757" s="1">
        <v>1</v>
      </c>
      <c r="AH3757" s="1">
        <v>11</v>
      </c>
      <c r="AI3757" s="1">
        <v>3</v>
      </c>
      <c r="AJ3757" s="1">
        <v>3</v>
      </c>
      <c r="AK3757" s="1">
        <v>51</v>
      </c>
    </row>
    <row r="3758" spans="1:37" x14ac:dyDescent="0.2">
      <c r="A3758" t="s">
        <v>3756</v>
      </c>
      <c r="B3758" t="s">
        <v>5565</v>
      </c>
      <c r="C3758" t="s">
        <v>5566</v>
      </c>
      <c r="D3758" t="s">
        <v>12538</v>
      </c>
      <c r="E3758" t="s">
        <v>12546</v>
      </c>
      <c r="F3758" s="35" t="s">
        <v>12547</v>
      </c>
      <c r="G3758" s="1" t="s">
        <v>5104</v>
      </c>
      <c r="H3758" s="1" t="s">
        <v>5104</v>
      </c>
      <c r="I3758" s="3">
        <v>1</v>
      </c>
      <c r="J3758" s="1">
        <v>1</v>
      </c>
      <c r="K3758" s="1">
        <v>1</v>
      </c>
      <c r="L3758" s="3">
        <v>1</v>
      </c>
      <c r="M3758" s="6">
        <v>6.1</v>
      </c>
      <c r="N3758" s="13">
        <v>6.1</v>
      </c>
      <c r="O3758" s="3">
        <v>44</v>
      </c>
      <c r="P3758" s="1">
        <v>5.9924999999999997</v>
      </c>
      <c r="Q3758" s="1">
        <v>5.9924999999999997</v>
      </c>
      <c r="R3758" s="3">
        <v>47</v>
      </c>
      <c r="S3758" s="1">
        <v>40</v>
      </c>
      <c r="T3758" s="1">
        <v>30</v>
      </c>
      <c r="U3758" s="1">
        <v>30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3">
        <v>11</v>
      </c>
      <c r="AD3758" s="1">
        <v>8.7447898999999996E-2</v>
      </c>
      <c r="AE3758" s="1">
        <v>3.9854972595989597E-3</v>
      </c>
      <c r="AF3758" s="1">
        <v>1</v>
      </c>
      <c r="AG3758" s="1">
        <v>1</v>
      </c>
      <c r="AH3758" s="1">
        <v>11</v>
      </c>
      <c r="AI3758" s="1">
        <v>4</v>
      </c>
      <c r="AJ3758" s="1">
        <v>4</v>
      </c>
      <c r="AK3758" s="1">
        <v>51</v>
      </c>
    </row>
    <row r="3759" spans="1:37" x14ac:dyDescent="0.2">
      <c r="A3759" t="s">
        <v>3757</v>
      </c>
      <c r="B3759" t="s">
        <v>5123</v>
      </c>
      <c r="C3759" t="s">
        <v>12548</v>
      </c>
      <c r="D3759" t="s">
        <v>12549</v>
      </c>
      <c r="E3759" t="s">
        <v>11170</v>
      </c>
      <c r="F3759" s="35" t="s">
        <v>12550</v>
      </c>
      <c r="G3759" s="1" t="s">
        <v>5104</v>
      </c>
      <c r="H3759" s="1" t="s">
        <v>5104</v>
      </c>
      <c r="I3759" s="3">
        <v>1</v>
      </c>
      <c r="J3759" s="1">
        <v>0</v>
      </c>
      <c r="K3759" s="1">
        <v>0</v>
      </c>
      <c r="L3759" s="3">
        <v>1</v>
      </c>
      <c r="M3759" s="6">
        <v>75</v>
      </c>
      <c r="N3759" s="13">
        <v>75</v>
      </c>
      <c r="O3759" s="3">
        <v>44</v>
      </c>
      <c r="P3759" s="1" t="s">
        <v>2</v>
      </c>
      <c r="Q3759" s="1">
        <v>1.9563999999999999</v>
      </c>
      <c r="R3759" s="3" t="s">
        <v>14989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40</v>
      </c>
      <c r="Z3759" s="1">
        <v>0</v>
      </c>
      <c r="AA3759" s="1">
        <v>30</v>
      </c>
      <c r="AB3759" s="1">
        <v>30</v>
      </c>
      <c r="AC3759" s="3">
        <v>11</v>
      </c>
      <c r="AD3759" s="1">
        <v>-8.2424935000000005E-2</v>
      </c>
      <c r="AE3759" s="1">
        <v>-5.44355162085641E-2</v>
      </c>
      <c r="AF3759" s="1">
        <v>3</v>
      </c>
      <c r="AG3759" s="1">
        <v>3</v>
      </c>
      <c r="AH3759" s="1">
        <v>11</v>
      </c>
      <c r="AI3759" s="1">
        <v>2</v>
      </c>
      <c r="AJ3759" s="1">
        <v>2</v>
      </c>
      <c r="AK3759" s="1">
        <v>51</v>
      </c>
    </row>
    <row r="3760" spans="1:37" x14ac:dyDescent="0.2">
      <c r="A3760" t="s">
        <v>3758</v>
      </c>
      <c r="B3760" t="s">
        <v>5168</v>
      </c>
      <c r="C3760" t="s">
        <v>5481</v>
      </c>
      <c r="D3760" t="s">
        <v>12551</v>
      </c>
      <c r="E3760" t="s">
        <v>12552</v>
      </c>
      <c r="F3760" s="35" t="s">
        <v>12553</v>
      </c>
      <c r="G3760" s="1" t="s">
        <v>5104</v>
      </c>
      <c r="H3760" s="1" t="s">
        <v>5104</v>
      </c>
      <c r="I3760" s="3">
        <v>1</v>
      </c>
      <c r="J3760" s="1">
        <v>0</v>
      </c>
      <c r="K3760" s="1">
        <v>0</v>
      </c>
      <c r="L3760" s="3">
        <v>1</v>
      </c>
      <c r="M3760" s="6">
        <v>47</v>
      </c>
      <c r="N3760" s="13">
        <v>47</v>
      </c>
      <c r="O3760" s="3">
        <v>44</v>
      </c>
      <c r="P3760" s="1">
        <v>0.98</v>
      </c>
      <c r="Q3760" s="1">
        <v>0.98</v>
      </c>
      <c r="R3760" s="3">
        <v>47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100</v>
      </c>
      <c r="AA3760" s="1">
        <v>0</v>
      </c>
      <c r="AB3760" s="1">
        <v>0</v>
      </c>
      <c r="AC3760" s="3">
        <v>11</v>
      </c>
      <c r="AD3760" s="1">
        <v>-2.3178500000000002E-3</v>
      </c>
      <c r="AE3760" s="1">
        <v>-1.8348295612939901E-2</v>
      </c>
      <c r="AF3760" s="1">
        <v>3</v>
      </c>
      <c r="AG3760" s="1">
        <v>3</v>
      </c>
      <c r="AH3760" s="1">
        <v>11</v>
      </c>
      <c r="AI3760" s="1">
        <v>3</v>
      </c>
      <c r="AJ3760" s="1">
        <v>3</v>
      </c>
      <c r="AK3760" s="1">
        <v>51</v>
      </c>
    </row>
    <row r="3761" spans="1:37" x14ac:dyDescent="0.2">
      <c r="A3761" t="s">
        <v>3759</v>
      </c>
      <c r="B3761" t="s">
        <v>5168</v>
      </c>
      <c r="C3761" t="s">
        <v>5847</v>
      </c>
      <c r="D3761" t="s">
        <v>12554</v>
      </c>
      <c r="E3761" t="s">
        <v>12555</v>
      </c>
      <c r="F3761" s="35" t="s">
        <v>12556</v>
      </c>
      <c r="G3761" s="1" t="s">
        <v>5104</v>
      </c>
      <c r="H3761" s="1" t="s">
        <v>5104</v>
      </c>
      <c r="I3761" s="3">
        <v>1</v>
      </c>
      <c r="J3761" s="1">
        <v>0</v>
      </c>
      <c r="K3761" s="1">
        <v>0</v>
      </c>
      <c r="L3761" s="3">
        <v>1</v>
      </c>
      <c r="M3761" s="6">
        <v>13</v>
      </c>
      <c r="N3761" s="13">
        <v>13</v>
      </c>
      <c r="O3761" s="3">
        <v>44</v>
      </c>
      <c r="P3761" s="1">
        <v>1</v>
      </c>
      <c r="Q3761" s="1">
        <v>1</v>
      </c>
      <c r="R3761" s="3">
        <v>47</v>
      </c>
      <c r="S3761" s="1">
        <v>100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3">
        <v>11</v>
      </c>
      <c r="AD3761" s="1">
        <v>9.9855619000000007E-2</v>
      </c>
      <c r="AE3761" s="1">
        <v>2.21434269404167E-2</v>
      </c>
      <c r="AF3761" s="1">
        <v>4</v>
      </c>
      <c r="AG3761" s="2">
        <v>4</v>
      </c>
      <c r="AH3761" s="1">
        <v>11</v>
      </c>
      <c r="AI3761" s="1">
        <v>2</v>
      </c>
      <c r="AJ3761" s="1">
        <v>2</v>
      </c>
      <c r="AK3761" s="1">
        <v>51</v>
      </c>
    </row>
    <row r="3762" spans="1:37" x14ac:dyDescent="0.2">
      <c r="A3762" t="s">
        <v>3760</v>
      </c>
      <c r="B3762" t="s">
        <v>5168</v>
      </c>
      <c r="C3762" t="s">
        <v>5481</v>
      </c>
      <c r="D3762" t="s">
        <v>12557</v>
      </c>
      <c r="E3762" t="s">
        <v>12558</v>
      </c>
      <c r="F3762" s="35" t="s">
        <v>14939</v>
      </c>
      <c r="G3762" s="1" t="s">
        <v>5104</v>
      </c>
      <c r="H3762" s="1" t="s">
        <v>5104</v>
      </c>
      <c r="I3762" s="3">
        <v>1</v>
      </c>
      <c r="J3762" s="1">
        <v>0</v>
      </c>
      <c r="K3762" s="1">
        <v>0</v>
      </c>
      <c r="L3762" s="3">
        <v>1</v>
      </c>
      <c r="M3762" s="6">
        <v>55</v>
      </c>
      <c r="N3762" s="13">
        <v>55</v>
      </c>
      <c r="O3762" s="3">
        <v>44</v>
      </c>
      <c r="P3762" s="1">
        <v>1</v>
      </c>
      <c r="Q3762" s="1">
        <v>1</v>
      </c>
      <c r="R3762" s="3">
        <v>1</v>
      </c>
      <c r="S3762" s="1">
        <v>20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80</v>
      </c>
      <c r="Z3762" s="1">
        <v>0</v>
      </c>
      <c r="AA3762" s="1">
        <v>0</v>
      </c>
      <c r="AB3762" s="1">
        <v>0</v>
      </c>
      <c r="AC3762" s="3">
        <v>1</v>
      </c>
      <c r="AD3762" s="1">
        <v>4.2783719999999999E-3</v>
      </c>
      <c r="AE3762" s="1">
        <v>-0.10003959396042</v>
      </c>
      <c r="AF3762" s="1">
        <v>3</v>
      </c>
      <c r="AG3762" s="1">
        <v>3</v>
      </c>
      <c r="AH3762" s="1">
        <v>1</v>
      </c>
      <c r="AI3762" s="1">
        <v>1</v>
      </c>
      <c r="AJ3762" s="1">
        <v>1</v>
      </c>
      <c r="AK3762" s="1">
        <v>51</v>
      </c>
    </row>
    <row r="3763" spans="1:37" x14ac:dyDescent="0.2">
      <c r="A3763" t="s">
        <v>3761</v>
      </c>
      <c r="B3763" t="s">
        <v>5168</v>
      </c>
      <c r="C3763" t="s">
        <v>5481</v>
      </c>
      <c r="D3763" t="s">
        <v>12557</v>
      </c>
      <c r="E3763" t="s">
        <v>8422</v>
      </c>
      <c r="F3763" s="35" t="s">
        <v>12559</v>
      </c>
      <c r="G3763" s="1" t="s">
        <v>5104</v>
      </c>
      <c r="H3763" s="1" t="s">
        <v>5104</v>
      </c>
      <c r="I3763" s="3">
        <v>1</v>
      </c>
      <c r="J3763" s="1">
        <v>0</v>
      </c>
      <c r="K3763" s="1">
        <v>0</v>
      </c>
      <c r="L3763" s="3">
        <v>1</v>
      </c>
      <c r="M3763" s="6">
        <v>18</v>
      </c>
      <c r="N3763" s="13">
        <v>18</v>
      </c>
      <c r="O3763" s="3">
        <v>1</v>
      </c>
      <c r="P3763" s="1" t="s">
        <v>2</v>
      </c>
      <c r="Q3763" s="1">
        <v>2.6953</v>
      </c>
      <c r="R3763" s="3" t="s">
        <v>14989</v>
      </c>
      <c r="S3763" s="1">
        <v>9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91</v>
      </c>
      <c r="Z3763" s="1">
        <v>0</v>
      </c>
      <c r="AA3763" s="1">
        <v>0</v>
      </c>
      <c r="AB3763" s="1">
        <v>0</v>
      </c>
      <c r="AC3763" s="3">
        <v>1</v>
      </c>
      <c r="AD3763" s="1">
        <v>-1.5007524E-2</v>
      </c>
      <c r="AE3763" s="1">
        <v>-0.108161140664974</v>
      </c>
      <c r="AF3763" s="1">
        <v>3</v>
      </c>
      <c r="AG3763" s="1">
        <v>3</v>
      </c>
      <c r="AH3763" s="1">
        <v>1</v>
      </c>
      <c r="AI3763" s="1">
        <v>1</v>
      </c>
      <c r="AJ3763" s="1">
        <v>1</v>
      </c>
      <c r="AK3763" s="1">
        <v>51</v>
      </c>
    </row>
    <row r="3764" spans="1:37" x14ac:dyDescent="0.2">
      <c r="A3764" t="s">
        <v>3762</v>
      </c>
      <c r="B3764" t="s">
        <v>5168</v>
      </c>
      <c r="C3764" t="s">
        <v>5481</v>
      </c>
      <c r="D3764" t="s">
        <v>12557</v>
      </c>
      <c r="E3764" t="s">
        <v>12560</v>
      </c>
      <c r="F3764" s="35" t="s">
        <v>12561</v>
      </c>
      <c r="G3764" s="1" t="s">
        <v>5104</v>
      </c>
      <c r="H3764" s="1" t="s">
        <v>5104</v>
      </c>
      <c r="I3764" s="3">
        <v>1</v>
      </c>
      <c r="J3764" s="1">
        <v>0</v>
      </c>
      <c r="K3764" s="1">
        <v>0</v>
      </c>
      <c r="L3764" s="3">
        <v>1</v>
      </c>
      <c r="M3764" s="6">
        <v>34.200000000000003</v>
      </c>
      <c r="N3764" s="13">
        <v>34.200000000000003</v>
      </c>
      <c r="O3764" s="3">
        <v>44</v>
      </c>
      <c r="P3764" s="1" t="s">
        <v>2</v>
      </c>
      <c r="Q3764" s="1">
        <v>1.6453</v>
      </c>
      <c r="R3764" s="3" t="s">
        <v>14989</v>
      </c>
      <c r="S3764" s="1">
        <v>10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90</v>
      </c>
      <c r="Z3764" s="1">
        <v>0</v>
      </c>
      <c r="AA3764" s="1">
        <v>0</v>
      </c>
      <c r="AB3764" s="1">
        <v>0</v>
      </c>
      <c r="AC3764" s="3">
        <v>11</v>
      </c>
      <c r="AD3764" s="1">
        <v>-1.3325541999999999E-2</v>
      </c>
      <c r="AE3764" s="1">
        <v>-0.107499173838959</v>
      </c>
      <c r="AF3764" s="1">
        <v>3</v>
      </c>
      <c r="AG3764" s="1">
        <v>3</v>
      </c>
      <c r="AH3764" s="1">
        <v>11</v>
      </c>
      <c r="AI3764" s="1">
        <v>3</v>
      </c>
      <c r="AJ3764" s="1">
        <v>3</v>
      </c>
      <c r="AK3764" s="1">
        <v>51</v>
      </c>
    </row>
    <row r="3765" spans="1:37" x14ac:dyDescent="0.2">
      <c r="A3765" t="s">
        <v>3763</v>
      </c>
      <c r="B3765" t="s">
        <v>5168</v>
      </c>
      <c r="C3765" t="s">
        <v>5481</v>
      </c>
      <c r="D3765" t="s">
        <v>12557</v>
      </c>
      <c r="E3765" t="s">
        <v>12562</v>
      </c>
      <c r="F3765" s="35" t="s">
        <v>12563</v>
      </c>
      <c r="G3765" s="1" t="s">
        <v>5104</v>
      </c>
      <c r="H3765" s="1" t="s">
        <v>5104</v>
      </c>
      <c r="I3765" s="3">
        <v>1</v>
      </c>
      <c r="J3765" s="1">
        <v>0</v>
      </c>
      <c r="K3765" s="1">
        <v>0</v>
      </c>
      <c r="L3765" s="3">
        <v>1</v>
      </c>
      <c r="M3765" s="6">
        <v>14.1</v>
      </c>
      <c r="N3765" s="13">
        <v>14.1</v>
      </c>
      <c r="O3765" s="3">
        <v>44</v>
      </c>
      <c r="P3765" s="1">
        <v>0.98</v>
      </c>
      <c r="Q3765" s="1">
        <v>0.98</v>
      </c>
      <c r="R3765" s="3">
        <v>47</v>
      </c>
      <c r="S3765" s="1">
        <v>10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90</v>
      </c>
      <c r="Z3765" s="1">
        <v>0</v>
      </c>
      <c r="AA3765" s="1">
        <v>0</v>
      </c>
      <c r="AB3765" s="1">
        <v>0</v>
      </c>
      <c r="AC3765" s="3">
        <v>11</v>
      </c>
      <c r="AD3765" s="1">
        <v>-1.3325541999999999E-2</v>
      </c>
      <c r="AE3765" s="1">
        <v>-0.107499173838959</v>
      </c>
      <c r="AF3765" s="1">
        <v>3</v>
      </c>
      <c r="AG3765" s="1">
        <v>3</v>
      </c>
      <c r="AH3765" s="1">
        <v>11</v>
      </c>
      <c r="AI3765" s="1">
        <v>2</v>
      </c>
      <c r="AJ3765" s="1">
        <v>2</v>
      </c>
      <c r="AK3765" s="1">
        <v>51</v>
      </c>
    </row>
    <row r="3766" spans="1:37" x14ac:dyDescent="0.2">
      <c r="A3766" t="s">
        <v>3764</v>
      </c>
      <c r="B3766" t="s">
        <v>5168</v>
      </c>
      <c r="C3766" t="s">
        <v>5481</v>
      </c>
      <c r="D3766" t="s">
        <v>12557</v>
      </c>
      <c r="E3766" t="s">
        <v>12564</v>
      </c>
      <c r="F3766" s="35" t="s">
        <v>12565</v>
      </c>
      <c r="G3766" s="1" t="s">
        <v>5104</v>
      </c>
      <c r="H3766" s="1" t="s">
        <v>5104</v>
      </c>
      <c r="I3766" s="3">
        <v>1</v>
      </c>
      <c r="J3766" s="1">
        <v>0</v>
      </c>
      <c r="K3766" s="1">
        <v>0</v>
      </c>
      <c r="L3766" s="3">
        <v>1</v>
      </c>
      <c r="M3766" s="6">
        <v>30.5</v>
      </c>
      <c r="N3766" s="13">
        <v>30.5</v>
      </c>
      <c r="O3766" s="3">
        <v>44</v>
      </c>
      <c r="P3766" s="1" t="s">
        <v>2</v>
      </c>
      <c r="Q3766" s="1">
        <v>1.4213</v>
      </c>
      <c r="R3766" s="3" t="s">
        <v>14989</v>
      </c>
      <c r="S3766" s="1">
        <v>10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90</v>
      </c>
      <c r="Z3766" s="1">
        <v>0</v>
      </c>
      <c r="AA3766" s="1">
        <v>0</v>
      </c>
      <c r="AB3766" s="1">
        <v>0</v>
      </c>
      <c r="AC3766" s="3">
        <v>11</v>
      </c>
      <c r="AD3766" s="1">
        <v>-1.3325541999999999E-2</v>
      </c>
      <c r="AE3766" s="1">
        <v>-0.107499173838959</v>
      </c>
      <c r="AF3766" s="1">
        <v>3</v>
      </c>
      <c r="AG3766" s="1">
        <v>3</v>
      </c>
      <c r="AH3766" s="1">
        <v>11</v>
      </c>
      <c r="AI3766" s="1">
        <v>2</v>
      </c>
      <c r="AJ3766" s="1">
        <v>2</v>
      </c>
      <c r="AK3766" s="1">
        <v>51</v>
      </c>
    </row>
    <row r="3767" spans="1:37" x14ac:dyDescent="0.2">
      <c r="A3767" t="s">
        <v>3765</v>
      </c>
      <c r="B3767" t="s">
        <v>5168</v>
      </c>
      <c r="C3767" t="s">
        <v>5481</v>
      </c>
      <c r="D3767" t="s">
        <v>12557</v>
      </c>
      <c r="E3767" t="s">
        <v>6464</v>
      </c>
      <c r="F3767" s="35" t="s">
        <v>12566</v>
      </c>
      <c r="G3767" s="1" t="s">
        <v>5104</v>
      </c>
      <c r="H3767" s="1" t="s">
        <v>5104</v>
      </c>
      <c r="I3767" s="3">
        <v>1</v>
      </c>
      <c r="J3767" s="1">
        <v>0</v>
      </c>
      <c r="K3767" s="1">
        <v>0</v>
      </c>
      <c r="L3767" s="3">
        <v>1</v>
      </c>
      <c r="M3767" s="6">
        <v>26</v>
      </c>
      <c r="N3767" s="13">
        <v>26</v>
      </c>
      <c r="O3767" s="3">
        <v>44</v>
      </c>
      <c r="P3767" s="1">
        <v>0.99</v>
      </c>
      <c r="Q3767" s="1">
        <v>0.99</v>
      </c>
      <c r="R3767" s="3">
        <v>47</v>
      </c>
      <c r="S3767" s="1">
        <v>10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90</v>
      </c>
      <c r="Z3767" s="1">
        <v>0</v>
      </c>
      <c r="AA3767" s="1">
        <v>0</v>
      </c>
      <c r="AB3767" s="1">
        <v>0</v>
      </c>
      <c r="AC3767" s="3">
        <v>11</v>
      </c>
      <c r="AD3767" s="1">
        <v>-1.3325541999999999E-2</v>
      </c>
      <c r="AE3767" s="1">
        <v>-0.107499173838959</v>
      </c>
      <c r="AF3767" s="1">
        <v>3</v>
      </c>
      <c r="AG3767" s="1">
        <v>3</v>
      </c>
      <c r="AH3767" s="1">
        <v>11</v>
      </c>
      <c r="AI3767" s="1">
        <v>1</v>
      </c>
      <c r="AJ3767" s="1">
        <v>1</v>
      </c>
      <c r="AK3767" s="1">
        <v>51</v>
      </c>
    </row>
    <row r="3768" spans="1:37" x14ac:dyDescent="0.2">
      <c r="A3768" t="s">
        <v>3766</v>
      </c>
      <c r="B3768" t="s">
        <v>5168</v>
      </c>
      <c r="C3768" t="s">
        <v>5481</v>
      </c>
      <c r="D3768" t="s">
        <v>12557</v>
      </c>
      <c r="E3768" t="s">
        <v>12567</v>
      </c>
      <c r="F3768" s="35" t="s">
        <v>12568</v>
      </c>
      <c r="G3768" s="1" t="s">
        <v>5104</v>
      </c>
      <c r="H3768" s="1" t="s">
        <v>5104</v>
      </c>
      <c r="I3768" s="3">
        <v>1</v>
      </c>
      <c r="J3768" s="1">
        <v>0</v>
      </c>
      <c r="K3768" s="1">
        <v>0</v>
      </c>
      <c r="L3768" s="3">
        <v>1</v>
      </c>
      <c r="M3768" s="6">
        <v>13.5</v>
      </c>
      <c r="N3768" s="13">
        <v>13.5</v>
      </c>
      <c r="O3768" s="3">
        <v>44</v>
      </c>
      <c r="P3768" s="1">
        <v>0.99</v>
      </c>
      <c r="Q3768" s="1">
        <v>0.99</v>
      </c>
      <c r="R3768" s="3">
        <v>47</v>
      </c>
      <c r="S3768" s="1">
        <v>10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90</v>
      </c>
      <c r="Z3768" s="1">
        <v>0</v>
      </c>
      <c r="AA3768" s="1">
        <v>0</v>
      </c>
      <c r="AB3768" s="1">
        <v>0</v>
      </c>
      <c r="AC3768" s="3">
        <v>11</v>
      </c>
      <c r="AD3768" s="1">
        <v>-1.3325541999999999E-2</v>
      </c>
      <c r="AE3768" s="1">
        <v>-0.107499173838959</v>
      </c>
      <c r="AF3768" s="1">
        <v>3</v>
      </c>
      <c r="AG3768" s="1">
        <v>3</v>
      </c>
      <c r="AH3768" s="1">
        <v>11</v>
      </c>
      <c r="AI3768" s="1">
        <v>6</v>
      </c>
      <c r="AJ3768" s="1">
        <v>6</v>
      </c>
      <c r="AK3768" s="1">
        <v>51</v>
      </c>
    </row>
    <row r="3769" spans="1:37" x14ac:dyDescent="0.2">
      <c r="A3769" t="s">
        <v>3767</v>
      </c>
      <c r="B3769" t="s">
        <v>5168</v>
      </c>
      <c r="C3769" t="s">
        <v>5481</v>
      </c>
      <c r="D3769" t="s">
        <v>12557</v>
      </c>
      <c r="E3769" t="s">
        <v>12569</v>
      </c>
      <c r="F3769" s="35" t="s">
        <v>12570</v>
      </c>
      <c r="G3769" s="1" t="s">
        <v>5104</v>
      </c>
      <c r="H3769" s="1" t="s">
        <v>5104</v>
      </c>
      <c r="I3769" s="3">
        <v>1</v>
      </c>
      <c r="J3769" s="1">
        <v>0</v>
      </c>
      <c r="K3769" s="1">
        <v>0</v>
      </c>
      <c r="L3769" s="3">
        <v>1</v>
      </c>
      <c r="M3769" s="6">
        <v>50.2</v>
      </c>
      <c r="N3769" s="13">
        <v>50.2</v>
      </c>
      <c r="O3769" s="3">
        <v>44</v>
      </c>
      <c r="P3769" s="1">
        <v>0.98</v>
      </c>
      <c r="Q3769" s="1">
        <v>0.98</v>
      </c>
      <c r="R3769" s="3">
        <v>47</v>
      </c>
      <c r="S3769" s="1">
        <v>10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90</v>
      </c>
      <c r="Z3769" s="1">
        <v>0</v>
      </c>
      <c r="AA3769" s="1">
        <v>0</v>
      </c>
      <c r="AB3769" s="1">
        <v>0</v>
      </c>
      <c r="AC3769" s="3">
        <v>11</v>
      </c>
      <c r="AD3769" s="1">
        <v>-1.3325541999999999E-2</v>
      </c>
      <c r="AE3769" s="1">
        <v>-0.107499173838959</v>
      </c>
      <c r="AF3769" s="1">
        <v>3</v>
      </c>
      <c r="AG3769" s="1">
        <v>3</v>
      </c>
      <c r="AH3769" s="1">
        <v>11</v>
      </c>
      <c r="AI3769" s="1">
        <v>2</v>
      </c>
      <c r="AJ3769" s="1">
        <v>2</v>
      </c>
      <c r="AK3769" s="1">
        <v>51</v>
      </c>
    </row>
    <row r="3770" spans="1:37" x14ac:dyDescent="0.2">
      <c r="A3770" t="s">
        <v>3768</v>
      </c>
      <c r="B3770" t="s">
        <v>5168</v>
      </c>
      <c r="C3770" t="s">
        <v>5481</v>
      </c>
      <c r="D3770" t="s">
        <v>12557</v>
      </c>
      <c r="E3770" t="s">
        <v>12571</v>
      </c>
      <c r="F3770" s="35" t="s">
        <v>14939</v>
      </c>
      <c r="G3770" s="1" t="s">
        <v>5104</v>
      </c>
      <c r="H3770" s="1" t="s">
        <v>5104</v>
      </c>
      <c r="I3770" s="3">
        <v>1</v>
      </c>
      <c r="J3770" s="1">
        <v>0</v>
      </c>
      <c r="K3770" s="1">
        <v>0</v>
      </c>
      <c r="L3770" s="3">
        <v>1</v>
      </c>
      <c r="M3770" s="6">
        <v>37.1</v>
      </c>
      <c r="N3770" s="13">
        <v>37.1</v>
      </c>
      <c r="O3770" s="3">
        <v>44</v>
      </c>
      <c r="P3770" s="1" t="s">
        <v>2</v>
      </c>
      <c r="Q3770" s="1">
        <v>3.1335999999999999</v>
      </c>
      <c r="R3770" s="3" t="s">
        <v>14989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100</v>
      </c>
      <c r="Z3770" s="1">
        <v>0</v>
      </c>
      <c r="AA3770" s="1">
        <v>0</v>
      </c>
      <c r="AB3770" s="1">
        <v>0</v>
      </c>
      <c r="AC3770" s="3">
        <v>1</v>
      </c>
      <c r="AD3770" s="1">
        <v>-3.0872732999999999E-2</v>
      </c>
      <c r="AE3770" s="1">
        <v>-0.113818620885237</v>
      </c>
      <c r="AF3770" s="1">
        <v>3</v>
      </c>
      <c r="AG3770" s="1">
        <v>3</v>
      </c>
      <c r="AH3770" s="1">
        <v>1</v>
      </c>
      <c r="AI3770" s="1">
        <v>2</v>
      </c>
      <c r="AJ3770" s="1">
        <v>2</v>
      </c>
      <c r="AK3770" s="1">
        <v>51</v>
      </c>
    </row>
    <row r="3771" spans="1:37" x14ac:dyDescent="0.2">
      <c r="A3771" t="s">
        <v>3769</v>
      </c>
      <c r="B3771" t="s">
        <v>5168</v>
      </c>
      <c r="C3771" t="s">
        <v>5481</v>
      </c>
      <c r="D3771" t="s">
        <v>12557</v>
      </c>
      <c r="E3771" t="s">
        <v>6625</v>
      </c>
      <c r="F3771" s="35" t="s">
        <v>12572</v>
      </c>
      <c r="G3771" s="1" t="s">
        <v>5104</v>
      </c>
      <c r="H3771" s="1" t="s">
        <v>5104</v>
      </c>
      <c r="I3771" s="3">
        <v>1</v>
      </c>
      <c r="J3771" s="1">
        <v>0</v>
      </c>
      <c r="K3771" s="1">
        <v>0</v>
      </c>
      <c r="L3771" s="3">
        <v>1</v>
      </c>
      <c r="M3771" s="6">
        <v>24.4</v>
      </c>
      <c r="N3771" s="13">
        <v>24.4</v>
      </c>
      <c r="O3771" s="3">
        <v>44</v>
      </c>
      <c r="P3771" s="1">
        <v>0.995</v>
      </c>
      <c r="Q3771" s="1">
        <v>0.995</v>
      </c>
      <c r="R3771" s="3">
        <v>47</v>
      </c>
      <c r="S3771" s="1">
        <v>10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90</v>
      </c>
      <c r="Z3771" s="1">
        <v>0</v>
      </c>
      <c r="AA3771" s="1">
        <v>0</v>
      </c>
      <c r="AB3771" s="1">
        <v>0</v>
      </c>
      <c r="AC3771" s="3">
        <v>11</v>
      </c>
      <c r="AD3771" s="1">
        <v>-1.3325541999999999E-2</v>
      </c>
      <c r="AE3771" s="1">
        <v>-0.107499173838959</v>
      </c>
      <c r="AF3771" s="1">
        <v>3</v>
      </c>
      <c r="AG3771" s="1">
        <v>3</v>
      </c>
      <c r="AH3771" s="1">
        <v>11</v>
      </c>
      <c r="AI3771" s="1">
        <v>2</v>
      </c>
      <c r="AJ3771" s="1">
        <v>2</v>
      </c>
      <c r="AK3771" s="1">
        <v>51</v>
      </c>
    </row>
    <row r="3772" spans="1:37" x14ac:dyDescent="0.2">
      <c r="A3772" t="s">
        <v>3770</v>
      </c>
      <c r="B3772" t="s">
        <v>5168</v>
      </c>
      <c r="C3772" t="s">
        <v>5481</v>
      </c>
      <c r="D3772" t="s">
        <v>12557</v>
      </c>
      <c r="E3772" t="s">
        <v>12573</v>
      </c>
      <c r="F3772" s="35" t="s">
        <v>14939</v>
      </c>
      <c r="G3772" s="1" t="s">
        <v>5104</v>
      </c>
      <c r="H3772" s="1" t="s">
        <v>5104</v>
      </c>
      <c r="I3772" s="3">
        <v>1</v>
      </c>
      <c r="J3772" s="1">
        <v>0</v>
      </c>
      <c r="K3772" s="1">
        <v>0</v>
      </c>
      <c r="L3772" s="3">
        <v>1</v>
      </c>
      <c r="M3772" s="6">
        <v>27</v>
      </c>
      <c r="N3772" s="13">
        <v>27</v>
      </c>
      <c r="O3772" s="3">
        <v>44</v>
      </c>
      <c r="P3772" s="1" t="s">
        <v>2</v>
      </c>
      <c r="Q3772" s="1">
        <v>3.6097999999999999</v>
      </c>
      <c r="R3772" s="3" t="s">
        <v>14989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100</v>
      </c>
      <c r="Z3772" s="1">
        <v>0</v>
      </c>
      <c r="AA3772" s="1">
        <v>0</v>
      </c>
      <c r="AB3772" s="1">
        <v>0</v>
      </c>
      <c r="AC3772" s="3">
        <v>44</v>
      </c>
      <c r="AD3772" s="1">
        <v>-3.0872732999999999E-2</v>
      </c>
      <c r="AE3772" s="1">
        <v>-0.113818620885237</v>
      </c>
      <c r="AF3772" s="1">
        <v>3</v>
      </c>
      <c r="AG3772" s="1">
        <v>3</v>
      </c>
      <c r="AH3772" s="1">
        <v>1</v>
      </c>
      <c r="AI3772" s="1">
        <v>1</v>
      </c>
      <c r="AJ3772" s="1">
        <v>1</v>
      </c>
      <c r="AK3772" s="1">
        <v>51</v>
      </c>
    </row>
    <row r="3773" spans="1:37" x14ac:dyDescent="0.2">
      <c r="A3773" t="s">
        <v>3771</v>
      </c>
      <c r="B3773" t="s">
        <v>5168</v>
      </c>
      <c r="C3773" t="s">
        <v>5481</v>
      </c>
      <c r="D3773" t="s">
        <v>12557</v>
      </c>
      <c r="E3773" t="s">
        <v>12574</v>
      </c>
      <c r="F3773" s="35" t="s">
        <v>14939</v>
      </c>
      <c r="G3773" s="1" t="s">
        <v>5104</v>
      </c>
      <c r="H3773" s="1" t="s">
        <v>5104</v>
      </c>
      <c r="I3773" s="3">
        <v>1</v>
      </c>
      <c r="J3773" s="1">
        <v>0</v>
      </c>
      <c r="K3773" s="1">
        <v>0</v>
      </c>
      <c r="L3773" s="3">
        <v>1</v>
      </c>
      <c r="M3773" s="6">
        <v>18</v>
      </c>
      <c r="N3773" s="13">
        <v>18</v>
      </c>
      <c r="O3773" s="3">
        <v>44</v>
      </c>
      <c r="P3773" s="1">
        <v>1</v>
      </c>
      <c r="Q3773" s="1">
        <v>1</v>
      </c>
      <c r="R3773" s="3">
        <v>1</v>
      </c>
      <c r="S3773" s="1">
        <v>10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90</v>
      </c>
      <c r="Z3773" s="1">
        <v>0</v>
      </c>
      <c r="AA3773" s="1">
        <v>0</v>
      </c>
      <c r="AB3773" s="1">
        <v>0</v>
      </c>
      <c r="AC3773" s="3">
        <v>1</v>
      </c>
      <c r="AD3773" s="1">
        <v>-1.3325541999999999E-2</v>
      </c>
      <c r="AE3773" s="1">
        <v>-0.107499173838959</v>
      </c>
      <c r="AF3773" s="1">
        <v>3</v>
      </c>
      <c r="AG3773" s="1">
        <v>3</v>
      </c>
      <c r="AH3773" s="1">
        <v>1</v>
      </c>
      <c r="AI3773" s="1">
        <v>2</v>
      </c>
      <c r="AJ3773" s="1">
        <v>2</v>
      </c>
      <c r="AK3773" s="1">
        <v>51</v>
      </c>
    </row>
    <row r="3774" spans="1:37" x14ac:dyDescent="0.2">
      <c r="A3774" t="s">
        <v>3772</v>
      </c>
      <c r="B3774" t="s">
        <v>5168</v>
      </c>
      <c r="C3774" t="s">
        <v>5481</v>
      </c>
      <c r="D3774" t="s">
        <v>12557</v>
      </c>
      <c r="E3774" t="s">
        <v>12575</v>
      </c>
      <c r="F3774" s="35" t="s">
        <v>14939</v>
      </c>
      <c r="G3774" s="1" t="s">
        <v>5104</v>
      </c>
      <c r="H3774" s="1" t="s">
        <v>5104</v>
      </c>
      <c r="I3774" s="3">
        <v>1</v>
      </c>
      <c r="J3774" s="1">
        <v>0</v>
      </c>
      <c r="K3774" s="1">
        <v>0</v>
      </c>
      <c r="L3774" s="3">
        <v>1</v>
      </c>
      <c r="M3774" s="6">
        <v>21.6</v>
      </c>
      <c r="N3774" s="13">
        <v>21.6</v>
      </c>
      <c r="O3774" s="3">
        <v>44</v>
      </c>
      <c r="P3774" s="1" t="s">
        <v>2</v>
      </c>
      <c r="Q3774" s="1">
        <v>3.2482000000000002</v>
      </c>
      <c r="R3774" s="3" t="s">
        <v>14989</v>
      </c>
      <c r="S3774" s="1">
        <v>20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60</v>
      </c>
      <c r="Z3774" s="1">
        <v>20</v>
      </c>
      <c r="AA3774" s="1">
        <v>0</v>
      </c>
      <c r="AB3774" s="1">
        <v>0</v>
      </c>
      <c r="AC3774" s="3">
        <v>1</v>
      </c>
      <c r="AD3774" s="1">
        <v>4.9376569999999998E-3</v>
      </c>
      <c r="AE3774" s="1">
        <v>-9.8197258727555498E-2</v>
      </c>
      <c r="AF3774" s="1">
        <v>3</v>
      </c>
      <c r="AG3774" s="1">
        <v>3</v>
      </c>
      <c r="AH3774" s="1">
        <v>1</v>
      </c>
      <c r="AI3774" s="1">
        <v>1</v>
      </c>
      <c r="AJ3774" s="1">
        <v>1</v>
      </c>
      <c r="AK3774" s="1">
        <v>51</v>
      </c>
    </row>
    <row r="3775" spans="1:37" x14ac:dyDescent="0.2">
      <c r="A3775" t="s">
        <v>3773</v>
      </c>
      <c r="B3775" t="s">
        <v>5168</v>
      </c>
      <c r="C3775" t="s">
        <v>5481</v>
      </c>
      <c r="D3775" t="s">
        <v>12557</v>
      </c>
      <c r="E3775" t="s">
        <v>12576</v>
      </c>
      <c r="F3775" s="35" t="s">
        <v>12577</v>
      </c>
      <c r="G3775" s="1" t="s">
        <v>5104</v>
      </c>
      <c r="H3775" s="1" t="s">
        <v>5104</v>
      </c>
      <c r="I3775" s="3">
        <v>1</v>
      </c>
      <c r="J3775" s="1">
        <v>0</v>
      </c>
      <c r="K3775" s="1">
        <v>0</v>
      </c>
      <c r="L3775" s="3">
        <v>1</v>
      </c>
      <c r="M3775" s="6" t="s">
        <v>2</v>
      </c>
      <c r="N3775" s="13">
        <v>26.6</v>
      </c>
      <c r="O3775" s="3" t="s">
        <v>14989</v>
      </c>
      <c r="P3775" s="1" t="s">
        <v>2</v>
      </c>
      <c r="Q3775" s="1">
        <v>2.2412000000000001</v>
      </c>
      <c r="R3775" s="3" t="s">
        <v>14989</v>
      </c>
      <c r="S3775" s="1">
        <v>10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90</v>
      </c>
      <c r="Z3775" s="1">
        <v>0</v>
      </c>
      <c r="AA3775" s="1">
        <v>0</v>
      </c>
      <c r="AB3775" s="1">
        <v>0</v>
      </c>
      <c r="AC3775" s="3">
        <v>1</v>
      </c>
      <c r="AD3775" s="1">
        <v>-1.3325541999999999E-2</v>
      </c>
      <c r="AE3775" s="1">
        <v>-0.107499173838959</v>
      </c>
      <c r="AF3775" s="1">
        <v>3</v>
      </c>
      <c r="AG3775" s="1">
        <v>3</v>
      </c>
      <c r="AH3775" s="1">
        <v>1</v>
      </c>
      <c r="AI3775" s="1">
        <v>2</v>
      </c>
      <c r="AJ3775" s="1">
        <v>2</v>
      </c>
      <c r="AK3775" s="1">
        <v>51</v>
      </c>
    </row>
    <row r="3776" spans="1:37" x14ac:dyDescent="0.2">
      <c r="A3776" t="s">
        <v>3774</v>
      </c>
      <c r="B3776" t="s">
        <v>5168</v>
      </c>
      <c r="C3776" t="s">
        <v>5481</v>
      </c>
      <c r="D3776" t="s">
        <v>12557</v>
      </c>
      <c r="E3776" t="s">
        <v>12578</v>
      </c>
      <c r="F3776" s="35" t="s">
        <v>12579</v>
      </c>
      <c r="G3776" s="1" t="s">
        <v>5104</v>
      </c>
      <c r="H3776" s="1" t="s">
        <v>5104</v>
      </c>
      <c r="I3776" s="3">
        <v>1</v>
      </c>
      <c r="J3776" s="1">
        <v>0</v>
      </c>
      <c r="K3776" s="1">
        <v>0</v>
      </c>
      <c r="L3776" s="3">
        <v>1</v>
      </c>
      <c r="M3776" s="6">
        <v>17.7</v>
      </c>
      <c r="N3776" s="13">
        <v>17.7</v>
      </c>
      <c r="O3776" s="3">
        <v>44</v>
      </c>
      <c r="P3776" s="1" t="s">
        <v>2</v>
      </c>
      <c r="Q3776" s="1">
        <v>1.3307</v>
      </c>
      <c r="R3776" s="3" t="s">
        <v>14989</v>
      </c>
      <c r="S3776" s="1">
        <v>10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90</v>
      </c>
      <c r="Z3776" s="1">
        <v>0</v>
      </c>
      <c r="AA3776" s="1">
        <v>0</v>
      </c>
      <c r="AB3776" s="1">
        <v>0</v>
      </c>
      <c r="AC3776" s="3">
        <v>11</v>
      </c>
      <c r="AD3776" s="1">
        <v>-1.3325541999999999E-2</v>
      </c>
      <c r="AE3776" s="1">
        <v>-0.107499173838959</v>
      </c>
      <c r="AF3776" s="1">
        <v>3</v>
      </c>
      <c r="AG3776" s="1">
        <v>3</v>
      </c>
      <c r="AH3776" s="1">
        <v>11</v>
      </c>
      <c r="AI3776" s="1">
        <v>4</v>
      </c>
      <c r="AJ3776" s="1">
        <v>4</v>
      </c>
      <c r="AK3776" s="1">
        <v>51</v>
      </c>
    </row>
    <row r="3777" spans="1:37" x14ac:dyDescent="0.2">
      <c r="A3777" t="s">
        <v>3775</v>
      </c>
      <c r="B3777" t="s">
        <v>5168</v>
      </c>
      <c r="C3777" t="s">
        <v>5481</v>
      </c>
      <c r="D3777" t="s">
        <v>12557</v>
      </c>
      <c r="E3777" t="s">
        <v>12580</v>
      </c>
      <c r="F3777" s="35" t="s">
        <v>12581</v>
      </c>
      <c r="G3777" s="1" t="s">
        <v>5104</v>
      </c>
      <c r="H3777" s="1" t="s">
        <v>5104</v>
      </c>
      <c r="I3777" s="3">
        <v>1</v>
      </c>
      <c r="J3777" s="1">
        <v>0</v>
      </c>
      <c r="K3777" s="1">
        <v>0</v>
      </c>
      <c r="L3777" s="3">
        <v>1</v>
      </c>
      <c r="M3777" s="6">
        <v>24.5</v>
      </c>
      <c r="N3777" s="13">
        <v>24.5</v>
      </c>
      <c r="O3777" s="3">
        <v>44</v>
      </c>
      <c r="P3777" s="1" t="s">
        <v>2</v>
      </c>
      <c r="Q3777" s="1">
        <v>1.2202</v>
      </c>
      <c r="R3777" s="3" t="s">
        <v>14989</v>
      </c>
      <c r="S3777" s="1">
        <v>10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90</v>
      </c>
      <c r="Z3777" s="1">
        <v>0</v>
      </c>
      <c r="AA3777" s="1">
        <v>0</v>
      </c>
      <c r="AB3777" s="1">
        <v>0</v>
      </c>
      <c r="AC3777" s="3">
        <v>11</v>
      </c>
      <c r="AD3777" s="1">
        <v>-1.3325541999999999E-2</v>
      </c>
      <c r="AE3777" s="1">
        <v>-0.107499173838959</v>
      </c>
      <c r="AF3777" s="1">
        <v>3</v>
      </c>
      <c r="AG3777" s="1">
        <v>3</v>
      </c>
      <c r="AH3777" s="1">
        <v>11</v>
      </c>
      <c r="AI3777" s="1">
        <v>1</v>
      </c>
      <c r="AJ3777" s="1">
        <v>1</v>
      </c>
      <c r="AK3777" s="1">
        <v>51</v>
      </c>
    </row>
    <row r="3778" spans="1:37" x14ac:dyDescent="0.2">
      <c r="A3778" t="s">
        <v>3776</v>
      </c>
      <c r="B3778" t="s">
        <v>5168</v>
      </c>
      <c r="C3778" t="s">
        <v>5481</v>
      </c>
      <c r="D3778" t="s">
        <v>12557</v>
      </c>
      <c r="E3778" t="s">
        <v>8945</v>
      </c>
      <c r="F3778" s="35" t="s">
        <v>12582</v>
      </c>
      <c r="G3778" s="1" t="s">
        <v>5104</v>
      </c>
      <c r="H3778" s="1" t="s">
        <v>5104</v>
      </c>
      <c r="I3778" s="3">
        <v>1</v>
      </c>
      <c r="J3778" s="1">
        <v>0</v>
      </c>
      <c r="K3778" s="1">
        <v>0</v>
      </c>
      <c r="L3778" s="3">
        <v>1</v>
      </c>
      <c r="M3778" s="6">
        <v>41.4</v>
      </c>
      <c r="N3778" s="13">
        <v>41.4</v>
      </c>
      <c r="O3778" s="3">
        <v>44</v>
      </c>
      <c r="P3778" s="1">
        <v>0.98</v>
      </c>
      <c r="Q3778" s="1">
        <v>0.98</v>
      </c>
      <c r="R3778" s="3">
        <v>47</v>
      </c>
      <c r="S3778" s="1">
        <v>10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90</v>
      </c>
      <c r="Z3778" s="1">
        <v>0</v>
      </c>
      <c r="AA3778" s="1">
        <v>0</v>
      </c>
      <c r="AB3778" s="1">
        <v>0</v>
      </c>
      <c r="AC3778" s="3">
        <v>11</v>
      </c>
      <c r="AD3778" s="1">
        <v>-1.3325541999999999E-2</v>
      </c>
      <c r="AE3778" s="1">
        <v>-0.107499173838959</v>
      </c>
      <c r="AF3778" s="1">
        <v>3</v>
      </c>
      <c r="AG3778" s="1">
        <v>3</v>
      </c>
      <c r="AH3778" s="1">
        <v>11</v>
      </c>
      <c r="AI3778" s="1">
        <v>1</v>
      </c>
      <c r="AJ3778" s="1">
        <v>1</v>
      </c>
      <c r="AK3778" s="1">
        <v>51</v>
      </c>
    </row>
    <row r="3779" spans="1:37" x14ac:dyDescent="0.2">
      <c r="A3779" t="s">
        <v>3777</v>
      </c>
      <c r="B3779" t="s">
        <v>5168</v>
      </c>
      <c r="C3779" t="s">
        <v>5605</v>
      </c>
      <c r="D3779" t="s">
        <v>12583</v>
      </c>
      <c r="E3779" t="s">
        <v>6824</v>
      </c>
      <c r="F3779" s="35" t="s">
        <v>12584</v>
      </c>
      <c r="G3779" s="1" t="s">
        <v>5104</v>
      </c>
      <c r="H3779" s="1" t="s">
        <v>5104</v>
      </c>
      <c r="I3779" s="3">
        <v>1</v>
      </c>
      <c r="J3779" s="1">
        <v>0</v>
      </c>
      <c r="K3779" s="1">
        <v>0</v>
      </c>
      <c r="L3779" s="3">
        <v>1</v>
      </c>
      <c r="M3779" s="6">
        <v>7.8</v>
      </c>
      <c r="N3779" s="13">
        <v>7.8</v>
      </c>
      <c r="O3779" s="3">
        <v>44</v>
      </c>
      <c r="P3779" s="1">
        <v>1.2475000000000001</v>
      </c>
      <c r="Q3779" s="1">
        <v>1.2475000000000001</v>
      </c>
      <c r="R3779" s="3">
        <v>47</v>
      </c>
      <c r="S3779" s="1">
        <v>100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3">
        <v>11</v>
      </c>
      <c r="AD3779" s="1">
        <v>9.9855619000000007E-2</v>
      </c>
      <c r="AE3779" s="1">
        <v>2.21434269404166E-2</v>
      </c>
      <c r="AF3779" s="1">
        <v>2</v>
      </c>
      <c r="AG3779" s="1">
        <v>2</v>
      </c>
      <c r="AH3779" s="1">
        <v>11</v>
      </c>
      <c r="AI3779" s="1">
        <v>8</v>
      </c>
      <c r="AJ3779" s="1">
        <v>8</v>
      </c>
      <c r="AK3779" s="1">
        <v>51</v>
      </c>
    </row>
    <row r="3780" spans="1:37" x14ac:dyDescent="0.2">
      <c r="A3780" t="s">
        <v>3778</v>
      </c>
      <c r="B3780" t="s">
        <v>5168</v>
      </c>
      <c r="C3780" t="s">
        <v>5605</v>
      </c>
      <c r="D3780" t="s">
        <v>12583</v>
      </c>
      <c r="E3780" t="s">
        <v>12585</v>
      </c>
      <c r="F3780" s="35" t="s">
        <v>12586</v>
      </c>
      <c r="G3780" s="1" t="s">
        <v>5104</v>
      </c>
      <c r="H3780" s="1" t="s">
        <v>5104</v>
      </c>
      <c r="I3780" s="3">
        <v>1</v>
      </c>
      <c r="J3780" s="1">
        <v>0</v>
      </c>
      <c r="K3780" s="1">
        <v>0</v>
      </c>
      <c r="L3780" s="3">
        <v>1</v>
      </c>
      <c r="M3780" s="6">
        <v>7.3</v>
      </c>
      <c r="N3780" s="13">
        <v>7.3</v>
      </c>
      <c r="O3780" s="3">
        <v>44</v>
      </c>
      <c r="P3780" s="1">
        <v>1.2749999999999999</v>
      </c>
      <c r="Q3780" s="1">
        <v>1.2749999999999999</v>
      </c>
      <c r="R3780" s="3">
        <v>47</v>
      </c>
      <c r="S3780" s="1">
        <v>100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3">
        <v>11</v>
      </c>
      <c r="AD3780" s="1">
        <v>9.9855619000000007E-2</v>
      </c>
      <c r="AE3780" s="1">
        <v>2.21434269404166E-2</v>
      </c>
      <c r="AF3780" s="1">
        <v>2</v>
      </c>
      <c r="AG3780" s="1">
        <v>2</v>
      </c>
      <c r="AH3780" s="1">
        <v>11</v>
      </c>
      <c r="AI3780" s="1">
        <v>13</v>
      </c>
      <c r="AJ3780" s="1">
        <v>13</v>
      </c>
      <c r="AK3780" s="1">
        <v>51</v>
      </c>
    </row>
    <row r="3781" spans="1:37" x14ac:dyDescent="0.2">
      <c r="A3781" t="s">
        <v>3779</v>
      </c>
      <c r="B3781" t="s">
        <v>5168</v>
      </c>
      <c r="C3781" t="s">
        <v>5605</v>
      </c>
      <c r="D3781" t="s">
        <v>12583</v>
      </c>
      <c r="E3781" t="s">
        <v>12587</v>
      </c>
      <c r="F3781" s="35" t="s">
        <v>12588</v>
      </c>
      <c r="G3781" s="1" t="s">
        <v>5104</v>
      </c>
      <c r="H3781" s="1" t="s">
        <v>5104</v>
      </c>
      <c r="I3781" s="3">
        <v>1</v>
      </c>
      <c r="J3781" s="1">
        <v>0</v>
      </c>
      <c r="K3781" s="1">
        <v>0</v>
      </c>
      <c r="L3781" s="3">
        <v>1</v>
      </c>
      <c r="M3781" s="6">
        <v>6.5</v>
      </c>
      <c r="N3781" s="13">
        <v>6.5</v>
      </c>
      <c r="O3781" s="3">
        <v>44</v>
      </c>
      <c r="P3781" s="1" t="s">
        <v>2</v>
      </c>
      <c r="Q3781" s="1">
        <v>3.9510999999999998</v>
      </c>
      <c r="R3781" s="3" t="s">
        <v>14989</v>
      </c>
      <c r="S3781" s="1">
        <v>100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3">
        <v>11</v>
      </c>
      <c r="AD3781" s="1">
        <v>9.9855619000000007E-2</v>
      </c>
      <c r="AE3781" s="1">
        <v>2.21434269404166E-2</v>
      </c>
      <c r="AF3781" s="1">
        <v>2</v>
      </c>
      <c r="AG3781" s="1">
        <v>2</v>
      </c>
      <c r="AH3781" s="1">
        <v>11</v>
      </c>
      <c r="AI3781" s="1">
        <v>1</v>
      </c>
      <c r="AJ3781" s="1">
        <v>1</v>
      </c>
      <c r="AK3781" s="1">
        <v>51</v>
      </c>
    </row>
    <row r="3782" spans="1:37" x14ac:dyDescent="0.2">
      <c r="A3782" t="s">
        <v>3780</v>
      </c>
      <c r="B3782" t="s">
        <v>5168</v>
      </c>
      <c r="C3782" t="s">
        <v>5605</v>
      </c>
      <c r="D3782" t="s">
        <v>12583</v>
      </c>
      <c r="E3782" t="s">
        <v>12589</v>
      </c>
      <c r="F3782" s="35" t="s">
        <v>14939</v>
      </c>
      <c r="G3782" s="1" t="s">
        <v>5104</v>
      </c>
      <c r="H3782" s="1" t="s">
        <v>5104</v>
      </c>
      <c r="I3782" s="3">
        <v>1</v>
      </c>
      <c r="J3782" s="1">
        <v>0</v>
      </c>
      <c r="K3782" s="1">
        <v>0</v>
      </c>
      <c r="L3782" s="3">
        <v>1</v>
      </c>
      <c r="M3782" s="6">
        <v>7</v>
      </c>
      <c r="N3782" s="13">
        <v>7</v>
      </c>
      <c r="O3782" s="3">
        <v>44</v>
      </c>
      <c r="P3782" s="1" t="s">
        <v>2</v>
      </c>
      <c r="Q3782" s="1">
        <v>2.3290000000000002</v>
      </c>
      <c r="R3782" s="3" t="s">
        <v>14989</v>
      </c>
      <c r="S3782" s="1">
        <v>100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3">
        <v>1</v>
      </c>
      <c r="AD3782" s="1">
        <v>9.9855619000000007E-2</v>
      </c>
      <c r="AE3782" s="1">
        <v>2.21434269404166E-2</v>
      </c>
      <c r="AF3782" s="1">
        <v>4</v>
      </c>
      <c r="AG3782" s="2">
        <v>4</v>
      </c>
      <c r="AH3782" s="1">
        <v>1</v>
      </c>
      <c r="AI3782" s="1">
        <v>3</v>
      </c>
      <c r="AJ3782" s="1">
        <v>3</v>
      </c>
      <c r="AK3782" s="1">
        <v>51</v>
      </c>
    </row>
    <row r="3783" spans="1:37" x14ac:dyDescent="0.2">
      <c r="A3783" t="s">
        <v>3781</v>
      </c>
      <c r="B3783" t="s">
        <v>5168</v>
      </c>
      <c r="C3783" t="s">
        <v>5605</v>
      </c>
      <c r="D3783" t="s">
        <v>12583</v>
      </c>
      <c r="E3783" t="s">
        <v>12590</v>
      </c>
      <c r="F3783" s="35" t="s">
        <v>12591</v>
      </c>
      <c r="G3783" s="1" t="s">
        <v>5104</v>
      </c>
      <c r="H3783" s="1" t="s">
        <v>5104</v>
      </c>
      <c r="I3783" s="3">
        <v>1</v>
      </c>
      <c r="J3783" s="1">
        <v>0</v>
      </c>
      <c r="K3783" s="1">
        <v>0</v>
      </c>
      <c r="L3783" s="3">
        <v>1</v>
      </c>
      <c r="M3783" s="6">
        <v>7</v>
      </c>
      <c r="N3783" s="13">
        <v>7</v>
      </c>
      <c r="O3783" s="3">
        <v>44</v>
      </c>
      <c r="P3783" s="1">
        <v>1.2749999999999999</v>
      </c>
      <c r="Q3783" s="1">
        <v>1.2749999999999999</v>
      </c>
      <c r="R3783" s="3">
        <v>47</v>
      </c>
      <c r="S3783" s="1">
        <v>100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3">
        <v>11</v>
      </c>
      <c r="AD3783" s="1">
        <v>9.9855619000000007E-2</v>
      </c>
      <c r="AE3783" s="1">
        <v>2.21434269404167E-2</v>
      </c>
      <c r="AF3783" s="1">
        <v>2</v>
      </c>
      <c r="AG3783" s="1">
        <v>2</v>
      </c>
      <c r="AH3783" s="1">
        <v>11</v>
      </c>
      <c r="AI3783" s="1">
        <v>7</v>
      </c>
      <c r="AJ3783" s="1">
        <v>7</v>
      </c>
      <c r="AK3783" s="1">
        <v>51</v>
      </c>
    </row>
    <row r="3784" spans="1:37" x14ac:dyDescent="0.2">
      <c r="A3784" t="s">
        <v>3782</v>
      </c>
      <c r="B3784" t="s">
        <v>5168</v>
      </c>
      <c r="C3784" t="s">
        <v>5605</v>
      </c>
      <c r="D3784" t="s">
        <v>12583</v>
      </c>
      <c r="E3784" t="s">
        <v>12592</v>
      </c>
      <c r="F3784" s="35" t="s">
        <v>12593</v>
      </c>
      <c r="G3784" s="1" t="s">
        <v>5104</v>
      </c>
      <c r="H3784" s="1" t="s">
        <v>5104</v>
      </c>
      <c r="I3784" s="3">
        <v>1</v>
      </c>
      <c r="J3784" s="1">
        <v>0</v>
      </c>
      <c r="K3784" s="1">
        <v>0</v>
      </c>
      <c r="L3784" s="3">
        <v>1</v>
      </c>
      <c r="M3784" s="6">
        <v>8.5</v>
      </c>
      <c r="N3784" s="13">
        <v>8.5</v>
      </c>
      <c r="O3784" s="3">
        <v>44</v>
      </c>
      <c r="P3784" s="1">
        <v>1.2749999999999999</v>
      </c>
      <c r="Q3784" s="1">
        <v>1.2749999999999999</v>
      </c>
      <c r="R3784" s="3">
        <v>47</v>
      </c>
      <c r="S3784" s="1">
        <v>100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3">
        <v>11</v>
      </c>
      <c r="AD3784" s="1">
        <v>9.9855619000000007E-2</v>
      </c>
      <c r="AE3784" s="1">
        <v>2.21434269404167E-2</v>
      </c>
      <c r="AF3784" s="1">
        <v>2</v>
      </c>
      <c r="AG3784" s="1">
        <v>2</v>
      </c>
      <c r="AH3784" s="1">
        <v>11</v>
      </c>
      <c r="AI3784" s="1">
        <v>7</v>
      </c>
      <c r="AJ3784" s="1">
        <v>7</v>
      </c>
      <c r="AK3784" s="1">
        <v>51</v>
      </c>
    </row>
    <row r="3785" spans="1:37" x14ac:dyDescent="0.2">
      <c r="A3785" t="s">
        <v>3783</v>
      </c>
      <c r="B3785" t="s">
        <v>5168</v>
      </c>
      <c r="C3785" t="s">
        <v>5605</v>
      </c>
      <c r="D3785" t="s">
        <v>12583</v>
      </c>
      <c r="E3785" t="s">
        <v>12594</v>
      </c>
      <c r="F3785" s="35" t="s">
        <v>14939</v>
      </c>
      <c r="G3785" s="1" t="s">
        <v>5104</v>
      </c>
      <c r="H3785" s="1" t="s">
        <v>5104</v>
      </c>
      <c r="I3785" s="3">
        <v>1</v>
      </c>
      <c r="J3785" s="1">
        <v>0</v>
      </c>
      <c r="K3785" s="1">
        <v>0</v>
      </c>
      <c r="L3785" s="3">
        <v>1</v>
      </c>
      <c r="M3785" s="6">
        <v>8.4</v>
      </c>
      <c r="N3785" s="13">
        <v>8.4</v>
      </c>
      <c r="O3785" s="3">
        <v>44</v>
      </c>
      <c r="P3785" s="1">
        <v>1.2475000000000001</v>
      </c>
      <c r="Q3785" s="1">
        <v>1.2475000000000001</v>
      </c>
      <c r="R3785" s="3">
        <v>47</v>
      </c>
      <c r="S3785" s="1">
        <v>100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3">
        <v>1</v>
      </c>
      <c r="AD3785" s="1">
        <v>9.9855619000000007E-2</v>
      </c>
      <c r="AE3785" s="1">
        <v>2.21434269404167E-2</v>
      </c>
      <c r="AF3785" s="1">
        <v>4</v>
      </c>
      <c r="AG3785" s="2">
        <v>4</v>
      </c>
      <c r="AH3785" s="1">
        <v>1</v>
      </c>
      <c r="AI3785" s="1">
        <v>1</v>
      </c>
      <c r="AJ3785" s="1">
        <v>1</v>
      </c>
      <c r="AK3785" s="1">
        <v>51</v>
      </c>
    </row>
    <row r="3786" spans="1:37" x14ac:dyDescent="0.2">
      <c r="A3786" t="s">
        <v>3784</v>
      </c>
      <c r="B3786" t="s">
        <v>5168</v>
      </c>
      <c r="C3786" t="s">
        <v>5605</v>
      </c>
      <c r="D3786" t="s">
        <v>12583</v>
      </c>
      <c r="E3786" t="s">
        <v>12595</v>
      </c>
      <c r="F3786" s="35" t="s">
        <v>14939</v>
      </c>
      <c r="G3786" s="1" t="s">
        <v>5104</v>
      </c>
      <c r="H3786" s="1" t="s">
        <v>5104</v>
      </c>
      <c r="I3786" s="3">
        <v>1</v>
      </c>
      <c r="J3786" s="1">
        <v>0</v>
      </c>
      <c r="K3786" s="1">
        <v>0</v>
      </c>
      <c r="L3786" s="3">
        <v>1</v>
      </c>
      <c r="M3786" s="6">
        <v>9.3000000000000007</v>
      </c>
      <c r="N3786" s="13">
        <v>9.3000000000000007</v>
      </c>
      <c r="O3786" s="3">
        <v>44</v>
      </c>
      <c r="P3786" s="1">
        <v>1.2475000000000001</v>
      </c>
      <c r="Q3786" s="1">
        <v>1.2475000000000001</v>
      </c>
      <c r="R3786" s="3">
        <v>47</v>
      </c>
      <c r="S3786" s="1">
        <v>100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3">
        <v>1</v>
      </c>
      <c r="AD3786" s="1">
        <v>9.9855619000000007E-2</v>
      </c>
      <c r="AE3786" s="1">
        <v>2.21434269404167E-2</v>
      </c>
      <c r="AF3786" s="1">
        <v>4</v>
      </c>
      <c r="AG3786" s="2">
        <v>4</v>
      </c>
      <c r="AH3786" s="1">
        <v>1</v>
      </c>
      <c r="AI3786" s="1">
        <v>3</v>
      </c>
      <c r="AJ3786" s="1">
        <v>3</v>
      </c>
      <c r="AK3786" s="1">
        <v>51</v>
      </c>
    </row>
    <row r="3787" spans="1:37" x14ac:dyDescent="0.2">
      <c r="A3787" t="s">
        <v>3785</v>
      </c>
      <c r="B3787" t="s">
        <v>5168</v>
      </c>
      <c r="C3787" t="s">
        <v>5605</v>
      </c>
      <c r="D3787" t="s">
        <v>12583</v>
      </c>
      <c r="E3787" t="s">
        <v>12596</v>
      </c>
      <c r="F3787" s="35" t="s">
        <v>12597</v>
      </c>
      <c r="G3787" s="1" t="s">
        <v>5104</v>
      </c>
      <c r="H3787" s="1" t="s">
        <v>5104</v>
      </c>
      <c r="I3787" s="3">
        <v>1</v>
      </c>
      <c r="J3787" s="1">
        <v>0</v>
      </c>
      <c r="K3787" s="1">
        <v>0</v>
      </c>
      <c r="L3787" s="3">
        <v>1</v>
      </c>
      <c r="M3787" s="6">
        <v>9.8000000000000007</v>
      </c>
      <c r="N3787" s="13">
        <v>9.8000000000000007</v>
      </c>
      <c r="O3787" s="3">
        <v>44</v>
      </c>
      <c r="P3787" s="1" t="s">
        <v>2</v>
      </c>
      <c r="Q3787" s="1">
        <v>3.8439999999999999</v>
      </c>
      <c r="R3787" s="3" t="s">
        <v>14989</v>
      </c>
      <c r="S3787" s="1">
        <v>100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3">
        <v>11</v>
      </c>
      <c r="AD3787" s="1">
        <v>9.9855619000000007E-2</v>
      </c>
      <c r="AE3787" s="1">
        <v>2.21434269404167E-2</v>
      </c>
      <c r="AF3787" s="1">
        <v>2</v>
      </c>
      <c r="AG3787" s="1">
        <v>2</v>
      </c>
      <c r="AH3787" s="1">
        <v>11</v>
      </c>
      <c r="AI3787" s="1">
        <v>2</v>
      </c>
      <c r="AJ3787" s="1">
        <v>2</v>
      </c>
      <c r="AK3787" s="1">
        <v>51</v>
      </c>
    </row>
    <row r="3788" spans="1:37" x14ac:dyDescent="0.2">
      <c r="A3788" t="s">
        <v>3786</v>
      </c>
      <c r="B3788" t="s">
        <v>5168</v>
      </c>
      <c r="C3788" t="s">
        <v>5605</v>
      </c>
      <c r="D3788" t="s">
        <v>12583</v>
      </c>
      <c r="E3788" t="s">
        <v>12598</v>
      </c>
      <c r="F3788" s="35" t="s">
        <v>12599</v>
      </c>
      <c r="G3788" s="1" t="s">
        <v>5104</v>
      </c>
      <c r="H3788" s="1" t="s">
        <v>5104</v>
      </c>
      <c r="I3788" s="3">
        <v>1</v>
      </c>
      <c r="J3788" s="1">
        <v>0</v>
      </c>
      <c r="K3788" s="1">
        <v>0</v>
      </c>
      <c r="L3788" s="3">
        <v>1</v>
      </c>
      <c r="M3788" s="6">
        <v>6.5</v>
      </c>
      <c r="N3788" s="13">
        <v>6.5</v>
      </c>
      <c r="O3788" s="3">
        <v>44</v>
      </c>
      <c r="P3788" s="1" t="s">
        <v>2</v>
      </c>
      <c r="Q3788" s="1">
        <v>2.9622999999999999</v>
      </c>
      <c r="R3788" s="3" t="s">
        <v>14989</v>
      </c>
      <c r="S3788" s="1">
        <v>100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3">
        <v>11</v>
      </c>
      <c r="AD3788" s="1">
        <v>9.9855619000000007E-2</v>
      </c>
      <c r="AE3788" s="1">
        <v>2.21434269404167E-2</v>
      </c>
      <c r="AF3788" s="1">
        <v>2</v>
      </c>
      <c r="AG3788" s="1">
        <v>2</v>
      </c>
      <c r="AH3788" s="1">
        <v>11</v>
      </c>
      <c r="AI3788" s="1">
        <v>2</v>
      </c>
      <c r="AJ3788" s="1">
        <v>2</v>
      </c>
      <c r="AK3788" s="1">
        <v>51</v>
      </c>
    </row>
    <row r="3789" spans="1:37" x14ac:dyDescent="0.2">
      <c r="A3789" t="s">
        <v>3787</v>
      </c>
      <c r="B3789" t="s">
        <v>5168</v>
      </c>
      <c r="C3789" t="s">
        <v>5605</v>
      </c>
      <c r="D3789" t="s">
        <v>12583</v>
      </c>
      <c r="E3789" t="s">
        <v>12600</v>
      </c>
      <c r="F3789" s="35" t="s">
        <v>12601</v>
      </c>
      <c r="G3789" s="1" t="s">
        <v>5104</v>
      </c>
      <c r="H3789" s="1" t="s">
        <v>5104</v>
      </c>
      <c r="I3789" s="3">
        <v>11</v>
      </c>
      <c r="J3789" s="1">
        <v>0</v>
      </c>
      <c r="K3789" s="1">
        <v>0</v>
      </c>
      <c r="L3789" s="3">
        <v>1</v>
      </c>
      <c r="M3789" s="6">
        <v>8</v>
      </c>
      <c r="N3789" s="13">
        <v>8</v>
      </c>
      <c r="O3789" s="3">
        <v>44</v>
      </c>
      <c r="P3789" s="1">
        <v>1.2749999999999999</v>
      </c>
      <c r="Q3789" s="1">
        <v>1.2749999999999999</v>
      </c>
      <c r="R3789" s="3">
        <v>47</v>
      </c>
      <c r="S3789" s="1">
        <v>100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3">
        <v>11</v>
      </c>
      <c r="AD3789" s="1">
        <v>9.9855619000000007E-2</v>
      </c>
      <c r="AE3789" s="1">
        <v>2.21434269404167E-2</v>
      </c>
      <c r="AF3789" s="1">
        <v>2</v>
      </c>
      <c r="AG3789" s="1">
        <v>2</v>
      </c>
      <c r="AH3789" s="1">
        <v>11</v>
      </c>
      <c r="AI3789" s="1">
        <v>3</v>
      </c>
      <c r="AJ3789" s="1">
        <v>3</v>
      </c>
      <c r="AK3789" s="1">
        <v>51</v>
      </c>
    </row>
    <row r="3790" spans="1:37" x14ac:dyDescent="0.2">
      <c r="A3790" t="s">
        <v>3788</v>
      </c>
      <c r="B3790" t="s">
        <v>5168</v>
      </c>
      <c r="C3790" t="s">
        <v>5169</v>
      </c>
      <c r="D3790" t="s">
        <v>12602</v>
      </c>
      <c r="E3790" t="s">
        <v>11800</v>
      </c>
      <c r="F3790" s="35" t="s">
        <v>12603</v>
      </c>
      <c r="G3790" s="1" t="s">
        <v>5104</v>
      </c>
      <c r="H3790" s="1" t="s">
        <v>5104</v>
      </c>
      <c r="I3790" s="3">
        <v>1</v>
      </c>
      <c r="J3790" s="1">
        <v>0</v>
      </c>
      <c r="K3790" s="1">
        <v>0</v>
      </c>
      <c r="L3790" s="3">
        <v>1</v>
      </c>
      <c r="M3790" s="6">
        <v>38</v>
      </c>
      <c r="N3790" s="13">
        <v>38</v>
      </c>
      <c r="O3790" s="3">
        <v>44</v>
      </c>
      <c r="P3790" s="1" t="s">
        <v>2</v>
      </c>
      <c r="Q3790" s="1">
        <v>1.4966999999999999</v>
      </c>
      <c r="R3790" s="3" t="s">
        <v>14989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80</v>
      </c>
      <c r="Z3790" s="1">
        <v>20</v>
      </c>
      <c r="AA3790" s="1">
        <v>0</v>
      </c>
      <c r="AB3790" s="1">
        <v>0</v>
      </c>
      <c r="AC3790" s="3">
        <v>11</v>
      </c>
      <c r="AD3790" s="1">
        <v>-3.0572976000000002E-2</v>
      </c>
      <c r="AE3790" s="1">
        <v>-0.11668543370225801</v>
      </c>
      <c r="AF3790" s="1">
        <v>3</v>
      </c>
      <c r="AG3790" s="1">
        <v>3</v>
      </c>
      <c r="AH3790" s="1">
        <v>11</v>
      </c>
      <c r="AI3790" s="1">
        <v>3</v>
      </c>
      <c r="AJ3790" s="1">
        <v>3</v>
      </c>
      <c r="AK3790" s="1">
        <v>51</v>
      </c>
    </row>
    <row r="3791" spans="1:37" x14ac:dyDescent="0.2">
      <c r="A3791" t="s">
        <v>3789</v>
      </c>
      <c r="B3791" t="s">
        <v>5554</v>
      </c>
      <c r="C3791" t="s">
        <v>5801</v>
      </c>
      <c r="D3791" t="s">
        <v>12604</v>
      </c>
      <c r="E3791" t="s">
        <v>12605</v>
      </c>
      <c r="F3791" s="35" t="s">
        <v>12606</v>
      </c>
      <c r="G3791" s="1" t="s">
        <v>5104</v>
      </c>
      <c r="H3791" s="1" t="s">
        <v>5104</v>
      </c>
      <c r="I3791" s="3">
        <v>1</v>
      </c>
      <c r="J3791" s="1">
        <v>0</v>
      </c>
      <c r="K3791" s="1">
        <v>0</v>
      </c>
      <c r="L3791" s="3">
        <v>1</v>
      </c>
      <c r="M3791" s="6">
        <v>247</v>
      </c>
      <c r="N3791" s="13">
        <v>247</v>
      </c>
      <c r="O3791" s="3">
        <v>44</v>
      </c>
      <c r="P3791" s="1" t="s">
        <v>2</v>
      </c>
      <c r="Q3791" s="1">
        <v>3.1621000000000001</v>
      </c>
      <c r="R3791" s="3" t="s">
        <v>14989</v>
      </c>
      <c r="S3791" s="1">
        <v>80</v>
      </c>
      <c r="T3791" s="1">
        <v>20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3">
        <v>11</v>
      </c>
      <c r="AD3791" s="1">
        <v>9.8037249000000007E-2</v>
      </c>
      <c r="AE3791" s="1">
        <v>1.7358065966180999E-2</v>
      </c>
      <c r="AF3791" s="1">
        <v>1</v>
      </c>
      <c r="AG3791" s="1">
        <v>1</v>
      </c>
      <c r="AH3791" s="1">
        <v>11</v>
      </c>
      <c r="AI3791" s="1">
        <v>3</v>
      </c>
      <c r="AJ3791" s="1">
        <v>3</v>
      </c>
      <c r="AK3791" s="1">
        <v>51</v>
      </c>
    </row>
    <row r="3792" spans="1:37" x14ac:dyDescent="0.2">
      <c r="A3792" t="s">
        <v>3790</v>
      </c>
      <c r="B3792" t="s">
        <v>5554</v>
      </c>
      <c r="C3792" t="s">
        <v>5801</v>
      </c>
      <c r="D3792" t="s">
        <v>12604</v>
      </c>
      <c r="E3792" t="s">
        <v>12157</v>
      </c>
      <c r="F3792" s="35" t="s">
        <v>12607</v>
      </c>
      <c r="G3792" s="1" t="s">
        <v>5104</v>
      </c>
      <c r="H3792" s="1" t="s">
        <v>5104</v>
      </c>
      <c r="I3792" s="3">
        <v>1</v>
      </c>
      <c r="J3792" s="1">
        <v>1</v>
      </c>
      <c r="K3792" s="1">
        <v>1</v>
      </c>
      <c r="L3792" s="3">
        <v>1</v>
      </c>
      <c r="M3792" s="6">
        <v>114</v>
      </c>
      <c r="N3792" s="13">
        <v>114</v>
      </c>
      <c r="O3792" s="3">
        <v>44</v>
      </c>
      <c r="P3792" s="1">
        <v>1.5</v>
      </c>
      <c r="Q3792" s="1">
        <v>1.5</v>
      </c>
      <c r="R3792" s="3">
        <v>1</v>
      </c>
      <c r="S3792" s="1">
        <v>80</v>
      </c>
      <c r="T3792" s="1">
        <v>20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3">
        <v>11</v>
      </c>
      <c r="AD3792" s="1">
        <v>9.8037249000000007E-2</v>
      </c>
      <c r="AE3792" s="1">
        <v>1.7358065966180999E-2</v>
      </c>
      <c r="AF3792" s="1">
        <v>1</v>
      </c>
      <c r="AG3792" s="1">
        <v>1</v>
      </c>
      <c r="AH3792" s="1">
        <v>11</v>
      </c>
      <c r="AI3792" s="1">
        <v>1</v>
      </c>
      <c r="AJ3792" s="1">
        <v>1</v>
      </c>
      <c r="AK3792" s="1">
        <v>51</v>
      </c>
    </row>
    <row r="3793" spans="1:37" x14ac:dyDescent="0.2">
      <c r="A3793" t="s">
        <v>3791</v>
      </c>
      <c r="B3793" t="s">
        <v>5123</v>
      </c>
      <c r="C3793" t="s">
        <v>5131</v>
      </c>
      <c r="D3793" t="s">
        <v>12608</v>
      </c>
      <c r="E3793" t="s">
        <v>8163</v>
      </c>
      <c r="F3793" s="35" t="s">
        <v>12609</v>
      </c>
      <c r="G3793" s="1" t="s">
        <v>5104</v>
      </c>
      <c r="H3793" s="1" t="s">
        <v>5104</v>
      </c>
      <c r="I3793" s="3">
        <v>1</v>
      </c>
      <c r="J3793" s="1">
        <v>0</v>
      </c>
      <c r="K3793" s="1">
        <v>0</v>
      </c>
      <c r="L3793" s="3">
        <v>1</v>
      </c>
      <c r="M3793" s="6">
        <v>30.8</v>
      </c>
      <c r="N3793" s="13">
        <v>30.8</v>
      </c>
      <c r="O3793" s="3">
        <v>44</v>
      </c>
      <c r="P3793" s="1">
        <v>2.6</v>
      </c>
      <c r="Q3793" s="1">
        <v>2.6</v>
      </c>
      <c r="R3793" s="3">
        <v>47</v>
      </c>
      <c r="S3793" s="1">
        <v>30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40</v>
      </c>
      <c r="AB3793" s="1">
        <v>30</v>
      </c>
      <c r="AC3793" s="3">
        <v>11</v>
      </c>
      <c r="AD3793" s="1">
        <v>-1.4438961E-2</v>
      </c>
      <c r="AE3793" s="1">
        <v>1.8859587426657502E-2</v>
      </c>
      <c r="AF3793" s="1">
        <v>1</v>
      </c>
      <c r="AG3793" s="1">
        <v>1</v>
      </c>
      <c r="AH3793" s="1">
        <v>11</v>
      </c>
      <c r="AI3793" s="1">
        <v>4</v>
      </c>
      <c r="AJ3793" s="1">
        <v>4</v>
      </c>
      <c r="AK3793" s="1">
        <v>51</v>
      </c>
    </row>
    <row r="3794" spans="1:37" x14ac:dyDescent="0.2">
      <c r="A3794" t="s">
        <v>3792</v>
      </c>
      <c r="B3794" t="s">
        <v>5123</v>
      </c>
      <c r="C3794" t="s">
        <v>5131</v>
      </c>
      <c r="D3794" t="s">
        <v>12610</v>
      </c>
      <c r="E3794" t="s">
        <v>12611</v>
      </c>
      <c r="F3794" s="35" t="s">
        <v>12612</v>
      </c>
      <c r="G3794" s="1" t="s">
        <v>5104</v>
      </c>
      <c r="H3794" s="1" t="s">
        <v>5104</v>
      </c>
      <c r="I3794" s="3">
        <v>15</v>
      </c>
      <c r="J3794" s="1">
        <v>0</v>
      </c>
      <c r="K3794" s="1">
        <v>0</v>
      </c>
      <c r="L3794" s="3">
        <v>1</v>
      </c>
      <c r="M3794" s="6">
        <v>33.799999999999997</v>
      </c>
      <c r="N3794" s="13">
        <v>33.799999999999997</v>
      </c>
      <c r="O3794" s="3">
        <v>44</v>
      </c>
      <c r="P3794" s="1" t="s">
        <v>2</v>
      </c>
      <c r="Q3794" s="1">
        <v>3.2170999999999998</v>
      </c>
      <c r="R3794" s="3" t="s">
        <v>14989</v>
      </c>
      <c r="S3794" s="1">
        <v>20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10</v>
      </c>
      <c r="Z3794" s="1">
        <v>0</v>
      </c>
      <c r="AA3794" s="1">
        <v>40</v>
      </c>
      <c r="AB3794" s="1">
        <v>30</v>
      </c>
      <c r="AC3794" s="3">
        <v>11</v>
      </c>
      <c r="AD3794" s="1">
        <v>-3.6722113000000001E-2</v>
      </c>
      <c r="AE3794" s="1">
        <v>-5.4924045430877104E-3</v>
      </c>
      <c r="AF3794" s="1">
        <v>1</v>
      </c>
      <c r="AG3794" s="1">
        <v>1</v>
      </c>
      <c r="AH3794" s="1">
        <v>11</v>
      </c>
      <c r="AI3794" s="1">
        <v>1</v>
      </c>
      <c r="AJ3794" s="1">
        <v>1</v>
      </c>
      <c r="AK3794" s="1">
        <v>51</v>
      </c>
    </row>
    <row r="3795" spans="1:37" x14ac:dyDescent="0.2">
      <c r="A3795" t="s">
        <v>3793</v>
      </c>
      <c r="B3795" t="s">
        <v>5181</v>
      </c>
      <c r="C3795" t="s">
        <v>5609</v>
      </c>
      <c r="D3795" t="s">
        <v>12613</v>
      </c>
      <c r="E3795" t="s">
        <v>12614</v>
      </c>
      <c r="F3795" s="35" t="s">
        <v>12615</v>
      </c>
      <c r="G3795" s="1" t="s">
        <v>5104</v>
      </c>
      <c r="H3795" s="1" t="s">
        <v>5104</v>
      </c>
      <c r="I3795" s="3">
        <v>1</v>
      </c>
      <c r="J3795" s="1">
        <v>1</v>
      </c>
      <c r="K3795" s="1">
        <v>1</v>
      </c>
      <c r="L3795" s="3">
        <v>1</v>
      </c>
      <c r="M3795" s="6">
        <v>340</v>
      </c>
      <c r="N3795" s="13">
        <v>340</v>
      </c>
      <c r="O3795" s="3">
        <v>44</v>
      </c>
      <c r="P3795" s="1">
        <v>2.2225000000000001</v>
      </c>
      <c r="Q3795" s="1">
        <v>2.2225000000000001</v>
      </c>
      <c r="R3795" s="3">
        <v>47</v>
      </c>
      <c r="S3795" s="1">
        <v>10</v>
      </c>
      <c r="T3795" s="1">
        <v>70</v>
      </c>
      <c r="U3795" s="1">
        <v>20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3">
        <v>11</v>
      </c>
      <c r="AD3795" s="1">
        <v>2.8935715000000001E-2</v>
      </c>
      <c r="AE3795" s="1">
        <v>-1.18358749871616E-2</v>
      </c>
      <c r="AF3795" s="1">
        <v>1</v>
      </c>
      <c r="AG3795" s="1">
        <v>1</v>
      </c>
      <c r="AH3795" s="1">
        <v>11</v>
      </c>
      <c r="AI3795" s="1">
        <v>9</v>
      </c>
      <c r="AJ3795" s="1">
        <v>9</v>
      </c>
      <c r="AK3795" s="1">
        <v>51</v>
      </c>
    </row>
    <row r="3796" spans="1:37" x14ac:dyDescent="0.2">
      <c r="A3796" t="s">
        <v>3794</v>
      </c>
      <c r="B3796" t="s">
        <v>6025</v>
      </c>
      <c r="C3796" t="s">
        <v>6026</v>
      </c>
      <c r="D3796" t="s">
        <v>12616</v>
      </c>
      <c r="E3796" t="s">
        <v>12617</v>
      </c>
      <c r="F3796" s="35" t="s">
        <v>12618</v>
      </c>
      <c r="G3796" s="1" t="s">
        <v>5104</v>
      </c>
      <c r="H3796" s="1" t="s">
        <v>5104</v>
      </c>
      <c r="I3796" s="3">
        <v>1</v>
      </c>
      <c r="J3796" s="1">
        <v>0</v>
      </c>
      <c r="K3796" s="1">
        <v>0</v>
      </c>
      <c r="L3796" s="3">
        <v>1</v>
      </c>
      <c r="M3796" s="6">
        <v>2500</v>
      </c>
      <c r="N3796" s="13">
        <v>2500</v>
      </c>
      <c r="O3796" s="3">
        <v>44</v>
      </c>
      <c r="P3796" s="1">
        <v>1.2675000000000001</v>
      </c>
      <c r="Q3796" s="1">
        <v>1.2675000000000001</v>
      </c>
      <c r="R3796" s="3">
        <v>47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100</v>
      </c>
      <c r="AC3796" s="3">
        <v>11</v>
      </c>
      <c r="AD3796" s="1">
        <v>-9.0224465000000004E-2</v>
      </c>
      <c r="AE3796" s="1">
        <v>7.4363546281954296E-2</v>
      </c>
      <c r="AF3796" s="1">
        <v>1</v>
      </c>
      <c r="AG3796" s="1">
        <v>1</v>
      </c>
      <c r="AH3796" s="1">
        <v>11</v>
      </c>
      <c r="AI3796" s="1">
        <v>3</v>
      </c>
      <c r="AJ3796" s="1">
        <v>3</v>
      </c>
      <c r="AK3796" s="1">
        <v>51</v>
      </c>
    </row>
    <row r="3797" spans="1:37" x14ac:dyDescent="0.2">
      <c r="A3797" t="s">
        <v>3795</v>
      </c>
      <c r="B3797" t="s">
        <v>5123</v>
      </c>
      <c r="C3797" t="s">
        <v>5124</v>
      </c>
      <c r="D3797" t="s">
        <v>12619</v>
      </c>
      <c r="E3797" t="s">
        <v>12620</v>
      </c>
      <c r="F3797" s="35" t="s">
        <v>14939</v>
      </c>
      <c r="G3797" s="1" t="s">
        <v>2</v>
      </c>
      <c r="H3797" s="1" t="s">
        <v>5104</v>
      </c>
      <c r="I3797" s="14" t="s">
        <v>14989</v>
      </c>
      <c r="J3797" s="1" t="s">
        <v>2</v>
      </c>
      <c r="K3797" s="1">
        <v>0</v>
      </c>
      <c r="L3797" s="14" t="s">
        <v>14989</v>
      </c>
      <c r="M3797" s="6">
        <v>178.8</v>
      </c>
      <c r="N3797" s="13">
        <v>178.8</v>
      </c>
      <c r="O3797" s="3">
        <v>44</v>
      </c>
      <c r="P3797" s="1" t="s">
        <v>2</v>
      </c>
      <c r="Q3797" s="1">
        <v>1.8323</v>
      </c>
      <c r="R3797" s="3" t="s">
        <v>14989</v>
      </c>
      <c r="S3797" s="1">
        <v>18</v>
      </c>
      <c r="T3797" s="1">
        <v>0</v>
      </c>
      <c r="U3797" s="1">
        <v>0</v>
      </c>
      <c r="V3797" s="1">
        <v>0</v>
      </c>
      <c r="W3797" s="1">
        <v>4</v>
      </c>
      <c r="X3797" s="1">
        <v>0</v>
      </c>
      <c r="Y3797" s="1">
        <v>10</v>
      </c>
      <c r="Z3797" s="1">
        <v>0</v>
      </c>
      <c r="AA3797" s="1">
        <v>18</v>
      </c>
      <c r="AB3797" s="1">
        <v>50</v>
      </c>
      <c r="AC3797" s="3">
        <v>44</v>
      </c>
      <c r="AD3797" s="1">
        <v>-5.2826268000000003E-2</v>
      </c>
      <c r="AE3797" s="1">
        <v>1.8880144184774302E-2</v>
      </c>
      <c r="AF3797" s="1">
        <v>3</v>
      </c>
      <c r="AG3797" s="1">
        <v>3</v>
      </c>
      <c r="AH3797" s="15">
        <v>1</v>
      </c>
      <c r="AI3797" s="1">
        <v>2</v>
      </c>
      <c r="AJ3797" s="1">
        <v>2</v>
      </c>
      <c r="AK3797" s="1">
        <v>51</v>
      </c>
    </row>
    <row r="3798" spans="1:37" x14ac:dyDescent="0.2">
      <c r="A3798" t="s">
        <v>3796</v>
      </c>
      <c r="B3798" t="s">
        <v>5123</v>
      </c>
      <c r="C3798" t="s">
        <v>5124</v>
      </c>
      <c r="D3798" t="s">
        <v>12619</v>
      </c>
      <c r="E3798" t="s">
        <v>12621</v>
      </c>
      <c r="F3798" s="35" t="s">
        <v>15126</v>
      </c>
      <c r="G3798" s="1" t="s">
        <v>5104</v>
      </c>
      <c r="H3798" s="1" t="s">
        <v>5104</v>
      </c>
      <c r="I3798" s="3">
        <v>2</v>
      </c>
      <c r="J3798" s="1">
        <v>0</v>
      </c>
      <c r="K3798" s="1">
        <v>0</v>
      </c>
      <c r="L3798" s="3">
        <v>1</v>
      </c>
      <c r="M3798" s="6">
        <v>178.8</v>
      </c>
      <c r="N3798" s="13">
        <v>178.8</v>
      </c>
      <c r="O3798" s="3">
        <v>44</v>
      </c>
      <c r="P3798" s="1" t="s">
        <v>2</v>
      </c>
      <c r="Q3798" s="1">
        <v>2.7955999999999999</v>
      </c>
      <c r="R3798" s="3" t="s">
        <v>14989</v>
      </c>
      <c r="S3798" s="1">
        <v>10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10</v>
      </c>
      <c r="Z3798" s="1">
        <v>0</v>
      </c>
      <c r="AA3798" s="1">
        <v>20</v>
      </c>
      <c r="AB3798" s="1">
        <v>60</v>
      </c>
      <c r="AC3798" s="3">
        <v>11</v>
      </c>
      <c r="AD3798" s="1">
        <v>-7.4080504000000005E-2</v>
      </c>
      <c r="AE3798" s="1">
        <v>2.32142666878426E-2</v>
      </c>
      <c r="AF3798" s="1">
        <v>2</v>
      </c>
      <c r="AG3798" s="1">
        <v>2</v>
      </c>
      <c r="AH3798" s="1">
        <v>11</v>
      </c>
      <c r="AI3798" s="1">
        <v>1</v>
      </c>
      <c r="AJ3798" s="1">
        <v>1</v>
      </c>
      <c r="AK3798" s="1">
        <v>51</v>
      </c>
    </row>
    <row r="3799" spans="1:37" x14ac:dyDescent="0.2">
      <c r="A3799" t="s">
        <v>3797</v>
      </c>
      <c r="B3799" t="s">
        <v>5123</v>
      </c>
      <c r="C3799" t="s">
        <v>5124</v>
      </c>
      <c r="D3799" t="s">
        <v>12619</v>
      </c>
      <c r="E3799" t="s">
        <v>12622</v>
      </c>
      <c r="F3799" s="35" t="s">
        <v>12623</v>
      </c>
      <c r="G3799" s="1" t="s">
        <v>5104</v>
      </c>
      <c r="H3799" s="1" t="s">
        <v>5104</v>
      </c>
      <c r="I3799" s="3">
        <v>2</v>
      </c>
      <c r="J3799" s="1">
        <v>0</v>
      </c>
      <c r="K3799" s="1">
        <v>0</v>
      </c>
      <c r="L3799" s="3">
        <v>1</v>
      </c>
      <c r="M3799" s="6">
        <v>109.7</v>
      </c>
      <c r="N3799" s="13">
        <v>109.7</v>
      </c>
      <c r="O3799" s="3">
        <v>44</v>
      </c>
      <c r="P3799" s="1">
        <v>2.15</v>
      </c>
      <c r="Q3799" s="1">
        <v>2.15</v>
      </c>
      <c r="R3799" s="3">
        <v>47</v>
      </c>
      <c r="S3799" s="1">
        <v>10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10</v>
      </c>
      <c r="Z3799" s="1">
        <v>0</v>
      </c>
      <c r="AA3799" s="1">
        <v>20</v>
      </c>
      <c r="AB3799" s="1">
        <v>60</v>
      </c>
      <c r="AC3799" s="3">
        <v>11</v>
      </c>
      <c r="AD3799" s="1">
        <v>-7.4080504000000005E-2</v>
      </c>
      <c r="AE3799" s="1">
        <v>2.32142666878426E-2</v>
      </c>
      <c r="AF3799" s="1">
        <v>2</v>
      </c>
      <c r="AG3799" s="1">
        <v>2</v>
      </c>
      <c r="AH3799" s="1">
        <v>11</v>
      </c>
      <c r="AI3799" s="1">
        <v>2</v>
      </c>
      <c r="AJ3799" s="1">
        <v>2</v>
      </c>
      <c r="AK3799" s="1">
        <v>51</v>
      </c>
    </row>
    <row r="3800" spans="1:37" x14ac:dyDescent="0.2">
      <c r="A3800" t="s">
        <v>3798</v>
      </c>
      <c r="B3800" t="s">
        <v>5123</v>
      </c>
      <c r="C3800" t="s">
        <v>5124</v>
      </c>
      <c r="D3800" t="s">
        <v>12624</v>
      </c>
      <c r="E3800" t="s">
        <v>12625</v>
      </c>
      <c r="F3800" s="35" t="s">
        <v>12626</v>
      </c>
      <c r="G3800" s="1" t="s">
        <v>5104</v>
      </c>
      <c r="H3800" s="1" t="s">
        <v>5104</v>
      </c>
      <c r="I3800" s="3">
        <v>1</v>
      </c>
      <c r="J3800" s="1">
        <v>0</v>
      </c>
      <c r="K3800" s="1">
        <v>0</v>
      </c>
      <c r="L3800" s="3">
        <v>1</v>
      </c>
      <c r="M3800" s="6">
        <v>50.5</v>
      </c>
      <c r="N3800" s="13">
        <v>50.5</v>
      </c>
      <c r="O3800" s="3">
        <v>44</v>
      </c>
      <c r="P3800" s="1">
        <v>2.15</v>
      </c>
      <c r="Q3800" s="1">
        <v>2.15</v>
      </c>
      <c r="R3800" s="3">
        <v>47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100</v>
      </c>
      <c r="AC3800" s="3">
        <v>11</v>
      </c>
      <c r="AD3800" s="1">
        <v>-9.0224465000000004E-2</v>
      </c>
      <c r="AE3800" s="1">
        <v>7.4363546281954296E-2</v>
      </c>
      <c r="AF3800" s="1">
        <v>3</v>
      </c>
      <c r="AG3800" s="1">
        <v>3</v>
      </c>
      <c r="AH3800" s="1">
        <v>11</v>
      </c>
      <c r="AI3800" s="1">
        <v>2</v>
      </c>
      <c r="AJ3800" s="1">
        <v>2</v>
      </c>
      <c r="AK3800" s="1">
        <v>51</v>
      </c>
    </row>
    <row r="3801" spans="1:37" x14ac:dyDescent="0.2">
      <c r="A3801" t="s">
        <v>3799</v>
      </c>
      <c r="B3801" t="s">
        <v>5123</v>
      </c>
      <c r="C3801" t="s">
        <v>5124</v>
      </c>
      <c r="D3801" t="s">
        <v>12624</v>
      </c>
      <c r="E3801" t="s">
        <v>12627</v>
      </c>
      <c r="F3801" s="35" t="s">
        <v>12628</v>
      </c>
      <c r="G3801" s="1" t="s">
        <v>5104</v>
      </c>
      <c r="H3801" s="1" t="s">
        <v>5104</v>
      </c>
      <c r="I3801" s="3">
        <v>1</v>
      </c>
      <c r="J3801" s="1">
        <v>0</v>
      </c>
      <c r="K3801" s="1">
        <v>0</v>
      </c>
      <c r="L3801" s="3">
        <v>1</v>
      </c>
      <c r="M3801" s="6">
        <v>128.5</v>
      </c>
      <c r="N3801" s="13">
        <v>128.5</v>
      </c>
      <c r="O3801" s="3">
        <v>44</v>
      </c>
      <c r="P3801" s="1">
        <v>2.1749999999999998</v>
      </c>
      <c r="Q3801" s="1">
        <v>2.1749999999999998</v>
      </c>
      <c r="R3801" s="3">
        <v>47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100</v>
      </c>
      <c r="AC3801" s="3">
        <v>11</v>
      </c>
      <c r="AD3801" s="1">
        <v>-9.0224465000000004E-2</v>
      </c>
      <c r="AE3801" s="1">
        <v>7.4363546281954296E-2</v>
      </c>
      <c r="AF3801" s="1">
        <v>3</v>
      </c>
      <c r="AG3801" s="1">
        <v>3</v>
      </c>
      <c r="AH3801" s="1">
        <v>11</v>
      </c>
      <c r="AI3801" s="1">
        <v>1</v>
      </c>
      <c r="AJ3801" s="1">
        <v>1</v>
      </c>
      <c r="AK3801" s="1">
        <v>51</v>
      </c>
    </row>
    <row r="3802" spans="1:37" x14ac:dyDescent="0.2">
      <c r="A3802" t="s">
        <v>3800</v>
      </c>
      <c r="B3802" t="s">
        <v>5123</v>
      </c>
      <c r="C3802" t="s">
        <v>5124</v>
      </c>
      <c r="D3802" t="s">
        <v>12624</v>
      </c>
      <c r="E3802" t="s">
        <v>10614</v>
      </c>
      <c r="F3802" s="35" t="s">
        <v>12629</v>
      </c>
      <c r="G3802" s="1" t="s">
        <v>5104</v>
      </c>
      <c r="H3802" s="1" t="s">
        <v>5104</v>
      </c>
      <c r="I3802" s="3">
        <v>1</v>
      </c>
      <c r="J3802" s="1">
        <v>0</v>
      </c>
      <c r="K3802" s="1">
        <v>0</v>
      </c>
      <c r="L3802" s="3">
        <v>1</v>
      </c>
      <c r="M3802" s="6">
        <v>95.1</v>
      </c>
      <c r="N3802" s="13">
        <v>95.1</v>
      </c>
      <c r="O3802" s="3">
        <v>44</v>
      </c>
      <c r="P3802" s="1">
        <v>2.4275000000000002</v>
      </c>
      <c r="Q3802" s="1">
        <v>2.4275000000000002</v>
      </c>
      <c r="R3802" s="3">
        <v>47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100</v>
      </c>
      <c r="AC3802" s="3">
        <v>11</v>
      </c>
      <c r="AD3802" s="1">
        <v>-9.0224465000000004E-2</v>
      </c>
      <c r="AE3802" s="1">
        <v>7.4363546281954296E-2</v>
      </c>
      <c r="AF3802" s="1">
        <v>3</v>
      </c>
      <c r="AG3802" s="1">
        <v>3</v>
      </c>
      <c r="AH3802" s="1">
        <v>11</v>
      </c>
      <c r="AI3802" s="1">
        <v>2</v>
      </c>
      <c r="AJ3802" s="1">
        <v>2</v>
      </c>
      <c r="AK3802" s="1">
        <v>51</v>
      </c>
    </row>
    <row r="3803" spans="1:37" x14ac:dyDescent="0.2">
      <c r="A3803" t="s">
        <v>3801</v>
      </c>
      <c r="B3803" t="s">
        <v>5123</v>
      </c>
      <c r="C3803" t="s">
        <v>5124</v>
      </c>
      <c r="D3803" t="s">
        <v>12624</v>
      </c>
      <c r="E3803" t="s">
        <v>5832</v>
      </c>
      <c r="F3803" s="35" t="s">
        <v>12630</v>
      </c>
      <c r="G3803" s="1" t="s">
        <v>5104</v>
      </c>
      <c r="H3803" s="1" t="s">
        <v>5104</v>
      </c>
      <c r="I3803" s="3">
        <v>1</v>
      </c>
      <c r="J3803" s="1">
        <v>0</v>
      </c>
      <c r="K3803" s="1">
        <v>0</v>
      </c>
      <c r="L3803" s="3">
        <v>1</v>
      </c>
      <c r="M3803" s="6">
        <v>54</v>
      </c>
      <c r="N3803" s="13">
        <v>54</v>
      </c>
      <c r="O3803" s="3">
        <v>44</v>
      </c>
      <c r="P3803" s="1">
        <v>2.605</v>
      </c>
      <c r="Q3803" s="1">
        <v>2.605</v>
      </c>
      <c r="R3803" s="3">
        <v>47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100</v>
      </c>
      <c r="AC3803" s="3">
        <v>11</v>
      </c>
      <c r="AD3803" s="1">
        <v>-9.0224465000000004E-2</v>
      </c>
      <c r="AE3803" s="1">
        <v>7.4363546281954296E-2</v>
      </c>
      <c r="AF3803" s="1">
        <v>3</v>
      </c>
      <c r="AG3803" s="1">
        <v>3</v>
      </c>
      <c r="AH3803" s="1">
        <v>11</v>
      </c>
      <c r="AI3803" s="1">
        <v>2</v>
      </c>
      <c r="AJ3803" s="1">
        <v>2</v>
      </c>
      <c r="AK3803" s="1">
        <v>51</v>
      </c>
    </row>
    <row r="3804" spans="1:37" x14ac:dyDescent="0.2">
      <c r="A3804" t="s">
        <v>3802</v>
      </c>
      <c r="B3804" t="s">
        <v>5123</v>
      </c>
      <c r="C3804" t="s">
        <v>5124</v>
      </c>
      <c r="D3804" t="s">
        <v>12624</v>
      </c>
      <c r="E3804" t="s">
        <v>8565</v>
      </c>
      <c r="F3804" s="35" t="s">
        <v>12631</v>
      </c>
      <c r="G3804" s="1" t="s">
        <v>5104</v>
      </c>
      <c r="H3804" s="1" t="s">
        <v>5104</v>
      </c>
      <c r="I3804" s="3">
        <v>1</v>
      </c>
      <c r="J3804" s="1">
        <v>0</v>
      </c>
      <c r="K3804" s="1">
        <v>0</v>
      </c>
      <c r="L3804" s="3">
        <v>1</v>
      </c>
      <c r="M3804" s="6">
        <v>43.4</v>
      </c>
      <c r="N3804" s="13">
        <v>43.4</v>
      </c>
      <c r="O3804" s="3">
        <v>44</v>
      </c>
      <c r="P3804" s="1">
        <v>2.3975</v>
      </c>
      <c r="Q3804" s="1">
        <v>2.3975</v>
      </c>
      <c r="R3804" s="3">
        <v>47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100</v>
      </c>
      <c r="AC3804" s="3">
        <v>11</v>
      </c>
      <c r="AD3804" s="1">
        <v>-9.0224465000000004E-2</v>
      </c>
      <c r="AE3804" s="1">
        <v>7.4363546281954296E-2</v>
      </c>
      <c r="AF3804" s="1">
        <v>3</v>
      </c>
      <c r="AG3804" s="1">
        <v>3</v>
      </c>
      <c r="AH3804" s="1">
        <v>11</v>
      </c>
      <c r="AI3804" s="1">
        <v>3</v>
      </c>
      <c r="AJ3804" s="1">
        <v>3</v>
      </c>
      <c r="AK3804" s="1">
        <v>51</v>
      </c>
    </row>
    <row r="3805" spans="1:37" x14ac:dyDescent="0.2">
      <c r="A3805" t="s">
        <v>3803</v>
      </c>
      <c r="B3805" t="s">
        <v>5181</v>
      </c>
      <c r="C3805" t="s">
        <v>5711</v>
      </c>
      <c r="D3805" t="s">
        <v>12632</v>
      </c>
      <c r="E3805" t="s">
        <v>12633</v>
      </c>
      <c r="F3805" s="35" t="s">
        <v>12634</v>
      </c>
      <c r="G3805" s="1" t="s">
        <v>5104</v>
      </c>
      <c r="H3805" s="1" t="s">
        <v>5104</v>
      </c>
      <c r="I3805" s="3">
        <v>17</v>
      </c>
      <c r="J3805" s="1">
        <v>0</v>
      </c>
      <c r="K3805" s="1">
        <v>0</v>
      </c>
      <c r="L3805" s="3">
        <v>1</v>
      </c>
      <c r="M3805" s="6">
        <v>600</v>
      </c>
      <c r="N3805" s="13">
        <v>600</v>
      </c>
      <c r="O3805" s="3">
        <v>44</v>
      </c>
      <c r="P3805" s="1">
        <v>2.23</v>
      </c>
      <c r="Q3805" s="1">
        <v>2.23</v>
      </c>
      <c r="R3805" s="3">
        <v>47</v>
      </c>
      <c r="S3805" s="1">
        <v>40</v>
      </c>
      <c r="T3805" s="1">
        <v>40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20</v>
      </c>
      <c r="AC3805" s="3">
        <v>11</v>
      </c>
      <c r="AD3805" s="1">
        <v>3.1008491999999999E-2</v>
      </c>
      <c r="AE3805" s="1">
        <v>2.4249698736531999E-2</v>
      </c>
      <c r="AF3805" s="1">
        <v>3</v>
      </c>
      <c r="AG3805" s="1">
        <v>3</v>
      </c>
      <c r="AH3805" s="1">
        <v>11</v>
      </c>
      <c r="AI3805" s="1">
        <v>1</v>
      </c>
      <c r="AJ3805" s="1">
        <v>1</v>
      </c>
      <c r="AK3805" s="1">
        <v>51</v>
      </c>
    </row>
    <row r="3806" spans="1:37" x14ac:dyDescent="0.2">
      <c r="A3806" t="s">
        <v>3804</v>
      </c>
      <c r="B3806" t="s">
        <v>5181</v>
      </c>
      <c r="C3806" t="s">
        <v>5711</v>
      </c>
      <c r="D3806" t="s">
        <v>12632</v>
      </c>
      <c r="E3806" t="s">
        <v>12635</v>
      </c>
      <c r="F3806" s="35" t="s">
        <v>12636</v>
      </c>
      <c r="G3806" s="1" t="s">
        <v>5104</v>
      </c>
      <c r="H3806" s="1" t="s">
        <v>5104</v>
      </c>
      <c r="I3806" s="3">
        <v>1</v>
      </c>
      <c r="J3806" s="1">
        <v>0</v>
      </c>
      <c r="K3806" s="1">
        <v>0</v>
      </c>
      <c r="L3806" s="3">
        <v>1</v>
      </c>
      <c r="M3806" s="6">
        <v>500</v>
      </c>
      <c r="N3806" s="13">
        <v>500</v>
      </c>
      <c r="O3806" s="3">
        <v>44</v>
      </c>
      <c r="P3806" s="1">
        <v>2.23</v>
      </c>
      <c r="Q3806" s="1">
        <v>2.23</v>
      </c>
      <c r="R3806" s="3">
        <v>47</v>
      </c>
      <c r="S3806" s="1">
        <v>20</v>
      </c>
      <c r="T3806" s="1">
        <v>20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40</v>
      </c>
      <c r="AB3806" s="1">
        <v>20</v>
      </c>
      <c r="AC3806" s="3">
        <v>11</v>
      </c>
      <c r="AD3806" s="1">
        <v>-1.7771507999999998E-2</v>
      </c>
      <c r="AE3806" s="1">
        <v>1.51722289342991E-4</v>
      </c>
      <c r="AF3806" s="1">
        <v>3</v>
      </c>
      <c r="AG3806" s="1">
        <v>3</v>
      </c>
      <c r="AH3806" s="1">
        <v>11</v>
      </c>
      <c r="AI3806" s="1">
        <v>2</v>
      </c>
      <c r="AJ3806" s="1">
        <v>2</v>
      </c>
      <c r="AK3806" s="1">
        <v>51</v>
      </c>
    </row>
    <row r="3807" spans="1:37" x14ac:dyDescent="0.2">
      <c r="A3807" t="s">
        <v>3805</v>
      </c>
      <c r="B3807" t="s">
        <v>5123</v>
      </c>
      <c r="C3807" t="s">
        <v>5254</v>
      </c>
      <c r="D3807" t="s">
        <v>12637</v>
      </c>
      <c r="E3807" t="s">
        <v>12638</v>
      </c>
      <c r="F3807" s="35" t="s">
        <v>12639</v>
      </c>
      <c r="G3807" s="1" t="s">
        <v>5105</v>
      </c>
      <c r="H3807" s="1" t="s">
        <v>5105</v>
      </c>
      <c r="I3807" s="3">
        <v>1</v>
      </c>
      <c r="J3807" s="1">
        <v>0</v>
      </c>
      <c r="K3807" s="1">
        <v>0</v>
      </c>
      <c r="L3807" s="3">
        <v>1</v>
      </c>
      <c r="M3807" s="6">
        <v>363</v>
      </c>
      <c r="N3807" s="13">
        <v>363</v>
      </c>
      <c r="O3807" s="3">
        <v>44</v>
      </c>
      <c r="P3807" s="1">
        <v>8.2949999999999999</v>
      </c>
      <c r="Q3807" s="1">
        <v>8.2949999999999999</v>
      </c>
      <c r="R3807" s="3">
        <v>47</v>
      </c>
      <c r="S3807" s="1">
        <v>20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40</v>
      </c>
      <c r="AB3807" s="1">
        <v>40</v>
      </c>
      <c r="AC3807" s="3">
        <v>11</v>
      </c>
      <c r="AD3807" s="1">
        <v>-4.1695915E-2</v>
      </c>
      <c r="AE3807" s="1">
        <v>2.4389004042712801E-2</v>
      </c>
      <c r="AF3807" s="1">
        <v>1</v>
      </c>
      <c r="AG3807" s="1">
        <v>1</v>
      </c>
      <c r="AH3807" s="1">
        <v>11</v>
      </c>
      <c r="AI3807" s="1">
        <v>5</v>
      </c>
      <c r="AJ3807" s="1">
        <v>5</v>
      </c>
      <c r="AK3807" s="1">
        <v>51</v>
      </c>
    </row>
    <row r="3808" spans="1:37" x14ac:dyDescent="0.2">
      <c r="A3808" t="s">
        <v>3806</v>
      </c>
      <c r="B3808" t="s">
        <v>5412</v>
      </c>
      <c r="C3808" t="s">
        <v>8572</v>
      </c>
      <c r="D3808" t="s">
        <v>12640</v>
      </c>
      <c r="E3808" t="s">
        <v>12641</v>
      </c>
      <c r="F3808" s="35" t="s">
        <v>12642</v>
      </c>
      <c r="G3808" s="1" t="s">
        <v>5106</v>
      </c>
      <c r="H3808" s="1" t="s">
        <v>5106</v>
      </c>
      <c r="I3808" s="3">
        <v>1</v>
      </c>
      <c r="J3808" s="1">
        <v>0</v>
      </c>
      <c r="K3808" s="1">
        <v>0</v>
      </c>
      <c r="L3808" s="3">
        <v>1</v>
      </c>
      <c r="M3808" s="6">
        <v>56750</v>
      </c>
      <c r="N3808" s="13">
        <v>56750</v>
      </c>
      <c r="O3808" s="3">
        <v>44</v>
      </c>
      <c r="P3808" s="1">
        <v>1.1399999999999999</v>
      </c>
      <c r="Q3808" s="1">
        <v>1.1399999999999999</v>
      </c>
      <c r="R3808" s="3">
        <v>47</v>
      </c>
      <c r="S3808" s="1">
        <v>10</v>
      </c>
      <c r="T3808" s="1">
        <v>0</v>
      </c>
      <c r="U3808" s="1">
        <v>0</v>
      </c>
      <c r="V3808" s="1">
        <v>0</v>
      </c>
      <c r="W3808" s="1">
        <v>10</v>
      </c>
      <c r="X3808" s="1">
        <v>0</v>
      </c>
      <c r="Y3808" s="1">
        <v>80</v>
      </c>
      <c r="Z3808" s="1">
        <v>0</v>
      </c>
      <c r="AA3808" s="1">
        <v>0</v>
      </c>
      <c r="AB3808" s="1">
        <v>0</v>
      </c>
      <c r="AC3808" s="3">
        <v>11</v>
      </c>
      <c r="AD3808" s="1">
        <v>-1.2470568E-2</v>
      </c>
      <c r="AE3808" s="1">
        <v>-0.10772302303644</v>
      </c>
      <c r="AF3808" s="1">
        <v>3</v>
      </c>
      <c r="AG3808" s="1">
        <v>3</v>
      </c>
      <c r="AH3808" s="1">
        <v>11</v>
      </c>
      <c r="AI3808" s="1">
        <v>3</v>
      </c>
      <c r="AJ3808" s="1">
        <v>3</v>
      </c>
      <c r="AK3808" s="1">
        <v>51</v>
      </c>
    </row>
    <row r="3809" spans="1:37" x14ac:dyDescent="0.2">
      <c r="A3809" t="s">
        <v>3807</v>
      </c>
      <c r="B3809" t="s">
        <v>5412</v>
      </c>
      <c r="C3809" t="s">
        <v>8572</v>
      </c>
      <c r="D3809" t="s">
        <v>12640</v>
      </c>
      <c r="E3809" t="s">
        <v>5231</v>
      </c>
      <c r="F3809" s="35" t="s">
        <v>12643</v>
      </c>
      <c r="G3809" s="1" t="s">
        <v>5106</v>
      </c>
      <c r="H3809" s="1" t="s">
        <v>5106</v>
      </c>
      <c r="I3809" s="3">
        <v>26</v>
      </c>
      <c r="J3809" s="1">
        <v>0</v>
      </c>
      <c r="K3809" s="1">
        <v>0</v>
      </c>
      <c r="L3809" s="3">
        <v>1</v>
      </c>
      <c r="M3809" s="6">
        <v>57150</v>
      </c>
      <c r="N3809" s="13">
        <v>57150</v>
      </c>
      <c r="O3809" s="3">
        <v>44</v>
      </c>
      <c r="P3809" s="1">
        <v>1.105</v>
      </c>
      <c r="Q3809" s="1">
        <v>1.105</v>
      </c>
      <c r="R3809" s="3">
        <v>47</v>
      </c>
      <c r="S3809" s="1">
        <v>10</v>
      </c>
      <c r="T3809" s="1">
        <v>0</v>
      </c>
      <c r="U3809" s="1">
        <v>0</v>
      </c>
      <c r="V3809" s="1">
        <v>0</v>
      </c>
      <c r="W3809" s="1">
        <v>10</v>
      </c>
      <c r="X3809" s="1">
        <v>0</v>
      </c>
      <c r="Y3809" s="1">
        <v>80</v>
      </c>
      <c r="Z3809" s="1">
        <v>0</v>
      </c>
      <c r="AA3809" s="1">
        <v>0</v>
      </c>
      <c r="AB3809" s="1">
        <v>0</v>
      </c>
      <c r="AC3809" s="3">
        <v>11</v>
      </c>
      <c r="AD3809" s="1">
        <v>-1.2470568E-2</v>
      </c>
      <c r="AE3809" s="1">
        <v>-0.10772302303644</v>
      </c>
      <c r="AF3809" s="1">
        <v>3</v>
      </c>
      <c r="AG3809" s="1">
        <v>3</v>
      </c>
      <c r="AH3809" s="1">
        <v>11</v>
      </c>
      <c r="AI3809" s="1">
        <v>1</v>
      </c>
      <c r="AJ3809" s="1">
        <v>1</v>
      </c>
      <c r="AK3809" s="1">
        <v>51</v>
      </c>
    </row>
    <row r="3810" spans="1:37" x14ac:dyDescent="0.2">
      <c r="A3810" t="s">
        <v>3808</v>
      </c>
      <c r="B3810" t="s">
        <v>5233</v>
      </c>
      <c r="C3810" t="s">
        <v>5880</v>
      </c>
      <c r="D3810" t="s">
        <v>12644</v>
      </c>
      <c r="E3810" t="s">
        <v>12645</v>
      </c>
      <c r="F3810" s="35" t="s">
        <v>12646</v>
      </c>
      <c r="G3810" s="1" t="s">
        <v>5105</v>
      </c>
      <c r="H3810" s="1" t="s">
        <v>5105</v>
      </c>
      <c r="I3810" s="3">
        <v>1</v>
      </c>
      <c r="J3810" s="1">
        <v>0</v>
      </c>
      <c r="K3810" s="1">
        <v>0</v>
      </c>
      <c r="L3810" s="3">
        <v>1</v>
      </c>
      <c r="M3810" s="6">
        <v>7718</v>
      </c>
      <c r="N3810" s="13">
        <v>7718</v>
      </c>
      <c r="O3810" s="3">
        <v>44</v>
      </c>
      <c r="P3810" s="1">
        <v>3.43</v>
      </c>
      <c r="Q3810" s="1">
        <v>3.43</v>
      </c>
      <c r="R3810" s="3">
        <v>47</v>
      </c>
      <c r="S3810" s="1">
        <v>10</v>
      </c>
      <c r="T3810" s="1">
        <v>0</v>
      </c>
      <c r="U3810" s="1">
        <v>0</v>
      </c>
      <c r="V3810" s="1">
        <v>0</v>
      </c>
      <c r="W3810" s="1">
        <v>10</v>
      </c>
      <c r="X3810" s="1">
        <v>10</v>
      </c>
      <c r="Y3810" s="1">
        <v>0</v>
      </c>
      <c r="Z3810" s="1">
        <v>0</v>
      </c>
      <c r="AA3810" s="1">
        <v>10</v>
      </c>
      <c r="AB3810" s="1">
        <v>60</v>
      </c>
      <c r="AC3810" s="3">
        <v>11</v>
      </c>
      <c r="AD3810" s="1">
        <v>-6.2541260000000001E-2</v>
      </c>
      <c r="AE3810" s="1">
        <v>5.0208575105623598E-2</v>
      </c>
      <c r="AF3810" s="1">
        <v>1</v>
      </c>
      <c r="AG3810" s="1">
        <v>1</v>
      </c>
      <c r="AH3810" s="1">
        <v>11</v>
      </c>
      <c r="AI3810" s="1">
        <v>1</v>
      </c>
      <c r="AJ3810" s="1">
        <v>1</v>
      </c>
      <c r="AK3810" s="1">
        <v>51</v>
      </c>
    </row>
    <row r="3811" spans="1:37" x14ac:dyDescent="0.2">
      <c r="A3811" t="s">
        <v>3809</v>
      </c>
      <c r="B3811" t="s">
        <v>5233</v>
      </c>
      <c r="C3811" t="s">
        <v>5880</v>
      </c>
      <c r="D3811" t="s">
        <v>12647</v>
      </c>
      <c r="E3811" t="s">
        <v>8895</v>
      </c>
      <c r="F3811" s="35" t="s">
        <v>12648</v>
      </c>
      <c r="G3811" s="1" t="s">
        <v>5104</v>
      </c>
      <c r="H3811" s="1" t="s">
        <v>5104</v>
      </c>
      <c r="I3811" s="3">
        <v>1</v>
      </c>
      <c r="J3811" s="1">
        <v>1</v>
      </c>
      <c r="K3811" s="1">
        <v>1</v>
      </c>
      <c r="L3811" s="3">
        <v>1</v>
      </c>
      <c r="M3811" s="6">
        <v>97500</v>
      </c>
      <c r="N3811" s="13">
        <v>97500</v>
      </c>
      <c r="O3811" s="3">
        <v>44</v>
      </c>
      <c r="P3811" s="1">
        <v>2.8650000000000002</v>
      </c>
      <c r="Q3811" s="1">
        <v>2.8650000000000002</v>
      </c>
      <c r="R3811" s="3">
        <v>47</v>
      </c>
      <c r="S3811" s="1">
        <v>0</v>
      </c>
      <c r="T3811" s="1">
        <v>10</v>
      </c>
      <c r="U3811" s="1">
        <v>10</v>
      </c>
      <c r="V3811" s="1">
        <v>0</v>
      </c>
      <c r="W3811" s="1">
        <v>0</v>
      </c>
      <c r="X3811" s="1">
        <v>0</v>
      </c>
      <c r="Y3811" s="1">
        <v>40</v>
      </c>
      <c r="Z3811" s="1">
        <v>0</v>
      </c>
      <c r="AA3811" s="1">
        <v>0</v>
      </c>
      <c r="AB3811" s="1">
        <v>40</v>
      </c>
      <c r="AC3811" s="3">
        <v>11</v>
      </c>
      <c r="AD3811" s="1">
        <v>-7.6872230999999999E-2</v>
      </c>
      <c r="AE3811" s="1">
        <v>-3.7577365875777501E-2</v>
      </c>
      <c r="AF3811" s="1">
        <v>1</v>
      </c>
      <c r="AG3811" s="1">
        <v>1</v>
      </c>
      <c r="AH3811" s="1">
        <v>11</v>
      </c>
      <c r="AI3811" s="1">
        <v>6</v>
      </c>
      <c r="AJ3811" s="1">
        <v>6</v>
      </c>
      <c r="AK3811" s="1">
        <v>51</v>
      </c>
    </row>
    <row r="3812" spans="1:37" x14ac:dyDescent="0.2">
      <c r="A3812" t="s">
        <v>3810</v>
      </c>
      <c r="B3812" t="s">
        <v>5233</v>
      </c>
      <c r="C3812" t="s">
        <v>5880</v>
      </c>
      <c r="D3812" t="s">
        <v>12647</v>
      </c>
      <c r="E3812" t="s">
        <v>12649</v>
      </c>
      <c r="F3812" s="35" t="s">
        <v>12650</v>
      </c>
      <c r="G3812" s="1" t="s">
        <v>5104</v>
      </c>
      <c r="H3812" s="1" t="s">
        <v>5104</v>
      </c>
      <c r="I3812" s="3">
        <v>1</v>
      </c>
      <c r="J3812" s="1">
        <v>0</v>
      </c>
      <c r="K3812" s="1">
        <v>0</v>
      </c>
      <c r="L3812" s="3">
        <v>1</v>
      </c>
      <c r="M3812" s="6">
        <v>70000.3</v>
      </c>
      <c r="N3812" s="13">
        <v>70000.3</v>
      </c>
      <c r="O3812" s="3">
        <v>44</v>
      </c>
      <c r="P3812" s="1">
        <v>3</v>
      </c>
      <c r="Q3812" s="1">
        <v>3</v>
      </c>
      <c r="R3812" s="3">
        <v>47</v>
      </c>
      <c r="S3812" s="1">
        <v>0</v>
      </c>
      <c r="T3812" s="1">
        <v>10</v>
      </c>
      <c r="U3812" s="1">
        <v>10</v>
      </c>
      <c r="V3812" s="1">
        <v>0</v>
      </c>
      <c r="W3812" s="1">
        <v>0</v>
      </c>
      <c r="X3812" s="1">
        <v>0</v>
      </c>
      <c r="Y3812" s="1">
        <v>40</v>
      </c>
      <c r="Z3812" s="1">
        <v>0</v>
      </c>
      <c r="AA3812" s="1">
        <v>0</v>
      </c>
      <c r="AB3812" s="1">
        <v>40</v>
      </c>
      <c r="AC3812" s="3">
        <v>11</v>
      </c>
      <c r="AD3812" s="1">
        <v>-7.6872230999999999E-2</v>
      </c>
      <c r="AE3812" s="1">
        <v>-3.7577365875777501E-2</v>
      </c>
      <c r="AF3812" s="1">
        <v>1</v>
      </c>
      <c r="AG3812" s="1">
        <v>1</v>
      </c>
      <c r="AH3812" s="1">
        <v>11</v>
      </c>
      <c r="AI3812" s="1">
        <v>6</v>
      </c>
      <c r="AJ3812" s="1">
        <v>6</v>
      </c>
      <c r="AK3812" s="1">
        <v>51</v>
      </c>
    </row>
    <row r="3813" spans="1:37" x14ac:dyDescent="0.2">
      <c r="A3813" t="s">
        <v>3811</v>
      </c>
      <c r="B3813" t="s">
        <v>7851</v>
      </c>
      <c r="C3813" t="s">
        <v>7852</v>
      </c>
      <c r="D3813" t="s">
        <v>12651</v>
      </c>
      <c r="E3813" t="s">
        <v>12652</v>
      </c>
      <c r="F3813" s="35" t="s">
        <v>12653</v>
      </c>
      <c r="G3813" s="1" t="s">
        <v>5104</v>
      </c>
      <c r="H3813" s="1" t="s">
        <v>5104</v>
      </c>
      <c r="I3813" s="3">
        <v>1</v>
      </c>
      <c r="J3813" s="1">
        <v>0</v>
      </c>
      <c r="K3813" s="1">
        <v>0</v>
      </c>
      <c r="L3813" s="3">
        <v>1</v>
      </c>
      <c r="M3813" s="6">
        <v>660</v>
      </c>
      <c r="N3813" s="13">
        <v>660</v>
      </c>
      <c r="O3813" s="3">
        <v>44</v>
      </c>
      <c r="P3813" s="1">
        <v>2.2825000000000002</v>
      </c>
      <c r="Q3813" s="1">
        <v>2.2825000000000002</v>
      </c>
      <c r="R3813" s="3">
        <v>47</v>
      </c>
      <c r="S3813" s="1">
        <v>70</v>
      </c>
      <c r="T3813" s="1">
        <v>0</v>
      </c>
      <c r="U3813" s="1">
        <v>10</v>
      </c>
      <c r="V3813" s="1">
        <v>20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3">
        <v>11</v>
      </c>
      <c r="AD3813" s="1">
        <v>0.106693176</v>
      </c>
      <c r="AE3813" s="1">
        <v>2.0752637853161799E-2</v>
      </c>
      <c r="AF3813" s="1">
        <v>1</v>
      </c>
      <c r="AG3813" s="1">
        <v>1</v>
      </c>
      <c r="AH3813" s="1">
        <v>11</v>
      </c>
      <c r="AI3813" s="1">
        <v>3</v>
      </c>
      <c r="AJ3813" s="1">
        <v>3</v>
      </c>
      <c r="AK3813" s="1">
        <v>51</v>
      </c>
    </row>
    <row r="3814" spans="1:37" x14ac:dyDescent="0.2">
      <c r="A3814" t="s">
        <v>3812</v>
      </c>
      <c r="B3814" t="s">
        <v>5228</v>
      </c>
      <c r="C3814" t="s">
        <v>5250</v>
      </c>
      <c r="D3814" t="s">
        <v>12654</v>
      </c>
      <c r="E3814" t="s">
        <v>12655</v>
      </c>
      <c r="F3814" s="35" t="s">
        <v>12656</v>
      </c>
      <c r="G3814" s="1" t="s">
        <v>5104</v>
      </c>
      <c r="H3814" s="1" t="s">
        <v>5104</v>
      </c>
      <c r="I3814" s="3">
        <v>1</v>
      </c>
      <c r="J3814" s="1">
        <v>0</v>
      </c>
      <c r="K3814" s="1">
        <v>0</v>
      </c>
      <c r="L3814" s="3">
        <v>1</v>
      </c>
      <c r="M3814" s="6">
        <v>962.5</v>
      </c>
      <c r="N3814" s="13">
        <v>962.5</v>
      </c>
      <c r="O3814" s="3">
        <v>44</v>
      </c>
      <c r="P3814" s="1">
        <v>1</v>
      </c>
      <c r="Q3814" s="1">
        <v>1</v>
      </c>
      <c r="R3814" s="3">
        <v>47</v>
      </c>
      <c r="S3814" s="1">
        <v>20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80</v>
      </c>
      <c r="AC3814" s="3">
        <v>11</v>
      </c>
      <c r="AD3814" s="1">
        <v>-5.0652609000000001E-2</v>
      </c>
      <c r="AE3814" s="1">
        <v>7.0122618604798806E-2</v>
      </c>
      <c r="AF3814" s="1">
        <v>1</v>
      </c>
      <c r="AG3814" s="1">
        <v>1</v>
      </c>
      <c r="AH3814" s="1">
        <v>11</v>
      </c>
      <c r="AI3814" s="1">
        <v>1</v>
      </c>
      <c r="AJ3814" s="1">
        <v>1</v>
      </c>
      <c r="AK3814" s="1">
        <v>51</v>
      </c>
    </row>
    <row r="3815" spans="1:37" x14ac:dyDescent="0.2">
      <c r="A3815" t="s">
        <v>3813</v>
      </c>
      <c r="B3815" t="s">
        <v>5228</v>
      </c>
      <c r="C3815" t="s">
        <v>5250</v>
      </c>
      <c r="D3815" t="s">
        <v>12654</v>
      </c>
      <c r="E3815" t="s">
        <v>7115</v>
      </c>
      <c r="F3815" s="35" t="s">
        <v>12657</v>
      </c>
      <c r="G3815" s="1" t="s">
        <v>5104</v>
      </c>
      <c r="H3815" s="1" t="s">
        <v>5104</v>
      </c>
      <c r="I3815" s="3">
        <v>1</v>
      </c>
      <c r="J3815" s="1">
        <v>0</v>
      </c>
      <c r="K3815" s="1">
        <v>0</v>
      </c>
      <c r="L3815" s="3">
        <v>1</v>
      </c>
      <c r="M3815" s="6">
        <v>1900</v>
      </c>
      <c r="N3815" s="13">
        <v>1900</v>
      </c>
      <c r="O3815" s="3">
        <v>44</v>
      </c>
      <c r="P3815" s="1">
        <v>1</v>
      </c>
      <c r="Q3815" s="1">
        <v>1</v>
      </c>
      <c r="R3815" s="3">
        <v>47</v>
      </c>
      <c r="S3815" s="1">
        <v>20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80</v>
      </c>
      <c r="AC3815" s="3">
        <v>11</v>
      </c>
      <c r="AD3815" s="1">
        <v>-5.0652609000000001E-2</v>
      </c>
      <c r="AE3815" s="1">
        <v>7.0122618604798806E-2</v>
      </c>
      <c r="AF3815" s="1">
        <v>1</v>
      </c>
      <c r="AG3815" s="1">
        <v>1</v>
      </c>
      <c r="AH3815" s="1">
        <v>11</v>
      </c>
      <c r="AI3815" s="1">
        <v>2</v>
      </c>
      <c r="AJ3815" s="1">
        <v>2</v>
      </c>
      <c r="AK3815" s="1">
        <v>51</v>
      </c>
    </row>
    <row r="3816" spans="1:37" x14ac:dyDescent="0.2">
      <c r="A3816" t="s">
        <v>3814</v>
      </c>
      <c r="B3816" t="s">
        <v>5228</v>
      </c>
      <c r="C3816" t="s">
        <v>5250</v>
      </c>
      <c r="D3816" t="s">
        <v>12654</v>
      </c>
      <c r="E3816" t="s">
        <v>6055</v>
      </c>
      <c r="F3816" s="35" t="s">
        <v>12658</v>
      </c>
      <c r="G3816" s="1" t="s">
        <v>5104</v>
      </c>
      <c r="H3816" s="1" t="s">
        <v>5104</v>
      </c>
      <c r="I3816" s="3">
        <v>1</v>
      </c>
      <c r="J3816" s="1">
        <v>1</v>
      </c>
      <c r="K3816" s="1">
        <v>1</v>
      </c>
      <c r="L3816" s="3">
        <v>1</v>
      </c>
      <c r="M3816" s="6">
        <v>1100</v>
      </c>
      <c r="N3816" s="13">
        <v>1100</v>
      </c>
      <c r="O3816" s="3">
        <v>44</v>
      </c>
      <c r="P3816" s="1">
        <v>1</v>
      </c>
      <c r="Q3816" s="1">
        <v>1</v>
      </c>
      <c r="R3816" s="3">
        <v>47</v>
      </c>
      <c r="S3816" s="1">
        <v>20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80</v>
      </c>
      <c r="AC3816" s="3">
        <v>11</v>
      </c>
      <c r="AD3816" s="1">
        <v>-5.0652609000000001E-2</v>
      </c>
      <c r="AE3816" s="1">
        <v>7.0122618604798806E-2</v>
      </c>
      <c r="AF3816" s="1">
        <v>1</v>
      </c>
      <c r="AG3816" s="1">
        <v>1</v>
      </c>
      <c r="AH3816" s="1">
        <v>11</v>
      </c>
      <c r="AI3816" s="1">
        <v>2</v>
      </c>
      <c r="AJ3816" s="1">
        <v>2</v>
      </c>
      <c r="AK3816" s="1">
        <v>51</v>
      </c>
    </row>
    <row r="3817" spans="1:37" x14ac:dyDescent="0.2">
      <c r="A3817" t="s">
        <v>3815</v>
      </c>
      <c r="B3817" t="s">
        <v>5181</v>
      </c>
      <c r="C3817" t="s">
        <v>5915</v>
      </c>
      <c r="D3817" t="s">
        <v>12659</v>
      </c>
      <c r="E3817" t="s">
        <v>12070</v>
      </c>
      <c r="F3817" s="35" t="s">
        <v>12660</v>
      </c>
      <c r="G3817" s="1" t="s">
        <v>5104</v>
      </c>
      <c r="H3817" s="1" t="s">
        <v>5104</v>
      </c>
      <c r="I3817" s="3">
        <v>1</v>
      </c>
      <c r="J3817" s="1">
        <v>0</v>
      </c>
      <c r="K3817" s="1">
        <v>0</v>
      </c>
      <c r="L3817" s="3">
        <v>1</v>
      </c>
      <c r="M3817" s="6">
        <v>3000</v>
      </c>
      <c r="N3817" s="13">
        <v>3000</v>
      </c>
      <c r="O3817" s="3">
        <v>44</v>
      </c>
      <c r="P3817" s="1">
        <v>1.0549999999999999</v>
      </c>
      <c r="Q3817" s="1">
        <v>1.0549999999999999</v>
      </c>
      <c r="R3817" s="3">
        <v>47</v>
      </c>
      <c r="S3817" s="1">
        <v>10</v>
      </c>
      <c r="T3817" s="1">
        <v>0</v>
      </c>
      <c r="U3817" s="1">
        <v>0</v>
      </c>
      <c r="V3817" s="1">
        <v>0</v>
      </c>
      <c r="W3817" s="1">
        <v>10</v>
      </c>
      <c r="X3817" s="1">
        <v>0</v>
      </c>
      <c r="Y3817" s="1">
        <v>80</v>
      </c>
      <c r="Z3817" s="1">
        <v>0</v>
      </c>
      <c r="AA3817" s="1">
        <v>0</v>
      </c>
      <c r="AB3817" s="1">
        <v>0</v>
      </c>
      <c r="AC3817" s="3">
        <v>11</v>
      </c>
      <c r="AD3817" s="1">
        <v>-1.2470568E-2</v>
      </c>
      <c r="AE3817" s="1">
        <v>-0.10772302303644</v>
      </c>
      <c r="AF3817" s="1">
        <v>3</v>
      </c>
      <c r="AG3817" s="1">
        <v>3</v>
      </c>
      <c r="AH3817" s="1">
        <v>11</v>
      </c>
      <c r="AI3817" s="1">
        <v>2</v>
      </c>
      <c r="AJ3817" s="1">
        <v>2</v>
      </c>
      <c r="AK3817" s="1">
        <v>51</v>
      </c>
    </row>
    <row r="3818" spans="1:37" x14ac:dyDescent="0.2">
      <c r="A3818" t="s">
        <v>3816</v>
      </c>
      <c r="B3818" t="s">
        <v>5123</v>
      </c>
      <c r="C3818" t="s">
        <v>5124</v>
      </c>
      <c r="D3818" t="s">
        <v>12661</v>
      </c>
      <c r="E3818" t="s">
        <v>12662</v>
      </c>
      <c r="F3818" s="35" t="s">
        <v>12663</v>
      </c>
      <c r="G3818" s="1" t="s">
        <v>5104</v>
      </c>
      <c r="H3818" s="1" t="s">
        <v>5104</v>
      </c>
      <c r="I3818" s="3">
        <v>1</v>
      </c>
      <c r="J3818" s="1">
        <v>0</v>
      </c>
      <c r="K3818" s="1">
        <v>0</v>
      </c>
      <c r="L3818" s="3">
        <v>1</v>
      </c>
      <c r="M3818" s="6">
        <v>38.5</v>
      </c>
      <c r="N3818" s="13">
        <v>38.5</v>
      </c>
      <c r="O3818" s="3">
        <v>44</v>
      </c>
      <c r="P3818" s="1">
        <v>5.49</v>
      </c>
      <c r="Q3818" s="1">
        <v>5.49</v>
      </c>
      <c r="R3818" s="3">
        <v>47</v>
      </c>
      <c r="S3818" s="1">
        <v>80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20</v>
      </c>
      <c r="AC3818" s="3">
        <v>11</v>
      </c>
      <c r="AD3818" s="1">
        <v>5.9815637999999997E-2</v>
      </c>
      <c r="AE3818" s="1">
        <v>4.1344563626636799E-2</v>
      </c>
      <c r="AF3818" s="1">
        <v>2</v>
      </c>
      <c r="AG3818" s="1">
        <v>2</v>
      </c>
      <c r="AH3818" s="1">
        <v>11</v>
      </c>
      <c r="AI3818" s="1">
        <v>4</v>
      </c>
      <c r="AJ3818" s="1">
        <v>4</v>
      </c>
      <c r="AK3818" s="1">
        <v>51</v>
      </c>
    </row>
    <row r="3819" spans="1:37" x14ac:dyDescent="0.2">
      <c r="A3819" t="s">
        <v>3817</v>
      </c>
      <c r="B3819" t="s">
        <v>5123</v>
      </c>
      <c r="C3819" t="s">
        <v>5124</v>
      </c>
      <c r="D3819" t="s">
        <v>12661</v>
      </c>
      <c r="E3819" t="s">
        <v>12664</v>
      </c>
      <c r="F3819" s="35" t="s">
        <v>12665</v>
      </c>
      <c r="G3819" s="1" t="s">
        <v>5104</v>
      </c>
      <c r="H3819" s="1" t="s">
        <v>5104</v>
      </c>
      <c r="I3819" s="3">
        <v>1</v>
      </c>
      <c r="J3819" s="1">
        <v>0</v>
      </c>
      <c r="K3819" s="1">
        <v>0</v>
      </c>
      <c r="L3819" s="3">
        <v>1</v>
      </c>
      <c r="M3819" s="6">
        <v>45.5</v>
      </c>
      <c r="N3819" s="13">
        <v>45.5</v>
      </c>
      <c r="O3819" s="3">
        <v>44</v>
      </c>
      <c r="P3819" s="1">
        <v>3</v>
      </c>
      <c r="Q3819" s="1">
        <v>3</v>
      </c>
      <c r="R3819" s="3">
        <v>1</v>
      </c>
      <c r="S3819" s="1">
        <v>40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30</v>
      </c>
      <c r="Z3819" s="1">
        <v>0</v>
      </c>
      <c r="AA3819" s="1">
        <v>20</v>
      </c>
      <c r="AB3819" s="1">
        <v>10</v>
      </c>
      <c r="AC3819" s="3">
        <v>11</v>
      </c>
      <c r="AD3819" s="1">
        <v>1.4295627999999999E-2</v>
      </c>
      <c r="AE3819" s="1">
        <v>-4.57948569835172E-2</v>
      </c>
      <c r="AF3819" s="1">
        <v>2</v>
      </c>
      <c r="AG3819" s="1">
        <v>2</v>
      </c>
      <c r="AH3819" s="1">
        <v>11</v>
      </c>
      <c r="AI3819" s="1">
        <v>1</v>
      </c>
      <c r="AJ3819" s="1">
        <v>1</v>
      </c>
      <c r="AK3819" s="1">
        <v>51</v>
      </c>
    </row>
    <row r="3820" spans="1:37" x14ac:dyDescent="0.2">
      <c r="A3820" t="s">
        <v>3818</v>
      </c>
      <c r="B3820" t="s">
        <v>5123</v>
      </c>
      <c r="C3820" t="s">
        <v>5124</v>
      </c>
      <c r="D3820" t="s">
        <v>12661</v>
      </c>
      <c r="E3820" t="s">
        <v>12666</v>
      </c>
      <c r="F3820" s="35" t="s">
        <v>12667</v>
      </c>
      <c r="G3820" s="1" t="s">
        <v>5104</v>
      </c>
      <c r="H3820" s="1" t="s">
        <v>5104</v>
      </c>
      <c r="I3820" s="3">
        <v>1</v>
      </c>
      <c r="J3820" s="1">
        <v>0</v>
      </c>
      <c r="K3820" s="1">
        <v>0</v>
      </c>
      <c r="L3820" s="3">
        <v>1</v>
      </c>
      <c r="M3820" s="6">
        <v>36</v>
      </c>
      <c r="N3820" s="13">
        <v>36</v>
      </c>
      <c r="O3820" s="3">
        <v>44</v>
      </c>
      <c r="P3820" s="1">
        <v>3.69</v>
      </c>
      <c r="Q3820" s="1">
        <v>3.69</v>
      </c>
      <c r="R3820" s="3">
        <v>47</v>
      </c>
      <c r="S3820" s="1">
        <v>20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30</v>
      </c>
      <c r="Z3820" s="1">
        <v>0</v>
      </c>
      <c r="AA3820" s="1">
        <v>30</v>
      </c>
      <c r="AB3820" s="1">
        <v>20</v>
      </c>
      <c r="AC3820" s="3">
        <v>11</v>
      </c>
      <c r="AD3820" s="1">
        <v>-3.2059775999999998E-2</v>
      </c>
      <c r="AE3820" s="1">
        <v>-4.6282374712854797E-2</v>
      </c>
      <c r="AF3820" s="1">
        <v>2</v>
      </c>
      <c r="AG3820" s="1">
        <v>2</v>
      </c>
      <c r="AH3820" s="1">
        <v>11</v>
      </c>
      <c r="AI3820" s="1">
        <v>1</v>
      </c>
      <c r="AJ3820" s="1">
        <v>1</v>
      </c>
      <c r="AK3820" s="1">
        <v>51</v>
      </c>
    </row>
    <row r="3821" spans="1:37" x14ac:dyDescent="0.2">
      <c r="A3821" t="s">
        <v>3819</v>
      </c>
      <c r="B3821" t="s">
        <v>5123</v>
      </c>
      <c r="C3821" t="s">
        <v>5124</v>
      </c>
      <c r="D3821" t="s">
        <v>12661</v>
      </c>
      <c r="E3821" t="s">
        <v>12668</v>
      </c>
      <c r="F3821" s="35" t="s">
        <v>12669</v>
      </c>
      <c r="G3821" s="1" t="s">
        <v>5104</v>
      </c>
      <c r="H3821" s="1" t="s">
        <v>5104</v>
      </c>
      <c r="I3821" s="3">
        <v>2</v>
      </c>
      <c r="J3821" s="1">
        <v>0</v>
      </c>
      <c r="K3821" s="1">
        <v>0</v>
      </c>
      <c r="L3821" s="3">
        <v>1</v>
      </c>
      <c r="M3821" s="6">
        <v>32</v>
      </c>
      <c r="N3821" s="13">
        <v>32</v>
      </c>
      <c r="O3821" s="3">
        <v>44</v>
      </c>
      <c r="P3821" s="1">
        <v>3.6875</v>
      </c>
      <c r="Q3821" s="1">
        <v>3.6875</v>
      </c>
      <c r="R3821" s="3">
        <v>47</v>
      </c>
      <c r="S3821" s="1">
        <v>80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20</v>
      </c>
      <c r="AC3821" s="3">
        <v>11</v>
      </c>
      <c r="AD3821" s="1">
        <v>5.9815637999999997E-2</v>
      </c>
      <c r="AE3821" s="1">
        <v>4.1344563626636799E-2</v>
      </c>
      <c r="AF3821" s="1">
        <v>2</v>
      </c>
      <c r="AG3821" s="1">
        <v>2</v>
      </c>
      <c r="AH3821" s="1">
        <v>11</v>
      </c>
      <c r="AI3821" s="1">
        <v>3</v>
      </c>
      <c r="AJ3821" s="1">
        <v>3</v>
      </c>
      <c r="AK3821" s="1">
        <v>51</v>
      </c>
    </row>
    <row r="3822" spans="1:37" x14ac:dyDescent="0.2">
      <c r="A3822" t="s">
        <v>3820</v>
      </c>
      <c r="B3822" t="s">
        <v>5123</v>
      </c>
      <c r="C3822" t="s">
        <v>5124</v>
      </c>
      <c r="D3822" t="s">
        <v>12661</v>
      </c>
      <c r="E3822" t="s">
        <v>12670</v>
      </c>
      <c r="F3822" s="35" t="s">
        <v>12671</v>
      </c>
      <c r="G3822" s="1" t="s">
        <v>5104</v>
      </c>
      <c r="H3822" s="1" t="s">
        <v>5104</v>
      </c>
      <c r="I3822" s="3">
        <v>1</v>
      </c>
      <c r="J3822" s="1">
        <v>0</v>
      </c>
      <c r="K3822" s="1">
        <v>0</v>
      </c>
      <c r="L3822" s="3">
        <v>1</v>
      </c>
      <c r="M3822" s="6">
        <v>57.2</v>
      </c>
      <c r="N3822" s="13">
        <v>57.2</v>
      </c>
      <c r="O3822" s="3">
        <v>44</v>
      </c>
      <c r="P3822" s="1">
        <v>3.49</v>
      </c>
      <c r="Q3822" s="1">
        <v>3.49</v>
      </c>
      <c r="R3822" s="3">
        <v>47</v>
      </c>
      <c r="S3822" s="1">
        <v>20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30</v>
      </c>
      <c r="Z3822" s="1">
        <v>0</v>
      </c>
      <c r="AA3822" s="1">
        <v>30</v>
      </c>
      <c r="AB3822" s="1">
        <v>20</v>
      </c>
      <c r="AC3822" s="3">
        <v>11</v>
      </c>
      <c r="AD3822" s="1">
        <v>-3.2059775999999998E-2</v>
      </c>
      <c r="AE3822" s="1">
        <v>-4.6282374712854797E-2</v>
      </c>
      <c r="AF3822" s="1">
        <v>2</v>
      </c>
      <c r="AG3822" s="1">
        <v>2</v>
      </c>
      <c r="AH3822" s="1">
        <v>11</v>
      </c>
      <c r="AI3822" s="1">
        <v>1</v>
      </c>
      <c r="AJ3822" s="1">
        <v>1</v>
      </c>
      <c r="AK3822" s="1">
        <v>51</v>
      </c>
    </row>
    <row r="3823" spans="1:37" x14ac:dyDescent="0.2">
      <c r="A3823" t="s">
        <v>3821</v>
      </c>
      <c r="B3823" t="s">
        <v>5123</v>
      </c>
      <c r="C3823" t="s">
        <v>5124</v>
      </c>
      <c r="D3823" t="s">
        <v>12661</v>
      </c>
      <c r="E3823" t="s">
        <v>5943</v>
      </c>
      <c r="F3823" s="35" t="s">
        <v>12672</v>
      </c>
      <c r="G3823" s="1" t="s">
        <v>5104</v>
      </c>
      <c r="H3823" s="1" t="s">
        <v>5104</v>
      </c>
      <c r="I3823" s="3">
        <v>1</v>
      </c>
      <c r="J3823" s="1">
        <v>1</v>
      </c>
      <c r="K3823" s="1">
        <v>1</v>
      </c>
      <c r="L3823" s="3">
        <v>1</v>
      </c>
      <c r="M3823" s="6">
        <v>42</v>
      </c>
      <c r="N3823" s="13">
        <v>42</v>
      </c>
      <c r="O3823" s="3">
        <v>44</v>
      </c>
      <c r="P3823" s="1">
        <v>3.585</v>
      </c>
      <c r="Q3823" s="1">
        <v>3.585</v>
      </c>
      <c r="R3823" s="3">
        <v>47</v>
      </c>
      <c r="S3823" s="1">
        <v>20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</v>
      </c>
      <c r="Z3823" s="1">
        <v>0</v>
      </c>
      <c r="AA3823" s="1">
        <v>30</v>
      </c>
      <c r="AB3823" s="1">
        <v>20</v>
      </c>
      <c r="AC3823" s="3">
        <v>11</v>
      </c>
      <c r="AD3823" s="1">
        <v>-3.2059775999999998E-2</v>
      </c>
      <c r="AE3823" s="1">
        <v>-4.6282374712854797E-2</v>
      </c>
      <c r="AF3823" s="1">
        <v>2</v>
      </c>
      <c r="AG3823" s="1">
        <v>2</v>
      </c>
      <c r="AH3823" s="1">
        <v>11</v>
      </c>
      <c r="AI3823" s="1">
        <v>4</v>
      </c>
      <c r="AJ3823" s="1">
        <v>4</v>
      </c>
      <c r="AK3823" s="1">
        <v>51</v>
      </c>
    </row>
    <row r="3824" spans="1:37" x14ac:dyDescent="0.2">
      <c r="A3824" t="s">
        <v>3822</v>
      </c>
      <c r="B3824" t="s">
        <v>5123</v>
      </c>
      <c r="C3824" t="s">
        <v>5124</v>
      </c>
      <c r="D3824" t="s">
        <v>12661</v>
      </c>
      <c r="E3824" t="s">
        <v>12673</v>
      </c>
      <c r="F3824" s="35" t="s">
        <v>12674</v>
      </c>
      <c r="G3824" s="1" t="s">
        <v>5104</v>
      </c>
      <c r="H3824" s="1" t="s">
        <v>5104</v>
      </c>
      <c r="I3824" s="3">
        <v>1</v>
      </c>
      <c r="J3824" s="1">
        <v>0</v>
      </c>
      <c r="K3824" s="1">
        <v>0</v>
      </c>
      <c r="L3824" s="3">
        <v>1</v>
      </c>
      <c r="M3824" s="6">
        <v>41.6</v>
      </c>
      <c r="N3824" s="13">
        <v>41.6</v>
      </c>
      <c r="O3824" s="3">
        <v>44</v>
      </c>
      <c r="P3824" s="1">
        <v>3.5</v>
      </c>
      <c r="Q3824" s="1">
        <v>3.5</v>
      </c>
      <c r="R3824" s="3">
        <v>47</v>
      </c>
      <c r="S3824" s="1">
        <v>50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20</v>
      </c>
      <c r="Z3824" s="1">
        <v>0</v>
      </c>
      <c r="AA3824" s="1">
        <v>20</v>
      </c>
      <c r="AB3824" s="1">
        <v>10</v>
      </c>
      <c r="AC3824" s="3">
        <v>11</v>
      </c>
      <c r="AD3824" s="1">
        <v>2.9987725E-2</v>
      </c>
      <c r="AE3824" s="1">
        <v>-2.6196765202969301E-2</v>
      </c>
      <c r="AF3824" s="1">
        <v>2</v>
      </c>
      <c r="AG3824" s="1">
        <v>2</v>
      </c>
      <c r="AH3824" s="1">
        <v>11</v>
      </c>
      <c r="AI3824" s="1">
        <v>1</v>
      </c>
      <c r="AJ3824" s="1">
        <v>1</v>
      </c>
      <c r="AK3824" s="1">
        <v>51</v>
      </c>
    </row>
    <row r="3825" spans="1:37" x14ac:dyDescent="0.2">
      <c r="A3825" t="s">
        <v>3823</v>
      </c>
      <c r="B3825" t="s">
        <v>5123</v>
      </c>
      <c r="C3825" t="s">
        <v>5124</v>
      </c>
      <c r="D3825" t="s">
        <v>12661</v>
      </c>
      <c r="E3825" t="s">
        <v>6793</v>
      </c>
      <c r="F3825" s="35" t="s">
        <v>12675</v>
      </c>
      <c r="G3825" s="1" t="s">
        <v>5104</v>
      </c>
      <c r="H3825" s="1" t="s">
        <v>5104</v>
      </c>
      <c r="I3825" s="3">
        <v>1</v>
      </c>
      <c r="J3825" s="1">
        <v>0</v>
      </c>
      <c r="K3825" s="1">
        <v>0</v>
      </c>
      <c r="L3825" s="3">
        <v>1</v>
      </c>
      <c r="M3825" s="6">
        <v>42.8</v>
      </c>
      <c r="N3825" s="13">
        <v>42.8</v>
      </c>
      <c r="O3825" s="3">
        <v>44</v>
      </c>
      <c r="P3825" s="1">
        <v>3.5</v>
      </c>
      <c r="Q3825" s="1">
        <v>3.5</v>
      </c>
      <c r="R3825" s="3">
        <v>47</v>
      </c>
      <c r="S3825" s="1">
        <v>20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30</v>
      </c>
      <c r="Z3825" s="1">
        <v>0</v>
      </c>
      <c r="AA3825" s="1">
        <v>30</v>
      </c>
      <c r="AB3825" s="1">
        <v>20</v>
      </c>
      <c r="AC3825" s="3">
        <v>11</v>
      </c>
      <c r="AD3825" s="1">
        <v>-3.2059775999999998E-2</v>
      </c>
      <c r="AE3825" s="1">
        <v>-4.6282374712854797E-2</v>
      </c>
      <c r="AF3825" s="1">
        <v>2</v>
      </c>
      <c r="AG3825" s="1">
        <v>2</v>
      </c>
      <c r="AH3825" s="1">
        <v>11</v>
      </c>
      <c r="AI3825" s="1">
        <v>4</v>
      </c>
      <c r="AJ3825" s="1">
        <v>4</v>
      </c>
      <c r="AK3825" s="1">
        <v>51</v>
      </c>
    </row>
    <row r="3826" spans="1:37" x14ac:dyDescent="0.2">
      <c r="A3826" t="s">
        <v>3824</v>
      </c>
      <c r="B3826" t="s">
        <v>5123</v>
      </c>
      <c r="C3826" t="s">
        <v>5124</v>
      </c>
      <c r="D3826" t="s">
        <v>12661</v>
      </c>
      <c r="E3826" t="s">
        <v>12676</v>
      </c>
      <c r="F3826" s="35" t="s">
        <v>12677</v>
      </c>
      <c r="G3826" s="1" t="s">
        <v>5104</v>
      </c>
      <c r="H3826" s="1" t="s">
        <v>5104</v>
      </c>
      <c r="I3826" s="3">
        <v>1</v>
      </c>
      <c r="J3826" s="1">
        <v>0</v>
      </c>
      <c r="K3826" s="1">
        <v>0</v>
      </c>
      <c r="L3826" s="3">
        <v>1</v>
      </c>
      <c r="M3826" s="6">
        <v>39.1</v>
      </c>
      <c r="N3826" s="13">
        <v>39.1</v>
      </c>
      <c r="O3826" s="3">
        <v>44</v>
      </c>
      <c r="P3826" s="1">
        <v>4</v>
      </c>
      <c r="Q3826" s="1">
        <v>4</v>
      </c>
      <c r="R3826" s="3">
        <v>1</v>
      </c>
      <c r="S3826" s="1">
        <v>20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30</v>
      </c>
      <c r="Z3826" s="1">
        <v>0</v>
      </c>
      <c r="AA3826" s="1">
        <v>30</v>
      </c>
      <c r="AB3826" s="1">
        <v>20</v>
      </c>
      <c r="AC3826" s="3">
        <v>11</v>
      </c>
      <c r="AD3826" s="1">
        <v>-3.2059775999999998E-2</v>
      </c>
      <c r="AE3826" s="1">
        <v>-4.6282374712854797E-2</v>
      </c>
      <c r="AF3826" s="1">
        <v>2</v>
      </c>
      <c r="AG3826" s="1">
        <v>2</v>
      </c>
      <c r="AH3826" s="1">
        <v>11</v>
      </c>
      <c r="AI3826" s="1">
        <v>3</v>
      </c>
      <c r="AJ3826" s="1">
        <v>3</v>
      </c>
      <c r="AK3826" s="1">
        <v>51</v>
      </c>
    </row>
    <row r="3827" spans="1:37" x14ac:dyDescent="0.2">
      <c r="A3827" t="s">
        <v>3825</v>
      </c>
      <c r="B3827" t="s">
        <v>5123</v>
      </c>
      <c r="C3827" t="s">
        <v>5124</v>
      </c>
      <c r="D3827" t="s">
        <v>12661</v>
      </c>
      <c r="E3827" t="s">
        <v>6649</v>
      </c>
      <c r="F3827" s="35" t="s">
        <v>12678</v>
      </c>
      <c r="G3827" s="1" t="s">
        <v>5104</v>
      </c>
      <c r="H3827" s="1" t="s">
        <v>5104</v>
      </c>
      <c r="I3827" s="3">
        <v>1</v>
      </c>
      <c r="J3827" s="1">
        <v>0</v>
      </c>
      <c r="K3827" s="1">
        <v>0</v>
      </c>
      <c r="L3827" s="3">
        <v>1</v>
      </c>
      <c r="M3827" s="6">
        <v>30</v>
      </c>
      <c r="N3827" s="13">
        <v>30</v>
      </c>
      <c r="O3827" s="3">
        <v>44</v>
      </c>
      <c r="P3827" s="1">
        <v>3.2925</v>
      </c>
      <c r="Q3827" s="1">
        <v>3.2925</v>
      </c>
      <c r="R3827" s="3">
        <v>47</v>
      </c>
      <c r="S3827" s="1">
        <v>20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30</v>
      </c>
      <c r="Z3827" s="1">
        <v>0</v>
      </c>
      <c r="AA3827" s="1">
        <v>30</v>
      </c>
      <c r="AB3827" s="1">
        <v>20</v>
      </c>
      <c r="AC3827" s="3">
        <v>11</v>
      </c>
      <c r="AD3827" s="1">
        <v>-3.2059775999999998E-2</v>
      </c>
      <c r="AE3827" s="1">
        <v>-4.6282374712854797E-2</v>
      </c>
      <c r="AF3827" s="1">
        <v>2</v>
      </c>
      <c r="AG3827" s="1">
        <v>2</v>
      </c>
      <c r="AH3827" s="1">
        <v>11</v>
      </c>
      <c r="AI3827" s="1">
        <v>1</v>
      </c>
      <c r="AJ3827" s="1">
        <v>1</v>
      </c>
      <c r="AK3827" s="1">
        <v>51</v>
      </c>
    </row>
    <row r="3828" spans="1:37" x14ac:dyDescent="0.2">
      <c r="A3828" t="s">
        <v>3826</v>
      </c>
      <c r="B3828" t="s">
        <v>5123</v>
      </c>
      <c r="C3828" t="s">
        <v>5124</v>
      </c>
      <c r="D3828" t="s">
        <v>12661</v>
      </c>
      <c r="E3828" t="s">
        <v>12679</v>
      </c>
      <c r="F3828" s="35" t="s">
        <v>12680</v>
      </c>
      <c r="G3828" s="1" t="s">
        <v>5104</v>
      </c>
      <c r="H3828" s="1" t="s">
        <v>5104</v>
      </c>
      <c r="I3828" s="3">
        <v>1</v>
      </c>
      <c r="J3828" s="1">
        <v>0</v>
      </c>
      <c r="K3828" s="1">
        <v>0</v>
      </c>
      <c r="L3828" s="3">
        <v>1</v>
      </c>
      <c r="M3828" s="6">
        <v>52</v>
      </c>
      <c r="N3828" s="13">
        <v>52</v>
      </c>
      <c r="O3828" s="3">
        <v>44</v>
      </c>
      <c r="P3828" s="1">
        <v>2.5</v>
      </c>
      <c r="Q3828" s="1">
        <v>2.5</v>
      </c>
      <c r="R3828" s="3">
        <v>1</v>
      </c>
      <c r="S3828" s="1">
        <v>20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30</v>
      </c>
      <c r="Z3828" s="1">
        <v>0</v>
      </c>
      <c r="AA3828" s="1">
        <v>30</v>
      </c>
      <c r="AB3828" s="1">
        <v>20</v>
      </c>
      <c r="AC3828" s="3">
        <v>11</v>
      </c>
      <c r="AD3828" s="1">
        <v>-3.2059775999999998E-2</v>
      </c>
      <c r="AE3828" s="1">
        <v>-4.6282374712854797E-2</v>
      </c>
      <c r="AF3828" s="1">
        <v>2</v>
      </c>
      <c r="AG3828" s="1">
        <v>2</v>
      </c>
      <c r="AH3828" s="1">
        <v>11</v>
      </c>
      <c r="AI3828" s="1">
        <v>2</v>
      </c>
      <c r="AJ3828" s="1">
        <v>2</v>
      </c>
      <c r="AK3828" s="1">
        <v>51</v>
      </c>
    </row>
    <row r="3829" spans="1:37" x14ac:dyDescent="0.2">
      <c r="A3829" t="s">
        <v>3827</v>
      </c>
      <c r="B3829" t="s">
        <v>5123</v>
      </c>
      <c r="C3829" t="s">
        <v>5124</v>
      </c>
      <c r="D3829" t="s">
        <v>12661</v>
      </c>
      <c r="E3829" t="s">
        <v>5765</v>
      </c>
      <c r="F3829" s="35" t="s">
        <v>12681</v>
      </c>
      <c r="G3829" s="1" t="s">
        <v>5104</v>
      </c>
      <c r="H3829" s="1" t="s">
        <v>5104</v>
      </c>
      <c r="I3829" s="3">
        <v>1</v>
      </c>
      <c r="J3829" s="1">
        <v>0</v>
      </c>
      <c r="K3829" s="1">
        <v>0</v>
      </c>
      <c r="L3829" s="3">
        <v>1</v>
      </c>
      <c r="M3829" s="6">
        <v>47.2</v>
      </c>
      <c r="N3829" s="13">
        <v>47.2</v>
      </c>
      <c r="O3829" s="3">
        <v>44</v>
      </c>
      <c r="P3829" s="1">
        <v>3.49</v>
      </c>
      <c r="Q3829" s="1">
        <v>3.49</v>
      </c>
      <c r="R3829" s="3">
        <v>47</v>
      </c>
      <c r="S3829" s="1">
        <v>40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30</v>
      </c>
      <c r="Z3829" s="1">
        <v>0</v>
      </c>
      <c r="AA3829" s="1">
        <v>20</v>
      </c>
      <c r="AB3829" s="1">
        <v>10</v>
      </c>
      <c r="AC3829" s="3">
        <v>11</v>
      </c>
      <c r="AD3829" s="1">
        <v>1.4295627999999999E-2</v>
      </c>
      <c r="AE3829" s="1">
        <v>-4.57948569835172E-2</v>
      </c>
      <c r="AF3829" s="1">
        <v>2</v>
      </c>
      <c r="AG3829" s="1">
        <v>2</v>
      </c>
      <c r="AH3829" s="1">
        <v>11</v>
      </c>
      <c r="AI3829" s="1">
        <v>3</v>
      </c>
      <c r="AJ3829" s="1">
        <v>3</v>
      </c>
      <c r="AK3829" s="1">
        <v>51</v>
      </c>
    </row>
    <row r="3830" spans="1:37" x14ac:dyDescent="0.2">
      <c r="A3830" t="s">
        <v>3828</v>
      </c>
      <c r="B3830" t="s">
        <v>5123</v>
      </c>
      <c r="C3830" t="s">
        <v>5124</v>
      </c>
      <c r="D3830" t="s">
        <v>12661</v>
      </c>
      <c r="E3830" t="s">
        <v>7952</v>
      </c>
      <c r="F3830" s="35" t="s">
        <v>12682</v>
      </c>
      <c r="G3830" s="1" t="s">
        <v>5104</v>
      </c>
      <c r="H3830" s="1" t="s">
        <v>5104</v>
      </c>
      <c r="I3830" s="3">
        <v>1</v>
      </c>
      <c r="J3830" s="1">
        <v>0</v>
      </c>
      <c r="K3830" s="1">
        <v>0</v>
      </c>
      <c r="L3830" s="3">
        <v>1</v>
      </c>
      <c r="M3830" s="6">
        <v>49.3</v>
      </c>
      <c r="N3830" s="13">
        <v>49.3</v>
      </c>
      <c r="O3830" s="3">
        <v>44</v>
      </c>
      <c r="P3830" s="1" t="s">
        <v>2</v>
      </c>
      <c r="Q3830" s="1">
        <v>4.7736999999999998</v>
      </c>
      <c r="R3830" s="3" t="s">
        <v>14989</v>
      </c>
      <c r="S3830" s="1">
        <v>40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30</v>
      </c>
      <c r="Z3830" s="1">
        <v>0</v>
      </c>
      <c r="AA3830" s="1">
        <v>20</v>
      </c>
      <c r="AB3830" s="1">
        <v>10</v>
      </c>
      <c r="AC3830" s="3">
        <v>11</v>
      </c>
      <c r="AD3830" s="1">
        <v>1.4295627999999999E-2</v>
      </c>
      <c r="AE3830" s="1">
        <v>-4.57948569835172E-2</v>
      </c>
      <c r="AF3830" s="1">
        <v>2</v>
      </c>
      <c r="AG3830" s="1">
        <v>2</v>
      </c>
      <c r="AH3830" s="1">
        <v>11</v>
      </c>
      <c r="AI3830" s="1">
        <v>1</v>
      </c>
      <c r="AJ3830" s="1">
        <v>1</v>
      </c>
      <c r="AK3830" s="1">
        <v>51</v>
      </c>
    </row>
    <row r="3831" spans="1:37" x14ac:dyDescent="0.2">
      <c r="A3831" t="s">
        <v>3829</v>
      </c>
      <c r="B3831" t="s">
        <v>5123</v>
      </c>
      <c r="C3831" t="s">
        <v>5124</v>
      </c>
      <c r="D3831" t="s">
        <v>12661</v>
      </c>
      <c r="E3831" t="s">
        <v>8686</v>
      </c>
      <c r="F3831" s="35" t="s">
        <v>12683</v>
      </c>
      <c r="G3831" s="1" t="s">
        <v>5104</v>
      </c>
      <c r="H3831" s="1" t="s">
        <v>5104</v>
      </c>
      <c r="I3831" s="3">
        <v>1</v>
      </c>
      <c r="J3831" s="1">
        <v>0</v>
      </c>
      <c r="K3831" s="1">
        <v>0</v>
      </c>
      <c r="L3831" s="3">
        <v>1</v>
      </c>
      <c r="M3831" s="6">
        <v>52</v>
      </c>
      <c r="N3831" s="13">
        <v>52</v>
      </c>
      <c r="O3831" s="3">
        <v>1</v>
      </c>
      <c r="P3831" s="1">
        <v>3.5</v>
      </c>
      <c r="Q3831" s="1">
        <v>3.5</v>
      </c>
      <c r="R3831" s="3">
        <v>47</v>
      </c>
      <c r="S3831" s="1">
        <v>20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30</v>
      </c>
      <c r="Z3831" s="1">
        <v>0</v>
      </c>
      <c r="AA3831" s="1">
        <v>30</v>
      </c>
      <c r="AB3831" s="1">
        <v>20</v>
      </c>
      <c r="AC3831" s="3">
        <v>11</v>
      </c>
      <c r="AD3831" s="1">
        <v>-3.2059775999999998E-2</v>
      </c>
      <c r="AE3831" s="1">
        <v>-4.6282374712854797E-2</v>
      </c>
      <c r="AF3831" s="1">
        <v>2</v>
      </c>
      <c r="AG3831" s="1">
        <v>2</v>
      </c>
      <c r="AH3831" s="1">
        <v>11</v>
      </c>
      <c r="AI3831" s="1">
        <v>2</v>
      </c>
      <c r="AJ3831" s="1">
        <v>2</v>
      </c>
      <c r="AK3831" s="1">
        <v>51</v>
      </c>
    </row>
    <row r="3832" spans="1:37" x14ac:dyDescent="0.2">
      <c r="A3832" t="s">
        <v>3830</v>
      </c>
      <c r="B3832" t="s">
        <v>5123</v>
      </c>
      <c r="C3832" t="s">
        <v>5124</v>
      </c>
      <c r="D3832" t="s">
        <v>12661</v>
      </c>
      <c r="E3832" t="s">
        <v>12684</v>
      </c>
      <c r="F3832" s="35" t="s">
        <v>12685</v>
      </c>
      <c r="G3832" s="1" t="s">
        <v>5104</v>
      </c>
      <c r="H3832" s="1" t="s">
        <v>5104</v>
      </c>
      <c r="I3832" s="3">
        <v>1</v>
      </c>
      <c r="J3832" s="1">
        <v>0</v>
      </c>
      <c r="K3832" s="1">
        <v>0</v>
      </c>
      <c r="L3832" s="3">
        <v>1</v>
      </c>
      <c r="M3832" s="6">
        <v>35.799999999999997</v>
      </c>
      <c r="N3832" s="13">
        <v>35.799999999999997</v>
      </c>
      <c r="O3832" s="3">
        <v>44</v>
      </c>
      <c r="P3832" s="1">
        <v>3.43</v>
      </c>
      <c r="Q3832" s="1">
        <v>3.43</v>
      </c>
      <c r="R3832" s="3">
        <v>47</v>
      </c>
      <c r="S3832" s="1">
        <v>20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30</v>
      </c>
      <c r="Z3832" s="1">
        <v>0</v>
      </c>
      <c r="AA3832" s="1">
        <v>30</v>
      </c>
      <c r="AB3832" s="1">
        <v>20</v>
      </c>
      <c r="AC3832" s="3">
        <v>11</v>
      </c>
      <c r="AD3832" s="1">
        <v>-3.2059775999999998E-2</v>
      </c>
      <c r="AE3832" s="1">
        <v>-4.6282374712854797E-2</v>
      </c>
      <c r="AF3832" s="1">
        <v>2</v>
      </c>
      <c r="AG3832" s="1">
        <v>2</v>
      </c>
      <c r="AH3832" s="1">
        <v>11</v>
      </c>
      <c r="AI3832" s="1">
        <v>2</v>
      </c>
      <c r="AJ3832" s="1">
        <v>2</v>
      </c>
      <c r="AK3832" s="1">
        <v>51</v>
      </c>
    </row>
    <row r="3833" spans="1:37" x14ac:dyDescent="0.2">
      <c r="A3833" t="s">
        <v>3831</v>
      </c>
      <c r="B3833" t="s">
        <v>5123</v>
      </c>
      <c r="C3833" t="s">
        <v>5124</v>
      </c>
      <c r="D3833" t="s">
        <v>12661</v>
      </c>
      <c r="E3833" t="s">
        <v>12686</v>
      </c>
      <c r="F3833" s="35" t="s">
        <v>12687</v>
      </c>
      <c r="G3833" s="1" t="s">
        <v>5104</v>
      </c>
      <c r="H3833" s="1" t="s">
        <v>5104</v>
      </c>
      <c r="I3833" s="3">
        <v>1</v>
      </c>
      <c r="J3833" s="1">
        <v>0</v>
      </c>
      <c r="K3833" s="1">
        <v>0</v>
      </c>
      <c r="L3833" s="3">
        <v>1</v>
      </c>
      <c r="M3833" s="6">
        <v>49</v>
      </c>
      <c r="N3833" s="13">
        <v>49</v>
      </c>
      <c r="O3833" s="3">
        <v>44</v>
      </c>
      <c r="P3833" s="1">
        <v>3</v>
      </c>
      <c r="Q3833" s="1">
        <v>3</v>
      </c>
      <c r="R3833" s="3">
        <v>1</v>
      </c>
      <c r="S3833" s="1">
        <v>50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20</v>
      </c>
      <c r="Z3833" s="1">
        <v>0</v>
      </c>
      <c r="AA3833" s="1">
        <v>20</v>
      </c>
      <c r="AB3833" s="1">
        <v>10</v>
      </c>
      <c r="AC3833" s="3">
        <v>11</v>
      </c>
      <c r="AD3833" s="1">
        <v>2.9987725E-2</v>
      </c>
      <c r="AE3833" s="1">
        <v>-2.6196765202969301E-2</v>
      </c>
      <c r="AF3833" s="1">
        <v>2</v>
      </c>
      <c r="AG3833" s="1">
        <v>2</v>
      </c>
      <c r="AH3833" s="1">
        <v>11</v>
      </c>
      <c r="AI3833" s="1">
        <v>2</v>
      </c>
      <c r="AJ3833" s="1">
        <v>2</v>
      </c>
      <c r="AK3833" s="1">
        <v>51</v>
      </c>
    </row>
    <row r="3834" spans="1:37" x14ac:dyDescent="0.2">
      <c r="A3834" t="s">
        <v>3832</v>
      </c>
      <c r="B3834" t="s">
        <v>5412</v>
      </c>
      <c r="C3834" t="s">
        <v>5413</v>
      </c>
      <c r="D3834" t="s">
        <v>12688</v>
      </c>
      <c r="E3834" t="s">
        <v>9425</v>
      </c>
      <c r="F3834" s="35" t="s">
        <v>12689</v>
      </c>
      <c r="G3834" s="1" t="s">
        <v>5105</v>
      </c>
      <c r="H3834" s="1" t="s">
        <v>5105</v>
      </c>
      <c r="I3834" s="3">
        <v>1</v>
      </c>
      <c r="J3834" s="1">
        <v>0</v>
      </c>
      <c r="K3834" s="1">
        <v>0</v>
      </c>
      <c r="L3834" s="3">
        <v>1</v>
      </c>
      <c r="M3834" s="6">
        <v>7000</v>
      </c>
      <c r="N3834" s="13">
        <v>7000</v>
      </c>
      <c r="O3834" s="3">
        <v>44</v>
      </c>
      <c r="P3834" s="1">
        <v>1</v>
      </c>
      <c r="Q3834" s="1">
        <v>1</v>
      </c>
      <c r="R3834" s="3">
        <v>47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40</v>
      </c>
      <c r="Z3834" s="1">
        <v>0</v>
      </c>
      <c r="AA3834" s="1">
        <v>40</v>
      </c>
      <c r="AB3834" s="1">
        <v>20</v>
      </c>
      <c r="AC3834" s="3">
        <v>11</v>
      </c>
      <c r="AD3834" s="1">
        <v>-7.2498203999999997E-2</v>
      </c>
      <c r="AE3834" s="1">
        <v>-6.9016194147823007E-2</v>
      </c>
      <c r="AF3834" s="1">
        <v>3</v>
      </c>
      <c r="AG3834" s="1">
        <v>3</v>
      </c>
      <c r="AH3834" s="1">
        <v>11</v>
      </c>
      <c r="AI3834" s="1">
        <v>2</v>
      </c>
      <c r="AJ3834" s="1">
        <v>2</v>
      </c>
      <c r="AK3834" s="1">
        <v>51</v>
      </c>
    </row>
    <row r="3835" spans="1:37" x14ac:dyDescent="0.2">
      <c r="A3835" t="s">
        <v>3833</v>
      </c>
      <c r="B3835" t="s">
        <v>5412</v>
      </c>
      <c r="C3835" t="s">
        <v>5413</v>
      </c>
      <c r="D3835" t="s">
        <v>12688</v>
      </c>
      <c r="E3835" t="s">
        <v>12690</v>
      </c>
      <c r="F3835" s="35" t="s">
        <v>12691</v>
      </c>
      <c r="G3835" s="1" t="s">
        <v>5105</v>
      </c>
      <c r="H3835" s="1" t="s">
        <v>5105</v>
      </c>
      <c r="I3835" s="3">
        <v>1</v>
      </c>
      <c r="J3835" s="1">
        <v>0</v>
      </c>
      <c r="K3835" s="1">
        <v>0</v>
      </c>
      <c r="L3835" s="3">
        <v>1</v>
      </c>
      <c r="M3835" s="6">
        <v>6250</v>
      </c>
      <c r="N3835" s="13">
        <v>6250</v>
      </c>
      <c r="O3835" s="3">
        <v>44</v>
      </c>
      <c r="P3835" s="1">
        <v>1.0075000000000001</v>
      </c>
      <c r="Q3835" s="1">
        <v>1.0075000000000001</v>
      </c>
      <c r="R3835" s="3">
        <v>47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40</v>
      </c>
      <c r="Z3835" s="1">
        <v>0</v>
      </c>
      <c r="AA3835" s="1">
        <v>40</v>
      </c>
      <c r="AB3835" s="1">
        <v>20</v>
      </c>
      <c r="AC3835" s="3">
        <v>11</v>
      </c>
      <c r="AD3835" s="1">
        <v>-7.2498203999999997E-2</v>
      </c>
      <c r="AE3835" s="1">
        <v>-6.9016194147823007E-2</v>
      </c>
      <c r="AF3835" s="1">
        <v>3</v>
      </c>
      <c r="AG3835" s="1">
        <v>3</v>
      </c>
      <c r="AH3835" s="1">
        <v>11</v>
      </c>
      <c r="AI3835" s="1">
        <v>2</v>
      </c>
      <c r="AJ3835" s="1">
        <v>2</v>
      </c>
      <c r="AK3835" s="1">
        <v>51</v>
      </c>
    </row>
    <row r="3836" spans="1:37" x14ac:dyDescent="0.2">
      <c r="A3836" t="s">
        <v>3834</v>
      </c>
      <c r="B3836" t="s">
        <v>5412</v>
      </c>
      <c r="C3836" t="s">
        <v>5413</v>
      </c>
      <c r="D3836" t="s">
        <v>12688</v>
      </c>
      <c r="E3836" t="s">
        <v>12692</v>
      </c>
      <c r="F3836" s="35" t="s">
        <v>12693</v>
      </c>
      <c r="G3836" s="1" t="s">
        <v>5105</v>
      </c>
      <c r="H3836" s="1" t="s">
        <v>5105</v>
      </c>
      <c r="I3836" s="3">
        <v>1</v>
      </c>
      <c r="J3836" s="1">
        <v>0</v>
      </c>
      <c r="K3836" s="1">
        <v>0</v>
      </c>
      <c r="L3836" s="3">
        <v>1</v>
      </c>
      <c r="M3836" s="6">
        <v>7000</v>
      </c>
      <c r="N3836" s="13">
        <v>7000</v>
      </c>
      <c r="O3836" s="3">
        <v>44</v>
      </c>
      <c r="P3836" s="1">
        <v>1</v>
      </c>
      <c r="Q3836" s="1">
        <v>1</v>
      </c>
      <c r="R3836" s="3">
        <v>47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40</v>
      </c>
      <c r="Z3836" s="1">
        <v>0</v>
      </c>
      <c r="AA3836" s="1">
        <v>40</v>
      </c>
      <c r="AB3836" s="1">
        <v>20</v>
      </c>
      <c r="AC3836" s="3">
        <v>11</v>
      </c>
      <c r="AD3836" s="1">
        <v>-7.2498203999999997E-2</v>
      </c>
      <c r="AE3836" s="1">
        <v>-6.9016194147823007E-2</v>
      </c>
      <c r="AF3836" s="1">
        <v>3</v>
      </c>
      <c r="AG3836" s="1">
        <v>3</v>
      </c>
      <c r="AH3836" s="1">
        <v>11</v>
      </c>
      <c r="AI3836" s="1">
        <v>5</v>
      </c>
      <c r="AJ3836" s="1">
        <v>5</v>
      </c>
      <c r="AK3836" s="1">
        <v>51</v>
      </c>
    </row>
    <row r="3837" spans="1:37" x14ac:dyDescent="0.2">
      <c r="A3837" t="s">
        <v>3835</v>
      </c>
      <c r="B3837" t="s">
        <v>5412</v>
      </c>
      <c r="C3837" t="s">
        <v>5413</v>
      </c>
      <c r="D3837" t="s">
        <v>12688</v>
      </c>
      <c r="E3837" t="s">
        <v>12694</v>
      </c>
      <c r="F3837" s="35" t="s">
        <v>12695</v>
      </c>
      <c r="G3837" s="1" t="s">
        <v>5105</v>
      </c>
      <c r="H3837" s="1" t="s">
        <v>5105</v>
      </c>
      <c r="I3837" s="3">
        <v>1</v>
      </c>
      <c r="J3837" s="1">
        <v>0</v>
      </c>
      <c r="K3837" s="1">
        <v>0</v>
      </c>
      <c r="L3837" s="3">
        <v>1</v>
      </c>
      <c r="M3837" s="6">
        <v>6050</v>
      </c>
      <c r="N3837" s="13">
        <v>6050</v>
      </c>
      <c r="O3837" s="3">
        <v>44</v>
      </c>
      <c r="P3837" s="1" t="s">
        <v>2</v>
      </c>
      <c r="Q3837" s="1">
        <v>1.2856000000000001</v>
      </c>
      <c r="R3837" s="3" t="s">
        <v>14989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40</v>
      </c>
      <c r="Z3837" s="1">
        <v>0</v>
      </c>
      <c r="AA3837" s="1">
        <v>40</v>
      </c>
      <c r="AB3837" s="1">
        <v>20</v>
      </c>
      <c r="AC3837" s="3">
        <v>11</v>
      </c>
      <c r="AD3837" s="1">
        <v>-7.2498203999999997E-2</v>
      </c>
      <c r="AE3837" s="1">
        <v>-6.9016194147823104E-2</v>
      </c>
      <c r="AF3837" s="1">
        <v>3</v>
      </c>
      <c r="AG3837" s="1">
        <v>3</v>
      </c>
      <c r="AH3837" s="1">
        <v>11</v>
      </c>
      <c r="AI3837" s="1">
        <v>3</v>
      </c>
      <c r="AJ3837" s="1">
        <v>3</v>
      </c>
      <c r="AK3837" s="1">
        <v>51</v>
      </c>
    </row>
    <row r="3838" spans="1:37" x14ac:dyDescent="0.2">
      <c r="A3838" t="s">
        <v>3836</v>
      </c>
      <c r="B3838" t="s">
        <v>5412</v>
      </c>
      <c r="C3838" t="s">
        <v>5413</v>
      </c>
      <c r="D3838" t="s">
        <v>12688</v>
      </c>
      <c r="E3838" t="s">
        <v>7717</v>
      </c>
      <c r="F3838" s="35" t="s">
        <v>15127</v>
      </c>
      <c r="G3838" s="1" t="s">
        <v>5105</v>
      </c>
      <c r="H3838" s="1" t="s">
        <v>5105</v>
      </c>
      <c r="I3838" s="3">
        <v>1</v>
      </c>
      <c r="J3838" s="1">
        <v>0</v>
      </c>
      <c r="K3838" s="1">
        <v>0</v>
      </c>
      <c r="L3838" s="3">
        <v>1</v>
      </c>
      <c r="M3838" s="6">
        <v>6500</v>
      </c>
      <c r="N3838" s="13">
        <v>6500</v>
      </c>
      <c r="O3838" s="3">
        <v>44</v>
      </c>
      <c r="P3838" s="1" t="s">
        <v>2</v>
      </c>
      <c r="Q3838" s="1">
        <v>1.3288</v>
      </c>
      <c r="R3838" s="3" t="s">
        <v>14989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40</v>
      </c>
      <c r="Z3838" s="1">
        <v>0</v>
      </c>
      <c r="AA3838" s="1">
        <v>40</v>
      </c>
      <c r="AB3838" s="1">
        <v>20</v>
      </c>
      <c r="AC3838" s="3">
        <v>11</v>
      </c>
      <c r="AD3838" s="1">
        <v>-7.2498203999999997E-2</v>
      </c>
      <c r="AE3838" s="1">
        <v>-6.9016194147823104E-2</v>
      </c>
      <c r="AF3838" s="1">
        <v>3</v>
      </c>
      <c r="AG3838" s="1">
        <v>3</v>
      </c>
      <c r="AH3838" s="1">
        <v>11</v>
      </c>
      <c r="AI3838" s="1">
        <v>3</v>
      </c>
      <c r="AJ3838" s="1">
        <v>3</v>
      </c>
      <c r="AK3838" s="1">
        <v>51</v>
      </c>
    </row>
    <row r="3839" spans="1:37" x14ac:dyDescent="0.2">
      <c r="A3839" t="s">
        <v>3837</v>
      </c>
      <c r="B3839" t="s">
        <v>5412</v>
      </c>
      <c r="C3839" t="s">
        <v>5413</v>
      </c>
      <c r="D3839" t="s">
        <v>12688</v>
      </c>
      <c r="E3839" t="s">
        <v>12696</v>
      </c>
      <c r="F3839" s="35" t="s">
        <v>12697</v>
      </c>
      <c r="G3839" s="1" t="s">
        <v>5105</v>
      </c>
      <c r="H3839" s="1" t="s">
        <v>5105</v>
      </c>
      <c r="I3839" s="3">
        <v>1</v>
      </c>
      <c r="J3839" s="1">
        <v>0</v>
      </c>
      <c r="K3839" s="1">
        <v>0</v>
      </c>
      <c r="L3839" s="3">
        <v>1</v>
      </c>
      <c r="M3839" s="6">
        <v>6300</v>
      </c>
      <c r="N3839" s="13">
        <v>6300</v>
      </c>
      <c r="O3839" s="3">
        <v>44</v>
      </c>
      <c r="P3839" s="1">
        <v>1.0049999999999999</v>
      </c>
      <c r="Q3839" s="1">
        <v>1.0049999999999999</v>
      </c>
      <c r="R3839" s="3">
        <v>47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40</v>
      </c>
      <c r="Z3839" s="1">
        <v>0</v>
      </c>
      <c r="AA3839" s="1">
        <v>40</v>
      </c>
      <c r="AB3839" s="1">
        <v>20</v>
      </c>
      <c r="AC3839" s="3">
        <v>11</v>
      </c>
      <c r="AD3839" s="1">
        <v>-7.2498203999999997E-2</v>
      </c>
      <c r="AE3839" s="1">
        <v>-6.9016194147823104E-2</v>
      </c>
      <c r="AF3839" s="1">
        <v>3</v>
      </c>
      <c r="AG3839" s="1">
        <v>3</v>
      </c>
      <c r="AH3839" s="1">
        <v>11</v>
      </c>
      <c r="AI3839" s="1">
        <v>5</v>
      </c>
      <c r="AJ3839" s="1">
        <v>5</v>
      </c>
      <c r="AK3839" s="1">
        <v>51</v>
      </c>
    </row>
    <row r="3840" spans="1:37" x14ac:dyDescent="0.2">
      <c r="A3840" t="s">
        <v>3838</v>
      </c>
      <c r="B3840" t="s">
        <v>5412</v>
      </c>
      <c r="C3840" t="s">
        <v>5413</v>
      </c>
      <c r="D3840" t="s">
        <v>12688</v>
      </c>
      <c r="E3840" t="s">
        <v>12698</v>
      </c>
      <c r="F3840" s="35" t="s">
        <v>12699</v>
      </c>
      <c r="G3840" s="1" t="s">
        <v>5105</v>
      </c>
      <c r="H3840" s="1" t="s">
        <v>5105</v>
      </c>
      <c r="I3840" s="3">
        <v>1</v>
      </c>
      <c r="J3840" s="1">
        <v>0</v>
      </c>
      <c r="K3840" s="1">
        <v>0</v>
      </c>
      <c r="L3840" s="3">
        <v>1</v>
      </c>
      <c r="M3840" s="6">
        <v>4920</v>
      </c>
      <c r="N3840" s="13">
        <v>4920</v>
      </c>
      <c r="O3840" s="3">
        <v>44</v>
      </c>
      <c r="P3840" s="1">
        <v>1</v>
      </c>
      <c r="Q3840" s="1">
        <v>1</v>
      </c>
      <c r="R3840" s="3">
        <v>47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40</v>
      </c>
      <c r="Z3840" s="1">
        <v>0</v>
      </c>
      <c r="AA3840" s="1">
        <v>40</v>
      </c>
      <c r="AB3840" s="1">
        <v>20</v>
      </c>
      <c r="AC3840" s="3">
        <v>11</v>
      </c>
      <c r="AD3840" s="1">
        <v>-7.2498203999999997E-2</v>
      </c>
      <c r="AE3840" s="1">
        <v>-6.9016194147823104E-2</v>
      </c>
      <c r="AF3840" s="1">
        <v>3</v>
      </c>
      <c r="AG3840" s="1">
        <v>3</v>
      </c>
      <c r="AH3840" s="1">
        <v>11</v>
      </c>
      <c r="AI3840" s="1">
        <v>2</v>
      </c>
      <c r="AJ3840" s="1">
        <v>2</v>
      </c>
      <c r="AK3840" s="1">
        <v>51</v>
      </c>
    </row>
    <row r="3841" spans="1:37" x14ac:dyDescent="0.2">
      <c r="A3841" t="s">
        <v>3839</v>
      </c>
      <c r="B3841" t="s">
        <v>5412</v>
      </c>
      <c r="C3841" t="s">
        <v>5413</v>
      </c>
      <c r="D3841" t="s">
        <v>12688</v>
      </c>
      <c r="E3841" t="s">
        <v>12700</v>
      </c>
      <c r="F3841" s="35" t="s">
        <v>12701</v>
      </c>
      <c r="G3841" s="1" t="s">
        <v>5105</v>
      </c>
      <c r="H3841" s="1" t="s">
        <v>5105</v>
      </c>
      <c r="I3841" s="3">
        <v>1</v>
      </c>
      <c r="J3841" s="1">
        <v>0</v>
      </c>
      <c r="K3841" s="1">
        <v>0</v>
      </c>
      <c r="L3841" s="3">
        <v>1</v>
      </c>
      <c r="M3841" s="6">
        <v>6450</v>
      </c>
      <c r="N3841" s="13">
        <v>6450</v>
      </c>
      <c r="O3841" s="3">
        <v>44</v>
      </c>
      <c r="P3841" s="1">
        <v>1.0149999999999999</v>
      </c>
      <c r="Q3841" s="1">
        <v>1.0149999999999999</v>
      </c>
      <c r="R3841" s="3">
        <v>47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40</v>
      </c>
      <c r="Z3841" s="1">
        <v>0</v>
      </c>
      <c r="AA3841" s="1">
        <v>40</v>
      </c>
      <c r="AB3841" s="1">
        <v>20</v>
      </c>
      <c r="AC3841" s="3">
        <v>11</v>
      </c>
      <c r="AD3841" s="1">
        <v>-7.2498203999999997E-2</v>
      </c>
      <c r="AE3841" s="1">
        <v>-6.9016194147823104E-2</v>
      </c>
      <c r="AF3841" s="1">
        <v>3</v>
      </c>
      <c r="AG3841" s="1">
        <v>3</v>
      </c>
      <c r="AH3841" s="1">
        <v>11</v>
      </c>
      <c r="AI3841" s="1">
        <v>4</v>
      </c>
      <c r="AJ3841" s="1">
        <v>4</v>
      </c>
      <c r="AK3841" s="1">
        <v>51</v>
      </c>
    </row>
    <row r="3842" spans="1:37" x14ac:dyDescent="0.2">
      <c r="A3842" t="s">
        <v>3840</v>
      </c>
      <c r="B3842" t="s">
        <v>5412</v>
      </c>
      <c r="C3842" t="s">
        <v>5413</v>
      </c>
      <c r="D3842" t="s">
        <v>12688</v>
      </c>
      <c r="E3842" t="s">
        <v>12702</v>
      </c>
      <c r="F3842" s="35" t="s">
        <v>12703</v>
      </c>
      <c r="G3842" s="1" t="s">
        <v>5105</v>
      </c>
      <c r="H3842" s="1" t="s">
        <v>5105</v>
      </c>
      <c r="I3842" s="3">
        <v>1</v>
      </c>
      <c r="J3842" s="1">
        <v>0</v>
      </c>
      <c r="K3842" s="1">
        <v>0</v>
      </c>
      <c r="L3842" s="3">
        <v>1</v>
      </c>
      <c r="M3842" s="6">
        <v>6300</v>
      </c>
      <c r="N3842" s="13">
        <v>6300</v>
      </c>
      <c r="O3842" s="3">
        <v>44</v>
      </c>
      <c r="P3842" s="1">
        <v>1.0075000000000001</v>
      </c>
      <c r="Q3842" s="1">
        <v>1.0075000000000001</v>
      </c>
      <c r="R3842" s="3">
        <v>47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40</v>
      </c>
      <c r="Z3842" s="1">
        <v>0</v>
      </c>
      <c r="AA3842" s="1">
        <v>40</v>
      </c>
      <c r="AB3842" s="1">
        <v>20</v>
      </c>
      <c r="AC3842" s="3">
        <v>11</v>
      </c>
      <c r="AD3842" s="1">
        <v>-7.2498203999999997E-2</v>
      </c>
      <c r="AE3842" s="1">
        <v>-6.9016194147823104E-2</v>
      </c>
      <c r="AF3842" s="1">
        <v>3</v>
      </c>
      <c r="AG3842" s="1">
        <v>3</v>
      </c>
      <c r="AH3842" s="1">
        <v>11</v>
      </c>
      <c r="AI3842" s="1">
        <v>3</v>
      </c>
      <c r="AJ3842" s="1">
        <v>3</v>
      </c>
      <c r="AK3842" s="1">
        <v>51</v>
      </c>
    </row>
    <row r="3843" spans="1:37" x14ac:dyDescent="0.2">
      <c r="A3843" t="s">
        <v>3841</v>
      </c>
      <c r="B3843" t="s">
        <v>5412</v>
      </c>
      <c r="C3843" t="s">
        <v>5413</v>
      </c>
      <c r="D3843" t="s">
        <v>12688</v>
      </c>
      <c r="E3843" t="s">
        <v>12704</v>
      </c>
      <c r="F3843" s="35" t="s">
        <v>12705</v>
      </c>
      <c r="G3843" s="1" t="s">
        <v>5105</v>
      </c>
      <c r="H3843" s="1" t="s">
        <v>5105</v>
      </c>
      <c r="I3843" s="3">
        <v>1</v>
      </c>
      <c r="J3843" s="1">
        <v>0</v>
      </c>
      <c r="K3843" s="1">
        <v>0</v>
      </c>
      <c r="L3843" s="3">
        <v>1</v>
      </c>
      <c r="M3843" s="6">
        <v>7000</v>
      </c>
      <c r="N3843" s="13">
        <v>7000</v>
      </c>
      <c r="O3843" s="3">
        <v>44</v>
      </c>
      <c r="P3843" s="1">
        <v>1</v>
      </c>
      <c r="Q3843" s="1">
        <v>1</v>
      </c>
      <c r="R3843" s="3">
        <v>47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</v>
      </c>
      <c r="Z3843" s="1">
        <v>0</v>
      </c>
      <c r="AA3843" s="1">
        <v>30</v>
      </c>
      <c r="AB3843" s="1">
        <v>20</v>
      </c>
      <c r="AC3843" s="3">
        <v>11</v>
      </c>
      <c r="AD3843" s="1">
        <v>-7.2760540999999998E-2</v>
      </c>
      <c r="AE3843" s="1">
        <v>-7.5484126593666698E-2</v>
      </c>
      <c r="AF3843" s="1">
        <v>3</v>
      </c>
      <c r="AG3843" s="1">
        <v>3</v>
      </c>
      <c r="AH3843" s="1">
        <v>11</v>
      </c>
      <c r="AI3843" s="1">
        <v>3</v>
      </c>
      <c r="AJ3843" s="1">
        <v>3</v>
      </c>
      <c r="AK3843" s="1">
        <v>51</v>
      </c>
    </row>
    <row r="3844" spans="1:37" x14ac:dyDescent="0.2">
      <c r="A3844" t="s">
        <v>3842</v>
      </c>
      <c r="B3844" t="s">
        <v>5412</v>
      </c>
      <c r="C3844" t="s">
        <v>5413</v>
      </c>
      <c r="D3844" t="s">
        <v>12688</v>
      </c>
      <c r="E3844" t="s">
        <v>5261</v>
      </c>
      <c r="F3844" s="35" t="s">
        <v>12706</v>
      </c>
      <c r="G3844" s="1" t="s">
        <v>5105</v>
      </c>
      <c r="H3844" s="1" t="s">
        <v>5105</v>
      </c>
      <c r="I3844" s="3">
        <v>1</v>
      </c>
      <c r="J3844" s="1">
        <v>0</v>
      </c>
      <c r="K3844" s="1">
        <v>0</v>
      </c>
      <c r="L3844" s="3">
        <v>1</v>
      </c>
      <c r="M3844" s="6">
        <v>6690</v>
      </c>
      <c r="N3844" s="13">
        <v>6690</v>
      </c>
      <c r="O3844" s="3">
        <v>44</v>
      </c>
      <c r="P3844" s="1">
        <v>1.0049999999999999</v>
      </c>
      <c r="Q3844" s="1">
        <v>1.0049999999999999</v>
      </c>
      <c r="R3844" s="3">
        <v>47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40</v>
      </c>
      <c r="Z3844" s="1">
        <v>0</v>
      </c>
      <c r="AA3844" s="1">
        <v>40</v>
      </c>
      <c r="AB3844" s="1">
        <v>20</v>
      </c>
      <c r="AC3844" s="3">
        <v>11</v>
      </c>
      <c r="AD3844" s="1">
        <v>-7.2498203999999997E-2</v>
      </c>
      <c r="AE3844" s="1">
        <v>-6.9016194147823104E-2</v>
      </c>
      <c r="AF3844" s="1">
        <v>3</v>
      </c>
      <c r="AG3844" s="1">
        <v>3</v>
      </c>
      <c r="AH3844" s="1">
        <v>11</v>
      </c>
      <c r="AI3844" s="1">
        <v>3</v>
      </c>
      <c r="AJ3844" s="1">
        <v>3</v>
      </c>
      <c r="AK3844" s="1">
        <v>51</v>
      </c>
    </row>
    <row r="3845" spans="1:37" x14ac:dyDescent="0.2">
      <c r="A3845" t="s">
        <v>3843</v>
      </c>
      <c r="B3845" t="s">
        <v>6113</v>
      </c>
      <c r="C3845" t="s">
        <v>6114</v>
      </c>
      <c r="D3845" t="s">
        <v>12707</v>
      </c>
      <c r="E3845" t="s">
        <v>7918</v>
      </c>
      <c r="F3845" s="35" t="s">
        <v>12708</v>
      </c>
      <c r="G3845" s="1" t="s">
        <v>5104</v>
      </c>
      <c r="H3845" s="1" t="s">
        <v>5104</v>
      </c>
      <c r="I3845" s="3">
        <v>1</v>
      </c>
      <c r="J3845" s="1">
        <v>1</v>
      </c>
      <c r="K3845" s="1">
        <v>1</v>
      </c>
      <c r="L3845" s="3">
        <v>1</v>
      </c>
      <c r="M3845" s="6">
        <v>45359.7</v>
      </c>
      <c r="N3845" s="13">
        <v>45359.7</v>
      </c>
      <c r="O3845" s="3">
        <v>44</v>
      </c>
      <c r="P3845" s="1">
        <v>1.5</v>
      </c>
      <c r="Q3845" s="1">
        <v>1.5</v>
      </c>
      <c r="R3845" s="3">
        <v>47</v>
      </c>
      <c r="S3845" s="1">
        <v>90</v>
      </c>
      <c r="T3845" s="1">
        <v>0</v>
      </c>
      <c r="U3845" s="1">
        <v>0</v>
      </c>
      <c r="V3845" s="1">
        <v>0</v>
      </c>
      <c r="W3845" s="1">
        <v>10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3">
        <v>11</v>
      </c>
      <c r="AD3845" s="1">
        <v>9.8823072999999997E-2</v>
      </c>
      <c r="AE3845" s="1">
        <v>1.9161475449951299E-2</v>
      </c>
      <c r="AF3845" s="1">
        <v>1</v>
      </c>
      <c r="AG3845" s="1">
        <v>1</v>
      </c>
      <c r="AH3845" s="1">
        <v>11</v>
      </c>
      <c r="AI3845" s="1">
        <v>6</v>
      </c>
      <c r="AJ3845" s="1">
        <v>6</v>
      </c>
      <c r="AK3845" s="1">
        <v>51</v>
      </c>
    </row>
    <row r="3846" spans="1:37" x14ac:dyDescent="0.2">
      <c r="A3846" t="s">
        <v>3844</v>
      </c>
      <c r="B3846" t="s">
        <v>5181</v>
      </c>
      <c r="C3846" t="s">
        <v>5182</v>
      </c>
      <c r="D3846" t="s">
        <v>12709</v>
      </c>
      <c r="E3846" t="s">
        <v>5908</v>
      </c>
      <c r="F3846" s="35" t="s">
        <v>12710</v>
      </c>
      <c r="G3846" s="1" t="s">
        <v>5106</v>
      </c>
      <c r="H3846" s="1" t="s">
        <v>5106</v>
      </c>
      <c r="I3846" s="3">
        <v>1</v>
      </c>
      <c r="J3846" s="1">
        <v>1</v>
      </c>
      <c r="K3846" s="1">
        <v>1</v>
      </c>
      <c r="L3846" s="3">
        <v>1</v>
      </c>
      <c r="M3846" s="6">
        <v>3300</v>
      </c>
      <c r="N3846" s="13">
        <v>3300</v>
      </c>
      <c r="O3846" s="3">
        <v>44</v>
      </c>
      <c r="P3846" s="1">
        <v>2.5</v>
      </c>
      <c r="Q3846" s="1">
        <v>2.5</v>
      </c>
      <c r="R3846" s="3">
        <v>47</v>
      </c>
      <c r="S3846" s="1">
        <v>0</v>
      </c>
      <c r="T3846" s="1">
        <v>70</v>
      </c>
      <c r="U3846" s="1">
        <v>20</v>
      </c>
      <c r="V3846" s="1">
        <v>10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3">
        <v>11</v>
      </c>
      <c r="AD3846" s="1">
        <v>1.2536723E-2</v>
      </c>
      <c r="AE3846" s="1">
        <v>-1.17612304706987E-2</v>
      </c>
      <c r="AF3846" s="1">
        <v>2</v>
      </c>
      <c r="AG3846" s="1">
        <v>2</v>
      </c>
      <c r="AH3846" s="1">
        <v>11</v>
      </c>
      <c r="AI3846" s="1">
        <v>14</v>
      </c>
      <c r="AJ3846" s="1">
        <v>14</v>
      </c>
      <c r="AK3846" s="1">
        <v>51</v>
      </c>
    </row>
    <row r="3847" spans="1:37" x14ac:dyDescent="0.2">
      <c r="A3847" t="s">
        <v>3845</v>
      </c>
      <c r="B3847" t="s">
        <v>5181</v>
      </c>
      <c r="C3847" t="s">
        <v>5182</v>
      </c>
      <c r="D3847" t="s">
        <v>12709</v>
      </c>
      <c r="E3847" t="s">
        <v>7205</v>
      </c>
      <c r="F3847" s="35" t="s">
        <v>12711</v>
      </c>
      <c r="G3847" s="1" t="s">
        <v>5104</v>
      </c>
      <c r="H3847" s="1" t="s">
        <v>5104</v>
      </c>
      <c r="I3847" s="3">
        <v>1</v>
      </c>
      <c r="J3847" s="1">
        <v>0</v>
      </c>
      <c r="K3847" s="1">
        <v>0</v>
      </c>
      <c r="L3847" s="3">
        <v>1</v>
      </c>
      <c r="M3847" s="6">
        <v>6750</v>
      </c>
      <c r="N3847" s="13">
        <v>6750</v>
      </c>
      <c r="O3847" s="3">
        <v>44</v>
      </c>
      <c r="P3847" s="1">
        <v>1.5</v>
      </c>
      <c r="Q3847" s="1">
        <v>1.5</v>
      </c>
      <c r="R3847" s="3">
        <v>1</v>
      </c>
      <c r="S3847" s="1">
        <v>0</v>
      </c>
      <c r="T3847" s="1">
        <v>0</v>
      </c>
      <c r="U3847" s="1">
        <v>40</v>
      </c>
      <c r="V3847" s="1">
        <v>60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3">
        <v>11</v>
      </c>
      <c r="AD3847" s="1">
        <v>1.2903225000000001E-2</v>
      </c>
      <c r="AE3847" s="1">
        <v>-6.5396392004678696E-3</v>
      </c>
      <c r="AF3847" s="1">
        <v>1</v>
      </c>
      <c r="AG3847" s="1">
        <v>1</v>
      </c>
      <c r="AH3847" s="1">
        <v>11</v>
      </c>
      <c r="AI3847" s="1">
        <v>7</v>
      </c>
      <c r="AJ3847" s="1">
        <v>7</v>
      </c>
      <c r="AK3847" s="1">
        <v>51</v>
      </c>
    </row>
    <row r="3848" spans="1:37" x14ac:dyDescent="0.2">
      <c r="A3848" t="s">
        <v>3846</v>
      </c>
      <c r="B3848" t="s">
        <v>5181</v>
      </c>
      <c r="C3848" t="s">
        <v>5182</v>
      </c>
      <c r="D3848" t="s">
        <v>12709</v>
      </c>
      <c r="E3848" t="s">
        <v>12712</v>
      </c>
      <c r="F3848" s="35" t="s">
        <v>12713</v>
      </c>
      <c r="G3848" s="1" t="s">
        <v>5104</v>
      </c>
      <c r="H3848" s="1" t="s">
        <v>5104</v>
      </c>
      <c r="I3848" s="3">
        <v>1</v>
      </c>
      <c r="J3848" s="1">
        <v>1</v>
      </c>
      <c r="K3848" s="1">
        <v>1</v>
      </c>
      <c r="L3848" s="3">
        <v>1</v>
      </c>
      <c r="M3848" s="6">
        <v>1384.4</v>
      </c>
      <c r="N3848" s="13">
        <v>1384.4</v>
      </c>
      <c r="O3848" s="3">
        <v>44</v>
      </c>
      <c r="P3848" s="1">
        <v>2.23</v>
      </c>
      <c r="Q3848" s="1">
        <v>2.23</v>
      </c>
      <c r="R3848" s="3">
        <v>47</v>
      </c>
      <c r="S3848" s="1">
        <v>0</v>
      </c>
      <c r="T3848" s="1">
        <v>100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3">
        <v>11</v>
      </c>
      <c r="AD3848" s="1">
        <v>1.0211409999999999E-3</v>
      </c>
      <c r="AE3848" s="1">
        <v>-1.1338292754171E-2</v>
      </c>
      <c r="AF3848" s="1">
        <v>2</v>
      </c>
      <c r="AG3848" s="1">
        <v>2</v>
      </c>
      <c r="AH3848" s="1">
        <v>11</v>
      </c>
      <c r="AI3848" s="1">
        <v>8</v>
      </c>
      <c r="AJ3848" s="1">
        <v>8</v>
      </c>
      <c r="AK3848" s="1">
        <v>51</v>
      </c>
    </row>
    <row r="3849" spans="1:37" x14ac:dyDescent="0.2">
      <c r="A3849" t="s">
        <v>3847</v>
      </c>
      <c r="B3849" t="s">
        <v>5181</v>
      </c>
      <c r="C3849" t="s">
        <v>5182</v>
      </c>
      <c r="D3849" t="s">
        <v>12709</v>
      </c>
      <c r="E3849" t="s">
        <v>7545</v>
      </c>
      <c r="F3849" s="35" t="s">
        <v>12714</v>
      </c>
      <c r="G3849" s="1" t="s">
        <v>5104</v>
      </c>
      <c r="H3849" s="1" t="s">
        <v>5104</v>
      </c>
      <c r="I3849" s="3">
        <v>1</v>
      </c>
      <c r="J3849" s="1">
        <v>1</v>
      </c>
      <c r="K3849" s="1">
        <v>1</v>
      </c>
      <c r="L3849" s="3">
        <v>1</v>
      </c>
      <c r="M3849" s="6">
        <v>9140.2999999999993</v>
      </c>
      <c r="N3849" s="13">
        <v>9140.2999999999993</v>
      </c>
      <c r="O3849" s="3">
        <v>44</v>
      </c>
      <c r="P3849" s="1">
        <v>2</v>
      </c>
      <c r="Q3849" s="1">
        <v>2</v>
      </c>
      <c r="R3849" s="3">
        <v>47</v>
      </c>
      <c r="S3849" s="1">
        <v>20</v>
      </c>
      <c r="T3849" s="1">
        <v>20</v>
      </c>
      <c r="U3849" s="1">
        <v>20</v>
      </c>
      <c r="V3849" s="1">
        <v>40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3">
        <v>11</v>
      </c>
      <c r="AD3849" s="1">
        <v>4.8779600999999999E-2</v>
      </c>
      <c r="AE3849" s="1">
        <v>-6.6779114908656796E-3</v>
      </c>
      <c r="AF3849" s="1">
        <v>1</v>
      </c>
      <c r="AG3849" s="1">
        <v>1</v>
      </c>
      <c r="AH3849" s="1">
        <v>11</v>
      </c>
      <c r="AI3849" s="1">
        <v>18</v>
      </c>
      <c r="AJ3849" s="1">
        <v>18</v>
      </c>
      <c r="AK3849" s="1">
        <v>51</v>
      </c>
    </row>
    <row r="3850" spans="1:37" x14ac:dyDescent="0.2">
      <c r="A3850" t="s">
        <v>3848</v>
      </c>
      <c r="B3850" t="s">
        <v>5181</v>
      </c>
      <c r="C3850" t="s">
        <v>12715</v>
      </c>
      <c r="D3850" t="s">
        <v>12716</v>
      </c>
      <c r="E3850" t="s">
        <v>12717</v>
      </c>
      <c r="F3850" s="35" t="s">
        <v>12718</v>
      </c>
      <c r="G3850" s="1" t="s">
        <v>5104</v>
      </c>
      <c r="H3850" s="1" t="s">
        <v>5104</v>
      </c>
      <c r="I3850" s="3">
        <v>1</v>
      </c>
      <c r="J3850" s="1">
        <v>1</v>
      </c>
      <c r="K3850" s="1">
        <v>1</v>
      </c>
      <c r="L3850" s="3">
        <v>1</v>
      </c>
      <c r="M3850" s="6">
        <v>700</v>
      </c>
      <c r="N3850" s="13">
        <v>700</v>
      </c>
      <c r="O3850" s="3">
        <v>44</v>
      </c>
      <c r="P3850" s="1">
        <v>2.2250000000000001</v>
      </c>
      <c r="Q3850" s="1">
        <v>2.2250000000000001</v>
      </c>
      <c r="R3850" s="3">
        <v>47</v>
      </c>
      <c r="S3850" s="1">
        <v>30</v>
      </c>
      <c r="T3850" s="1">
        <v>60</v>
      </c>
      <c r="U3850" s="1">
        <v>0</v>
      </c>
      <c r="V3850" s="1">
        <v>0</v>
      </c>
      <c r="W3850" s="1">
        <v>10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3">
        <v>11</v>
      </c>
      <c r="AD3850" s="1">
        <v>5.2560632000000003E-2</v>
      </c>
      <c r="AE3850" s="1">
        <v>-5.6275776979200299E-3</v>
      </c>
      <c r="AF3850" s="1">
        <v>2</v>
      </c>
      <c r="AG3850" s="1">
        <v>2</v>
      </c>
      <c r="AH3850" s="1">
        <v>11</v>
      </c>
      <c r="AI3850" s="1">
        <v>6</v>
      </c>
      <c r="AJ3850" s="1">
        <v>6</v>
      </c>
      <c r="AK3850" s="1">
        <v>51</v>
      </c>
    </row>
    <row r="3851" spans="1:37" x14ac:dyDescent="0.2">
      <c r="A3851" t="s">
        <v>3849</v>
      </c>
      <c r="B3851" t="s">
        <v>5181</v>
      </c>
      <c r="C3851" t="s">
        <v>12715</v>
      </c>
      <c r="D3851" t="s">
        <v>12716</v>
      </c>
      <c r="E3851" t="s">
        <v>12719</v>
      </c>
      <c r="F3851" s="35" t="s">
        <v>12720</v>
      </c>
      <c r="G3851" s="1" t="s">
        <v>5104</v>
      </c>
      <c r="H3851" s="1" t="s">
        <v>5104</v>
      </c>
      <c r="I3851" s="3">
        <v>1</v>
      </c>
      <c r="J3851" s="1">
        <v>1</v>
      </c>
      <c r="K3851" s="1">
        <v>1</v>
      </c>
      <c r="L3851" s="3">
        <v>1</v>
      </c>
      <c r="M3851" s="6">
        <v>512</v>
      </c>
      <c r="N3851" s="13">
        <v>512</v>
      </c>
      <c r="O3851" s="3">
        <v>44</v>
      </c>
      <c r="P3851" s="1">
        <v>2</v>
      </c>
      <c r="Q3851" s="1">
        <v>2</v>
      </c>
      <c r="R3851" s="3">
        <v>47</v>
      </c>
      <c r="S3851" s="1">
        <v>30</v>
      </c>
      <c r="T3851" s="1">
        <v>60</v>
      </c>
      <c r="U3851" s="1">
        <v>0</v>
      </c>
      <c r="V3851" s="1">
        <v>0</v>
      </c>
      <c r="W3851" s="1">
        <v>10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3">
        <v>11</v>
      </c>
      <c r="AD3851" s="1">
        <v>5.2560632000000003E-2</v>
      </c>
      <c r="AE3851" s="1">
        <v>-5.6275776979200299E-3</v>
      </c>
      <c r="AF3851" s="1">
        <v>2</v>
      </c>
      <c r="AG3851" s="1">
        <v>2</v>
      </c>
      <c r="AH3851" s="1">
        <v>11</v>
      </c>
      <c r="AI3851" s="1">
        <v>11</v>
      </c>
      <c r="AJ3851" s="1">
        <v>11</v>
      </c>
      <c r="AK3851" s="1">
        <v>51</v>
      </c>
    </row>
    <row r="3852" spans="1:37" x14ac:dyDescent="0.2">
      <c r="A3852" t="s">
        <v>3850</v>
      </c>
      <c r="B3852" t="s">
        <v>5123</v>
      </c>
      <c r="C3852" t="s">
        <v>5949</v>
      </c>
      <c r="D3852" t="s">
        <v>12721</v>
      </c>
      <c r="E3852" t="s">
        <v>6994</v>
      </c>
      <c r="F3852" s="35" t="s">
        <v>12722</v>
      </c>
      <c r="G3852" s="1" t="s">
        <v>5104</v>
      </c>
      <c r="H3852" s="1" t="s">
        <v>5104</v>
      </c>
      <c r="I3852" s="3">
        <v>1</v>
      </c>
      <c r="J3852" s="1">
        <v>0</v>
      </c>
      <c r="K3852" s="1">
        <v>0</v>
      </c>
      <c r="L3852" s="3">
        <v>1</v>
      </c>
      <c r="M3852" s="6">
        <v>12.5</v>
      </c>
      <c r="N3852" s="13">
        <v>12.5</v>
      </c>
      <c r="O3852" s="3">
        <v>44</v>
      </c>
      <c r="P3852" s="1" t="s">
        <v>2</v>
      </c>
      <c r="Q3852" s="1">
        <v>2.9432999999999998</v>
      </c>
      <c r="R3852" s="3" t="s">
        <v>14989</v>
      </c>
      <c r="S3852" s="1">
        <v>100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3">
        <v>11</v>
      </c>
      <c r="AD3852" s="1">
        <v>9.9855619000000007E-2</v>
      </c>
      <c r="AE3852" s="1">
        <v>2.21434269404167E-2</v>
      </c>
      <c r="AF3852" s="1">
        <v>3</v>
      </c>
      <c r="AG3852" s="1">
        <v>3</v>
      </c>
      <c r="AH3852" s="1">
        <v>11</v>
      </c>
      <c r="AI3852" s="1">
        <v>1</v>
      </c>
      <c r="AJ3852" s="1">
        <v>1</v>
      </c>
      <c r="AK3852" s="1">
        <v>51</v>
      </c>
    </row>
    <row r="3853" spans="1:37" x14ac:dyDescent="0.2">
      <c r="A3853" t="s">
        <v>3851</v>
      </c>
      <c r="B3853" t="s">
        <v>5233</v>
      </c>
      <c r="C3853" t="s">
        <v>5234</v>
      </c>
      <c r="D3853" t="s">
        <v>12723</v>
      </c>
      <c r="E3853" t="s">
        <v>12724</v>
      </c>
      <c r="F3853" s="35" t="s">
        <v>12725</v>
      </c>
      <c r="G3853" s="1" t="s">
        <v>5105</v>
      </c>
      <c r="H3853" s="1" t="s">
        <v>5105</v>
      </c>
      <c r="I3853" s="3">
        <v>1</v>
      </c>
      <c r="J3853" s="1">
        <v>0</v>
      </c>
      <c r="K3853" s="1">
        <v>0</v>
      </c>
      <c r="L3853" s="3">
        <v>1</v>
      </c>
      <c r="M3853" s="6">
        <v>27750</v>
      </c>
      <c r="N3853" s="13">
        <v>27750</v>
      </c>
      <c r="O3853" s="3">
        <v>44</v>
      </c>
      <c r="P3853" s="1">
        <v>1.37</v>
      </c>
      <c r="Q3853" s="1">
        <v>1.37</v>
      </c>
      <c r="R3853" s="3">
        <v>47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100</v>
      </c>
      <c r="AC3853" s="3">
        <v>11</v>
      </c>
      <c r="AD3853" s="1">
        <v>-9.0224465000000004E-2</v>
      </c>
      <c r="AE3853" s="1">
        <v>7.4363546281954407E-2</v>
      </c>
      <c r="AF3853" s="1">
        <v>1</v>
      </c>
      <c r="AG3853" s="1">
        <v>1</v>
      </c>
      <c r="AH3853" s="1">
        <v>11</v>
      </c>
      <c r="AI3853" s="1">
        <v>2</v>
      </c>
      <c r="AJ3853" s="1">
        <v>2</v>
      </c>
      <c r="AK3853" s="1">
        <v>51</v>
      </c>
    </row>
    <row r="3854" spans="1:37" x14ac:dyDescent="0.2">
      <c r="A3854" t="s">
        <v>3852</v>
      </c>
      <c r="B3854" t="s">
        <v>5233</v>
      </c>
      <c r="C3854" t="s">
        <v>5234</v>
      </c>
      <c r="D3854" t="s">
        <v>12723</v>
      </c>
      <c r="E3854" t="s">
        <v>12726</v>
      </c>
      <c r="F3854" s="35" t="s">
        <v>12727</v>
      </c>
      <c r="G3854" s="1" t="s">
        <v>5107</v>
      </c>
      <c r="H3854" s="1" t="s">
        <v>5107</v>
      </c>
      <c r="I3854" s="3">
        <v>1</v>
      </c>
      <c r="J3854" s="1">
        <v>1</v>
      </c>
      <c r="K3854" s="1">
        <v>1</v>
      </c>
      <c r="L3854" s="3">
        <v>1</v>
      </c>
      <c r="M3854" s="6">
        <v>20000</v>
      </c>
      <c r="N3854" s="13">
        <v>20000</v>
      </c>
      <c r="O3854" s="3">
        <v>44</v>
      </c>
      <c r="P3854" s="1">
        <v>1</v>
      </c>
      <c r="Q3854" s="1">
        <v>1</v>
      </c>
      <c r="R3854" s="3">
        <v>47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100</v>
      </c>
      <c r="AC3854" s="3">
        <v>11</v>
      </c>
      <c r="AD3854" s="1">
        <v>-9.0224465000000004E-2</v>
      </c>
      <c r="AE3854" s="1">
        <v>7.4363546281954407E-2</v>
      </c>
      <c r="AF3854" s="1">
        <v>1</v>
      </c>
      <c r="AG3854" s="1">
        <v>1</v>
      </c>
      <c r="AH3854" s="1">
        <v>11</v>
      </c>
      <c r="AI3854" s="1">
        <v>2</v>
      </c>
      <c r="AJ3854" s="1">
        <v>2</v>
      </c>
      <c r="AK3854" s="1">
        <v>51</v>
      </c>
    </row>
    <row r="3855" spans="1:37" x14ac:dyDescent="0.2">
      <c r="A3855" t="s">
        <v>3853</v>
      </c>
      <c r="B3855" t="s">
        <v>5233</v>
      </c>
      <c r="C3855" t="s">
        <v>5234</v>
      </c>
      <c r="D3855" t="s">
        <v>12723</v>
      </c>
      <c r="E3855" t="s">
        <v>6023</v>
      </c>
      <c r="F3855" s="35" t="s">
        <v>12728</v>
      </c>
      <c r="G3855" s="1" t="s">
        <v>5105</v>
      </c>
      <c r="H3855" s="1" t="s">
        <v>5105</v>
      </c>
      <c r="I3855" s="3">
        <v>1</v>
      </c>
      <c r="J3855" s="1">
        <v>0</v>
      </c>
      <c r="K3855" s="1">
        <v>0</v>
      </c>
      <c r="L3855" s="3">
        <v>1</v>
      </c>
      <c r="M3855" s="6">
        <v>27500</v>
      </c>
      <c r="N3855" s="13">
        <v>27500</v>
      </c>
      <c r="O3855" s="3">
        <v>44</v>
      </c>
      <c r="P3855" s="1">
        <v>1</v>
      </c>
      <c r="Q3855" s="1">
        <v>1</v>
      </c>
      <c r="R3855" s="3">
        <v>47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100</v>
      </c>
      <c r="AC3855" s="3">
        <v>11</v>
      </c>
      <c r="AD3855" s="1">
        <v>-9.0224465000000004E-2</v>
      </c>
      <c r="AE3855" s="1">
        <v>7.4363546281954407E-2</v>
      </c>
      <c r="AF3855" s="1">
        <v>1</v>
      </c>
      <c r="AG3855" s="1">
        <v>1</v>
      </c>
      <c r="AH3855" s="1">
        <v>11</v>
      </c>
      <c r="AI3855" s="1">
        <v>3</v>
      </c>
      <c r="AJ3855" s="1">
        <v>3</v>
      </c>
      <c r="AK3855" s="1">
        <v>51</v>
      </c>
    </row>
    <row r="3856" spans="1:37" x14ac:dyDescent="0.2">
      <c r="A3856" t="s">
        <v>3854</v>
      </c>
      <c r="B3856" t="s">
        <v>7567</v>
      </c>
      <c r="C3856" t="s">
        <v>7568</v>
      </c>
      <c r="D3856" t="s">
        <v>12729</v>
      </c>
      <c r="E3856" t="s">
        <v>5611</v>
      </c>
      <c r="F3856" s="35" t="s">
        <v>12730</v>
      </c>
      <c r="G3856" s="1" t="s">
        <v>5105</v>
      </c>
      <c r="H3856" s="1" t="s">
        <v>5105</v>
      </c>
      <c r="I3856" s="3">
        <v>1</v>
      </c>
      <c r="J3856" s="1">
        <v>1</v>
      </c>
      <c r="K3856" s="1">
        <v>1</v>
      </c>
      <c r="L3856" s="3">
        <v>1</v>
      </c>
      <c r="M3856" s="6">
        <v>3030</v>
      </c>
      <c r="N3856" s="13">
        <v>3030</v>
      </c>
      <c r="O3856" s="3">
        <v>44</v>
      </c>
      <c r="P3856" s="1">
        <v>2.4700000000000002</v>
      </c>
      <c r="Q3856" s="1">
        <v>2.4700000000000002</v>
      </c>
      <c r="R3856" s="3">
        <v>47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100</v>
      </c>
      <c r="AC3856" s="3">
        <v>11</v>
      </c>
      <c r="AD3856" s="1">
        <v>-9.0224465000000004E-2</v>
      </c>
      <c r="AE3856" s="1">
        <v>7.4363546281954407E-2</v>
      </c>
      <c r="AF3856" s="1">
        <v>1</v>
      </c>
      <c r="AG3856" s="1">
        <v>1</v>
      </c>
      <c r="AH3856" s="1">
        <v>11</v>
      </c>
      <c r="AI3856" s="1">
        <v>6</v>
      </c>
      <c r="AJ3856" s="1">
        <v>6</v>
      </c>
      <c r="AK3856" s="1">
        <v>51</v>
      </c>
    </row>
    <row r="3857" spans="1:37" x14ac:dyDescent="0.2">
      <c r="A3857" t="s">
        <v>3855</v>
      </c>
      <c r="B3857" t="s">
        <v>5412</v>
      </c>
      <c r="C3857" t="s">
        <v>5413</v>
      </c>
      <c r="D3857" t="s">
        <v>12731</v>
      </c>
      <c r="E3857" t="s">
        <v>12732</v>
      </c>
      <c r="F3857" s="35" t="s">
        <v>12733</v>
      </c>
      <c r="G3857" s="1" t="s">
        <v>5105</v>
      </c>
      <c r="H3857" s="1" t="s">
        <v>5105</v>
      </c>
      <c r="I3857" s="3">
        <v>1</v>
      </c>
      <c r="J3857" s="1">
        <v>0</v>
      </c>
      <c r="K3857" s="1">
        <v>0</v>
      </c>
      <c r="L3857" s="3">
        <v>1</v>
      </c>
      <c r="M3857" s="6">
        <v>4000</v>
      </c>
      <c r="N3857" s="13">
        <v>4000</v>
      </c>
      <c r="O3857" s="3">
        <v>44</v>
      </c>
      <c r="P3857" s="1">
        <v>1.0149999999999999</v>
      </c>
      <c r="Q3857" s="1">
        <v>1.0149999999999999</v>
      </c>
      <c r="R3857" s="3">
        <v>47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10</v>
      </c>
      <c r="Z3857" s="1">
        <v>0</v>
      </c>
      <c r="AA3857" s="1">
        <v>10</v>
      </c>
      <c r="AB3857" s="1">
        <v>80</v>
      </c>
      <c r="AC3857" s="3">
        <v>11</v>
      </c>
      <c r="AD3857" s="1">
        <v>-9.6854295000000007E-2</v>
      </c>
      <c r="AE3857" s="1">
        <v>3.8026520610727602E-2</v>
      </c>
      <c r="AF3857" s="1">
        <v>3</v>
      </c>
      <c r="AG3857" s="1">
        <v>3</v>
      </c>
      <c r="AH3857" s="1">
        <v>11</v>
      </c>
      <c r="AI3857" s="1">
        <v>4</v>
      </c>
      <c r="AJ3857" s="1">
        <v>4</v>
      </c>
      <c r="AK3857" s="1">
        <v>51</v>
      </c>
    </row>
    <row r="3858" spans="1:37" x14ac:dyDescent="0.2">
      <c r="A3858" t="s">
        <v>3856</v>
      </c>
      <c r="B3858" t="s">
        <v>5181</v>
      </c>
      <c r="C3858" t="s">
        <v>5915</v>
      </c>
      <c r="D3858" t="s">
        <v>12734</v>
      </c>
      <c r="E3858" t="s">
        <v>12735</v>
      </c>
      <c r="F3858" s="35" t="s">
        <v>12736</v>
      </c>
      <c r="G3858" s="1" t="s">
        <v>5104</v>
      </c>
      <c r="H3858" s="1" t="s">
        <v>5104</v>
      </c>
      <c r="I3858" s="3">
        <v>1</v>
      </c>
      <c r="J3858" s="1">
        <v>1</v>
      </c>
      <c r="K3858" s="1">
        <v>1</v>
      </c>
      <c r="L3858" s="3">
        <v>1</v>
      </c>
      <c r="M3858" s="6">
        <v>6949.9</v>
      </c>
      <c r="N3858" s="13">
        <v>6949.9</v>
      </c>
      <c r="O3858" s="3">
        <v>44</v>
      </c>
      <c r="P3858" s="1">
        <v>2.6850000000000001</v>
      </c>
      <c r="Q3858" s="1">
        <v>2.6850000000000001</v>
      </c>
      <c r="R3858" s="3">
        <v>47</v>
      </c>
      <c r="S3858" s="1">
        <v>50</v>
      </c>
      <c r="T3858" s="1">
        <v>0</v>
      </c>
      <c r="U3858" s="1">
        <v>10</v>
      </c>
      <c r="V3858" s="1">
        <v>20</v>
      </c>
      <c r="W3858" s="1">
        <v>0</v>
      </c>
      <c r="X3858" s="1">
        <v>0</v>
      </c>
      <c r="Y3858" s="1">
        <v>10</v>
      </c>
      <c r="Z3858" s="1">
        <v>0</v>
      </c>
      <c r="AA3858" s="1">
        <v>10</v>
      </c>
      <c r="AB3858" s="1">
        <v>0</v>
      </c>
      <c r="AC3858" s="3">
        <v>11</v>
      </c>
      <c r="AD3858" s="1">
        <v>6.9916714000000005E-2</v>
      </c>
      <c r="AE3858" s="1">
        <v>-1.7000060978588801E-2</v>
      </c>
      <c r="AF3858" s="1">
        <v>1</v>
      </c>
      <c r="AG3858" s="1">
        <v>1</v>
      </c>
      <c r="AH3858" s="1">
        <v>11</v>
      </c>
      <c r="AI3858" s="1">
        <v>5</v>
      </c>
      <c r="AJ3858" s="1">
        <v>5</v>
      </c>
      <c r="AK3858" s="1">
        <v>51</v>
      </c>
    </row>
    <row r="3859" spans="1:37" x14ac:dyDescent="0.2">
      <c r="A3859" t="s">
        <v>3857</v>
      </c>
      <c r="B3859" t="s">
        <v>5181</v>
      </c>
      <c r="C3859" t="s">
        <v>5915</v>
      </c>
      <c r="D3859" t="s">
        <v>12734</v>
      </c>
      <c r="E3859" t="s">
        <v>12737</v>
      </c>
      <c r="F3859" s="35" t="s">
        <v>12738</v>
      </c>
      <c r="G3859" s="1" t="s">
        <v>5104</v>
      </c>
      <c r="H3859" s="1" t="s">
        <v>5104</v>
      </c>
      <c r="I3859" s="3">
        <v>1</v>
      </c>
      <c r="J3859" s="1">
        <v>1</v>
      </c>
      <c r="K3859" s="1">
        <v>1</v>
      </c>
      <c r="L3859" s="3">
        <v>1</v>
      </c>
      <c r="M3859" s="6">
        <v>6550</v>
      </c>
      <c r="N3859" s="13">
        <v>6550</v>
      </c>
      <c r="O3859" s="3">
        <v>44</v>
      </c>
      <c r="P3859" s="1">
        <v>3.2250000000000001</v>
      </c>
      <c r="Q3859" s="1">
        <v>3.2250000000000001</v>
      </c>
      <c r="R3859" s="3">
        <v>47</v>
      </c>
      <c r="S3859" s="1">
        <v>40</v>
      </c>
      <c r="T3859" s="1">
        <v>0</v>
      </c>
      <c r="U3859" s="1">
        <v>20</v>
      </c>
      <c r="V3859" s="1">
        <v>0</v>
      </c>
      <c r="W3859" s="1">
        <v>0</v>
      </c>
      <c r="X3859" s="1">
        <v>0</v>
      </c>
      <c r="Y3859" s="1">
        <v>20</v>
      </c>
      <c r="Z3859" s="1">
        <v>0</v>
      </c>
      <c r="AA3859" s="1">
        <v>20</v>
      </c>
      <c r="AB3859" s="1">
        <v>0</v>
      </c>
      <c r="AC3859" s="3">
        <v>11</v>
      </c>
      <c r="AD3859" s="1">
        <v>4.4850449000000001E-2</v>
      </c>
      <c r="AE3859" s="1">
        <v>-4.9757557632304598E-2</v>
      </c>
      <c r="AF3859" s="1">
        <v>1</v>
      </c>
      <c r="AG3859" s="1">
        <v>1</v>
      </c>
      <c r="AH3859" s="1">
        <v>11</v>
      </c>
      <c r="AI3859" s="1">
        <v>10</v>
      </c>
      <c r="AJ3859" s="1">
        <v>10</v>
      </c>
      <c r="AK3859" s="1">
        <v>51</v>
      </c>
    </row>
    <row r="3860" spans="1:37" x14ac:dyDescent="0.2">
      <c r="A3860" t="s">
        <v>3858</v>
      </c>
      <c r="B3860" t="s">
        <v>5181</v>
      </c>
      <c r="C3860" t="s">
        <v>5915</v>
      </c>
      <c r="D3860" t="s">
        <v>12734</v>
      </c>
      <c r="E3860" t="s">
        <v>5231</v>
      </c>
      <c r="F3860" s="35" t="s">
        <v>12739</v>
      </c>
      <c r="G3860" s="1" t="s">
        <v>5104</v>
      </c>
      <c r="H3860" s="1" t="s">
        <v>5104</v>
      </c>
      <c r="I3860" s="3">
        <v>13</v>
      </c>
      <c r="J3860" s="1">
        <v>0</v>
      </c>
      <c r="K3860" s="1">
        <v>0</v>
      </c>
      <c r="L3860" s="3">
        <v>1</v>
      </c>
      <c r="M3860" s="6">
        <v>2500</v>
      </c>
      <c r="N3860" s="13">
        <v>2500</v>
      </c>
      <c r="O3860" s="3">
        <v>44</v>
      </c>
      <c r="P3860" s="1" t="s">
        <v>2</v>
      </c>
      <c r="Q3860" s="1">
        <v>2.379</v>
      </c>
      <c r="R3860" s="3" t="s">
        <v>14989</v>
      </c>
      <c r="S3860" s="1">
        <v>40</v>
      </c>
      <c r="T3860" s="1">
        <v>0</v>
      </c>
      <c r="U3860" s="1">
        <v>20</v>
      </c>
      <c r="V3860" s="1">
        <v>0</v>
      </c>
      <c r="W3860" s="1">
        <v>0</v>
      </c>
      <c r="X3860" s="1">
        <v>0</v>
      </c>
      <c r="Y3860" s="1">
        <v>20</v>
      </c>
      <c r="Z3860" s="1">
        <v>0</v>
      </c>
      <c r="AA3860" s="1">
        <v>20</v>
      </c>
      <c r="AB3860" s="1">
        <v>0</v>
      </c>
      <c r="AC3860" s="3">
        <v>11</v>
      </c>
      <c r="AD3860" s="1">
        <v>4.4850449000000001E-2</v>
      </c>
      <c r="AE3860" s="1">
        <v>-4.9757557632304598E-2</v>
      </c>
      <c r="AF3860" s="1">
        <v>1</v>
      </c>
      <c r="AG3860" s="1">
        <v>1</v>
      </c>
      <c r="AH3860" s="1">
        <v>11</v>
      </c>
      <c r="AI3860" s="1">
        <v>3</v>
      </c>
      <c r="AJ3860" s="1">
        <v>3</v>
      </c>
      <c r="AK3860" s="1">
        <v>51</v>
      </c>
    </row>
    <row r="3861" spans="1:37" x14ac:dyDescent="0.2">
      <c r="A3861" t="s">
        <v>3859</v>
      </c>
      <c r="B3861" t="s">
        <v>5123</v>
      </c>
      <c r="C3861" t="s">
        <v>6199</v>
      </c>
      <c r="D3861" t="s">
        <v>12740</v>
      </c>
      <c r="E3861" t="s">
        <v>5994</v>
      </c>
      <c r="F3861" s="35" t="s">
        <v>12741</v>
      </c>
      <c r="G3861" s="1" t="s">
        <v>5104</v>
      </c>
      <c r="H3861" s="1" t="s">
        <v>5104</v>
      </c>
      <c r="I3861" s="3">
        <v>1</v>
      </c>
      <c r="J3861" s="1">
        <v>0</v>
      </c>
      <c r="K3861" s="1">
        <v>0</v>
      </c>
      <c r="L3861" s="3">
        <v>1</v>
      </c>
      <c r="M3861" s="6">
        <v>285</v>
      </c>
      <c r="N3861" s="13">
        <v>285</v>
      </c>
      <c r="O3861" s="3">
        <v>44</v>
      </c>
      <c r="P3861" s="1">
        <v>2.4</v>
      </c>
      <c r="Q3861" s="1">
        <v>2.4</v>
      </c>
      <c r="R3861" s="3">
        <v>47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20</v>
      </c>
      <c r="Z3861" s="1">
        <v>0</v>
      </c>
      <c r="AA3861" s="1">
        <v>10</v>
      </c>
      <c r="AB3861" s="1">
        <v>70</v>
      </c>
      <c r="AC3861" s="3">
        <v>11</v>
      </c>
      <c r="AD3861" s="1">
        <v>-9.7850095999999998E-2</v>
      </c>
      <c r="AE3861" s="1">
        <v>1.26383474934392E-2</v>
      </c>
      <c r="AF3861" s="1">
        <v>1</v>
      </c>
      <c r="AG3861" s="1">
        <v>1</v>
      </c>
      <c r="AH3861" s="1">
        <v>11</v>
      </c>
      <c r="AI3861" s="1">
        <v>4</v>
      </c>
      <c r="AJ3861" s="1">
        <v>4</v>
      </c>
      <c r="AK3861" s="1">
        <v>51</v>
      </c>
    </row>
    <row r="3862" spans="1:37" x14ac:dyDescent="0.2">
      <c r="A3862" t="s">
        <v>3860</v>
      </c>
      <c r="B3862" t="s">
        <v>5123</v>
      </c>
      <c r="C3862" t="s">
        <v>6199</v>
      </c>
      <c r="D3862" t="s">
        <v>12740</v>
      </c>
      <c r="E3862" t="s">
        <v>12742</v>
      </c>
      <c r="F3862" s="35" t="s">
        <v>12743</v>
      </c>
      <c r="G3862" s="1" t="s">
        <v>5104</v>
      </c>
      <c r="H3862" s="1" t="s">
        <v>5104</v>
      </c>
      <c r="I3862" s="3">
        <v>1</v>
      </c>
      <c r="J3862" s="1">
        <v>0</v>
      </c>
      <c r="K3862" s="1">
        <v>0</v>
      </c>
      <c r="L3862" s="3">
        <v>1</v>
      </c>
      <c r="M3862" s="6">
        <v>285</v>
      </c>
      <c r="N3862" s="13">
        <v>285</v>
      </c>
      <c r="O3862" s="3">
        <v>44</v>
      </c>
      <c r="P3862" s="1" t="s">
        <v>2</v>
      </c>
      <c r="Q3862" s="1">
        <v>2.5657000000000001</v>
      </c>
      <c r="R3862" s="3" t="s">
        <v>14989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20</v>
      </c>
      <c r="Z3862" s="1">
        <v>0</v>
      </c>
      <c r="AA3862" s="1">
        <v>10</v>
      </c>
      <c r="AB3862" s="1">
        <v>70</v>
      </c>
      <c r="AC3862" s="3">
        <v>11</v>
      </c>
      <c r="AD3862" s="1">
        <v>-9.7850095999999998E-2</v>
      </c>
      <c r="AE3862" s="1">
        <v>1.26383474934392E-2</v>
      </c>
      <c r="AF3862" s="1">
        <v>1</v>
      </c>
      <c r="AG3862" s="1">
        <v>1</v>
      </c>
      <c r="AH3862" s="1">
        <v>11</v>
      </c>
      <c r="AI3862" s="1">
        <v>1</v>
      </c>
      <c r="AJ3862" s="1">
        <v>1</v>
      </c>
      <c r="AK3862" s="1">
        <v>51</v>
      </c>
    </row>
    <row r="3863" spans="1:37" x14ac:dyDescent="0.2">
      <c r="A3863" t="s">
        <v>3861</v>
      </c>
      <c r="B3863" t="s">
        <v>5123</v>
      </c>
      <c r="C3863" t="s">
        <v>6199</v>
      </c>
      <c r="D3863" t="s">
        <v>12740</v>
      </c>
      <c r="E3863" t="s">
        <v>12744</v>
      </c>
      <c r="F3863" s="35" t="s">
        <v>12745</v>
      </c>
      <c r="G3863" s="1" t="s">
        <v>5104</v>
      </c>
      <c r="H3863" s="1" t="s">
        <v>5104</v>
      </c>
      <c r="I3863" s="3">
        <v>1</v>
      </c>
      <c r="J3863" s="1">
        <v>0</v>
      </c>
      <c r="K3863" s="1">
        <v>0</v>
      </c>
      <c r="L3863" s="3">
        <v>1</v>
      </c>
      <c r="M3863" s="6">
        <v>285</v>
      </c>
      <c r="N3863" s="13">
        <v>285</v>
      </c>
      <c r="O3863" s="3">
        <v>44</v>
      </c>
      <c r="P3863" s="1">
        <v>2.4</v>
      </c>
      <c r="Q3863" s="1">
        <v>2.4</v>
      </c>
      <c r="R3863" s="3">
        <v>47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20</v>
      </c>
      <c r="Z3863" s="1">
        <v>0</v>
      </c>
      <c r="AA3863" s="1">
        <v>10</v>
      </c>
      <c r="AB3863" s="1">
        <v>70</v>
      </c>
      <c r="AC3863" s="3">
        <v>11</v>
      </c>
      <c r="AD3863" s="1">
        <v>-9.7850095999999998E-2</v>
      </c>
      <c r="AE3863" s="1">
        <v>1.26383474934392E-2</v>
      </c>
      <c r="AF3863" s="1">
        <v>1</v>
      </c>
      <c r="AG3863" s="1">
        <v>1</v>
      </c>
      <c r="AH3863" s="1">
        <v>11</v>
      </c>
      <c r="AI3863" s="1">
        <v>1</v>
      </c>
      <c r="AJ3863" s="1">
        <v>1</v>
      </c>
      <c r="AK3863" s="1">
        <v>51</v>
      </c>
    </row>
    <row r="3864" spans="1:37" x14ac:dyDescent="0.2">
      <c r="A3864" t="s">
        <v>3862</v>
      </c>
      <c r="B3864" t="s">
        <v>5123</v>
      </c>
      <c r="C3864" t="s">
        <v>6199</v>
      </c>
      <c r="D3864" t="s">
        <v>12740</v>
      </c>
      <c r="E3864" t="s">
        <v>8335</v>
      </c>
      <c r="F3864" s="35" t="s">
        <v>12746</v>
      </c>
      <c r="G3864" s="1" t="s">
        <v>5104</v>
      </c>
      <c r="H3864" s="1" t="s">
        <v>5104</v>
      </c>
      <c r="I3864" s="3">
        <v>1</v>
      </c>
      <c r="J3864" s="1">
        <v>0</v>
      </c>
      <c r="K3864" s="1">
        <v>0</v>
      </c>
      <c r="L3864" s="3">
        <v>1</v>
      </c>
      <c r="M3864" s="6">
        <v>330</v>
      </c>
      <c r="N3864" s="13">
        <v>330</v>
      </c>
      <c r="O3864" s="3">
        <v>44</v>
      </c>
      <c r="P3864" s="1" t="s">
        <v>2</v>
      </c>
      <c r="Q3864" s="1">
        <v>3.8492999999999999</v>
      </c>
      <c r="R3864" s="3" t="s">
        <v>14989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20</v>
      </c>
      <c r="Z3864" s="1">
        <v>0</v>
      </c>
      <c r="AA3864" s="1">
        <v>10</v>
      </c>
      <c r="AB3864" s="1">
        <v>70</v>
      </c>
      <c r="AC3864" s="3">
        <v>11</v>
      </c>
      <c r="AD3864" s="1">
        <v>-9.7850095999999998E-2</v>
      </c>
      <c r="AE3864" s="1">
        <v>1.26383474934392E-2</v>
      </c>
      <c r="AF3864" s="1">
        <v>1</v>
      </c>
      <c r="AG3864" s="1">
        <v>1</v>
      </c>
      <c r="AH3864" s="1">
        <v>11</v>
      </c>
      <c r="AI3864" s="1">
        <v>2</v>
      </c>
      <c r="AJ3864" s="1">
        <v>2</v>
      </c>
      <c r="AK3864" s="1">
        <v>51</v>
      </c>
    </row>
    <row r="3865" spans="1:37" x14ac:dyDescent="0.2">
      <c r="A3865" t="s">
        <v>3863</v>
      </c>
      <c r="B3865" t="s">
        <v>5123</v>
      </c>
      <c r="C3865" t="s">
        <v>6199</v>
      </c>
      <c r="D3865" t="s">
        <v>12740</v>
      </c>
      <c r="E3865" t="s">
        <v>12747</v>
      </c>
      <c r="F3865" s="35" t="s">
        <v>12748</v>
      </c>
      <c r="G3865" s="1" t="s">
        <v>5104</v>
      </c>
      <c r="H3865" s="1" t="s">
        <v>5104</v>
      </c>
      <c r="I3865" s="3">
        <v>1</v>
      </c>
      <c r="J3865" s="1">
        <v>0</v>
      </c>
      <c r="K3865" s="1">
        <v>0</v>
      </c>
      <c r="L3865" s="3">
        <v>1</v>
      </c>
      <c r="M3865" s="6">
        <v>285</v>
      </c>
      <c r="N3865" s="13">
        <v>285</v>
      </c>
      <c r="O3865" s="3">
        <v>44</v>
      </c>
      <c r="P3865" s="1">
        <v>2.4</v>
      </c>
      <c r="Q3865" s="1">
        <v>2.4</v>
      </c>
      <c r="R3865" s="3">
        <v>47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20</v>
      </c>
      <c r="Z3865" s="1">
        <v>0</v>
      </c>
      <c r="AA3865" s="1">
        <v>10</v>
      </c>
      <c r="AB3865" s="1">
        <v>70</v>
      </c>
      <c r="AC3865" s="3">
        <v>11</v>
      </c>
      <c r="AD3865" s="1">
        <v>-9.7850095999999998E-2</v>
      </c>
      <c r="AE3865" s="1">
        <v>1.26383474934392E-2</v>
      </c>
      <c r="AF3865" s="1">
        <v>1</v>
      </c>
      <c r="AG3865" s="1">
        <v>1</v>
      </c>
      <c r="AH3865" s="1">
        <v>11</v>
      </c>
      <c r="AI3865" s="1">
        <v>1</v>
      </c>
      <c r="AJ3865" s="1">
        <v>1</v>
      </c>
      <c r="AK3865" s="1">
        <v>51</v>
      </c>
    </row>
    <row r="3866" spans="1:37" x14ac:dyDescent="0.2">
      <c r="A3866" t="s">
        <v>3864</v>
      </c>
      <c r="B3866" t="s">
        <v>5123</v>
      </c>
      <c r="C3866" t="s">
        <v>6199</v>
      </c>
      <c r="D3866" t="s">
        <v>12740</v>
      </c>
      <c r="E3866" t="s">
        <v>12749</v>
      </c>
      <c r="F3866" s="35" t="s">
        <v>12750</v>
      </c>
      <c r="G3866" s="1" t="s">
        <v>5104</v>
      </c>
      <c r="H3866" s="1" t="s">
        <v>5104</v>
      </c>
      <c r="I3866" s="3">
        <v>1</v>
      </c>
      <c r="J3866" s="1">
        <v>0</v>
      </c>
      <c r="K3866" s="1">
        <v>0</v>
      </c>
      <c r="L3866" s="3">
        <v>1</v>
      </c>
      <c r="M3866" s="6">
        <v>309.60000000000002</v>
      </c>
      <c r="N3866" s="13">
        <v>309.60000000000002</v>
      </c>
      <c r="O3866" s="3">
        <v>44</v>
      </c>
      <c r="P3866" s="1">
        <v>2</v>
      </c>
      <c r="Q3866" s="1">
        <v>2</v>
      </c>
      <c r="R3866" s="3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20</v>
      </c>
      <c r="Z3866" s="1">
        <v>0</v>
      </c>
      <c r="AA3866" s="1">
        <v>10</v>
      </c>
      <c r="AB3866" s="1">
        <v>70</v>
      </c>
      <c r="AC3866" s="3">
        <v>11</v>
      </c>
      <c r="AD3866" s="1">
        <v>-9.7850095999999998E-2</v>
      </c>
      <c r="AE3866" s="1">
        <v>1.26383474934392E-2</v>
      </c>
      <c r="AF3866" s="1">
        <v>1</v>
      </c>
      <c r="AG3866" s="1">
        <v>1</v>
      </c>
      <c r="AH3866" s="1">
        <v>11</v>
      </c>
      <c r="AI3866" s="1">
        <v>1</v>
      </c>
      <c r="AJ3866" s="1">
        <v>1</v>
      </c>
      <c r="AK3866" s="1">
        <v>51</v>
      </c>
    </row>
    <row r="3867" spans="1:37" x14ac:dyDescent="0.2">
      <c r="A3867" t="s">
        <v>3865</v>
      </c>
      <c r="B3867" t="s">
        <v>5123</v>
      </c>
      <c r="C3867" t="s">
        <v>6199</v>
      </c>
      <c r="D3867" t="s">
        <v>12740</v>
      </c>
      <c r="E3867" t="s">
        <v>12751</v>
      </c>
      <c r="F3867" s="35" t="s">
        <v>12752</v>
      </c>
      <c r="G3867" s="1" t="s">
        <v>5104</v>
      </c>
      <c r="H3867" s="1" t="s">
        <v>5104</v>
      </c>
      <c r="I3867" s="3">
        <v>1</v>
      </c>
      <c r="J3867" s="1">
        <v>0</v>
      </c>
      <c r="K3867" s="1">
        <v>0</v>
      </c>
      <c r="L3867" s="3">
        <v>1</v>
      </c>
      <c r="M3867" s="6">
        <v>145</v>
      </c>
      <c r="N3867" s="13">
        <v>145</v>
      </c>
      <c r="O3867" s="3">
        <v>44</v>
      </c>
      <c r="P3867" s="1">
        <v>2</v>
      </c>
      <c r="Q3867" s="1">
        <v>2</v>
      </c>
      <c r="R3867" s="3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20</v>
      </c>
      <c r="Z3867" s="1">
        <v>0</v>
      </c>
      <c r="AA3867" s="1">
        <v>10</v>
      </c>
      <c r="AB3867" s="1">
        <v>70</v>
      </c>
      <c r="AC3867" s="3">
        <v>11</v>
      </c>
      <c r="AD3867" s="1">
        <v>-9.7850095999999998E-2</v>
      </c>
      <c r="AE3867" s="1">
        <v>1.26383474934392E-2</v>
      </c>
      <c r="AF3867" s="1">
        <v>1</v>
      </c>
      <c r="AG3867" s="1">
        <v>1</v>
      </c>
      <c r="AH3867" s="1">
        <v>11</v>
      </c>
      <c r="AI3867" s="1">
        <v>1</v>
      </c>
      <c r="AJ3867" s="1">
        <v>1</v>
      </c>
      <c r="AK3867" s="1">
        <v>51</v>
      </c>
    </row>
    <row r="3868" spans="1:37" x14ac:dyDescent="0.2">
      <c r="A3868" t="s">
        <v>3866</v>
      </c>
      <c r="B3868" t="s">
        <v>5123</v>
      </c>
      <c r="C3868" t="s">
        <v>6199</v>
      </c>
      <c r="D3868" t="s">
        <v>12740</v>
      </c>
      <c r="E3868" t="s">
        <v>6198</v>
      </c>
      <c r="F3868" s="35" t="s">
        <v>12753</v>
      </c>
      <c r="G3868" s="1" t="s">
        <v>5104</v>
      </c>
      <c r="H3868" s="1" t="s">
        <v>5104</v>
      </c>
      <c r="I3868" s="3">
        <v>1</v>
      </c>
      <c r="J3868" s="1">
        <v>0</v>
      </c>
      <c r="K3868" s="1">
        <v>0</v>
      </c>
      <c r="L3868" s="3">
        <v>1</v>
      </c>
      <c r="M3868" s="6">
        <v>285</v>
      </c>
      <c r="N3868" s="13">
        <v>285</v>
      </c>
      <c r="O3868" s="3">
        <v>44</v>
      </c>
      <c r="P3868" s="1">
        <v>2.4</v>
      </c>
      <c r="Q3868" s="1">
        <v>2.4</v>
      </c>
      <c r="R3868" s="3">
        <v>47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20</v>
      </c>
      <c r="Z3868" s="1">
        <v>0</v>
      </c>
      <c r="AA3868" s="1">
        <v>10</v>
      </c>
      <c r="AB3868" s="1">
        <v>70</v>
      </c>
      <c r="AC3868" s="3">
        <v>11</v>
      </c>
      <c r="AD3868" s="1">
        <v>-9.7850095999999998E-2</v>
      </c>
      <c r="AE3868" s="1">
        <v>1.26383474934392E-2</v>
      </c>
      <c r="AF3868" s="1">
        <v>1</v>
      </c>
      <c r="AG3868" s="1">
        <v>1</v>
      </c>
      <c r="AH3868" s="1">
        <v>11</v>
      </c>
      <c r="AI3868" s="1">
        <v>3</v>
      </c>
      <c r="AJ3868" s="1">
        <v>3</v>
      </c>
      <c r="AK3868" s="1">
        <v>51</v>
      </c>
    </row>
    <row r="3869" spans="1:37" x14ac:dyDescent="0.2">
      <c r="A3869" t="s">
        <v>3867</v>
      </c>
      <c r="B3869" t="s">
        <v>5123</v>
      </c>
      <c r="C3869" t="s">
        <v>6199</v>
      </c>
      <c r="D3869" t="s">
        <v>12740</v>
      </c>
      <c r="E3869" t="s">
        <v>12754</v>
      </c>
      <c r="F3869" s="35" t="s">
        <v>12755</v>
      </c>
      <c r="G3869" s="1" t="s">
        <v>5104</v>
      </c>
      <c r="H3869" s="1" t="s">
        <v>5104</v>
      </c>
      <c r="I3869" s="3">
        <v>1</v>
      </c>
      <c r="J3869" s="1">
        <v>0</v>
      </c>
      <c r="K3869" s="1">
        <v>0</v>
      </c>
      <c r="L3869" s="3">
        <v>1</v>
      </c>
      <c r="M3869" s="6">
        <v>400</v>
      </c>
      <c r="N3869" s="13">
        <v>400</v>
      </c>
      <c r="O3869" s="3">
        <v>44</v>
      </c>
      <c r="P3869" s="1">
        <v>2.79</v>
      </c>
      <c r="Q3869" s="1">
        <v>2.79</v>
      </c>
      <c r="R3869" s="3">
        <v>47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20</v>
      </c>
      <c r="Z3869" s="1">
        <v>0</v>
      </c>
      <c r="AA3869" s="1">
        <v>10</v>
      </c>
      <c r="AB3869" s="1">
        <v>70</v>
      </c>
      <c r="AC3869" s="3">
        <v>11</v>
      </c>
      <c r="AD3869" s="1">
        <v>-9.7850095999999998E-2</v>
      </c>
      <c r="AE3869" s="1">
        <v>1.26383474934392E-2</v>
      </c>
      <c r="AF3869" s="1">
        <v>1</v>
      </c>
      <c r="AG3869" s="1">
        <v>1</v>
      </c>
      <c r="AH3869" s="1">
        <v>11</v>
      </c>
      <c r="AI3869" s="1">
        <v>2</v>
      </c>
      <c r="AJ3869" s="1">
        <v>2</v>
      </c>
      <c r="AK3869" s="1">
        <v>51</v>
      </c>
    </row>
    <row r="3870" spans="1:37" x14ac:dyDescent="0.2">
      <c r="A3870" t="s">
        <v>3868</v>
      </c>
      <c r="B3870" t="s">
        <v>5123</v>
      </c>
      <c r="C3870" t="s">
        <v>6199</v>
      </c>
      <c r="D3870" t="s">
        <v>12740</v>
      </c>
      <c r="E3870" t="s">
        <v>12756</v>
      </c>
      <c r="F3870" s="35" t="s">
        <v>12757</v>
      </c>
      <c r="G3870" s="1" t="s">
        <v>5104</v>
      </c>
      <c r="H3870" s="1" t="s">
        <v>5104</v>
      </c>
      <c r="I3870" s="3">
        <v>1</v>
      </c>
      <c r="J3870" s="1">
        <v>0</v>
      </c>
      <c r="K3870" s="1">
        <v>0</v>
      </c>
      <c r="L3870" s="3">
        <v>1</v>
      </c>
      <c r="M3870" s="6">
        <v>316</v>
      </c>
      <c r="N3870" s="13">
        <v>316</v>
      </c>
      <c r="O3870" s="3">
        <v>44</v>
      </c>
      <c r="P3870" s="1">
        <v>2.2200000000000002</v>
      </c>
      <c r="Q3870" s="1">
        <v>2.2200000000000002</v>
      </c>
      <c r="R3870" s="3">
        <v>47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20</v>
      </c>
      <c r="Z3870" s="1">
        <v>0</v>
      </c>
      <c r="AA3870" s="1">
        <v>10</v>
      </c>
      <c r="AB3870" s="1">
        <v>70</v>
      </c>
      <c r="AC3870" s="3">
        <v>11</v>
      </c>
      <c r="AD3870" s="1">
        <v>-9.7850095999999998E-2</v>
      </c>
      <c r="AE3870" s="1">
        <v>1.26383474934392E-2</v>
      </c>
      <c r="AF3870" s="1">
        <v>1</v>
      </c>
      <c r="AG3870" s="1">
        <v>1</v>
      </c>
      <c r="AH3870" s="1">
        <v>11</v>
      </c>
      <c r="AI3870" s="1">
        <v>3</v>
      </c>
      <c r="AJ3870" s="1">
        <v>3</v>
      </c>
      <c r="AK3870" s="1">
        <v>51</v>
      </c>
    </row>
    <row r="3871" spans="1:37" x14ac:dyDescent="0.2">
      <c r="A3871" t="s">
        <v>3869</v>
      </c>
      <c r="B3871" t="s">
        <v>5123</v>
      </c>
      <c r="C3871" t="s">
        <v>6199</v>
      </c>
      <c r="D3871" t="s">
        <v>12740</v>
      </c>
      <c r="E3871" t="s">
        <v>12758</v>
      </c>
      <c r="F3871" s="35" t="s">
        <v>12759</v>
      </c>
      <c r="G3871" s="1" t="s">
        <v>5104</v>
      </c>
      <c r="H3871" s="1" t="s">
        <v>5104</v>
      </c>
      <c r="I3871" s="3">
        <v>1</v>
      </c>
      <c r="J3871" s="1">
        <v>0</v>
      </c>
      <c r="K3871" s="1">
        <v>0</v>
      </c>
      <c r="L3871" s="3">
        <v>1</v>
      </c>
      <c r="M3871" s="6">
        <v>285</v>
      </c>
      <c r="N3871" s="13">
        <v>285</v>
      </c>
      <c r="O3871" s="3">
        <v>44</v>
      </c>
      <c r="P3871" s="1">
        <v>2.4</v>
      </c>
      <c r="Q3871" s="1">
        <v>2.4</v>
      </c>
      <c r="R3871" s="3">
        <v>47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20</v>
      </c>
      <c r="Z3871" s="1">
        <v>0</v>
      </c>
      <c r="AA3871" s="1">
        <v>10</v>
      </c>
      <c r="AB3871" s="1">
        <v>70</v>
      </c>
      <c r="AC3871" s="3">
        <v>11</v>
      </c>
      <c r="AD3871" s="1">
        <v>-9.7850095999999998E-2</v>
      </c>
      <c r="AE3871" s="1">
        <v>1.26383474934392E-2</v>
      </c>
      <c r="AF3871" s="1">
        <v>1</v>
      </c>
      <c r="AG3871" s="1">
        <v>1</v>
      </c>
      <c r="AH3871" s="1">
        <v>11</v>
      </c>
      <c r="AI3871" s="1">
        <v>1</v>
      </c>
      <c r="AJ3871" s="1">
        <v>1</v>
      </c>
      <c r="AK3871" s="1">
        <v>51</v>
      </c>
    </row>
    <row r="3872" spans="1:37" x14ac:dyDescent="0.2">
      <c r="A3872" t="s">
        <v>3870</v>
      </c>
      <c r="B3872" t="s">
        <v>5123</v>
      </c>
      <c r="C3872" t="s">
        <v>6199</v>
      </c>
      <c r="D3872" t="s">
        <v>12740</v>
      </c>
      <c r="E3872" t="s">
        <v>12760</v>
      </c>
      <c r="F3872" s="35" t="s">
        <v>12761</v>
      </c>
      <c r="G3872" s="1" t="s">
        <v>5104</v>
      </c>
      <c r="H3872" s="1" t="s">
        <v>5104</v>
      </c>
      <c r="I3872" s="3">
        <v>1</v>
      </c>
      <c r="J3872" s="1">
        <v>0</v>
      </c>
      <c r="K3872" s="1">
        <v>0</v>
      </c>
      <c r="L3872" s="3">
        <v>1</v>
      </c>
      <c r="M3872" s="6">
        <v>149.5</v>
      </c>
      <c r="N3872" s="13">
        <v>149.5</v>
      </c>
      <c r="O3872" s="3">
        <v>44</v>
      </c>
      <c r="P3872" s="1">
        <v>1.2</v>
      </c>
      <c r="Q3872" s="1">
        <v>1.2</v>
      </c>
      <c r="R3872" s="3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20</v>
      </c>
      <c r="Z3872" s="1">
        <v>0</v>
      </c>
      <c r="AA3872" s="1">
        <v>10</v>
      </c>
      <c r="AB3872" s="1">
        <v>70</v>
      </c>
      <c r="AC3872" s="3">
        <v>11</v>
      </c>
      <c r="AD3872" s="1">
        <v>-9.7850095999999998E-2</v>
      </c>
      <c r="AE3872" s="1">
        <v>1.26383474934392E-2</v>
      </c>
      <c r="AF3872" s="1">
        <v>1</v>
      </c>
      <c r="AG3872" s="1">
        <v>1</v>
      </c>
      <c r="AH3872" s="1">
        <v>11</v>
      </c>
      <c r="AI3872" s="1">
        <v>1</v>
      </c>
      <c r="AJ3872" s="1">
        <v>1</v>
      </c>
      <c r="AK3872" s="1">
        <v>51</v>
      </c>
    </row>
    <row r="3873" spans="1:37" x14ac:dyDescent="0.2">
      <c r="A3873" t="s">
        <v>3871</v>
      </c>
      <c r="B3873" t="s">
        <v>5123</v>
      </c>
      <c r="C3873" t="s">
        <v>6199</v>
      </c>
      <c r="D3873" t="s">
        <v>12740</v>
      </c>
      <c r="E3873" t="s">
        <v>6964</v>
      </c>
      <c r="F3873" s="35" t="s">
        <v>12762</v>
      </c>
      <c r="G3873" s="1" t="s">
        <v>5104</v>
      </c>
      <c r="H3873" s="1" t="s">
        <v>5104</v>
      </c>
      <c r="I3873" s="3">
        <v>1</v>
      </c>
      <c r="J3873" s="1">
        <v>0</v>
      </c>
      <c r="K3873" s="1">
        <v>0</v>
      </c>
      <c r="L3873" s="3">
        <v>1</v>
      </c>
      <c r="M3873" s="6">
        <v>205</v>
      </c>
      <c r="N3873" s="13">
        <v>205</v>
      </c>
      <c r="O3873" s="3">
        <v>44</v>
      </c>
      <c r="P3873" s="1">
        <v>2.4</v>
      </c>
      <c r="Q3873" s="1">
        <v>2.4</v>
      </c>
      <c r="R3873" s="3">
        <v>47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20</v>
      </c>
      <c r="Z3873" s="1">
        <v>0</v>
      </c>
      <c r="AA3873" s="1">
        <v>10</v>
      </c>
      <c r="AB3873" s="1">
        <v>70</v>
      </c>
      <c r="AC3873" s="3">
        <v>11</v>
      </c>
      <c r="AD3873" s="1">
        <v>-9.7850095999999998E-2</v>
      </c>
      <c r="AE3873" s="1">
        <v>1.26383474934391E-2</v>
      </c>
      <c r="AF3873" s="1">
        <v>1</v>
      </c>
      <c r="AG3873" s="1">
        <v>1</v>
      </c>
      <c r="AH3873" s="1">
        <v>11</v>
      </c>
      <c r="AI3873" s="1">
        <v>2</v>
      </c>
      <c r="AJ3873" s="1">
        <v>2</v>
      </c>
      <c r="AK3873" s="1">
        <v>51</v>
      </c>
    </row>
    <row r="3874" spans="1:37" x14ac:dyDescent="0.2">
      <c r="A3874" t="s">
        <v>3872</v>
      </c>
      <c r="B3874" t="s">
        <v>5123</v>
      </c>
      <c r="C3874" t="s">
        <v>6199</v>
      </c>
      <c r="D3874" t="s">
        <v>12740</v>
      </c>
      <c r="E3874" t="s">
        <v>12763</v>
      </c>
      <c r="F3874" s="35" t="s">
        <v>12764</v>
      </c>
      <c r="G3874" s="1" t="s">
        <v>5104</v>
      </c>
      <c r="H3874" s="1" t="s">
        <v>5104</v>
      </c>
      <c r="I3874" s="3">
        <v>1</v>
      </c>
      <c r="J3874" s="1">
        <v>0</v>
      </c>
      <c r="K3874" s="1">
        <v>0</v>
      </c>
      <c r="L3874" s="3">
        <v>1</v>
      </c>
      <c r="M3874" s="6">
        <v>285</v>
      </c>
      <c r="N3874" s="13">
        <v>285</v>
      </c>
      <c r="O3874" s="3">
        <v>44</v>
      </c>
      <c r="P3874" s="1">
        <v>2.4</v>
      </c>
      <c r="Q3874" s="1">
        <v>2.4</v>
      </c>
      <c r="R3874" s="3">
        <v>47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20</v>
      </c>
      <c r="Z3874" s="1">
        <v>0</v>
      </c>
      <c r="AA3874" s="1">
        <v>10</v>
      </c>
      <c r="AB3874" s="1">
        <v>70</v>
      </c>
      <c r="AC3874" s="3">
        <v>11</v>
      </c>
      <c r="AD3874" s="1">
        <v>-9.7850095999999998E-2</v>
      </c>
      <c r="AE3874" s="1">
        <v>1.26383474934392E-2</v>
      </c>
      <c r="AF3874" s="1">
        <v>1</v>
      </c>
      <c r="AG3874" s="1">
        <v>1</v>
      </c>
      <c r="AH3874" s="1">
        <v>11</v>
      </c>
      <c r="AI3874" s="1">
        <v>1</v>
      </c>
      <c r="AJ3874" s="1">
        <v>1</v>
      </c>
      <c r="AK3874" s="1">
        <v>51</v>
      </c>
    </row>
    <row r="3875" spans="1:37" x14ac:dyDescent="0.2">
      <c r="A3875" t="s">
        <v>3873</v>
      </c>
      <c r="B3875" t="s">
        <v>5123</v>
      </c>
      <c r="C3875" t="s">
        <v>6199</v>
      </c>
      <c r="D3875" t="s">
        <v>12740</v>
      </c>
      <c r="E3875" t="s">
        <v>12765</v>
      </c>
      <c r="F3875" s="35" t="s">
        <v>12766</v>
      </c>
      <c r="G3875" s="1" t="s">
        <v>5104</v>
      </c>
      <c r="H3875" s="1" t="s">
        <v>5104</v>
      </c>
      <c r="I3875" s="3">
        <v>1</v>
      </c>
      <c r="J3875" s="1">
        <v>0</v>
      </c>
      <c r="K3875" s="1">
        <v>0</v>
      </c>
      <c r="L3875" s="3">
        <v>1</v>
      </c>
      <c r="M3875" s="6">
        <v>285</v>
      </c>
      <c r="N3875" s="13">
        <v>285</v>
      </c>
      <c r="O3875" s="3">
        <v>44</v>
      </c>
      <c r="P3875" s="1">
        <v>2.5350000000000001</v>
      </c>
      <c r="Q3875" s="1">
        <v>2.5350000000000001</v>
      </c>
      <c r="R3875" s="3">
        <v>47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20</v>
      </c>
      <c r="Z3875" s="1">
        <v>0</v>
      </c>
      <c r="AA3875" s="1">
        <v>10</v>
      </c>
      <c r="AB3875" s="1">
        <v>70</v>
      </c>
      <c r="AC3875" s="3">
        <v>11</v>
      </c>
      <c r="AD3875" s="1">
        <v>-9.7850095999999998E-2</v>
      </c>
      <c r="AE3875" s="1">
        <v>1.26383474934392E-2</v>
      </c>
      <c r="AF3875" s="1">
        <v>1</v>
      </c>
      <c r="AG3875" s="1">
        <v>1</v>
      </c>
      <c r="AH3875" s="1">
        <v>11</v>
      </c>
      <c r="AI3875" s="1">
        <v>1</v>
      </c>
      <c r="AJ3875" s="1">
        <v>1</v>
      </c>
      <c r="AK3875" s="1">
        <v>51</v>
      </c>
    </row>
    <row r="3876" spans="1:37" x14ac:dyDescent="0.2">
      <c r="A3876" t="s">
        <v>3874</v>
      </c>
      <c r="B3876" t="s">
        <v>5123</v>
      </c>
      <c r="C3876" t="s">
        <v>6199</v>
      </c>
      <c r="D3876" t="s">
        <v>12740</v>
      </c>
      <c r="E3876" t="s">
        <v>12382</v>
      </c>
      <c r="F3876" s="35" t="s">
        <v>12767</v>
      </c>
      <c r="G3876" s="1" t="s">
        <v>5104</v>
      </c>
      <c r="H3876" s="1" t="s">
        <v>5104</v>
      </c>
      <c r="I3876" s="3">
        <v>1</v>
      </c>
      <c r="J3876" s="1">
        <v>0</v>
      </c>
      <c r="K3876" s="1">
        <v>0</v>
      </c>
      <c r="L3876" s="3">
        <v>1</v>
      </c>
      <c r="M3876" s="6">
        <v>178.2</v>
      </c>
      <c r="N3876" s="13">
        <v>178.2</v>
      </c>
      <c r="O3876" s="3">
        <v>44</v>
      </c>
      <c r="P3876" s="1">
        <v>2.4</v>
      </c>
      <c r="Q3876" s="1">
        <v>2.4</v>
      </c>
      <c r="R3876" s="3">
        <v>47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20</v>
      </c>
      <c r="Z3876" s="1">
        <v>0</v>
      </c>
      <c r="AA3876" s="1">
        <v>10</v>
      </c>
      <c r="AB3876" s="1">
        <v>70</v>
      </c>
      <c r="AC3876" s="3">
        <v>11</v>
      </c>
      <c r="AD3876" s="1">
        <v>-9.7850095999999998E-2</v>
      </c>
      <c r="AE3876" s="1">
        <v>1.26383474934391E-2</v>
      </c>
      <c r="AF3876" s="1">
        <v>1</v>
      </c>
      <c r="AG3876" s="1">
        <v>1</v>
      </c>
      <c r="AH3876" s="1">
        <v>11</v>
      </c>
      <c r="AI3876" s="1">
        <v>1</v>
      </c>
      <c r="AJ3876" s="1">
        <v>1</v>
      </c>
      <c r="AK3876" s="1">
        <v>51</v>
      </c>
    </row>
    <row r="3877" spans="1:37" x14ac:dyDescent="0.2">
      <c r="A3877" t="s">
        <v>3875</v>
      </c>
      <c r="B3877" t="s">
        <v>5123</v>
      </c>
      <c r="C3877" t="s">
        <v>6199</v>
      </c>
      <c r="D3877" t="s">
        <v>12740</v>
      </c>
      <c r="E3877" t="s">
        <v>12768</v>
      </c>
      <c r="F3877" s="35" t="s">
        <v>12769</v>
      </c>
      <c r="G3877" s="1" t="s">
        <v>5104</v>
      </c>
      <c r="H3877" s="1" t="s">
        <v>5104</v>
      </c>
      <c r="I3877" s="3">
        <v>1</v>
      </c>
      <c r="J3877" s="1">
        <v>0</v>
      </c>
      <c r="K3877" s="1">
        <v>0</v>
      </c>
      <c r="L3877" s="3">
        <v>1</v>
      </c>
      <c r="M3877" s="6">
        <v>285</v>
      </c>
      <c r="N3877" s="13">
        <v>285</v>
      </c>
      <c r="O3877" s="3">
        <v>44</v>
      </c>
      <c r="P3877" s="1">
        <v>2.4</v>
      </c>
      <c r="Q3877" s="1">
        <v>2.4</v>
      </c>
      <c r="R3877" s="3">
        <v>47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20</v>
      </c>
      <c r="Z3877" s="1">
        <v>0</v>
      </c>
      <c r="AA3877" s="1">
        <v>10</v>
      </c>
      <c r="AB3877" s="1">
        <v>70</v>
      </c>
      <c r="AC3877" s="3">
        <v>11</v>
      </c>
      <c r="AD3877" s="1">
        <v>-9.7850095999999998E-2</v>
      </c>
      <c r="AE3877" s="1">
        <v>1.26383474934391E-2</v>
      </c>
      <c r="AF3877" s="1">
        <v>1</v>
      </c>
      <c r="AG3877" s="1">
        <v>1</v>
      </c>
      <c r="AH3877" s="1">
        <v>11</v>
      </c>
      <c r="AI3877" s="1">
        <v>1</v>
      </c>
      <c r="AJ3877" s="1">
        <v>1</v>
      </c>
      <c r="AK3877" s="1">
        <v>51</v>
      </c>
    </row>
    <row r="3878" spans="1:37" x14ac:dyDescent="0.2">
      <c r="A3878" t="s">
        <v>3876</v>
      </c>
      <c r="B3878" t="s">
        <v>5123</v>
      </c>
      <c r="C3878" t="s">
        <v>6199</v>
      </c>
      <c r="D3878" t="s">
        <v>12740</v>
      </c>
      <c r="E3878" t="s">
        <v>6718</v>
      </c>
      <c r="F3878" s="35" t="s">
        <v>12770</v>
      </c>
      <c r="G3878" s="1" t="s">
        <v>5104</v>
      </c>
      <c r="H3878" s="1" t="s">
        <v>5104</v>
      </c>
      <c r="I3878" s="3">
        <v>1</v>
      </c>
      <c r="J3878" s="1">
        <v>0</v>
      </c>
      <c r="K3878" s="1">
        <v>0</v>
      </c>
      <c r="L3878" s="3">
        <v>1</v>
      </c>
      <c r="M3878" s="6">
        <v>285</v>
      </c>
      <c r="N3878" s="13">
        <v>285</v>
      </c>
      <c r="O3878" s="3">
        <v>44</v>
      </c>
      <c r="P3878" s="1">
        <v>2.4</v>
      </c>
      <c r="Q3878" s="1">
        <v>2.4</v>
      </c>
      <c r="R3878" s="3">
        <v>47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20</v>
      </c>
      <c r="Z3878" s="1">
        <v>0</v>
      </c>
      <c r="AA3878" s="1">
        <v>10</v>
      </c>
      <c r="AB3878" s="1">
        <v>70</v>
      </c>
      <c r="AC3878" s="3">
        <v>11</v>
      </c>
      <c r="AD3878" s="1">
        <v>-9.7850095999999998E-2</v>
      </c>
      <c r="AE3878" s="1">
        <v>1.26383474934391E-2</v>
      </c>
      <c r="AF3878" s="1">
        <v>1</v>
      </c>
      <c r="AG3878" s="1">
        <v>1</v>
      </c>
      <c r="AH3878" s="1">
        <v>11</v>
      </c>
      <c r="AI3878" s="1">
        <v>3</v>
      </c>
      <c r="AJ3878" s="1">
        <v>3</v>
      </c>
      <c r="AK3878" s="1">
        <v>51</v>
      </c>
    </row>
    <row r="3879" spans="1:37" x14ac:dyDescent="0.2">
      <c r="A3879" t="s">
        <v>3877</v>
      </c>
      <c r="B3879" t="s">
        <v>5123</v>
      </c>
      <c r="C3879" t="s">
        <v>6199</v>
      </c>
      <c r="D3879" t="s">
        <v>12740</v>
      </c>
      <c r="E3879" t="s">
        <v>8744</v>
      </c>
      <c r="F3879" s="35" t="s">
        <v>12771</v>
      </c>
      <c r="G3879" s="1" t="s">
        <v>5104</v>
      </c>
      <c r="H3879" s="1" t="s">
        <v>5104</v>
      </c>
      <c r="I3879" s="3">
        <v>1</v>
      </c>
      <c r="J3879" s="1">
        <v>0</v>
      </c>
      <c r="K3879" s="1">
        <v>0</v>
      </c>
      <c r="L3879" s="3">
        <v>1</v>
      </c>
      <c r="M3879" s="6">
        <v>285</v>
      </c>
      <c r="N3879" s="13">
        <v>285</v>
      </c>
      <c r="O3879" s="3">
        <v>44</v>
      </c>
      <c r="P3879" s="1">
        <v>2.6875</v>
      </c>
      <c r="Q3879" s="1">
        <v>2.6875</v>
      </c>
      <c r="R3879" s="3">
        <v>47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20</v>
      </c>
      <c r="Z3879" s="1">
        <v>0</v>
      </c>
      <c r="AA3879" s="1">
        <v>10</v>
      </c>
      <c r="AB3879" s="1">
        <v>70</v>
      </c>
      <c r="AC3879" s="3">
        <v>11</v>
      </c>
      <c r="AD3879" s="1">
        <v>-9.7850095999999998E-2</v>
      </c>
      <c r="AE3879" s="1">
        <v>1.26383474934391E-2</v>
      </c>
      <c r="AF3879" s="1">
        <v>1</v>
      </c>
      <c r="AG3879" s="1">
        <v>1</v>
      </c>
      <c r="AH3879" s="1">
        <v>11</v>
      </c>
      <c r="AI3879" s="1">
        <v>1</v>
      </c>
      <c r="AJ3879" s="1">
        <v>1</v>
      </c>
      <c r="AK3879" s="1">
        <v>51</v>
      </c>
    </row>
    <row r="3880" spans="1:37" x14ac:dyDescent="0.2">
      <c r="A3880" t="s">
        <v>3878</v>
      </c>
      <c r="B3880" t="s">
        <v>5123</v>
      </c>
      <c r="C3880" t="s">
        <v>6199</v>
      </c>
      <c r="D3880" t="s">
        <v>12740</v>
      </c>
      <c r="E3880" t="s">
        <v>12772</v>
      </c>
      <c r="F3880" s="35" t="s">
        <v>12773</v>
      </c>
      <c r="G3880" s="1" t="s">
        <v>5104</v>
      </c>
      <c r="H3880" s="1" t="s">
        <v>5104</v>
      </c>
      <c r="I3880" s="3">
        <v>1</v>
      </c>
      <c r="J3880" s="1">
        <v>0</v>
      </c>
      <c r="K3880" s="1">
        <v>0</v>
      </c>
      <c r="L3880" s="3">
        <v>1</v>
      </c>
      <c r="M3880" s="6">
        <v>285</v>
      </c>
      <c r="N3880" s="13">
        <v>285</v>
      </c>
      <c r="O3880" s="3">
        <v>44</v>
      </c>
      <c r="P3880" s="1">
        <v>2.4</v>
      </c>
      <c r="Q3880" s="1">
        <v>2.4</v>
      </c>
      <c r="R3880" s="3">
        <v>47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20</v>
      </c>
      <c r="Z3880" s="1">
        <v>0</v>
      </c>
      <c r="AA3880" s="1">
        <v>10</v>
      </c>
      <c r="AB3880" s="1">
        <v>70</v>
      </c>
      <c r="AC3880" s="3">
        <v>11</v>
      </c>
      <c r="AD3880" s="1">
        <v>-9.7850095999999998E-2</v>
      </c>
      <c r="AE3880" s="1">
        <v>1.26383474934391E-2</v>
      </c>
      <c r="AF3880" s="1">
        <v>1</v>
      </c>
      <c r="AG3880" s="1">
        <v>1</v>
      </c>
      <c r="AH3880" s="1">
        <v>11</v>
      </c>
      <c r="AI3880" s="1">
        <v>4</v>
      </c>
      <c r="AJ3880" s="1">
        <v>4</v>
      </c>
      <c r="AK3880" s="1">
        <v>51</v>
      </c>
    </row>
    <row r="3881" spans="1:37" x14ac:dyDescent="0.2">
      <c r="A3881" t="s">
        <v>3879</v>
      </c>
      <c r="B3881" t="s">
        <v>5123</v>
      </c>
      <c r="C3881" t="s">
        <v>6199</v>
      </c>
      <c r="D3881" t="s">
        <v>12740</v>
      </c>
      <c r="E3881" t="s">
        <v>12774</v>
      </c>
      <c r="F3881" s="35" t="s">
        <v>12775</v>
      </c>
      <c r="G3881" s="1" t="s">
        <v>5104</v>
      </c>
      <c r="H3881" s="1" t="s">
        <v>5104</v>
      </c>
      <c r="I3881" s="3">
        <v>1</v>
      </c>
      <c r="J3881" s="1">
        <v>0</v>
      </c>
      <c r="K3881" s="1">
        <v>0</v>
      </c>
      <c r="L3881" s="3">
        <v>1</v>
      </c>
      <c r="M3881" s="6">
        <v>323</v>
      </c>
      <c r="N3881" s="13">
        <v>323</v>
      </c>
      <c r="O3881" s="3">
        <v>44</v>
      </c>
      <c r="P3881" s="1">
        <v>2.4</v>
      </c>
      <c r="Q3881" s="1">
        <v>2.4</v>
      </c>
      <c r="R3881" s="3">
        <v>47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20</v>
      </c>
      <c r="Z3881" s="1">
        <v>0</v>
      </c>
      <c r="AA3881" s="1">
        <v>10</v>
      </c>
      <c r="AB3881" s="1">
        <v>70</v>
      </c>
      <c r="AC3881" s="3">
        <v>11</v>
      </c>
      <c r="AD3881" s="1">
        <v>-9.7850095999999998E-2</v>
      </c>
      <c r="AE3881" s="1">
        <v>1.26383474934391E-2</v>
      </c>
      <c r="AF3881" s="1">
        <v>1</v>
      </c>
      <c r="AG3881" s="1">
        <v>1</v>
      </c>
      <c r="AH3881" s="1">
        <v>11</v>
      </c>
      <c r="AI3881" s="1">
        <v>2</v>
      </c>
      <c r="AJ3881" s="1">
        <v>2</v>
      </c>
      <c r="AK3881" s="1">
        <v>51</v>
      </c>
    </row>
    <row r="3882" spans="1:37" x14ac:dyDescent="0.2">
      <c r="A3882" t="s">
        <v>3880</v>
      </c>
      <c r="B3882" t="s">
        <v>5123</v>
      </c>
      <c r="C3882" t="s">
        <v>6199</v>
      </c>
      <c r="D3882" t="s">
        <v>12740</v>
      </c>
      <c r="E3882" t="s">
        <v>11669</v>
      </c>
      <c r="F3882" s="35" t="s">
        <v>12776</v>
      </c>
      <c r="G3882" s="1" t="s">
        <v>5104</v>
      </c>
      <c r="H3882" s="1" t="s">
        <v>5104</v>
      </c>
      <c r="I3882" s="3">
        <v>1</v>
      </c>
      <c r="J3882" s="1">
        <v>0</v>
      </c>
      <c r="K3882" s="1">
        <v>0</v>
      </c>
      <c r="L3882" s="3">
        <v>1</v>
      </c>
      <c r="M3882" s="6">
        <v>319</v>
      </c>
      <c r="N3882" s="13">
        <v>319</v>
      </c>
      <c r="O3882" s="3">
        <v>44</v>
      </c>
      <c r="P3882" s="1">
        <v>2.4</v>
      </c>
      <c r="Q3882" s="1">
        <v>2.4</v>
      </c>
      <c r="R3882" s="3">
        <v>47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20</v>
      </c>
      <c r="Z3882" s="1">
        <v>0</v>
      </c>
      <c r="AA3882" s="1">
        <v>10</v>
      </c>
      <c r="AB3882" s="1">
        <v>70</v>
      </c>
      <c r="AC3882" s="3">
        <v>11</v>
      </c>
      <c r="AD3882" s="1">
        <v>-9.7850095999999998E-2</v>
      </c>
      <c r="AE3882" s="1">
        <v>1.26383474934391E-2</v>
      </c>
      <c r="AF3882" s="1">
        <v>1</v>
      </c>
      <c r="AG3882" s="1">
        <v>1</v>
      </c>
      <c r="AH3882" s="1">
        <v>11</v>
      </c>
      <c r="AI3882" s="1">
        <v>1</v>
      </c>
      <c r="AJ3882" s="1">
        <v>1</v>
      </c>
      <c r="AK3882" s="1">
        <v>51</v>
      </c>
    </row>
    <row r="3883" spans="1:37" x14ac:dyDescent="0.2">
      <c r="A3883" t="s">
        <v>3881</v>
      </c>
      <c r="B3883" t="s">
        <v>5123</v>
      </c>
      <c r="C3883" t="s">
        <v>5131</v>
      </c>
      <c r="D3883" t="s">
        <v>12777</v>
      </c>
      <c r="E3883" t="s">
        <v>12778</v>
      </c>
      <c r="F3883" s="35" t="s">
        <v>12779</v>
      </c>
      <c r="G3883" s="1" t="s">
        <v>5106</v>
      </c>
      <c r="H3883" s="1" t="s">
        <v>5106</v>
      </c>
      <c r="I3883" s="3">
        <v>1</v>
      </c>
      <c r="J3883" s="1">
        <v>0</v>
      </c>
      <c r="K3883" s="1">
        <v>0</v>
      </c>
      <c r="L3883" s="3">
        <v>1</v>
      </c>
      <c r="M3883" s="6" t="s">
        <v>2</v>
      </c>
      <c r="N3883" s="13">
        <v>101.6</v>
      </c>
      <c r="O3883" s="3" t="s">
        <v>14989</v>
      </c>
      <c r="P3883" s="1" t="s">
        <v>2</v>
      </c>
      <c r="Q3883" s="1">
        <v>3.2803</v>
      </c>
      <c r="R3883" s="3" t="s">
        <v>14989</v>
      </c>
      <c r="S3883" s="1">
        <v>20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10</v>
      </c>
      <c r="Z3883" s="1">
        <v>0</v>
      </c>
      <c r="AA3883" s="1">
        <v>40</v>
      </c>
      <c r="AB3883" s="1">
        <v>30</v>
      </c>
      <c r="AC3883" s="3">
        <v>11</v>
      </c>
      <c r="AD3883" s="1">
        <v>-3.6722113000000001E-2</v>
      </c>
      <c r="AE3883" s="1">
        <v>-5.4924045430877104E-3</v>
      </c>
      <c r="AF3883" s="1">
        <v>1</v>
      </c>
      <c r="AG3883" s="1">
        <v>1</v>
      </c>
      <c r="AH3883" s="1">
        <v>11</v>
      </c>
      <c r="AI3883" s="1">
        <v>1</v>
      </c>
      <c r="AJ3883" s="1">
        <v>1</v>
      </c>
      <c r="AK3883" s="1">
        <v>51</v>
      </c>
    </row>
    <row r="3884" spans="1:37" x14ac:dyDescent="0.2">
      <c r="A3884" t="s">
        <v>3882</v>
      </c>
      <c r="B3884" t="s">
        <v>5123</v>
      </c>
      <c r="C3884" t="s">
        <v>5131</v>
      </c>
      <c r="D3884" t="s">
        <v>12777</v>
      </c>
      <c r="E3884" t="s">
        <v>12780</v>
      </c>
      <c r="F3884" s="35" t="s">
        <v>12781</v>
      </c>
      <c r="G3884" s="1" t="s">
        <v>2</v>
      </c>
      <c r="H3884" s="1" t="s">
        <v>5104</v>
      </c>
      <c r="I3884" s="14" t="s">
        <v>14989</v>
      </c>
      <c r="J3884" s="1" t="s">
        <v>2</v>
      </c>
      <c r="K3884" s="1">
        <v>0</v>
      </c>
      <c r="L3884" s="14" t="s">
        <v>14989</v>
      </c>
      <c r="M3884" s="6">
        <v>210.5</v>
      </c>
      <c r="N3884" s="13">
        <v>210.5</v>
      </c>
      <c r="O3884" s="3">
        <v>44</v>
      </c>
      <c r="P3884" s="1" t="s">
        <v>2</v>
      </c>
      <c r="Q3884" s="1">
        <v>2.9319000000000002</v>
      </c>
      <c r="R3884" s="3" t="s">
        <v>14989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0</v>
      </c>
      <c r="Y3884" s="1">
        <v>20</v>
      </c>
      <c r="Z3884" s="1">
        <v>0</v>
      </c>
      <c r="AA3884" s="1">
        <v>45</v>
      </c>
      <c r="AB3884" s="1">
        <v>34</v>
      </c>
      <c r="AC3884" s="3">
        <v>44</v>
      </c>
      <c r="AD3884" s="1">
        <v>-8.2988775000000001E-2</v>
      </c>
      <c r="AE3884" s="1">
        <v>-2.67751987960002E-2</v>
      </c>
      <c r="AF3884" s="1">
        <v>1</v>
      </c>
      <c r="AG3884" s="1">
        <v>1</v>
      </c>
      <c r="AH3884" s="15">
        <v>1</v>
      </c>
      <c r="AI3884" s="1">
        <v>2</v>
      </c>
      <c r="AJ3884" s="1">
        <v>2</v>
      </c>
      <c r="AK3884" s="1">
        <v>51</v>
      </c>
    </row>
    <row r="3885" spans="1:37" x14ac:dyDescent="0.2">
      <c r="A3885" t="s">
        <v>3883</v>
      </c>
      <c r="B3885" t="s">
        <v>5412</v>
      </c>
      <c r="C3885" t="s">
        <v>8136</v>
      </c>
      <c r="D3885" t="s">
        <v>12782</v>
      </c>
      <c r="E3885" t="s">
        <v>8568</v>
      </c>
      <c r="F3885" s="35" t="s">
        <v>12783</v>
      </c>
      <c r="G3885" s="1" t="s">
        <v>5106</v>
      </c>
      <c r="H3885" s="1" t="s">
        <v>5106</v>
      </c>
      <c r="I3885" s="3">
        <v>1</v>
      </c>
      <c r="J3885" s="1">
        <v>0</v>
      </c>
      <c r="K3885" s="1">
        <v>0</v>
      </c>
      <c r="L3885" s="3">
        <v>1</v>
      </c>
      <c r="M3885" s="6">
        <v>2350</v>
      </c>
      <c r="N3885" s="13">
        <v>2350</v>
      </c>
      <c r="O3885" s="3">
        <v>44</v>
      </c>
      <c r="P3885" s="1">
        <v>1</v>
      </c>
      <c r="Q3885" s="1">
        <v>1</v>
      </c>
      <c r="R3885" s="3">
        <v>47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10</v>
      </c>
      <c r="Z3885" s="1">
        <v>0</v>
      </c>
      <c r="AA3885" s="1">
        <v>0</v>
      </c>
      <c r="AB3885" s="1">
        <v>90</v>
      </c>
      <c r="AC3885" s="3">
        <v>11</v>
      </c>
      <c r="AD3885" s="1">
        <v>-9.4039089000000006E-2</v>
      </c>
      <c r="AE3885" s="1">
        <v>4.7179421603604797E-2</v>
      </c>
      <c r="AF3885" s="1">
        <v>3</v>
      </c>
      <c r="AG3885" s="1">
        <v>3</v>
      </c>
      <c r="AH3885" s="1">
        <v>11</v>
      </c>
      <c r="AI3885" s="1">
        <v>2</v>
      </c>
      <c r="AJ3885" s="1">
        <v>2</v>
      </c>
      <c r="AK3885" s="1">
        <v>51</v>
      </c>
    </row>
    <row r="3886" spans="1:37" x14ac:dyDescent="0.2">
      <c r="A3886" t="s">
        <v>3884</v>
      </c>
      <c r="B3886" t="s">
        <v>5168</v>
      </c>
      <c r="C3886" t="s">
        <v>5847</v>
      </c>
      <c r="D3886" t="s">
        <v>12784</v>
      </c>
      <c r="E3886" t="s">
        <v>6116</v>
      </c>
      <c r="F3886" s="35" t="s">
        <v>12785</v>
      </c>
      <c r="G3886" s="1" t="s">
        <v>5104</v>
      </c>
      <c r="H3886" s="1" t="s">
        <v>5104</v>
      </c>
      <c r="I3886" s="3">
        <v>1</v>
      </c>
      <c r="J3886" s="1">
        <v>0</v>
      </c>
      <c r="K3886" s="1">
        <v>0</v>
      </c>
      <c r="L3886" s="3">
        <v>1</v>
      </c>
      <c r="M3886" s="6">
        <v>26.4</v>
      </c>
      <c r="N3886" s="13">
        <v>26.4</v>
      </c>
      <c r="O3886" s="3">
        <v>44</v>
      </c>
      <c r="P3886" s="1">
        <v>0.99</v>
      </c>
      <c r="Q3886" s="1">
        <v>0.99</v>
      </c>
      <c r="R3886" s="3">
        <v>47</v>
      </c>
      <c r="S3886" s="1">
        <v>100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3">
        <v>11</v>
      </c>
      <c r="AD3886" s="1">
        <v>9.9855619000000007E-2</v>
      </c>
      <c r="AE3886" s="1">
        <v>2.21434269404167E-2</v>
      </c>
      <c r="AF3886" s="1">
        <v>4</v>
      </c>
      <c r="AG3886" s="2">
        <v>4</v>
      </c>
      <c r="AH3886" s="1">
        <v>11</v>
      </c>
      <c r="AI3886" s="1">
        <v>3</v>
      </c>
      <c r="AJ3886" s="1">
        <v>3</v>
      </c>
      <c r="AK3886" s="1">
        <v>51</v>
      </c>
    </row>
    <row r="3887" spans="1:37" x14ac:dyDescent="0.2">
      <c r="A3887" t="s">
        <v>3885</v>
      </c>
      <c r="B3887" t="s">
        <v>5168</v>
      </c>
      <c r="C3887" t="s">
        <v>5847</v>
      </c>
      <c r="D3887" t="s">
        <v>12784</v>
      </c>
      <c r="E3887" t="s">
        <v>12786</v>
      </c>
      <c r="F3887" s="35" t="s">
        <v>14939</v>
      </c>
      <c r="G3887" s="1" t="s">
        <v>5104</v>
      </c>
      <c r="H3887" s="1" t="s">
        <v>5104</v>
      </c>
      <c r="I3887" s="3">
        <v>1</v>
      </c>
      <c r="J3887" s="1">
        <v>0</v>
      </c>
      <c r="K3887" s="1">
        <v>0</v>
      </c>
      <c r="L3887" s="3">
        <v>1</v>
      </c>
      <c r="M3887" s="6">
        <v>50</v>
      </c>
      <c r="N3887" s="13">
        <v>50</v>
      </c>
      <c r="O3887" s="3">
        <v>44</v>
      </c>
      <c r="P3887" s="1">
        <v>1</v>
      </c>
      <c r="Q3887" s="1">
        <v>1</v>
      </c>
      <c r="R3887" s="3">
        <v>1</v>
      </c>
      <c r="S3887" s="1">
        <v>100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39">
        <v>53</v>
      </c>
      <c r="AD3887" s="1">
        <v>9.9855619000000007E-2</v>
      </c>
      <c r="AE3887" s="1">
        <v>2.21434269404167E-2</v>
      </c>
      <c r="AF3887" s="1">
        <v>4</v>
      </c>
      <c r="AG3887" s="2">
        <v>4</v>
      </c>
      <c r="AH3887" s="1">
        <v>1</v>
      </c>
      <c r="AI3887" s="1">
        <v>1</v>
      </c>
      <c r="AJ3887" s="1">
        <v>1</v>
      </c>
      <c r="AK3887" s="1">
        <v>51</v>
      </c>
    </row>
    <row r="3888" spans="1:37" x14ac:dyDescent="0.2">
      <c r="A3888" t="s">
        <v>3886</v>
      </c>
      <c r="B3888" t="s">
        <v>5168</v>
      </c>
      <c r="C3888" t="s">
        <v>5847</v>
      </c>
      <c r="D3888" t="s">
        <v>12784</v>
      </c>
      <c r="E3888" t="s">
        <v>8067</v>
      </c>
      <c r="F3888" s="35" t="s">
        <v>12787</v>
      </c>
      <c r="G3888" s="1" t="s">
        <v>5104</v>
      </c>
      <c r="H3888" s="1" t="s">
        <v>5104</v>
      </c>
      <c r="I3888" s="3">
        <v>1</v>
      </c>
      <c r="J3888" s="1">
        <v>0</v>
      </c>
      <c r="K3888" s="1">
        <v>0</v>
      </c>
      <c r="L3888" s="3">
        <v>1</v>
      </c>
      <c r="M3888" s="6">
        <v>15.2</v>
      </c>
      <c r="N3888" s="13">
        <v>15.2</v>
      </c>
      <c r="O3888" s="3">
        <v>44</v>
      </c>
      <c r="P3888" s="1">
        <v>1</v>
      </c>
      <c r="Q3888" s="1">
        <v>1</v>
      </c>
      <c r="R3888" s="3">
        <v>1</v>
      </c>
      <c r="S3888" s="1">
        <v>100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3">
        <v>11</v>
      </c>
      <c r="AD3888" s="1">
        <v>9.9855619000000007E-2</v>
      </c>
      <c r="AE3888" s="1">
        <v>2.21434269404167E-2</v>
      </c>
      <c r="AF3888" s="1">
        <v>4</v>
      </c>
      <c r="AG3888" s="2">
        <v>4</v>
      </c>
      <c r="AH3888" s="1">
        <v>11</v>
      </c>
      <c r="AI3888" s="1">
        <v>1</v>
      </c>
      <c r="AJ3888" s="1">
        <v>1</v>
      </c>
      <c r="AK3888" s="1">
        <v>51</v>
      </c>
    </row>
    <row r="3889" spans="1:37" x14ac:dyDescent="0.2">
      <c r="A3889" t="s">
        <v>3887</v>
      </c>
      <c r="B3889" t="s">
        <v>6025</v>
      </c>
      <c r="C3889" t="s">
        <v>6026</v>
      </c>
      <c r="D3889" t="s">
        <v>12788</v>
      </c>
      <c r="E3889" t="s">
        <v>8622</v>
      </c>
      <c r="F3889" s="35" t="s">
        <v>12789</v>
      </c>
      <c r="G3889" s="1" t="s">
        <v>5104</v>
      </c>
      <c r="H3889" s="1" t="s">
        <v>5104</v>
      </c>
      <c r="I3889" s="3">
        <v>1</v>
      </c>
      <c r="J3889" s="1">
        <v>0</v>
      </c>
      <c r="K3889" s="1">
        <v>0</v>
      </c>
      <c r="L3889" s="3">
        <v>1</v>
      </c>
      <c r="M3889" s="6">
        <v>2089</v>
      </c>
      <c r="N3889" s="13">
        <v>2089</v>
      </c>
      <c r="O3889" s="3">
        <v>44</v>
      </c>
      <c r="P3889" s="1">
        <v>1.5</v>
      </c>
      <c r="Q3889" s="1">
        <v>1.5</v>
      </c>
      <c r="R3889" s="3">
        <v>47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100</v>
      </c>
      <c r="AC3889" s="3">
        <v>11</v>
      </c>
      <c r="AD3889" s="1">
        <v>-9.0224465000000004E-2</v>
      </c>
      <c r="AE3889" s="1">
        <v>7.4363546281954407E-2</v>
      </c>
      <c r="AF3889" s="1">
        <v>1</v>
      </c>
      <c r="AG3889" s="1">
        <v>1</v>
      </c>
      <c r="AH3889" s="1">
        <v>11</v>
      </c>
      <c r="AI3889" s="1">
        <v>3</v>
      </c>
      <c r="AJ3889" s="1">
        <v>3</v>
      </c>
      <c r="AK3889" s="1">
        <v>51</v>
      </c>
    </row>
    <row r="3890" spans="1:37" x14ac:dyDescent="0.2">
      <c r="A3890" t="s">
        <v>3888</v>
      </c>
      <c r="B3890" t="s">
        <v>6025</v>
      </c>
      <c r="C3890" t="s">
        <v>6026</v>
      </c>
      <c r="D3890" t="s">
        <v>12788</v>
      </c>
      <c r="E3890" t="s">
        <v>12790</v>
      </c>
      <c r="F3890" s="35" t="s">
        <v>12791</v>
      </c>
      <c r="G3890" s="1" t="s">
        <v>5104</v>
      </c>
      <c r="H3890" s="1" t="s">
        <v>5104</v>
      </c>
      <c r="I3890" s="3">
        <v>1</v>
      </c>
      <c r="J3890" s="1">
        <v>1</v>
      </c>
      <c r="K3890" s="1">
        <v>1</v>
      </c>
      <c r="L3890" s="3">
        <v>1</v>
      </c>
      <c r="M3890" s="6">
        <v>2335</v>
      </c>
      <c r="N3890" s="13">
        <v>2335</v>
      </c>
      <c r="O3890" s="3">
        <v>44</v>
      </c>
      <c r="P3890" s="1">
        <v>1.175</v>
      </c>
      <c r="Q3890" s="1">
        <v>1.175</v>
      </c>
      <c r="R3890" s="3">
        <v>47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100</v>
      </c>
      <c r="AC3890" s="3">
        <v>11</v>
      </c>
      <c r="AD3890" s="1">
        <v>-9.0224465000000004E-2</v>
      </c>
      <c r="AE3890" s="1">
        <v>7.4363546281954407E-2</v>
      </c>
      <c r="AF3890" s="1">
        <v>1</v>
      </c>
      <c r="AG3890" s="1">
        <v>1</v>
      </c>
      <c r="AH3890" s="1">
        <v>11</v>
      </c>
      <c r="AI3890" s="1">
        <v>4</v>
      </c>
      <c r="AJ3890" s="1">
        <v>4</v>
      </c>
      <c r="AK3890" s="1">
        <v>51</v>
      </c>
    </row>
    <row r="3891" spans="1:37" x14ac:dyDescent="0.2">
      <c r="A3891" t="s">
        <v>3889</v>
      </c>
      <c r="B3891" t="s">
        <v>6025</v>
      </c>
      <c r="C3891" t="s">
        <v>6026</v>
      </c>
      <c r="D3891" t="s">
        <v>12788</v>
      </c>
      <c r="E3891" t="s">
        <v>7913</v>
      </c>
      <c r="F3891" s="35" t="s">
        <v>12792</v>
      </c>
      <c r="G3891" s="1" t="s">
        <v>5104</v>
      </c>
      <c r="H3891" s="1" t="s">
        <v>5104</v>
      </c>
      <c r="I3891" s="3">
        <v>1</v>
      </c>
      <c r="J3891" s="1">
        <v>0</v>
      </c>
      <c r="K3891" s="1">
        <v>0</v>
      </c>
      <c r="L3891" s="3">
        <v>1</v>
      </c>
      <c r="M3891" s="6">
        <v>1754</v>
      </c>
      <c r="N3891" s="13">
        <v>1754</v>
      </c>
      <c r="O3891" s="3">
        <v>44</v>
      </c>
      <c r="P3891" s="1">
        <v>1.875</v>
      </c>
      <c r="Q3891" s="1">
        <v>1.875</v>
      </c>
      <c r="R3891" s="3">
        <v>47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100</v>
      </c>
      <c r="AC3891" s="3">
        <v>11</v>
      </c>
      <c r="AD3891" s="1">
        <v>-9.0224465000000004E-2</v>
      </c>
      <c r="AE3891" s="1">
        <v>7.4363546281954407E-2</v>
      </c>
      <c r="AF3891" s="1">
        <v>1</v>
      </c>
      <c r="AG3891" s="1">
        <v>1</v>
      </c>
      <c r="AH3891" s="1">
        <v>11</v>
      </c>
      <c r="AI3891" s="1">
        <v>3</v>
      </c>
      <c r="AJ3891" s="1">
        <v>3</v>
      </c>
      <c r="AK3891" s="1">
        <v>51</v>
      </c>
    </row>
    <row r="3892" spans="1:37" x14ac:dyDescent="0.2">
      <c r="A3892" t="s">
        <v>3890</v>
      </c>
      <c r="B3892" t="s">
        <v>6025</v>
      </c>
      <c r="C3892" t="s">
        <v>6026</v>
      </c>
      <c r="D3892" t="s">
        <v>12788</v>
      </c>
      <c r="E3892" t="s">
        <v>11815</v>
      </c>
      <c r="F3892" s="35" t="s">
        <v>12793</v>
      </c>
      <c r="G3892" s="1" t="s">
        <v>2</v>
      </c>
      <c r="H3892" s="1" t="s">
        <v>5104</v>
      </c>
      <c r="I3892" s="14" t="s">
        <v>14989</v>
      </c>
      <c r="J3892" s="1" t="s">
        <v>2</v>
      </c>
      <c r="K3892" s="1">
        <v>0</v>
      </c>
      <c r="L3892" s="14" t="s">
        <v>14989</v>
      </c>
      <c r="M3892" s="6">
        <v>1620</v>
      </c>
      <c r="N3892" s="13">
        <v>1620</v>
      </c>
      <c r="O3892" s="3">
        <v>44</v>
      </c>
      <c r="P3892" s="1" t="s">
        <v>2</v>
      </c>
      <c r="Q3892" s="1">
        <v>2.1987000000000001</v>
      </c>
      <c r="R3892" s="3" t="s">
        <v>14989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100</v>
      </c>
      <c r="AC3892" s="3">
        <v>44</v>
      </c>
      <c r="AD3892" s="1">
        <v>-9.0224465000000004E-2</v>
      </c>
      <c r="AE3892" s="1">
        <v>7.4363546281954407E-2</v>
      </c>
      <c r="AF3892" s="1">
        <v>1</v>
      </c>
      <c r="AG3892" s="1">
        <v>1</v>
      </c>
      <c r="AH3892" s="1">
        <v>1</v>
      </c>
      <c r="AI3892" s="1">
        <v>3</v>
      </c>
      <c r="AJ3892" s="1">
        <v>3</v>
      </c>
      <c r="AK3892" s="1">
        <v>51</v>
      </c>
    </row>
    <row r="3893" spans="1:37" x14ac:dyDescent="0.2">
      <c r="A3893" t="s">
        <v>3891</v>
      </c>
      <c r="B3893" t="s">
        <v>5412</v>
      </c>
      <c r="C3893" t="s">
        <v>5853</v>
      </c>
      <c r="D3893" t="s">
        <v>12794</v>
      </c>
      <c r="E3893" t="s">
        <v>12795</v>
      </c>
      <c r="F3893" s="35" t="s">
        <v>12796</v>
      </c>
      <c r="G3893" s="1" t="s">
        <v>5105</v>
      </c>
      <c r="H3893" s="1" t="s">
        <v>5105</v>
      </c>
      <c r="I3893" s="3">
        <v>1</v>
      </c>
      <c r="J3893" s="1">
        <v>0</v>
      </c>
      <c r="K3893" s="1">
        <v>0</v>
      </c>
      <c r="L3893" s="3">
        <v>1</v>
      </c>
      <c r="M3893" s="6">
        <v>5750</v>
      </c>
      <c r="N3893" s="13">
        <v>5750</v>
      </c>
      <c r="O3893" s="3">
        <v>44</v>
      </c>
      <c r="P3893" s="1">
        <v>1.01</v>
      </c>
      <c r="Q3893" s="1">
        <v>1.01</v>
      </c>
      <c r="R3893" s="3">
        <v>47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40</v>
      </c>
      <c r="Z3893" s="1">
        <v>0</v>
      </c>
      <c r="AA3893" s="1">
        <v>0</v>
      </c>
      <c r="AB3893" s="1">
        <v>60</v>
      </c>
      <c r="AC3893" s="3">
        <v>1</v>
      </c>
      <c r="AD3893" s="1">
        <v>-9.5085379999999997E-2</v>
      </c>
      <c r="AE3893" s="1">
        <v>-1.5745112833435701E-2</v>
      </c>
      <c r="AF3893" s="1">
        <v>3</v>
      </c>
      <c r="AG3893" s="1">
        <v>3</v>
      </c>
      <c r="AH3893" s="1">
        <v>1</v>
      </c>
      <c r="AI3893" s="1">
        <v>2</v>
      </c>
      <c r="AJ3893" s="1">
        <v>2</v>
      </c>
      <c r="AK3893" s="1">
        <v>51</v>
      </c>
    </row>
    <row r="3894" spans="1:37" x14ac:dyDescent="0.2">
      <c r="A3894" t="s">
        <v>3892</v>
      </c>
      <c r="B3894" t="s">
        <v>5412</v>
      </c>
      <c r="C3894" t="s">
        <v>5853</v>
      </c>
      <c r="D3894" t="s">
        <v>12794</v>
      </c>
      <c r="E3894" t="s">
        <v>10509</v>
      </c>
      <c r="F3894" s="35" t="s">
        <v>12797</v>
      </c>
      <c r="G3894" s="1" t="s">
        <v>5105</v>
      </c>
      <c r="H3894" s="1" t="s">
        <v>5105</v>
      </c>
      <c r="I3894" s="3">
        <v>1</v>
      </c>
      <c r="J3894" s="1">
        <v>0</v>
      </c>
      <c r="K3894" s="1">
        <v>0</v>
      </c>
      <c r="L3894" s="3">
        <v>1</v>
      </c>
      <c r="M3894" s="6">
        <v>3900</v>
      </c>
      <c r="N3894" s="13">
        <v>3900</v>
      </c>
      <c r="O3894" s="3">
        <v>44</v>
      </c>
      <c r="P3894" s="1">
        <v>1.0049999999999999</v>
      </c>
      <c r="Q3894" s="1">
        <v>1.0049999999999999</v>
      </c>
      <c r="R3894" s="3">
        <v>47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30</v>
      </c>
      <c r="Z3894" s="1">
        <v>0</v>
      </c>
      <c r="AA3894" s="1">
        <v>0</v>
      </c>
      <c r="AB3894" s="1">
        <v>70</v>
      </c>
      <c r="AC3894" s="3">
        <v>11</v>
      </c>
      <c r="AD3894" s="1">
        <v>-9.6893048999999995E-2</v>
      </c>
      <c r="AE3894" s="1">
        <v>1.5037891538583199E-3</v>
      </c>
      <c r="AF3894" s="1">
        <v>3</v>
      </c>
      <c r="AG3894" s="1">
        <v>3</v>
      </c>
      <c r="AH3894" s="1">
        <v>11</v>
      </c>
      <c r="AI3894" s="1">
        <v>2</v>
      </c>
      <c r="AJ3894" s="1">
        <v>2</v>
      </c>
      <c r="AK3894" s="1">
        <v>51</v>
      </c>
    </row>
    <row r="3895" spans="1:37" x14ac:dyDescent="0.2">
      <c r="A3895" t="s">
        <v>3893</v>
      </c>
      <c r="B3895" t="s">
        <v>5412</v>
      </c>
      <c r="C3895" t="s">
        <v>5853</v>
      </c>
      <c r="D3895" t="s">
        <v>12794</v>
      </c>
      <c r="E3895" t="s">
        <v>8142</v>
      </c>
      <c r="F3895" s="35" t="s">
        <v>12798</v>
      </c>
      <c r="G3895" s="1" t="s">
        <v>5105</v>
      </c>
      <c r="H3895" s="1" t="s">
        <v>5105</v>
      </c>
      <c r="I3895" s="3">
        <v>1</v>
      </c>
      <c r="J3895" s="1">
        <v>0</v>
      </c>
      <c r="K3895" s="1">
        <v>0</v>
      </c>
      <c r="L3895" s="3">
        <v>1</v>
      </c>
      <c r="M3895" s="6">
        <v>3900</v>
      </c>
      <c r="N3895" s="13">
        <v>3900</v>
      </c>
      <c r="O3895" s="3">
        <v>44</v>
      </c>
      <c r="P3895" s="1">
        <v>1.02</v>
      </c>
      <c r="Q3895" s="1">
        <v>1.02</v>
      </c>
      <c r="R3895" s="3">
        <v>47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20</v>
      </c>
      <c r="Z3895" s="1">
        <v>0</v>
      </c>
      <c r="AA3895" s="1">
        <v>0</v>
      </c>
      <c r="AB3895" s="1">
        <v>80</v>
      </c>
      <c r="AC3895" s="3">
        <v>1</v>
      </c>
      <c r="AD3895" s="1">
        <v>-9.6483146000000006E-2</v>
      </c>
      <c r="AE3895" s="1">
        <v>2.21853394695667E-2</v>
      </c>
      <c r="AF3895" s="1">
        <v>3</v>
      </c>
      <c r="AG3895" s="1">
        <v>3</v>
      </c>
      <c r="AH3895" s="1">
        <v>1</v>
      </c>
      <c r="AI3895" s="1">
        <v>2</v>
      </c>
      <c r="AJ3895" s="1">
        <v>2</v>
      </c>
      <c r="AK3895" s="1">
        <v>51</v>
      </c>
    </row>
    <row r="3896" spans="1:37" x14ac:dyDescent="0.2">
      <c r="A3896" t="s">
        <v>3894</v>
      </c>
      <c r="B3896" t="s">
        <v>5412</v>
      </c>
      <c r="C3896" t="s">
        <v>5853</v>
      </c>
      <c r="D3896" t="s">
        <v>12794</v>
      </c>
      <c r="E3896" t="s">
        <v>12799</v>
      </c>
      <c r="F3896" s="35" t="s">
        <v>15021</v>
      </c>
      <c r="G3896" s="1" t="s">
        <v>5105</v>
      </c>
      <c r="H3896" s="1" t="s">
        <v>5105</v>
      </c>
      <c r="I3896" s="3">
        <v>1</v>
      </c>
      <c r="J3896" s="1">
        <v>0</v>
      </c>
      <c r="K3896" s="1">
        <v>0</v>
      </c>
      <c r="L3896" s="3">
        <v>1</v>
      </c>
      <c r="M3896" s="6">
        <v>4000</v>
      </c>
      <c r="N3896" s="13">
        <v>4000</v>
      </c>
      <c r="O3896" s="3">
        <v>44</v>
      </c>
      <c r="P3896" s="1">
        <v>1.02</v>
      </c>
      <c r="Q3896" s="1">
        <v>1.02</v>
      </c>
      <c r="R3896" s="3">
        <v>47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30</v>
      </c>
      <c r="Z3896" s="1">
        <v>0</v>
      </c>
      <c r="AA3896" s="1">
        <v>0</v>
      </c>
      <c r="AB3896" s="1">
        <v>70</v>
      </c>
      <c r="AC3896" s="3">
        <v>11</v>
      </c>
      <c r="AD3896" s="1">
        <v>-9.6893048999999995E-2</v>
      </c>
      <c r="AE3896" s="1">
        <v>1.5037891538583099E-3</v>
      </c>
      <c r="AF3896" s="1">
        <v>3</v>
      </c>
      <c r="AG3896" s="1">
        <v>3</v>
      </c>
      <c r="AH3896" s="1">
        <v>11</v>
      </c>
      <c r="AI3896" s="1">
        <v>1</v>
      </c>
      <c r="AJ3896" s="1">
        <v>1</v>
      </c>
      <c r="AK3896" s="1">
        <v>51</v>
      </c>
    </row>
    <row r="3897" spans="1:37" x14ac:dyDescent="0.2">
      <c r="A3897" t="s">
        <v>3895</v>
      </c>
      <c r="B3897" t="s">
        <v>5412</v>
      </c>
      <c r="C3897" t="s">
        <v>5853</v>
      </c>
      <c r="D3897" t="s">
        <v>12794</v>
      </c>
      <c r="E3897" t="s">
        <v>8865</v>
      </c>
      <c r="F3897" s="35" t="s">
        <v>12800</v>
      </c>
      <c r="G3897" s="1" t="s">
        <v>5105</v>
      </c>
      <c r="H3897" s="1" t="s">
        <v>5105</v>
      </c>
      <c r="I3897" s="3">
        <v>1</v>
      </c>
      <c r="J3897" s="1">
        <v>0</v>
      </c>
      <c r="K3897" s="1">
        <v>0</v>
      </c>
      <c r="L3897" s="3">
        <v>1</v>
      </c>
      <c r="M3897" s="6">
        <v>5250</v>
      </c>
      <c r="N3897" s="13">
        <v>5250</v>
      </c>
      <c r="O3897" s="3">
        <v>44</v>
      </c>
      <c r="P3897" s="1">
        <v>1.01</v>
      </c>
      <c r="Q3897" s="1">
        <v>1.01</v>
      </c>
      <c r="R3897" s="3">
        <v>47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30</v>
      </c>
      <c r="Z3897" s="1">
        <v>0</v>
      </c>
      <c r="AA3897" s="1">
        <v>0</v>
      </c>
      <c r="AB3897" s="1">
        <v>70</v>
      </c>
      <c r="AC3897" s="3">
        <v>11</v>
      </c>
      <c r="AD3897" s="1">
        <v>-9.6893048999999995E-2</v>
      </c>
      <c r="AE3897" s="1">
        <v>1.5037891538583099E-3</v>
      </c>
      <c r="AF3897" s="1">
        <v>3</v>
      </c>
      <c r="AG3897" s="1">
        <v>3</v>
      </c>
      <c r="AH3897" s="1">
        <v>11</v>
      </c>
      <c r="AI3897" s="1">
        <v>2</v>
      </c>
      <c r="AJ3897" s="1">
        <v>2</v>
      </c>
      <c r="AK3897" s="1">
        <v>51</v>
      </c>
    </row>
    <row r="3898" spans="1:37" x14ac:dyDescent="0.2">
      <c r="A3898" t="s">
        <v>3896</v>
      </c>
      <c r="B3898" t="s">
        <v>5412</v>
      </c>
      <c r="C3898" t="s">
        <v>5853</v>
      </c>
      <c r="D3898" t="s">
        <v>12794</v>
      </c>
      <c r="E3898" t="s">
        <v>9450</v>
      </c>
      <c r="F3898" s="35" t="s">
        <v>12801</v>
      </c>
      <c r="G3898" s="1" t="s">
        <v>5105</v>
      </c>
      <c r="H3898" s="1" t="s">
        <v>5105</v>
      </c>
      <c r="I3898" s="3">
        <v>1</v>
      </c>
      <c r="J3898" s="1">
        <v>0</v>
      </c>
      <c r="K3898" s="1">
        <v>0</v>
      </c>
      <c r="L3898" s="3">
        <v>1</v>
      </c>
      <c r="M3898" s="6">
        <v>5750</v>
      </c>
      <c r="N3898" s="13">
        <v>5750</v>
      </c>
      <c r="O3898" s="3">
        <v>44</v>
      </c>
      <c r="P3898" s="1">
        <v>1.01</v>
      </c>
      <c r="Q3898" s="1">
        <v>1.01</v>
      </c>
      <c r="R3898" s="3">
        <v>47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40</v>
      </c>
      <c r="Z3898" s="1">
        <v>0</v>
      </c>
      <c r="AA3898" s="1">
        <v>10</v>
      </c>
      <c r="AB3898" s="1">
        <v>50</v>
      </c>
      <c r="AC3898" s="3">
        <v>11</v>
      </c>
      <c r="AD3898" s="1">
        <v>-9.3440629999999997E-2</v>
      </c>
      <c r="AE3898" s="1">
        <v>-2.77751944887627E-2</v>
      </c>
      <c r="AF3898" s="1">
        <v>3</v>
      </c>
      <c r="AG3898" s="1">
        <v>3</v>
      </c>
      <c r="AH3898" s="1">
        <v>11</v>
      </c>
      <c r="AI3898" s="1">
        <v>2</v>
      </c>
      <c r="AJ3898" s="1">
        <v>2</v>
      </c>
      <c r="AK3898" s="1">
        <v>51</v>
      </c>
    </row>
    <row r="3899" spans="1:37" x14ac:dyDescent="0.2">
      <c r="A3899" t="s">
        <v>3897</v>
      </c>
      <c r="B3899" t="s">
        <v>5412</v>
      </c>
      <c r="C3899" t="s">
        <v>5853</v>
      </c>
      <c r="D3899" t="s">
        <v>12794</v>
      </c>
      <c r="E3899" t="s">
        <v>12802</v>
      </c>
      <c r="F3899" s="35" t="s">
        <v>12803</v>
      </c>
      <c r="G3899" s="1" t="s">
        <v>5105</v>
      </c>
      <c r="H3899" s="1" t="s">
        <v>5105</v>
      </c>
      <c r="I3899" s="3">
        <v>1</v>
      </c>
      <c r="J3899" s="1">
        <v>0</v>
      </c>
      <c r="K3899" s="1">
        <v>0</v>
      </c>
      <c r="L3899" s="3">
        <v>1</v>
      </c>
      <c r="M3899" s="6">
        <v>4350</v>
      </c>
      <c r="N3899" s="13">
        <v>4350</v>
      </c>
      <c r="O3899" s="3">
        <v>44</v>
      </c>
      <c r="P3899" s="1">
        <v>1.01</v>
      </c>
      <c r="Q3899" s="1">
        <v>1.01</v>
      </c>
      <c r="R3899" s="3">
        <v>47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30</v>
      </c>
      <c r="Z3899" s="1">
        <v>0</v>
      </c>
      <c r="AA3899" s="1">
        <v>0</v>
      </c>
      <c r="AB3899" s="1">
        <v>70</v>
      </c>
      <c r="AC3899" s="3">
        <v>11</v>
      </c>
      <c r="AD3899" s="1">
        <v>-9.6893048999999995E-2</v>
      </c>
      <c r="AE3899" s="1">
        <v>1.5037891538583199E-3</v>
      </c>
      <c r="AF3899" s="1">
        <v>3</v>
      </c>
      <c r="AG3899" s="1">
        <v>3</v>
      </c>
      <c r="AH3899" s="1">
        <v>11</v>
      </c>
      <c r="AI3899" s="1">
        <v>1</v>
      </c>
      <c r="AJ3899" s="1">
        <v>1</v>
      </c>
      <c r="AK3899" s="1">
        <v>51</v>
      </c>
    </row>
    <row r="3900" spans="1:37" x14ac:dyDescent="0.2">
      <c r="A3900" t="s">
        <v>3898</v>
      </c>
      <c r="B3900" t="s">
        <v>5412</v>
      </c>
      <c r="C3900" t="s">
        <v>5853</v>
      </c>
      <c r="D3900" t="s">
        <v>12794</v>
      </c>
      <c r="E3900" t="s">
        <v>12804</v>
      </c>
      <c r="F3900" s="35" t="s">
        <v>12805</v>
      </c>
      <c r="G3900" s="1" t="s">
        <v>5105</v>
      </c>
      <c r="H3900" s="1" t="s">
        <v>5105</v>
      </c>
      <c r="I3900" s="3">
        <v>1</v>
      </c>
      <c r="J3900" s="1">
        <v>1</v>
      </c>
      <c r="K3900" s="1">
        <v>1</v>
      </c>
      <c r="L3900" s="3">
        <v>1</v>
      </c>
      <c r="M3900" s="6">
        <v>3500</v>
      </c>
      <c r="N3900" s="13">
        <v>3500</v>
      </c>
      <c r="O3900" s="3">
        <v>44</v>
      </c>
      <c r="P3900" s="1">
        <v>1</v>
      </c>
      <c r="Q3900" s="1">
        <v>1</v>
      </c>
      <c r="R3900" s="3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30</v>
      </c>
      <c r="Z3900" s="1">
        <v>10</v>
      </c>
      <c r="AA3900" s="1">
        <v>10</v>
      </c>
      <c r="AB3900" s="1">
        <v>50</v>
      </c>
      <c r="AC3900" s="3">
        <v>1</v>
      </c>
      <c r="AD3900" s="1">
        <v>-9.1795597000000007E-2</v>
      </c>
      <c r="AE3900" s="1">
        <v>-2.0093695540573098E-2</v>
      </c>
      <c r="AF3900" s="1">
        <v>3</v>
      </c>
      <c r="AG3900" s="1">
        <v>3</v>
      </c>
      <c r="AH3900" s="1">
        <v>11</v>
      </c>
      <c r="AI3900" s="1">
        <v>2</v>
      </c>
      <c r="AJ3900" s="1">
        <v>2</v>
      </c>
      <c r="AK3900" s="1">
        <v>51</v>
      </c>
    </row>
    <row r="3901" spans="1:37" x14ac:dyDescent="0.2">
      <c r="A3901" t="s">
        <v>3899</v>
      </c>
      <c r="B3901" t="s">
        <v>5412</v>
      </c>
      <c r="C3901" t="s">
        <v>5853</v>
      </c>
      <c r="D3901" t="s">
        <v>12794</v>
      </c>
      <c r="E3901" t="s">
        <v>12806</v>
      </c>
      <c r="F3901" s="35" t="s">
        <v>12807</v>
      </c>
      <c r="G3901" s="1" t="s">
        <v>5105</v>
      </c>
      <c r="H3901" s="1" t="s">
        <v>5105</v>
      </c>
      <c r="I3901" s="3">
        <v>1</v>
      </c>
      <c r="J3901" s="1">
        <v>0</v>
      </c>
      <c r="K3901" s="1">
        <v>0</v>
      </c>
      <c r="L3901" s="3">
        <v>1</v>
      </c>
      <c r="M3901" s="6">
        <v>3250</v>
      </c>
      <c r="N3901" s="13">
        <v>3250</v>
      </c>
      <c r="O3901" s="3">
        <v>44</v>
      </c>
      <c r="P3901" s="1">
        <v>1.02</v>
      </c>
      <c r="Q3901" s="1">
        <v>1.02</v>
      </c>
      <c r="R3901" s="3">
        <v>47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30</v>
      </c>
      <c r="Z3901" s="1">
        <v>0</v>
      </c>
      <c r="AA3901" s="1">
        <v>0</v>
      </c>
      <c r="AB3901" s="1">
        <v>70</v>
      </c>
      <c r="AC3901" s="3">
        <v>11</v>
      </c>
      <c r="AD3901" s="1">
        <v>-9.6893048999999995E-2</v>
      </c>
      <c r="AE3901" s="1">
        <v>1.5037891538583301E-3</v>
      </c>
      <c r="AF3901" s="1">
        <v>3</v>
      </c>
      <c r="AG3901" s="1">
        <v>3</v>
      </c>
      <c r="AH3901" s="1">
        <v>11</v>
      </c>
      <c r="AI3901" s="1">
        <v>3</v>
      </c>
      <c r="AJ3901" s="1">
        <v>3</v>
      </c>
      <c r="AK3901" s="1">
        <v>51</v>
      </c>
    </row>
    <row r="3902" spans="1:37" x14ac:dyDescent="0.2">
      <c r="A3902" t="s">
        <v>3900</v>
      </c>
      <c r="B3902" t="s">
        <v>5123</v>
      </c>
      <c r="C3902" t="s">
        <v>5254</v>
      </c>
      <c r="D3902" t="s">
        <v>12808</v>
      </c>
      <c r="E3902" t="s">
        <v>12809</v>
      </c>
      <c r="F3902" s="35" t="s">
        <v>12810</v>
      </c>
      <c r="G3902" s="1" t="s">
        <v>5105</v>
      </c>
      <c r="H3902" s="1" t="s">
        <v>5105</v>
      </c>
      <c r="I3902" s="3">
        <v>1</v>
      </c>
      <c r="J3902" s="1">
        <v>0</v>
      </c>
      <c r="K3902" s="1">
        <v>0</v>
      </c>
      <c r="L3902" s="3">
        <v>1</v>
      </c>
      <c r="M3902" s="6">
        <v>79.2</v>
      </c>
      <c r="N3902" s="13">
        <v>79.2</v>
      </c>
      <c r="O3902" s="3">
        <v>44</v>
      </c>
      <c r="P3902" s="1" t="s">
        <v>2</v>
      </c>
      <c r="Q3902" s="1">
        <v>3.5600999999999998</v>
      </c>
      <c r="R3902" s="3" t="s">
        <v>14989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30</v>
      </c>
      <c r="Z3902" s="1">
        <v>0</v>
      </c>
      <c r="AA3902" s="1">
        <v>30</v>
      </c>
      <c r="AB3902" s="1">
        <v>40</v>
      </c>
      <c r="AC3902" s="3">
        <v>11</v>
      </c>
      <c r="AD3902" s="1">
        <v>-8.9501807000000003E-2</v>
      </c>
      <c r="AE3902" s="1">
        <v>-3.2361811093070202E-2</v>
      </c>
      <c r="AF3902" s="1">
        <v>2</v>
      </c>
      <c r="AG3902" s="1">
        <v>2</v>
      </c>
      <c r="AH3902" s="1">
        <v>11</v>
      </c>
      <c r="AI3902" s="1">
        <v>1</v>
      </c>
      <c r="AJ3902" s="1">
        <v>1</v>
      </c>
      <c r="AK3902" s="1">
        <v>51</v>
      </c>
    </row>
    <row r="3903" spans="1:37" x14ac:dyDescent="0.2">
      <c r="A3903" t="s">
        <v>3901</v>
      </c>
      <c r="B3903" t="s">
        <v>5123</v>
      </c>
      <c r="C3903" t="s">
        <v>5254</v>
      </c>
      <c r="D3903" t="s">
        <v>12808</v>
      </c>
      <c r="E3903" t="s">
        <v>12811</v>
      </c>
      <c r="F3903" s="35" t="s">
        <v>12812</v>
      </c>
      <c r="G3903" s="1" t="s">
        <v>5105</v>
      </c>
      <c r="H3903" s="1" t="s">
        <v>5105</v>
      </c>
      <c r="I3903" s="3">
        <v>2</v>
      </c>
      <c r="J3903" s="1">
        <v>0</v>
      </c>
      <c r="K3903" s="1">
        <v>0</v>
      </c>
      <c r="L3903" s="3">
        <v>1</v>
      </c>
      <c r="M3903" s="6">
        <v>128</v>
      </c>
      <c r="N3903" s="13">
        <v>128</v>
      </c>
      <c r="O3903" s="3">
        <v>44</v>
      </c>
      <c r="P3903" s="1" t="s">
        <v>2</v>
      </c>
      <c r="Q3903" s="1">
        <v>3.6364000000000001</v>
      </c>
      <c r="R3903" s="3" t="s">
        <v>14989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30</v>
      </c>
      <c r="Z3903" s="1">
        <v>0</v>
      </c>
      <c r="AA3903" s="1">
        <v>30</v>
      </c>
      <c r="AB3903" s="1">
        <v>40</v>
      </c>
      <c r="AC3903" s="3">
        <v>11</v>
      </c>
      <c r="AD3903" s="1">
        <v>-8.9501807000000003E-2</v>
      </c>
      <c r="AE3903" s="1">
        <v>-3.2361811093070202E-2</v>
      </c>
      <c r="AF3903" s="1">
        <v>2</v>
      </c>
      <c r="AG3903" s="1">
        <v>2</v>
      </c>
      <c r="AH3903" s="1">
        <v>11</v>
      </c>
      <c r="AI3903" s="1">
        <v>2</v>
      </c>
      <c r="AJ3903" s="1">
        <v>2</v>
      </c>
      <c r="AK3903" s="1">
        <v>51</v>
      </c>
    </row>
    <row r="3904" spans="1:37" x14ac:dyDescent="0.2">
      <c r="A3904" t="s">
        <v>3902</v>
      </c>
      <c r="B3904" t="s">
        <v>5123</v>
      </c>
      <c r="C3904" t="s">
        <v>5254</v>
      </c>
      <c r="D3904" t="s">
        <v>12808</v>
      </c>
      <c r="E3904" t="s">
        <v>8632</v>
      </c>
      <c r="F3904" s="35" t="s">
        <v>12813</v>
      </c>
      <c r="G3904" s="1" t="s">
        <v>5105</v>
      </c>
      <c r="H3904" s="1" t="s">
        <v>5105</v>
      </c>
      <c r="I3904" s="3">
        <v>1</v>
      </c>
      <c r="J3904" s="1">
        <v>0</v>
      </c>
      <c r="K3904" s="1">
        <v>0</v>
      </c>
      <c r="L3904" s="3">
        <v>1</v>
      </c>
      <c r="M3904" s="6">
        <v>72.900000000000006</v>
      </c>
      <c r="N3904" s="13">
        <v>72.900000000000006</v>
      </c>
      <c r="O3904" s="3">
        <v>44</v>
      </c>
      <c r="P3904" s="1">
        <v>1</v>
      </c>
      <c r="Q3904" s="1">
        <v>1</v>
      </c>
      <c r="R3904" s="3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30</v>
      </c>
      <c r="Z3904" s="1">
        <v>0</v>
      </c>
      <c r="AA3904" s="1">
        <v>30</v>
      </c>
      <c r="AB3904" s="1">
        <v>40</v>
      </c>
      <c r="AC3904" s="3">
        <v>11</v>
      </c>
      <c r="AD3904" s="1">
        <v>-8.9501807000000003E-2</v>
      </c>
      <c r="AE3904" s="1">
        <v>-3.2361811093070202E-2</v>
      </c>
      <c r="AF3904" s="1">
        <v>2</v>
      </c>
      <c r="AG3904" s="1">
        <v>2</v>
      </c>
      <c r="AH3904" s="1">
        <v>11</v>
      </c>
      <c r="AI3904" s="1">
        <v>2</v>
      </c>
      <c r="AJ3904" s="1">
        <v>2</v>
      </c>
      <c r="AK3904" s="1">
        <v>51</v>
      </c>
    </row>
    <row r="3905" spans="1:37" x14ac:dyDescent="0.2">
      <c r="A3905" t="s">
        <v>3903</v>
      </c>
      <c r="B3905" t="s">
        <v>5123</v>
      </c>
      <c r="C3905" t="s">
        <v>5254</v>
      </c>
      <c r="D3905" t="s">
        <v>12808</v>
      </c>
      <c r="E3905" t="s">
        <v>12814</v>
      </c>
      <c r="F3905" s="35" t="s">
        <v>12815</v>
      </c>
      <c r="G3905" s="1" t="s">
        <v>5105</v>
      </c>
      <c r="H3905" s="1" t="s">
        <v>5105</v>
      </c>
      <c r="I3905" s="3">
        <v>1</v>
      </c>
      <c r="J3905" s="1">
        <v>0</v>
      </c>
      <c r="K3905" s="1">
        <v>0</v>
      </c>
      <c r="L3905" s="3">
        <v>1</v>
      </c>
      <c r="M3905" s="6">
        <v>222.6</v>
      </c>
      <c r="N3905" s="13">
        <v>222.6</v>
      </c>
      <c r="O3905" s="3">
        <v>44</v>
      </c>
      <c r="P3905" s="1" t="s">
        <v>2</v>
      </c>
      <c r="Q3905" s="1">
        <v>3.9876999999999998</v>
      </c>
      <c r="R3905" s="3" t="s">
        <v>14989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30</v>
      </c>
      <c r="Z3905" s="1">
        <v>0</v>
      </c>
      <c r="AA3905" s="1">
        <v>30</v>
      </c>
      <c r="AB3905" s="1">
        <v>40</v>
      </c>
      <c r="AC3905" s="3">
        <v>11</v>
      </c>
      <c r="AD3905" s="1">
        <v>-8.9501807000000003E-2</v>
      </c>
      <c r="AE3905" s="1">
        <v>-3.2361811093070202E-2</v>
      </c>
      <c r="AF3905" s="1">
        <v>2</v>
      </c>
      <c r="AG3905" s="1">
        <v>2</v>
      </c>
      <c r="AH3905" s="1">
        <v>11</v>
      </c>
      <c r="AI3905" s="1">
        <v>2</v>
      </c>
      <c r="AJ3905" s="1">
        <v>2</v>
      </c>
      <c r="AK3905" s="1">
        <v>51</v>
      </c>
    </row>
    <row r="3906" spans="1:37" x14ac:dyDescent="0.2">
      <c r="A3906" t="s">
        <v>3904</v>
      </c>
      <c r="B3906" t="s">
        <v>5123</v>
      </c>
      <c r="C3906" t="s">
        <v>5254</v>
      </c>
      <c r="D3906" t="s">
        <v>12808</v>
      </c>
      <c r="E3906" t="s">
        <v>12816</v>
      </c>
      <c r="F3906" s="35" t="s">
        <v>12817</v>
      </c>
      <c r="G3906" s="1" t="s">
        <v>5105</v>
      </c>
      <c r="H3906" s="1" t="s">
        <v>5105</v>
      </c>
      <c r="I3906" s="3">
        <v>2</v>
      </c>
      <c r="J3906" s="1">
        <v>0</v>
      </c>
      <c r="K3906" s="1">
        <v>0</v>
      </c>
      <c r="L3906" s="3">
        <v>1</v>
      </c>
      <c r="M3906" s="6">
        <v>132.9</v>
      </c>
      <c r="N3906" s="13">
        <v>132.9</v>
      </c>
      <c r="O3906" s="3">
        <v>44</v>
      </c>
      <c r="P3906" s="1" t="s">
        <v>2</v>
      </c>
      <c r="Q3906" s="1">
        <v>3.7946</v>
      </c>
      <c r="R3906" s="3" t="s">
        <v>14989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30</v>
      </c>
      <c r="Z3906" s="1">
        <v>0</v>
      </c>
      <c r="AA3906" s="1">
        <v>30</v>
      </c>
      <c r="AB3906" s="1">
        <v>40</v>
      </c>
      <c r="AC3906" s="3">
        <v>11</v>
      </c>
      <c r="AD3906" s="1">
        <v>-8.9501807000000003E-2</v>
      </c>
      <c r="AE3906" s="1">
        <v>-3.2361811093070202E-2</v>
      </c>
      <c r="AF3906" s="1">
        <v>2</v>
      </c>
      <c r="AG3906" s="1">
        <v>2</v>
      </c>
      <c r="AH3906" s="1">
        <v>11</v>
      </c>
      <c r="AI3906" s="1">
        <v>1</v>
      </c>
      <c r="AJ3906" s="1">
        <v>1</v>
      </c>
      <c r="AK3906" s="1">
        <v>51</v>
      </c>
    </row>
    <row r="3907" spans="1:37" x14ac:dyDescent="0.2">
      <c r="A3907" t="s">
        <v>3905</v>
      </c>
      <c r="B3907" t="s">
        <v>5181</v>
      </c>
      <c r="C3907" t="s">
        <v>7306</v>
      </c>
      <c r="D3907" t="s">
        <v>12818</v>
      </c>
      <c r="E3907" t="s">
        <v>6898</v>
      </c>
      <c r="F3907" s="35" t="s">
        <v>12819</v>
      </c>
      <c r="G3907" s="1" t="s">
        <v>5104</v>
      </c>
      <c r="H3907" s="1" t="s">
        <v>5104</v>
      </c>
      <c r="I3907" s="3">
        <v>1</v>
      </c>
      <c r="J3907" s="1">
        <v>1</v>
      </c>
      <c r="K3907" s="1">
        <v>1</v>
      </c>
      <c r="L3907" s="3">
        <v>1</v>
      </c>
      <c r="M3907" s="6">
        <v>10000</v>
      </c>
      <c r="N3907" s="13">
        <v>10000</v>
      </c>
      <c r="O3907" s="3">
        <v>44</v>
      </c>
      <c r="P3907" s="1">
        <v>2.64</v>
      </c>
      <c r="Q3907" s="1">
        <v>2.64</v>
      </c>
      <c r="R3907" s="3">
        <v>47</v>
      </c>
      <c r="S3907" s="1">
        <v>100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3">
        <v>11</v>
      </c>
      <c r="AD3907" s="1">
        <v>9.9855619000000007E-2</v>
      </c>
      <c r="AE3907" s="1">
        <v>2.21434269404167E-2</v>
      </c>
      <c r="AF3907" s="1">
        <v>1</v>
      </c>
      <c r="AG3907" s="1">
        <v>1</v>
      </c>
      <c r="AH3907" s="1">
        <v>11</v>
      </c>
      <c r="AI3907" s="1">
        <v>6</v>
      </c>
      <c r="AJ3907" s="1">
        <v>6</v>
      </c>
      <c r="AK3907" s="1">
        <v>51</v>
      </c>
    </row>
    <row r="3908" spans="1:37" x14ac:dyDescent="0.2">
      <c r="A3908" t="s">
        <v>3906</v>
      </c>
      <c r="B3908" t="s">
        <v>5123</v>
      </c>
      <c r="C3908" t="s">
        <v>5124</v>
      </c>
      <c r="D3908" t="s">
        <v>12820</v>
      </c>
      <c r="E3908" t="s">
        <v>12821</v>
      </c>
      <c r="F3908" s="35" t="s">
        <v>12822</v>
      </c>
      <c r="G3908" s="1" t="s">
        <v>2</v>
      </c>
      <c r="H3908" s="1" t="s">
        <v>5104</v>
      </c>
      <c r="I3908" s="14" t="s">
        <v>14989</v>
      </c>
      <c r="J3908" s="1" t="s">
        <v>2</v>
      </c>
      <c r="K3908" s="1">
        <v>0</v>
      </c>
      <c r="L3908" s="14" t="s">
        <v>14989</v>
      </c>
      <c r="M3908" s="6">
        <v>81</v>
      </c>
      <c r="N3908" s="13">
        <v>81</v>
      </c>
      <c r="O3908" s="3">
        <v>44</v>
      </c>
      <c r="P3908" s="1">
        <v>2.68</v>
      </c>
      <c r="Q3908" s="1">
        <v>2.68</v>
      </c>
      <c r="R3908" s="3">
        <v>47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60</v>
      </c>
      <c r="Z3908" s="1">
        <v>0</v>
      </c>
      <c r="AA3908" s="1">
        <v>0</v>
      </c>
      <c r="AB3908" s="1">
        <v>40</v>
      </c>
      <c r="AC3908" s="3">
        <v>11</v>
      </c>
      <c r="AD3908" s="1">
        <v>-8.3793786999999995E-2</v>
      </c>
      <c r="AE3908" s="1">
        <v>-4.8056157847191298E-2</v>
      </c>
      <c r="AF3908" s="1">
        <v>1</v>
      </c>
      <c r="AG3908" s="1">
        <v>1</v>
      </c>
      <c r="AH3908" s="1">
        <v>11</v>
      </c>
      <c r="AI3908" s="1">
        <v>1</v>
      </c>
      <c r="AJ3908" s="1">
        <v>1</v>
      </c>
      <c r="AK3908" s="1">
        <v>51</v>
      </c>
    </row>
    <row r="3909" spans="1:37" x14ac:dyDescent="0.2">
      <c r="A3909" t="s">
        <v>3907</v>
      </c>
      <c r="B3909" t="s">
        <v>5123</v>
      </c>
      <c r="C3909" t="s">
        <v>5254</v>
      </c>
      <c r="D3909" t="s">
        <v>12823</v>
      </c>
      <c r="E3909" t="s">
        <v>12824</v>
      </c>
      <c r="F3909" s="35" t="s">
        <v>12825</v>
      </c>
      <c r="G3909" s="1" t="s">
        <v>5105</v>
      </c>
      <c r="H3909" s="1" t="s">
        <v>5105</v>
      </c>
      <c r="I3909" s="3">
        <v>1</v>
      </c>
      <c r="J3909" s="1">
        <v>0</v>
      </c>
      <c r="K3909" s="1">
        <v>0</v>
      </c>
      <c r="L3909" s="3">
        <v>1</v>
      </c>
      <c r="M3909" s="6">
        <v>350</v>
      </c>
      <c r="N3909" s="13">
        <v>350</v>
      </c>
      <c r="O3909" s="3">
        <v>44</v>
      </c>
      <c r="P3909" s="1" t="s">
        <v>2</v>
      </c>
      <c r="Q3909" s="1">
        <v>3.6665000000000001</v>
      </c>
      <c r="R3909" s="3" t="s">
        <v>14989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30</v>
      </c>
      <c r="Z3909" s="1">
        <v>0</v>
      </c>
      <c r="AA3909" s="1">
        <v>70</v>
      </c>
      <c r="AB3909" s="1">
        <v>0</v>
      </c>
      <c r="AC3909" s="3">
        <v>11</v>
      </c>
      <c r="AD3909" s="1">
        <v>-4.4607587999999997E-2</v>
      </c>
      <c r="AE3909" s="1">
        <v>-8.8453768576834402E-2</v>
      </c>
      <c r="AF3909" s="1">
        <v>2</v>
      </c>
      <c r="AG3909" s="1">
        <v>2</v>
      </c>
      <c r="AH3909" s="1">
        <v>11</v>
      </c>
      <c r="AI3909" s="1">
        <v>2</v>
      </c>
      <c r="AJ3909" s="1">
        <v>2</v>
      </c>
      <c r="AK3909" s="1">
        <v>51</v>
      </c>
    </row>
    <row r="3910" spans="1:37" x14ac:dyDescent="0.2">
      <c r="A3910" t="s">
        <v>3908</v>
      </c>
      <c r="B3910" t="s">
        <v>5123</v>
      </c>
      <c r="C3910" t="s">
        <v>5254</v>
      </c>
      <c r="D3910" t="s">
        <v>12823</v>
      </c>
      <c r="E3910" t="s">
        <v>12826</v>
      </c>
      <c r="F3910" s="35" t="s">
        <v>12827</v>
      </c>
      <c r="G3910" s="1" t="s">
        <v>5105</v>
      </c>
      <c r="H3910" s="1" t="s">
        <v>5105</v>
      </c>
      <c r="I3910" s="3">
        <v>1</v>
      </c>
      <c r="J3910" s="1">
        <v>0</v>
      </c>
      <c r="K3910" s="1">
        <v>0</v>
      </c>
      <c r="L3910" s="3">
        <v>1</v>
      </c>
      <c r="M3910" s="6">
        <v>621.5</v>
      </c>
      <c r="N3910" s="13">
        <v>621.5</v>
      </c>
      <c r="O3910" s="3">
        <v>44</v>
      </c>
      <c r="P3910" s="1">
        <v>1.4775</v>
      </c>
      <c r="Q3910" s="1">
        <v>1.4775</v>
      </c>
      <c r="R3910" s="3">
        <v>47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30</v>
      </c>
      <c r="Z3910" s="1">
        <v>0</v>
      </c>
      <c r="AA3910" s="1">
        <v>70</v>
      </c>
      <c r="AB3910" s="1">
        <v>0</v>
      </c>
      <c r="AC3910" s="3">
        <v>11</v>
      </c>
      <c r="AD3910" s="1">
        <v>-4.4607587999999997E-2</v>
      </c>
      <c r="AE3910" s="1">
        <v>-8.8453768576834402E-2</v>
      </c>
      <c r="AF3910" s="1">
        <v>2</v>
      </c>
      <c r="AG3910" s="1">
        <v>2</v>
      </c>
      <c r="AH3910" s="1">
        <v>11</v>
      </c>
      <c r="AI3910" s="1">
        <v>4</v>
      </c>
      <c r="AJ3910" s="1">
        <v>4</v>
      </c>
      <c r="AK3910" s="1">
        <v>51</v>
      </c>
    </row>
    <row r="3911" spans="1:37" x14ac:dyDescent="0.2">
      <c r="A3911" t="s">
        <v>3909</v>
      </c>
      <c r="B3911" t="s">
        <v>5123</v>
      </c>
      <c r="C3911" t="s">
        <v>5124</v>
      </c>
      <c r="D3911" t="s">
        <v>12828</v>
      </c>
      <c r="E3911" t="s">
        <v>12829</v>
      </c>
      <c r="F3911" s="35" t="s">
        <v>12830</v>
      </c>
      <c r="G3911" s="1" t="s">
        <v>5106</v>
      </c>
      <c r="H3911" s="1" t="s">
        <v>5106</v>
      </c>
      <c r="I3911" s="3">
        <v>1</v>
      </c>
      <c r="J3911" s="1">
        <v>1</v>
      </c>
      <c r="K3911" s="1">
        <v>1</v>
      </c>
      <c r="L3911" s="3">
        <v>1</v>
      </c>
      <c r="M3911" s="6">
        <v>369.6</v>
      </c>
      <c r="N3911" s="13">
        <v>369.6</v>
      </c>
      <c r="O3911" s="3">
        <v>44</v>
      </c>
      <c r="P3911" s="1">
        <v>3.4950000000000001</v>
      </c>
      <c r="Q3911" s="1">
        <v>3.4950000000000001</v>
      </c>
      <c r="R3911" s="3">
        <v>47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100</v>
      </c>
      <c r="AC3911" s="3">
        <v>11</v>
      </c>
      <c r="AD3911" s="1">
        <v>-9.0224465000000004E-2</v>
      </c>
      <c r="AE3911" s="1">
        <v>7.4363546281954407E-2</v>
      </c>
      <c r="AF3911" s="1">
        <v>1</v>
      </c>
      <c r="AG3911" s="1">
        <v>1</v>
      </c>
      <c r="AH3911" s="1">
        <v>11</v>
      </c>
      <c r="AI3911" s="1">
        <v>4</v>
      </c>
      <c r="AJ3911" s="1">
        <v>4</v>
      </c>
      <c r="AK3911" s="1">
        <v>51</v>
      </c>
    </row>
    <row r="3912" spans="1:37" x14ac:dyDescent="0.2">
      <c r="A3912" t="s">
        <v>3910</v>
      </c>
      <c r="B3912" t="s">
        <v>5123</v>
      </c>
      <c r="C3912" t="s">
        <v>5124</v>
      </c>
      <c r="D3912" t="s">
        <v>12828</v>
      </c>
      <c r="E3912" t="s">
        <v>12831</v>
      </c>
      <c r="F3912" s="35" t="s">
        <v>12832</v>
      </c>
      <c r="G3912" s="1" t="s">
        <v>5104</v>
      </c>
      <c r="H3912" s="1" t="s">
        <v>5104</v>
      </c>
      <c r="I3912" s="3">
        <v>1</v>
      </c>
      <c r="J3912" s="1">
        <v>0</v>
      </c>
      <c r="K3912" s="1">
        <v>0</v>
      </c>
      <c r="L3912" s="3">
        <v>1</v>
      </c>
      <c r="M3912" s="6" t="s">
        <v>2</v>
      </c>
      <c r="N3912" s="13">
        <v>143.1</v>
      </c>
      <c r="O3912" s="3" t="s">
        <v>14989</v>
      </c>
      <c r="P3912" s="1">
        <v>3.5</v>
      </c>
      <c r="Q3912" s="1">
        <v>3.5</v>
      </c>
      <c r="R3912" s="3">
        <v>47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100</v>
      </c>
      <c r="AC3912" s="3">
        <v>11</v>
      </c>
      <c r="AD3912" s="1">
        <v>-9.0224465000000004E-2</v>
      </c>
      <c r="AE3912" s="1">
        <v>7.4363546281954407E-2</v>
      </c>
      <c r="AF3912" s="1">
        <v>1</v>
      </c>
      <c r="AG3912" s="1">
        <v>1</v>
      </c>
      <c r="AH3912" s="1">
        <v>11</v>
      </c>
      <c r="AI3912" s="1">
        <v>3</v>
      </c>
      <c r="AJ3912" s="1">
        <v>3</v>
      </c>
      <c r="AK3912" s="1">
        <v>51</v>
      </c>
    </row>
    <row r="3913" spans="1:37" x14ac:dyDescent="0.2">
      <c r="A3913" t="s">
        <v>3911</v>
      </c>
      <c r="B3913" t="s">
        <v>5565</v>
      </c>
      <c r="C3913" t="s">
        <v>5566</v>
      </c>
      <c r="D3913" t="s">
        <v>12833</v>
      </c>
      <c r="E3913" t="s">
        <v>12834</v>
      </c>
      <c r="F3913" s="35" t="s">
        <v>12835</v>
      </c>
      <c r="G3913" s="1" t="s">
        <v>5104</v>
      </c>
      <c r="H3913" s="1" t="s">
        <v>5104</v>
      </c>
      <c r="I3913" s="3">
        <v>13</v>
      </c>
      <c r="J3913" s="1">
        <v>1</v>
      </c>
      <c r="K3913" s="1">
        <v>1</v>
      </c>
      <c r="L3913" s="3">
        <v>1</v>
      </c>
      <c r="M3913" s="6">
        <v>27.5</v>
      </c>
      <c r="N3913" s="13">
        <v>27.5</v>
      </c>
      <c r="O3913" s="3">
        <v>44</v>
      </c>
      <c r="P3913" s="1">
        <v>4.75</v>
      </c>
      <c r="Q3913" s="1">
        <v>4.75</v>
      </c>
      <c r="R3913" s="3">
        <v>47</v>
      </c>
      <c r="S3913" s="1">
        <v>70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30</v>
      </c>
      <c r="AA3913" s="1">
        <v>0</v>
      </c>
      <c r="AB3913" s="1">
        <v>0</v>
      </c>
      <c r="AC3913" s="3">
        <v>11</v>
      </c>
      <c r="AD3913" s="1">
        <v>9.2507608000000005E-2</v>
      </c>
      <c r="AE3913" s="1">
        <v>9.8715841464600395E-3</v>
      </c>
      <c r="AF3913" s="1">
        <v>3</v>
      </c>
      <c r="AG3913" s="1">
        <v>3</v>
      </c>
      <c r="AH3913" s="1">
        <v>11</v>
      </c>
      <c r="AI3913" s="1">
        <v>3</v>
      </c>
      <c r="AJ3913" s="1">
        <v>3</v>
      </c>
      <c r="AK3913" s="1">
        <v>51</v>
      </c>
    </row>
    <row r="3914" spans="1:37" x14ac:dyDescent="0.2">
      <c r="A3914" t="s">
        <v>3912</v>
      </c>
      <c r="B3914" t="s">
        <v>5565</v>
      </c>
      <c r="C3914" t="s">
        <v>5566</v>
      </c>
      <c r="D3914" t="s">
        <v>12833</v>
      </c>
      <c r="E3914" t="s">
        <v>12836</v>
      </c>
      <c r="F3914" s="35" t="s">
        <v>12837</v>
      </c>
      <c r="G3914" s="1" t="s">
        <v>5104</v>
      </c>
      <c r="H3914" s="1" t="s">
        <v>5104</v>
      </c>
      <c r="I3914" s="3">
        <v>1</v>
      </c>
      <c r="J3914" s="1">
        <v>1</v>
      </c>
      <c r="K3914" s="1">
        <v>1</v>
      </c>
      <c r="L3914" s="3">
        <v>1</v>
      </c>
      <c r="M3914" s="6">
        <v>32.5</v>
      </c>
      <c r="N3914" s="13">
        <v>32.5</v>
      </c>
      <c r="O3914" s="3">
        <v>44</v>
      </c>
      <c r="P3914" s="1">
        <v>5.91</v>
      </c>
      <c r="Q3914" s="1">
        <v>5.91</v>
      </c>
      <c r="R3914" s="3">
        <v>47</v>
      </c>
      <c r="S3914" s="1">
        <v>100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3">
        <v>11</v>
      </c>
      <c r="AD3914" s="1">
        <v>9.9855619000000007E-2</v>
      </c>
      <c r="AE3914" s="1">
        <v>2.21434269404167E-2</v>
      </c>
      <c r="AF3914" s="1">
        <v>1</v>
      </c>
      <c r="AG3914" s="1">
        <v>1</v>
      </c>
      <c r="AH3914" s="1">
        <v>11</v>
      </c>
      <c r="AI3914" s="1">
        <v>4</v>
      </c>
      <c r="AJ3914" s="1">
        <v>4</v>
      </c>
      <c r="AK3914" s="1">
        <v>51</v>
      </c>
    </row>
    <row r="3915" spans="1:37" x14ac:dyDescent="0.2">
      <c r="A3915" t="s">
        <v>3913</v>
      </c>
      <c r="B3915" t="s">
        <v>5565</v>
      </c>
      <c r="C3915" t="s">
        <v>5566</v>
      </c>
      <c r="D3915" t="s">
        <v>12833</v>
      </c>
      <c r="E3915" t="s">
        <v>10366</v>
      </c>
      <c r="F3915" s="35" t="s">
        <v>12838</v>
      </c>
      <c r="G3915" s="1" t="s">
        <v>5104</v>
      </c>
      <c r="H3915" s="1" t="s">
        <v>5104</v>
      </c>
      <c r="I3915" s="3">
        <v>1</v>
      </c>
      <c r="J3915" s="1">
        <v>0</v>
      </c>
      <c r="K3915" s="1">
        <v>0</v>
      </c>
      <c r="L3915" s="3">
        <v>1</v>
      </c>
      <c r="M3915" s="6">
        <v>17</v>
      </c>
      <c r="N3915" s="13">
        <v>17</v>
      </c>
      <c r="O3915" s="3">
        <v>44</v>
      </c>
      <c r="P3915" s="1">
        <v>5.94</v>
      </c>
      <c r="Q3915" s="1">
        <v>5.94</v>
      </c>
      <c r="R3915" s="3">
        <v>47</v>
      </c>
      <c r="S3915" s="1">
        <v>90</v>
      </c>
      <c r="T3915" s="1">
        <v>0</v>
      </c>
      <c r="U3915" s="1">
        <v>0</v>
      </c>
      <c r="V3915" s="1">
        <v>0</v>
      </c>
      <c r="W3915" s="1">
        <v>10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3">
        <v>11</v>
      </c>
      <c r="AD3915" s="1">
        <v>9.8823072999999997E-2</v>
      </c>
      <c r="AE3915" s="1">
        <v>1.9161475449951299E-2</v>
      </c>
      <c r="AF3915" s="1">
        <v>1</v>
      </c>
      <c r="AG3915" s="1">
        <v>1</v>
      </c>
      <c r="AH3915" s="1">
        <v>11</v>
      </c>
      <c r="AI3915" s="1">
        <v>4</v>
      </c>
      <c r="AJ3915" s="1">
        <v>4</v>
      </c>
      <c r="AK3915" s="1">
        <v>51</v>
      </c>
    </row>
    <row r="3916" spans="1:37" x14ac:dyDescent="0.2">
      <c r="A3916" t="s">
        <v>3914</v>
      </c>
      <c r="B3916" t="s">
        <v>5565</v>
      </c>
      <c r="C3916" t="s">
        <v>5566</v>
      </c>
      <c r="D3916" t="s">
        <v>12833</v>
      </c>
      <c r="E3916" t="s">
        <v>12839</v>
      </c>
      <c r="F3916" s="35" t="s">
        <v>12840</v>
      </c>
      <c r="G3916" s="1" t="s">
        <v>5104</v>
      </c>
      <c r="H3916" s="1" t="s">
        <v>5104</v>
      </c>
      <c r="I3916" s="3">
        <v>13</v>
      </c>
      <c r="J3916" s="1">
        <v>1</v>
      </c>
      <c r="K3916" s="1">
        <v>1</v>
      </c>
      <c r="L3916" s="3">
        <v>1</v>
      </c>
      <c r="M3916" s="6">
        <v>20</v>
      </c>
      <c r="N3916" s="13">
        <v>20</v>
      </c>
      <c r="O3916" s="3">
        <v>44</v>
      </c>
      <c r="P3916" s="1">
        <v>4</v>
      </c>
      <c r="Q3916" s="1">
        <v>4</v>
      </c>
      <c r="R3916" s="3">
        <v>47</v>
      </c>
      <c r="S3916" s="1">
        <v>100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3">
        <v>11</v>
      </c>
      <c r="AD3916" s="1">
        <v>9.9855619000000007E-2</v>
      </c>
      <c r="AE3916" s="1">
        <v>2.21434269404167E-2</v>
      </c>
      <c r="AF3916" s="1">
        <v>1</v>
      </c>
      <c r="AG3916" s="1">
        <v>1</v>
      </c>
      <c r="AH3916" s="1">
        <v>11</v>
      </c>
      <c r="AI3916" s="1">
        <v>4</v>
      </c>
      <c r="AJ3916" s="1">
        <v>4</v>
      </c>
      <c r="AK3916" s="1">
        <v>51</v>
      </c>
    </row>
    <row r="3917" spans="1:37" x14ac:dyDescent="0.2">
      <c r="A3917" t="s">
        <v>3915</v>
      </c>
      <c r="B3917" t="s">
        <v>5565</v>
      </c>
      <c r="C3917" t="s">
        <v>5566</v>
      </c>
      <c r="D3917" t="s">
        <v>12833</v>
      </c>
      <c r="E3917" t="s">
        <v>12841</v>
      </c>
      <c r="F3917" s="35" t="s">
        <v>12842</v>
      </c>
      <c r="G3917" s="1" t="s">
        <v>5104</v>
      </c>
      <c r="H3917" s="1" t="s">
        <v>5104</v>
      </c>
      <c r="I3917" s="3">
        <v>2</v>
      </c>
      <c r="J3917" s="1">
        <v>1</v>
      </c>
      <c r="K3917" s="1">
        <v>1</v>
      </c>
      <c r="L3917" s="3">
        <v>1</v>
      </c>
      <c r="M3917" s="6">
        <v>23.5</v>
      </c>
      <c r="N3917" s="13">
        <v>23.5</v>
      </c>
      <c r="O3917" s="3">
        <v>44</v>
      </c>
      <c r="P3917" s="1">
        <v>6</v>
      </c>
      <c r="Q3917" s="1">
        <v>6</v>
      </c>
      <c r="R3917" s="14">
        <v>1</v>
      </c>
      <c r="S3917" s="1">
        <v>100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3">
        <v>11</v>
      </c>
      <c r="AD3917" s="1">
        <v>9.9855619000000007E-2</v>
      </c>
      <c r="AE3917" s="1">
        <v>2.21434269404167E-2</v>
      </c>
      <c r="AF3917" s="1">
        <v>1</v>
      </c>
      <c r="AG3917" s="1">
        <v>1</v>
      </c>
      <c r="AH3917" s="1">
        <v>11</v>
      </c>
      <c r="AI3917" s="1">
        <v>2</v>
      </c>
      <c r="AJ3917" s="1">
        <v>2</v>
      </c>
      <c r="AK3917" s="1">
        <v>51</v>
      </c>
    </row>
    <row r="3918" spans="1:37" x14ac:dyDescent="0.2">
      <c r="A3918" t="s">
        <v>3916</v>
      </c>
      <c r="B3918" t="s">
        <v>5565</v>
      </c>
      <c r="C3918" t="s">
        <v>5566</v>
      </c>
      <c r="D3918" t="s">
        <v>12833</v>
      </c>
      <c r="E3918" t="s">
        <v>12843</v>
      </c>
      <c r="F3918" s="35" t="s">
        <v>12844</v>
      </c>
      <c r="G3918" s="1" t="s">
        <v>5104</v>
      </c>
      <c r="H3918" s="1" t="s">
        <v>5104</v>
      </c>
      <c r="I3918" s="3">
        <v>13</v>
      </c>
      <c r="J3918" s="1">
        <v>1</v>
      </c>
      <c r="K3918" s="1">
        <v>1</v>
      </c>
      <c r="L3918" s="3">
        <v>1</v>
      </c>
      <c r="M3918" s="6">
        <v>40</v>
      </c>
      <c r="N3918" s="13">
        <v>40</v>
      </c>
      <c r="O3918" s="3">
        <v>44</v>
      </c>
      <c r="P3918" s="1">
        <v>5.9924999999999997</v>
      </c>
      <c r="Q3918" s="1">
        <v>5.9924999999999997</v>
      </c>
      <c r="R3918" s="3">
        <v>47</v>
      </c>
      <c r="S3918" s="1">
        <v>100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3">
        <v>11</v>
      </c>
      <c r="AD3918" s="1">
        <v>9.9855619000000007E-2</v>
      </c>
      <c r="AE3918" s="1">
        <v>2.21434269404167E-2</v>
      </c>
      <c r="AF3918" s="1">
        <v>1</v>
      </c>
      <c r="AG3918" s="1">
        <v>1</v>
      </c>
      <c r="AH3918" s="1">
        <v>11</v>
      </c>
      <c r="AI3918" s="1">
        <v>3</v>
      </c>
      <c r="AJ3918" s="1">
        <v>3</v>
      </c>
      <c r="AK3918" s="1">
        <v>51</v>
      </c>
    </row>
    <row r="3919" spans="1:37" x14ac:dyDescent="0.2">
      <c r="A3919" t="s">
        <v>3917</v>
      </c>
      <c r="B3919" t="s">
        <v>5123</v>
      </c>
      <c r="C3919" t="s">
        <v>5124</v>
      </c>
      <c r="D3919" t="s">
        <v>12845</v>
      </c>
      <c r="E3919" t="s">
        <v>12846</v>
      </c>
      <c r="F3919" s="35" t="s">
        <v>14939</v>
      </c>
      <c r="G3919" s="1" t="s">
        <v>2</v>
      </c>
      <c r="H3919" s="1" t="s">
        <v>5104</v>
      </c>
      <c r="I3919" s="14" t="s">
        <v>14989</v>
      </c>
      <c r="J3919" s="1" t="s">
        <v>2</v>
      </c>
      <c r="K3919" s="1">
        <v>0</v>
      </c>
      <c r="L3919" s="14" t="s">
        <v>14989</v>
      </c>
      <c r="M3919" s="6" t="s">
        <v>2</v>
      </c>
      <c r="N3919" s="13">
        <v>194.4</v>
      </c>
      <c r="O3919" s="3" t="s">
        <v>14989</v>
      </c>
      <c r="P3919" s="1" t="s">
        <v>2</v>
      </c>
      <c r="Q3919" s="1">
        <v>4.1323999999999996</v>
      </c>
      <c r="R3919" s="3" t="s">
        <v>14989</v>
      </c>
      <c r="S3919" s="1">
        <v>30</v>
      </c>
      <c r="T3919" s="1">
        <v>0</v>
      </c>
      <c r="U3919" s="1">
        <v>0</v>
      </c>
      <c r="V3919" s="1">
        <v>0</v>
      </c>
      <c r="W3919" s="1">
        <v>1</v>
      </c>
      <c r="X3919" s="1">
        <v>0</v>
      </c>
      <c r="Y3919" s="1">
        <v>20</v>
      </c>
      <c r="Z3919" s="1">
        <v>0</v>
      </c>
      <c r="AA3919" s="1">
        <v>0</v>
      </c>
      <c r="AB3919" s="1">
        <v>49</v>
      </c>
      <c r="AC3919" s="3">
        <v>44</v>
      </c>
      <c r="AD3919" s="1">
        <v>-2.9141044000000001E-2</v>
      </c>
      <c r="AE3919" s="1">
        <v>1.31408496529866E-2</v>
      </c>
      <c r="AF3919" s="1">
        <v>1</v>
      </c>
      <c r="AG3919" s="1">
        <v>1</v>
      </c>
      <c r="AH3919" s="1">
        <v>56</v>
      </c>
      <c r="AI3919" s="1">
        <v>1</v>
      </c>
      <c r="AJ3919" s="1">
        <v>1</v>
      </c>
      <c r="AK3919" s="1">
        <v>51</v>
      </c>
    </row>
    <row r="3920" spans="1:37" x14ac:dyDescent="0.2">
      <c r="A3920" t="s">
        <v>3918</v>
      </c>
      <c r="B3920" t="s">
        <v>5228</v>
      </c>
      <c r="C3920" t="s">
        <v>8738</v>
      </c>
      <c r="D3920" t="s">
        <v>12847</v>
      </c>
      <c r="E3920" t="s">
        <v>5864</v>
      </c>
      <c r="F3920" s="35" t="s">
        <v>12848</v>
      </c>
      <c r="G3920" s="1" t="s">
        <v>5104</v>
      </c>
      <c r="H3920" s="1" t="s">
        <v>5104</v>
      </c>
      <c r="I3920" s="3">
        <v>1</v>
      </c>
      <c r="J3920" s="1">
        <v>0</v>
      </c>
      <c r="K3920" s="1">
        <v>0</v>
      </c>
      <c r="L3920" s="3">
        <v>1</v>
      </c>
      <c r="M3920" s="6">
        <v>987.5</v>
      </c>
      <c r="N3920" s="13">
        <v>987.5</v>
      </c>
      <c r="O3920" s="3">
        <v>44</v>
      </c>
      <c r="P3920" s="1">
        <v>1.1000000000000001</v>
      </c>
      <c r="Q3920" s="1">
        <v>1.1000000000000001</v>
      </c>
      <c r="R3920" s="3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100</v>
      </c>
      <c r="AC3920" s="36">
        <v>1</v>
      </c>
      <c r="AD3920" s="1">
        <v>-9.0224465000000004E-2</v>
      </c>
      <c r="AE3920" s="1">
        <v>7.4363546281954407E-2</v>
      </c>
      <c r="AF3920" s="1">
        <v>3</v>
      </c>
      <c r="AG3920" s="1">
        <v>3</v>
      </c>
      <c r="AH3920" s="15">
        <v>1</v>
      </c>
      <c r="AI3920" s="1">
        <v>1</v>
      </c>
      <c r="AJ3920" s="1">
        <v>1</v>
      </c>
      <c r="AK3920" s="1">
        <v>51</v>
      </c>
    </row>
    <row r="3921" spans="1:37" x14ac:dyDescent="0.2">
      <c r="A3921" t="s">
        <v>3919</v>
      </c>
      <c r="B3921" t="s">
        <v>5228</v>
      </c>
      <c r="C3921" t="s">
        <v>8738</v>
      </c>
      <c r="D3921" t="s">
        <v>12847</v>
      </c>
      <c r="E3921" t="s">
        <v>12849</v>
      </c>
      <c r="F3921" s="35" t="s">
        <v>12850</v>
      </c>
      <c r="G3921" s="1" t="s">
        <v>5104</v>
      </c>
      <c r="H3921" s="1" t="s">
        <v>5104</v>
      </c>
      <c r="I3921" s="3">
        <v>1</v>
      </c>
      <c r="J3921" s="1">
        <v>0</v>
      </c>
      <c r="K3921" s="1">
        <v>0</v>
      </c>
      <c r="L3921" s="3">
        <v>1</v>
      </c>
      <c r="M3921" s="6">
        <v>900</v>
      </c>
      <c r="N3921" s="13">
        <v>900</v>
      </c>
      <c r="O3921" s="3">
        <v>44</v>
      </c>
      <c r="P3921" s="1">
        <v>1.9175</v>
      </c>
      <c r="Q3921" s="1">
        <v>1.9175</v>
      </c>
      <c r="R3921" s="3">
        <v>47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20</v>
      </c>
      <c r="Z3921" s="1">
        <v>10</v>
      </c>
      <c r="AA3921" s="1">
        <v>0</v>
      </c>
      <c r="AB3921" s="1">
        <v>70</v>
      </c>
      <c r="AC3921" s="3">
        <v>11</v>
      </c>
      <c r="AD3921" s="1">
        <v>-9.4342728000000001E-2</v>
      </c>
      <c r="AE3921" s="1">
        <v>1.4555122182211E-2</v>
      </c>
      <c r="AF3921" s="1">
        <v>3</v>
      </c>
      <c r="AG3921" s="1">
        <v>3</v>
      </c>
      <c r="AH3921" s="1">
        <v>11</v>
      </c>
      <c r="AI3921" s="1">
        <v>7</v>
      </c>
      <c r="AJ3921" s="1">
        <v>7</v>
      </c>
      <c r="AK3921" s="1">
        <v>51</v>
      </c>
    </row>
    <row r="3922" spans="1:37" x14ac:dyDescent="0.2">
      <c r="A3922" t="s">
        <v>3920</v>
      </c>
      <c r="B3922" t="s">
        <v>5228</v>
      </c>
      <c r="C3922" t="s">
        <v>8738</v>
      </c>
      <c r="D3922" t="s">
        <v>12851</v>
      </c>
      <c r="E3922" t="s">
        <v>12852</v>
      </c>
      <c r="F3922" s="35" t="s">
        <v>12853</v>
      </c>
      <c r="G3922" s="1" t="s">
        <v>5104</v>
      </c>
      <c r="H3922" s="1" t="s">
        <v>5104</v>
      </c>
      <c r="I3922" s="3">
        <v>1</v>
      </c>
      <c r="J3922" s="1">
        <v>0</v>
      </c>
      <c r="K3922" s="1">
        <v>0</v>
      </c>
      <c r="L3922" s="3">
        <v>1</v>
      </c>
      <c r="M3922" s="6">
        <v>784.9</v>
      </c>
      <c r="N3922" s="13">
        <v>784.9</v>
      </c>
      <c r="O3922" s="3">
        <v>44</v>
      </c>
      <c r="P3922" s="1">
        <v>1.0149999999999999</v>
      </c>
      <c r="Q3922" s="1">
        <v>1.0149999999999999</v>
      </c>
      <c r="R3922" s="3">
        <v>47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10</v>
      </c>
      <c r="Z3922" s="1">
        <v>0</v>
      </c>
      <c r="AA3922" s="1">
        <v>0</v>
      </c>
      <c r="AB3922" s="1">
        <v>90</v>
      </c>
      <c r="AC3922" s="3">
        <v>11</v>
      </c>
      <c r="AD3922" s="1">
        <v>-9.4039089000000006E-2</v>
      </c>
      <c r="AE3922" s="1">
        <v>4.7179421603604797E-2</v>
      </c>
      <c r="AF3922" s="1">
        <v>3</v>
      </c>
      <c r="AG3922" s="1">
        <v>3</v>
      </c>
      <c r="AH3922" s="1">
        <v>11</v>
      </c>
      <c r="AI3922" s="1">
        <v>2</v>
      </c>
      <c r="AJ3922" s="1">
        <v>2</v>
      </c>
      <c r="AK3922" s="1">
        <v>51</v>
      </c>
    </row>
    <row r="3923" spans="1:37" x14ac:dyDescent="0.2">
      <c r="A3923" t="s">
        <v>3921</v>
      </c>
      <c r="B3923" t="s">
        <v>5228</v>
      </c>
      <c r="C3923" t="s">
        <v>8738</v>
      </c>
      <c r="D3923" t="s">
        <v>12851</v>
      </c>
      <c r="E3923" t="s">
        <v>12854</v>
      </c>
      <c r="F3923" s="35" t="s">
        <v>12855</v>
      </c>
      <c r="G3923" s="1" t="s">
        <v>5104</v>
      </c>
      <c r="H3923" s="1" t="s">
        <v>5104</v>
      </c>
      <c r="I3923" s="3">
        <v>1</v>
      </c>
      <c r="J3923" s="1">
        <v>1</v>
      </c>
      <c r="K3923" s="1">
        <v>1</v>
      </c>
      <c r="L3923" s="3">
        <v>1</v>
      </c>
      <c r="M3923" s="6">
        <v>1091.5</v>
      </c>
      <c r="N3923" s="13">
        <v>1091.5</v>
      </c>
      <c r="O3923" s="3">
        <v>44</v>
      </c>
      <c r="P3923" s="1">
        <v>1.0225</v>
      </c>
      <c r="Q3923" s="1">
        <v>1.0225</v>
      </c>
      <c r="R3923" s="3">
        <v>47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10</v>
      </c>
      <c r="Z3923" s="1">
        <v>0</v>
      </c>
      <c r="AA3923" s="1">
        <v>0</v>
      </c>
      <c r="AB3923" s="1">
        <v>90</v>
      </c>
      <c r="AC3923" s="3">
        <v>11</v>
      </c>
      <c r="AD3923" s="1">
        <v>-9.4039089000000006E-2</v>
      </c>
      <c r="AE3923" s="1">
        <v>4.7179421603604797E-2</v>
      </c>
      <c r="AF3923" s="1">
        <v>3</v>
      </c>
      <c r="AG3923" s="1">
        <v>3</v>
      </c>
      <c r="AH3923" s="1">
        <v>11</v>
      </c>
      <c r="AI3923" s="1">
        <v>2</v>
      </c>
      <c r="AJ3923" s="1">
        <v>2</v>
      </c>
      <c r="AK3923" s="1">
        <v>51</v>
      </c>
    </row>
    <row r="3924" spans="1:37" x14ac:dyDescent="0.2">
      <c r="A3924" t="s">
        <v>3922</v>
      </c>
      <c r="B3924" t="s">
        <v>5228</v>
      </c>
      <c r="C3924" t="s">
        <v>8738</v>
      </c>
      <c r="D3924" t="s">
        <v>12851</v>
      </c>
      <c r="E3924" t="s">
        <v>12856</v>
      </c>
      <c r="F3924" s="35" t="s">
        <v>12857</v>
      </c>
      <c r="G3924" s="1" t="s">
        <v>5104</v>
      </c>
      <c r="H3924" s="1" t="s">
        <v>5104</v>
      </c>
      <c r="I3924" s="3">
        <v>1</v>
      </c>
      <c r="J3924" s="1">
        <v>0</v>
      </c>
      <c r="K3924" s="1">
        <v>0</v>
      </c>
      <c r="L3924" s="3">
        <v>1</v>
      </c>
      <c r="M3924" s="6">
        <v>1123</v>
      </c>
      <c r="N3924" s="13">
        <v>1123</v>
      </c>
      <c r="O3924" s="3">
        <v>44</v>
      </c>
      <c r="P3924" s="1">
        <v>1.0149999999999999</v>
      </c>
      <c r="Q3924" s="1">
        <v>1.0149999999999999</v>
      </c>
      <c r="R3924" s="3">
        <v>47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10</v>
      </c>
      <c r="Z3924" s="1">
        <v>0</v>
      </c>
      <c r="AA3924" s="1">
        <v>0</v>
      </c>
      <c r="AB3924" s="1">
        <v>90</v>
      </c>
      <c r="AC3924" s="3">
        <v>11</v>
      </c>
      <c r="AD3924" s="1">
        <v>-9.4039089000000006E-2</v>
      </c>
      <c r="AE3924" s="1">
        <v>4.7179421603604797E-2</v>
      </c>
      <c r="AF3924" s="1">
        <v>3</v>
      </c>
      <c r="AG3924" s="1">
        <v>3</v>
      </c>
      <c r="AH3924" s="1">
        <v>11</v>
      </c>
      <c r="AI3924" s="1">
        <v>2</v>
      </c>
      <c r="AJ3924" s="1">
        <v>2</v>
      </c>
      <c r="AK3924" s="1">
        <v>51</v>
      </c>
    </row>
    <row r="3925" spans="1:37" x14ac:dyDescent="0.2">
      <c r="A3925" t="s">
        <v>3923</v>
      </c>
      <c r="B3925" t="s">
        <v>5228</v>
      </c>
      <c r="C3925" t="s">
        <v>8738</v>
      </c>
      <c r="D3925" t="s">
        <v>12851</v>
      </c>
      <c r="E3925" t="s">
        <v>8142</v>
      </c>
      <c r="F3925" s="35" t="s">
        <v>12858</v>
      </c>
      <c r="G3925" s="1" t="s">
        <v>5104</v>
      </c>
      <c r="H3925" s="1" t="s">
        <v>5104</v>
      </c>
      <c r="I3925" s="3">
        <v>2</v>
      </c>
      <c r="J3925" s="1">
        <v>0</v>
      </c>
      <c r="K3925" s="1">
        <v>0</v>
      </c>
      <c r="L3925" s="3">
        <v>1</v>
      </c>
      <c r="M3925" s="6">
        <v>1500</v>
      </c>
      <c r="N3925" s="13">
        <v>1500</v>
      </c>
      <c r="O3925" s="3">
        <v>44</v>
      </c>
      <c r="P3925" s="1">
        <v>1.01</v>
      </c>
      <c r="Q3925" s="1">
        <v>1.01</v>
      </c>
      <c r="R3925" s="3">
        <v>47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10</v>
      </c>
      <c r="Z3925" s="1">
        <v>0</v>
      </c>
      <c r="AA3925" s="1">
        <v>0</v>
      </c>
      <c r="AB3925" s="1">
        <v>90</v>
      </c>
      <c r="AC3925" s="3">
        <v>11</v>
      </c>
      <c r="AD3925" s="1">
        <v>-9.4039089000000006E-2</v>
      </c>
      <c r="AE3925" s="1">
        <v>4.7179421603604797E-2</v>
      </c>
      <c r="AF3925" s="1">
        <v>3</v>
      </c>
      <c r="AG3925" s="1">
        <v>3</v>
      </c>
      <c r="AH3925" s="1">
        <v>11</v>
      </c>
      <c r="AI3925" s="1">
        <v>1</v>
      </c>
      <c r="AJ3925" s="1">
        <v>1</v>
      </c>
      <c r="AK3925" s="1">
        <v>51</v>
      </c>
    </row>
    <row r="3926" spans="1:37" x14ac:dyDescent="0.2">
      <c r="A3926" t="s">
        <v>3924</v>
      </c>
      <c r="B3926" t="s">
        <v>5228</v>
      </c>
      <c r="C3926" t="s">
        <v>8738</v>
      </c>
      <c r="D3926" t="s">
        <v>12851</v>
      </c>
      <c r="E3926" t="s">
        <v>6160</v>
      </c>
      <c r="F3926" s="35" t="s">
        <v>12859</v>
      </c>
      <c r="G3926" s="1" t="s">
        <v>5104</v>
      </c>
      <c r="H3926" s="1" t="s">
        <v>5104</v>
      </c>
      <c r="I3926" s="3">
        <v>1</v>
      </c>
      <c r="J3926" s="1">
        <v>1</v>
      </c>
      <c r="K3926" s="1">
        <v>1</v>
      </c>
      <c r="L3926" s="3">
        <v>1</v>
      </c>
      <c r="M3926" s="6">
        <v>1724.5</v>
      </c>
      <c r="N3926" s="13">
        <v>1724.5</v>
      </c>
      <c r="O3926" s="3">
        <v>44</v>
      </c>
      <c r="P3926" s="1">
        <v>1.0075000000000001</v>
      </c>
      <c r="Q3926" s="1">
        <v>1.0075000000000001</v>
      </c>
      <c r="R3926" s="3">
        <v>47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10</v>
      </c>
      <c r="Z3926" s="1">
        <v>0</v>
      </c>
      <c r="AA3926" s="1">
        <v>0</v>
      </c>
      <c r="AB3926" s="1">
        <v>90</v>
      </c>
      <c r="AC3926" s="3">
        <v>11</v>
      </c>
      <c r="AD3926" s="1">
        <v>-9.4039089000000006E-2</v>
      </c>
      <c r="AE3926" s="1">
        <v>4.7179421603604797E-2</v>
      </c>
      <c r="AF3926" s="1">
        <v>3</v>
      </c>
      <c r="AG3926" s="1">
        <v>3</v>
      </c>
      <c r="AH3926" s="1">
        <v>11</v>
      </c>
      <c r="AI3926" s="1">
        <v>4</v>
      </c>
      <c r="AJ3926" s="1">
        <v>4</v>
      </c>
      <c r="AK3926" s="1">
        <v>51</v>
      </c>
    </row>
    <row r="3927" spans="1:37" x14ac:dyDescent="0.2">
      <c r="A3927" t="s">
        <v>3925</v>
      </c>
      <c r="B3927" t="s">
        <v>5228</v>
      </c>
      <c r="C3927" t="s">
        <v>8738</v>
      </c>
      <c r="D3927" t="s">
        <v>12860</v>
      </c>
      <c r="E3927" t="s">
        <v>12861</v>
      </c>
      <c r="F3927" s="35" t="s">
        <v>12862</v>
      </c>
      <c r="G3927" s="1" t="s">
        <v>5104</v>
      </c>
      <c r="H3927" s="1" t="s">
        <v>5104</v>
      </c>
      <c r="I3927" s="3">
        <v>1</v>
      </c>
      <c r="J3927" s="1">
        <v>0</v>
      </c>
      <c r="K3927" s="1">
        <v>0</v>
      </c>
      <c r="L3927" s="3">
        <v>1</v>
      </c>
      <c r="M3927" s="6">
        <v>300</v>
      </c>
      <c r="N3927" s="13">
        <v>300</v>
      </c>
      <c r="O3927" s="3">
        <v>44</v>
      </c>
      <c r="P3927" s="1">
        <v>2.4275000000000002</v>
      </c>
      <c r="Q3927" s="1">
        <v>2.4275000000000002</v>
      </c>
      <c r="R3927" s="3">
        <v>47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20</v>
      </c>
      <c r="Z3927" s="1">
        <v>0</v>
      </c>
      <c r="AA3927" s="1">
        <v>0</v>
      </c>
      <c r="AB3927" s="1">
        <v>80</v>
      </c>
      <c r="AC3927" s="3">
        <v>11</v>
      </c>
      <c r="AD3927" s="1">
        <v>-9.6483146000000006E-2</v>
      </c>
      <c r="AE3927" s="1">
        <v>2.21853394695667E-2</v>
      </c>
      <c r="AF3927" s="1">
        <v>3</v>
      </c>
      <c r="AG3927" s="1">
        <v>3</v>
      </c>
      <c r="AH3927" s="1">
        <v>11</v>
      </c>
      <c r="AI3927" s="1">
        <v>2</v>
      </c>
      <c r="AJ3927" s="1">
        <v>2</v>
      </c>
      <c r="AK3927" s="1">
        <v>51</v>
      </c>
    </row>
    <row r="3928" spans="1:37" x14ac:dyDescent="0.2">
      <c r="A3928" t="s">
        <v>3926</v>
      </c>
      <c r="B3928" t="s">
        <v>5228</v>
      </c>
      <c r="C3928" t="s">
        <v>8738</v>
      </c>
      <c r="D3928" t="s">
        <v>12860</v>
      </c>
      <c r="E3928" t="s">
        <v>10719</v>
      </c>
      <c r="F3928" s="35" t="s">
        <v>12863</v>
      </c>
      <c r="G3928" s="1" t="s">
        <v>5104</v>
      </c>
      <c r="H3928" s="1" t="s">
        <v>5104</v>
      </c>
      <c r="I3928" s="3">
        <v>1</v>
      </c>
      <c r="J3928" s="1">
        <v>0</v>
      </c>
      <c r="K3928" s="1">
        <v>0</v>
      </c>
      <c r="L3928" s="3">
        <v>1</v>
      </c>
      <c r="M3928" s="6">
        <v>440</v>
      </c>
      <c r="N3928" s="13">
        <v>440</v>
      </c>
      <c r="O3928" s="3">
        <v>44</v>
      </c>
      <c r="P3928" s="1" t="s">
        <v>2</v>
      </c>
      <c r="Q3928" s="1">
        <v>1.4590000000000001</v>
      </c>
      <c r="R3928" s="3" t="s">
        <v>14989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20</v>
      </c>
      <c r="Z3928" s="1">
        <v>0</v>
      </c>
      <c r="AA3928" s="1">
        <v>0</v>
      </c>
      <c r="AB3928" s="1">
        <v>80</v>
      </c>
      <c r="AC3928" s="3">
        <v>11</v>
      </c>
      <c r="AD3928" s="1">
        <v>-9.6483146000000006E-2</v>
      </c>
      <c r="AE3928" s="1">
        <v>2.21853394695667E-2</v>
      </c>
      <c r="AF3928" s="1">
        <v>3</v>
      </c>
      <c r="AG3928" s="1">
        <v>3</v>
      </c>
      <c r="AH3928" s="1">
        <v>11</v>
      </c>
      <c r="AI3928" s="1">
        <v>2</v>
      </c>
      <c r="AJ3928" s="1">
        <v>2</v>
      </c>
      <c r="AK3928" s="1">
        <v>51</v>
      </c>
    </row>
    <row r="3929" spans="1:37" x14ac:dyDescent="0.2">
      <c r="A3929" t="s">
        <v>3927</v>
      </c>
      <c r="B3929" t="s">
        <v>5228</v>
      </c>
      <c r="C3929" t="s">
        <v>8738</v>
      </c>
      <c r="D3929" t="s">
        <v>12860</v>
      </c>
      <c r="E3929" t="s">
        <v>5613</v>
      </c>
      <c r="F3929" s="35" t="s">
        <v>12864</v>
      </c>
      <c r="G3929" s="1" t="s">
        <v>5104</v>
      </c>
      <c r="H3929" s="1" t="s">
        <v>5104</v>
      </c>
      <c r="I3929" s="3">
        <v>1</v>
      </c>
      <c r="J3929" s="1">
        <v>1</v>
      </c>
      <c r="K3929" s="1">
        <v>1</v>
      </c>
      <c r="L3929" s="3">
        <v>1</v>
      </c>
      <c r="M3929" s="6">
        <v>1000</v>
      </c>
      <c r="N3929" s="13">
        <v>1000</v>
      </c>
      <c r="O3929" s="3">
        <v>44</v>
      </c>
      <c r="P3929" s="1">
        <v>2</v>
      </c>
      <c r="Q3929" s="1">
        <v>2</v>
      </c>
      <c r="R3929" s="3">
        <v>47</v>
      </c>
      <c r="S3929" s="1">
        <v>50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20</v>
      </c>
      <c r="Z3929" s="1">
        <v>0</v>
      </c>
      <c r="AA3929" s="1">
        <v>0</v>
      </c>
      <c r="AB3929" s="1">
        <v>30</v>
      </c>
      <c r="AC3929" s="3">
        <v>1</v>
      </c>
      <c r="AD3929" s="1">
        <v>1.4253111000000001E-2</v>
      </c>
      <c r="AE3929" s="1">
        <v>2.94551049543707E-3</v>
      </c>
      <c r="AF3929" s="1">
        <v>3</v>
      </c>
      <c r="AG3929" s="1">
        <v>3</v>
      </c>
      <c r="AH3929" s="1">
        <v>11</v>
      </c>
      <c r="AI3929" s="1">
        <v>2</v>
      </c>
      <c r="AJ3929" s="1">
        <v>2</v>
      </c>
      <c r="AK3929" s="1">
        <v>51</v>
      </c>
    </row>
    <row r="3930" spans="1:37" x14ac:dyDescent="0.2">
      <c r="A3930" t="s">
        <v>3928</v>
      </c>
      <c r="B3930" t="s">
        <v>5228</v>
      </c>
      <c r="C3930" t="s">
        <v>8738</v>
      </c>
      <c r="D3930" t="s">
        <v>12860</v>
      </c>
      <c r="E3930" t="s">
        <v>6756</v>
      </c>
      <c r="F3930" s="35" t="s">
        <v>12865</v>
      </c>
      <c r="G3930" s="1" t="s">
        <v>5104</v>
      </c>
      <c r="H3930" s="1" t="s">
        <v>5104</v>
      </c>
      <c r="I3930" s="3">
        <v>1</v>
      </c>
      <c r="J3930" s="1">
        <v>1</v>
      </c>
      <c r="K3930" s="1">
        <v>1</v>
      </c>
      <c r="L3930" s="3">
        <v>1</v>
      </c>
      <c r="M3930" s="6">
        <v>649</v>
      </c>
      <c r="N3930" s="13">
        <v>649</v>
      </c>
      <c r="O3930" s="3">
        <v>44</v>
      </c>
      <c r="P3930" s="1">
        <v>1.26</v>
      </c>
      <c r="Q3930" s="1">
        <v>1.26</v>
      </c>
      <c r="R3930" s="3">
        <v>47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20</v>
      </c>
      <c r="Z3930" s="1">
        <v>0</v>
      </c>
      <c r="AA3930" s="1">
        <v>0</v>
      </c>
      <c r="AB3930" s="1">
        <v>80</v>
      </c>
      <c r="AC3930" s="3">
        <v>11</v>
      </c>
      <c r="AD3930" s="1">
        <v>-9.6483146000000006E-2</v>
      </c>
      <c r="AE3930" s="1">
        <v>2.21853394695667E-2</v>
      </c>
      <c r="AF3930" s="1">
        <v>3</v>
      </c>
      <c r="AG3930" s="1">
        <v>3</v>
      </c>
      <c r="AH3930" s="1">
        <v>11</v>
      </c>
      <c r="AI3930" s="1">
        <v>2</v>
      </c>
      <c r="AJ3930" s="1">
        <v>2</v>
      </c>
      <c r="AK3930" s="1">
        <v>51</v>
      </c>
    </row>
    <row r="3931" spans="1:37" x14ac:dyDescent="0.2">
      <c r="A3931" t="s">
        <v>3929</v>
      </c>
      <c r="B3931" t="s">
        <v>5228</v>
      </c>
      <c r="C3931" t="s">
        <v>8738</v>
      </c>
      <c r="D3931" t="s">
        <v>12860</v>
      </c>
      <c r="E3931" t="s">
        <v>12866</v>
      </c>
      <c r="F3931" s="35" t="s">
        <v>12867</v>
      </c>
      <c r="G3931" s="1" t="s">
        <v>5104</v>
      </c>
      <c r="H3931" s="1" t="s">
        <v>5104</v>
      </c>
      <c r="I3931" s="3">
        <v>1</v>
      </c>
      <c r="J3931" s="1">
        <v>0</v>
      </c>
      <c r="K3931" s="1">
        <v>0</v>
      </c>
      <c r="L3931" s="3">
        <v>1</v>
      </c>
      <c r="M3931" s="6">
        <v>1110.5</v>
      </c>
      <c r="N3931" s="13">
        <v>1110.5</v>
      </c>
      <c r="O3931" s="3">
        <v>44</v>
      </c>
      <c r="P3931" s="1">
        <v>1.9175</v>
      </c>
      <c r="Q3931" s="1">
        <v>1.9175</v>
      </c>
      <c r="R3931" s="3">
        <v>47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20</v>
      </c>
      <c r="Z3931" s="1">
        <v>0</v>
      </c>
      <c r="AA3931" s="1">
        <v>0</v>
      </c>
      <c r="AB3931" s="1">
        <v>80</v>
      </c>
      <c r="AC3931" s="3">
        <v>11</v>
      </c>
      <c r="AD3931" s="1">
        <v>-9.6483146000000006E-2</v>
      </c>
      <c r="AE3931" s="1">
        <v>2.21853394695667E-2</v>
      </c>
      <c r="AF3931" s="1">
        <v>3</v>
      </c>
      <c r="AG3931" s="1">
        <v>3</v>
      </c>
      <c r="AH3931" s="1">
        <v>11</v>
      </c>
      <c r="AI3931" s="1">
        <v>2</v>
      </c>
      <c r="AJ3931" s="1">
        <v>2</v>
      </c>
      <c r="AK3931" s="1">
        <v>51</v>
      </c>
    </row>
    <row r="3932" spans="1:37" x14ac:dyDescent="0.2">
      <c r="A3932" t="s">
        <v>3930</v>
      </c>
      <c r="B3932" t="s">
        <v>5228</v>
      </c>
      <c r="C3932" t="s">
        <v>8738</v>
      </c>
      <c r="D3932" t="s">
        <v>12860</v>
      </c>
      <c r="E3932" t="s">
        <v>8895</v>
      </c>
      <c r="F3932" s="35" t="s">
        <v>12868</v>
      </c>
      <c r="G3932" s="1" t="s">
        <v>5104</v>
      </c>
      <c r="H3932" s="1" t="s">
        <v>5104</v>
      </c>
      <c r="I3932" s="3">
        <v>2</v>
      </c>
      <c r="J3932" s="1">
        <v>0</v>
      </c>
      <c r="K3932" s="1">
        <v>0</v>
      </c>
      <c r="L3932" s="3">
        <v>1</v>
      </c>
      <c r="M3932" s="6">
        <v>948.8</v>
      </c>
      <c r="N3932" s="13">
        <v>948.8</v>
      </c>
      <c r="O3932" s="3">
        <v>44</v>
      </c>
      <c r="P3932" s="1" t="s">
        <v>2</v>
      </c>
      <c r="Q3932" s="1">
        <v>1.2493000000000001</v>
      </c>
      <c r="R3932" s="3" t="s">
        <v>14989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20</v>
      </c>
      <c r="Z3932" s="1">
        <v>0</v>
      </c>
      <c r="AA3932" s="1">
        <v>0</v>
      </c>
      <c r="AB3932" s="1">
        <v>80</v>
      </c>
      <c r="AC3932" s="3">
        <v>11</v>
      </c>
      <c r="AD3932" s="1">
        <v>-9.6483146000000006E-2</v>
      </c>
      <c r="AE3932" s="1">
        <v>2.21853394695667E-2</v>
      </c>
      <c r="AF3932" s="1">
        <v>3</v>
      </c>
      <c r="AG3932" s="1">
        <v>3</v>
      </c>
      <c r="AH3932" s="1">
        <v>11</v>
      </c>
      <c r="AI3932" s="1">
        <v>2</v>
      </c>
      <c r="AJ3932" s="1">
        <v>2</v>
      </c>
      <c r="AK3932" s="1">
        <v>51</v>
      </c>
    </row>
    <row r="3933" spans="1:37" x14ac:dyDescent="0.2">
      <c r="A3933" t="s">
        <v>3931</v>
      </c>
      <c r="B3933" t="s">
        <v>5228</v>
      </c>
      <c r="C3933" t="s">
        <v>8738</v>
      </c>
      <c r="D3933" t="s">
        <v>12860</v>
      </c>
      <c r="E3933" t="s">
        <v>12622</v>
      </c>
      <c r="F3933" s="35" t="s">
        <v>12869</v>
      </c>
      <c r="G3933" s="1" t="s">
        <v>5104</v>
      </c>
      <c r="H3933" s="1" t="s">
        <v>5104</v>
      </c>
      <c r="I3933" s="3">
        <v>1</v>
      </c>
      <c r="J3933" s="1">
        <v>0</v>
      </c>
      <c r="K3933" s="1">
        <v>0</v>
      </c>
      <c r="L3933" s="3">
        <v>1</v>
      </c>
      <c r="M3933" s="6">
        <v>151.80000000000001</v>
      </c>
      <c r="N3933" s="13">
        <v>151.80000000000001</v>
      </c>
      <c r="O3933" s="3">
        <v>44</v>
      </c>
      <c r="P3933" s="1">
        <v>1.26</v>
      </c>
      <c r="Q3933" s="1">
        <v>1.26</v>
      </c>
      <c r="R3933" s="3">
        <v>47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20</v>
      </c>
      <c r="Z3933" s="1">
        <v>0</v>
      </c>
      <c r="AA3933" s="1">
        <v>0</v>
      </c>
      <c r="AB3933" s="1">
        <v>80</v>
      </c>
      <c r="AC3933" s="3">
        <v>11</v>
      </c>
      <c r="AD3933" s="1">
        <v>-9.6483146000000006E-2</v>
      </c>
      <c r="AE3933" s="1">
        <v>2.21853394695667E-2</v>
      </c>
      <c r="AF3933" s="1">
        <v>3</v>
      </c>
      <c r="AG3933" s="1">
        <v>3</v>
      </c>
      <c r="AH3933" s="1">
        <v>11</v>
      </c>
      <c r="AI3933" s="1">
        <v>1</v>
      </c>
      <c r="AJ3933" s="1">
        <v>1</v>
      </c>
      <c r="AK3933" s="1">
        <v>51</v>
      </c>
    </row>
    <row r="3934" spans="1:37" x14ac:dyDescent="0.2">
      <c r="A3934" t="s">
        <v>3932</v>
      </c>
      <c r="B3934" t="s">
        <v>5228</v>
      </c>
      <c r="C3934" t="s">
        <v>8738</v>
      </c>
      <c r="D3934" t="s">
        <v>12860</v>
      </c>
      <c r="E3934" t="s">
        <v>12870</v>
      </c>
      <c r="F3934" s="35" t="s">
        <v>12871</v>
      </c>
      <c r="G3934" s="1" t="s">
        <v>5104</v>
      </c>
      <c r="H3934" s="1" t="s">
        <v>5104</v>
      </c>
      <c r="I3934" s="3">
        <v>1</v>
      </c>
      <c r="J3934" s="1">
        <v>0</v>
      </c>
      <c r="K3934" s="1">
        <v>0</v>
      </c>
      <c r="L3934" s="3">
        <v>1</v>
      </c>
      <c r="M3934" s="6">
        <v>274.5</v>
      </c>
      <c r="N3934" s="13">
        <v>274.5</v>
      </c>
      <c r="O3934" s="3">
        <v>44</v>
      </c>
      <c r="P3934" s="1">
        <v>1.26</v>
      </c>
      <c r="Q3934" s="1">
        <v>1.26</v>
      </c>
      <c r="R3934" s="3">
        <v>47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20</v>
      </c>
      <c r="Z3934" s="1">
        <v>0</v>
      </c>
      <c r="AA3934" s="1">
        <v>0</v>
      </c>
      <c r="AB3934" s="1">
        <v>80</v>
      </c>
      <c r="AC3934" s="3">
        <v>11</v>
      </c>
      <c r="AD3934" s="1">
        <v>-9.6483146000000006E-2</v>
      </c>
      <c r="AE3934" s="1">
        <v>2.21853394695667E-2</v>
      </c>
      <c r="AF3934" s="1">
        <v>3</v>
      </c>
      <c r="AG3934" s="1">
        <v>3</v>
      </c>
      <c r="AH3934" s="1">
        <v>11</v>
      </c>
      <c r="AI3934" s="1">
        <v>2</v>
      </c>
      <c r="AJ3934" s="1">
        <v>2</v>
      </c>
      <c r="AK3934" s="1">
        <v>51</v>
      </c>
    </row>
    <row r="3935" spans="1:37" x14ac:dyDescent="0.2">
      <c r="A3935" t="s">
        <v>3933</v>
      </c>
      <c r="B3935" t="s">
        <v>5123</v>
      </c>
      <c r="C3935" t="s">
        <v>5124</v>
      </c>
      <c r="D3935" t="s">
        <v>12872</v>
      </c>
      <c r="E3935" t="s">
        <v>12873</v>
      </c>
      <c r="F3935" s="35" t="s">
        <v>12874</v>
      </c>
      <c r="G3935" s="1" t="s">
        <v>5104</v>
      </c>
      <c r="H3935" s="1" t="s">
        <v>5104</v>
      </c>
      <c r="I3935" s="3">
        <v>1</v>
      </c>
      <c r="J3935" s="1">
        <v>0</v>
      </c>
      <c r="K3935" s="1">
        <v>0</v>
      </c>
      <c r="L3935" s="3">
        <v>1</v>
      </c>
      <c r="M3935" s="6" t="s">
        <v>2</v>
      </c>
      <c r="N3935" s="13">
        <v>21.8</v>
      </c>
      <c r="O3935" s="3" t="s">
        <v>14989</v>
      </c>
      <c r="P3935" s="1">
        <v>2</v>
      </c>
      <c r="Q3935" s="1">
        <v>2</v>
      </c>
      <c r="R3935" s="3">
        <v>1</v>
      </c>
      <c r="S3935" s="1">
        <v>79</v>
      </c>
      <c r="T3935" s="1">
        <v>0</v>
      </c>
      <c r="U3935" s="1">
        <v>0</v>
      </c>
      <c r="V3935" s="1">
        <v>0</v>
      </c>
      <c r="W3935" s="1">
        <v>2</v>
      </c>
      <c r="X3935" s="1">
        <v>0</v>
      </c>
      <c r="Y3935" s="1">
        <v>0</v>
      </c>
      <c r="Z3935" s="1">
        <v>0</v>
      </c>
      <c r="AA3935" s="1">
        <v>0</v>
      </c>
      <c r="AB3935" s="1">
        <v>19</v>
      </c>
      <c r="AC3935" s="3">
        <v>44</v>
      </c>
      <c r="AD3935" s="1">
        <v>6.1114451E-2</v>
      </c>
      <c r="AE3935" s="1">
        <v>3.96712598111622E-2</v>
      </c>
      <c r="AF3935" s="1">
        <v>1</v>
      </c>
      <c r="AG3935" s="1">
        <v>1</v>
      </c>
      <c r="AH3935" s="15">
        <v>1</v>
      </c>
      <c r="AI3935" s="1">
        <v>1</v>
      </c>
      <c r="AJ3935" s="1">
        <v>1</v>
      </c>
      <c r="AK3935" s="1">
        <v>51</v>
      </c>
    </row>
    <row r="3936" spans="1:37" x14ac:dyDescent="0.2">
      <c r="A3936" t="s">
        <v>3934</v>
      </c>
      <c r="B3936" t="s">
        <v>5123</v>
      </c>
      <c r="C3936" t="s">
        <v>5124</v>
      </c>
      <c r="D3936" t="s">
        <v>12872</v>
      </c>
      <c r="E3936" t="s">
        <v>7942</v>
      </c>
      <c r="F3936" s="35" t="s">
        <v>12875</v>
      </c>
      <c r="G3936" s="1" t="s">
        <v>5104</v>
      </c>
      <c r="H3936" s="1" t="s">
        <v>5104</v>
      </c>
      <c r="I3936" s="3">
        <v>33</v>
      </c>
      <c r="J3936" s="1">
        <v>0</v>
      </c>
      <c r="K3936" s="1">
        <v>0</v>
      </c>
      <c r="L3936" s="3">
        <v>1</v>
      </c>
      <c r="M3936" s="6">
        <v>22.5</v>
      </c>
      <c r="N3936" s="13">
        <v>22.5</v>
      </c>
      <c r="O3936" s="3">
        <v>44</v>
      </c>
      <c r="P3936" s="1" t="s">
        <v>2</v>
      </c>
      <c r="Q3936" s="1">
        <v>3.5821000000000001</v>
      </c>
      <c r="R3936" s="3" t="s">
        <v>14989</v>
      </c>
      <c r="S3936" s="1">
        <v>80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20</v>
      </c>
      <c r="AC3936" s="3">
        <v>11</v>
      </c>
      <c r="AD3936" s="1">
        <v>5.9815637999999997E-2</v>
      </c>
      <c r="AE3936" s="1">
        <v>4.1344563626636702E-2</v>
      </c>
      <c r="AF3936" s="1">
        <v>1</v>
      </c>
      <c r="AG3936" s="1">
        <v>1</v>
      </c>
      <c r="AH3936" s="1">
        <v>11</v>
      </c>
      <c r="AI3936" s="1">
        <v>1</v>
      </c>
      <c r="AJ3936" s="1">
        <v>1</v>
      </c>
      <c r="AK3936" s="1">
        <v>51</v>
      </c>
    </row>
    <row r="3937" spans="1:37" x14ac:dyDescent="0.2">
      <c r="A3937" t="s">
        <v>3935</v>
      </c>
      <c r="B3937" t="s">
        <v>5123</v>
      </c>
      <c r="C3937" t="s">
        <v>5124</v>
      </c>
      <c r="D3937" t="s">
        <v>12872</v>
      </c>
      <c r="E3937" t="s">
        <v>5224</v>
      </c>
      <c r="F3937" s="35" t="s">
        <v>12876</v>
      </c>
      <c r="G3937" s="1" t="s">
        <v>5104</v>
      </c>
      <c r="H3937" s="1" t="s">
        <v>5104</v>
      </c>
      <c r="I3937" s="3">
        <v>32</v>
      </c>
      <c r="J3937" s="1">
        <v>0</v>
      </c>
      <c r="K3937" s="1">
        <v>0</v>
      </c>
      <c r="L3937" s="3">
        <v>1</v>
      </c>
      <c r="M3937" s="6">
        <v>18.8</v>
      </c>
      <c r="N3937" s="13">
        <v>18.8</v>
      </c>
      <c r="O3937" s="3">
        <v>44</v>
      </c>
      <c r="P3937" s="1" t="s">
        <v>2</v>
      </c>
      <c r="Q3937" s="1">
        <v>3.6331000000000002</v>
      </c>
      <c r="R3937" s="3" t="s">
        <v>14989</v>
      </c>
      <c r="S3937" s="1">
        <v>70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30</v>
      </c>
      <c r="AC3937" s="3">
        <v>11</v>
      </c>
      <c r="AD3937" s="1">
        <v>4.1321194999999998E-2</v>
      </c>
      <c r="AE3937" s="1">
        <v>5.1149692935126702E-2</v>
      </c>
      <c r="AF3937" s="1">
        <v>1</v>
      </c>
      <c r="AG3937" s="1">
        <v>1</v>
      </c>
      <c r="AH3937" s="1">
        <v>11</v>
      </c>
      <c r="AI3937" s="1">
        <v>3</v>
      </c>
      <c r="AJ3937" s="1">
        <v>3</v>
      </c>
      <c r="AK3937" s="1">
        <v>51</v>
      </c>
    </row>
    <row r="3938" spans="1:37" x14ac:dyDescent="0.2">
      <c r="A3938" t="s">
        <v>3936</v>
      </c>
      <c r="B3938" t="s">
        <v>5123</v>
      </c>
      <c r="C3938" t="s">
        <v>5124</v>
      </c>
      <c r="D3938" t="s">
        <v>12872</v>
      </c>
      <c r="E3938" t="s">
        <v>12877</v>
      </c>
      <c r="F3938" s="35" t="s">
        <v>12878</v>
      </c>
      <c r="G3938" s="1" t="s">
        <v>2</v>
      </c>
      <c r="H3938" s="1" t="s">
        <v>5104</v>
      </c>
      <c r="I3938" s="14" t="s">
        <v>14989</v>
      </c>
      <c r="J3938" s="1" t="s">
        <v>2</v>
      </c>
      <c r="K3938" s="1">
        <v>0</v>
      </c>
      <c r="L3938" s="14" t="s">
        <v>14989</v>
      </c>
      <c r="M3938" s="6">
        <f>(22+29.5)/2</f>
        <v>25.75</v>
      </c>
      <c r="N3938" s="1">
        <f>(22+29.5)/2</f>
        <v>25.75</v>
      </c>
      <c r="O3938" s="3">
        <v>1</v>
      </c>
      <c r="P3938" s="1" t="s">
        <v>2</v>
      </c>
      <c r="Q3938" s="1">
        <v>3.3687999999999998</v>
      </c>
      <c r="R3938" s="3" t="s">
        <v>14989</v>
      </c>
      <c r="S3938" s="1">
        <v>100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3">
        <v>44</v>
      </c>
      <c r="AD3938" s="1">
        <v>9.9855619000000007E-2</v>
      </c>
      <c r="AE3938" s="1">
        <v>2.21434269404167E-2</v>
      </c>
      <c r="AF3938" s="1">
        <v>1</v>
      </c>
      <c r="AG3938" s="1">
        <v>1</v>
      </c>
      <c r="AH3938" s="15">
        <v>1</v>
      </c>
      <c r="AI3938" s="1">
        <v>1</v>
      </c>
      <c r="AJ3938" s="1">
        <v>1</v>
      </c>
      <c r="AK3938" s="1">
        <v>51</v>
      </c>
    </row>
    <row r="3939" spans="1:37" x14ac:dyDescent="0.2">
      <c r="A3939" t="s">
        <v>3937</v>
      </c>
      <c r="B3939" t="s">
        <v>5123</v>
      </c>
      <c r="C3939" t="s">
        <v>5124</v>
      </c>
      <c r="D3939" t="s">
        <v>12872</v>
      </c>
      <c r="E3939" t="s">
        <v>8632</v>
      </c>
      <c r="F3939" s="35" t="s">
        <v>12879</v>
      </c>
      <c r="G3939" s="1" t="s">
        <v>2</v>
      </c>
      <c r="H3939" s="1" t="s">
        <v>5104</v>
      </c>
      <c r="I3939" s="14" t="s">
        <v>14989</v>
      </c>
      <c r="J3939" s="1" t="s">
        <v>2</v>
      </c>
      <c r="K3939" s="1">
        <v>0</v>
      </c>
      <c r="L3939" s="14" t="s">
        <v>14989</v>
      </c>
      <c r="M3939" s="6">
        <v>16.8</v>
      </c>
      <c r="N3939" s="13">
        <v>16.8</v>
      </c>
      <c r="O3939" s="3">
        <v>44</v>
      </c>
      <c r="P3939" s="1">
        <v>0.97</v>
      </c>
      <c r="Q3939" s="1">
        <v>0.97</v>
      </c>
      <c r="R3939" s="3">
        <v>47</v>
      </c>
      <c r="S3939" s="1">
        <v>70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30</v>
      </c>
      <c r="AC3939" s="3">
        <v>11</v>
      </c>
      <c r="AD3939" s="1">
        <v>4.1321194999999998E-2</v>
      </c>
      <c r="AE3939" s="1">
        <v>5.1149692935126702E-2</v>
      </c>
      <c r="AF3939" s="1">
        <v>1</v>
      </c>
      <c r="AG3939" s="1">
        <v>1</v>
      </c>
      <c r="AH3939" s="1">
        <v>11</v>
      </c>
      <c r="AI3939" s="1">
        <v>1</v>
      </c>
      <c r="AJ3939" s="1">
        <v>1</v>
      </c>
      <c r="AK3939" s="1">
        <v>51</v>
      </c>
    </row>
    <row r="3940" spans="1:37" x14ac:dyDescent="0.2">
      <c r="A3940" t="s">
        <v>3938</v>
      </c>
      <c r="B3940" t="s">
        <v>5123</v>
      </c>
      <c r="C3940" t="s">
        <v>5124</v>
      </c>
      <c r="D3940" t="s">
        <v>12872</v>
      </c>
      <c r="E3940" t="s">
        <v>7155</v>
      </c>
      <c r="F3940" s="35" t="s">
        <v>12880</v>
      </c>
      <c r="G3940" s="1" t="s">
        <v>2</v>
      </c>
      <c r="H3940" s="1" t="s">
        <v>5104</v>
      </c>
      <c r="I3940" s="14" t="s">
        <v>14989</v>
      </c>
      <c r="J3940" s="1" t="s">
        <v>2</v>
      </c>
      <c r="K3940" s="1">
        <v>0</v>
      </c>
      <c r="L3940" s="14" t="s">
        <v>14989</v>
      </c>
      <c r="M3940" s="6">
        <v>7.4</v>
      </c>
      <c r="N3940" s="13">
        <v>7.4</v>
      </c>
      <c r="O3940" s="3">
        <v>44</v>
      </c>
      <c r="P3940" s="1" t="s">
        <v>2</v>
      </c>
      <c r="Q3940" s="1">
        <v>4.5442</v>
      </c>
      <c r="R3940" s="3" t="s">
        <v>14989</v>
      </c>
      <c r="S3940" s="1">
        <v>100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3">
        <v>11</v>
      </c>
      <c r="AD3940" s="1">
        <v>9.9855619000000007E-2</v>
      </c>
      <c r="AE3940" s="1">
        <v>2.21434269404167E-2</v>
      </c>
      <c r="AF3940" s="1">
        <v>1</v>
      </c>
      <c r="AG3940" s="1">
        <v>1</v>
      </c>
      <c r="AH3940" s="1">
        <v>11</v>
      </c>
      <c r="AI3940" s="1">
        <v>1</v>
      </c>
      <c r="AJ3940" s="1">
        <v>1</v>
      </c>
      <c r="AK3940" s="1">
        <v>51</v>
      </c>
    </row>
    <row r="3941" spans="1:37" x14ac:dyDescent="0.2">
      <c r="A3941" t="s">
        <v>3939</v>
      </c>
      <c r="B3941" t="s">
        <v>5123</v>
      </c>
      <c r="C3941" t="s">
        <v>5124</v>
      </c>
      <c r="D3941" t="s">
        <v>12872</v>
      </c>
      <c r="E3941" t="s">
        <v>5864</v>
      </c>
      <c r="F3941" s="35" t="s">
        <v>12881</v>
      </c>
      <c r="G3941" s="1" t="s">
        <v>2</v>
      </c>
      <c r="H3941" s="1" t="s">
        <v>5104</v>
      </c>
      <c r="I3941" s="14" t="s">
        <v>14989</v>
      </c>
      <c r="J3941" s="1" t="s">
        <v>2</v>
      </c>
      <c r="K3941" s="1">
        <v>0</v>
      </c>
      <c r="L3941" s="14" t="s">
        <v>14989</v>
      </c>
      <c r="M3941" s="6">
        <v>21.9</v>
      </c>
      <c r="N3941" s="13">
        <v>21.9</v>
      </c>
      <c r="O3941" s="3">
        <v>44</v>
      </c>
      <c r="P3941" s="1" t="s">
        <v>2</v>
      </c>
      <c r="Q3941" s="1">
        <v>3.5758000000000001</v>
      </c>
      <c r="R3941" s="3" t="s">
        <v>14989</v>
      </c>
      <c r="S3941" s="1">
        <v>90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10</v>
      </c>
      <c r="AC3941" s="3">
        <v>11</v>
      </c>
      <c r="AD3941" s="1">
        <v>7.9386037000000007E-2</v>
      </c>
      <c r="AE3941" s="1">
        <v>3.1693770937303099E-2</v>
      </c>
      <c r="AF3941" s="1">
        <v>1</v>
      </c>
      <c r="AG3941" s="1">
        <v>1</v>
      </c>
      <c r="AH3941" s="1">
        <v>11</v>
      </c>
      <c r="AI3941" s="1">
        <v>1</v>
      </c>
      <c r="AJ3941" s="1">
        <v>1</v>
      </c>
      <c r="AK3941" s="1">
        <v>51</v>
      </c>
    </row>
    <row r="3942" spans="1:37" x14ac:dyDescent="0.2">
      <c r="A3942" t="s">
        <v>3940</v>
      </c>
      <c r="B3942" t="s">
        <v>5123</v>
      </c>
      <c r="C3942" t="s">
        <v>5124</v>
      </c>
      <c r="D3942" t="s">
        <v>12872</v>
      </c>
      <c r="E3942" t="s">
        <v>12882</v>
      </c>
      <c r="F3942" s="35" t="s">
        <v>12883</v>
      </c>
      <c r="G3942" s="1" t="s">
        <v>2</v>
      </c>
      <c r="H3942" s="1" t="s">
        <v>5104</v>
      </c>
      <c r="I3942" s="14" t="s">
        <v>14989</v>
      </c>
      <c r="J3942" s="1" t="s">
        <v>2</v>
      </c>
      <c r="K3942" s="1">
        <v>0</v>
      </c>
      <c r="L3942" s="14" t="s">
        <v>14989</v>
      </c>
      <c r="M3942" s="6">
        <f>(20.5+24)/2</f>
        <v>22.25</v>
      </c>
      <c r="N3942" s="1">
        <f>(20.5+24)/2</f>
        <v>22.25</v>
      </c>
      <c r="O3942" s="3">
        <v>1</v>
      </c>
      <c r="P3942" s="1" t="s">
        <v>2</v>
      </c>
      <c r="Q3942" s="1">
        <v>2.5057999999999998</v>
      </c>
      <c r="R3942" s="3" t="s">
        <v>14989</v>
      </c>
      <c r="S3942" s="1">
        <v>79</v>
      </c>
      <c r="T3942" s="1">
        <v>0</v>
      </c>
      <c r="U3942" s="1">
        <v>0</v>
      </c>
      <c r="V3942" s="1">
        <v>0</v>
      </c>
      <c r="W3942" s="1">
        <v>2</v>
      </c>
      <c r="X3942" s="1">
        <v>0</v>
      </c>
      <c r="Y3942" s="1">
        <v>0</v>
      </c>
      <c r="Z3942" s="1">
        <v>0</v>
      </c>
      <c r="AA3942" s="1">
        <v>0</v>
      </c>
      <c r="AB3942" s="1">
        <v>19</v>
      </c>
      <c r="AC3942" s="3">
        <v>44</v>
      </c>
      <c r="AD3942" s="1">
        <v>6.1114451E-2</v>
      </c>
      <c r="AE3942" s="1">
        <v>3.96712598111622E-2</v>
      </c>
      <c r="AF3942" s="1" t="s">
        <v>2</v>
      </c>
      <c r="AG3942" s="1">
        <v>1</v>
      </c>
      <c r="AH3942" s="1" t="s">
        <v>14989</v>
      </c>
      <c r="AI3942" s="1">
        <v>1</v>
      </c>
      <c r="AJ3942" s="1">
        <v>1</v>
      </c>
      <c r="AK3942" s="1">
        <v>51</v>
      </c>
    </row>
    <row r="3943" spans="1:37" x14ac:dyDescent="0.2">
      <c r="A3943" t="s">
        <v>3941</v>
      </c>
      <c r="B3943" t="s">
        <v>5123</v>
      </c>
      <c r="C3943" t="s">
        <v>5124</v>
      </c>
      <c r="D3943" t="s">
        <v>12872</v>
      </c>
      <c r="E3943" t="s">
        <v>12884</v>
      </c>
      <c r="F3943" s="35" t="s">
        <v>12885</v>
      </c>
      <c r="G3943" s="1" t="s">
        <v>2</v>
      </c>
      <c r="H3943" s="1" t="s">
        <v>5104</v>
      </c>
      <c r="I3943" s="14" t="s">
        <v>14989</v>
      </c>
      <c r="J3943" s="1" t="s">
        <v>2</v>
      </c>
      <c r="K3943" s="1">
        <v>0</v>
      </c>
      <c r="L3943" s="14" t="s">
        <v>14989</v>
      </c>
      <c r="M3943" s="6" t="s">
        <v>2</v>
      </c>
      <c r="N3943" s="13">
        <v>21.8</v>
      </c>
      <c r="O3943" s="3" t="s">
        <v>14989</v>
      </c>
      <c r="P3943" s="1" t="s">
        <v>2</v>
      </c>
      <c r="Q3943" s="1">
        <v>2.6173999999999999</v>
      </c>
      <c r="R3943" s="3" t="s">
        <v>14989</v>
      </c>
      <c r="S3943" s="1">
        <v>79</v>
      </c>
      <c r="T3943" s="1">
        <v>0</v>
      </c>
      <c r="U3943" s="1">
        <v>0</v>
      </c>
      <c r="V3943" s="1">
        <v>0</v>
      </c>
      <c r="W3943" s="1">
        <v>2</v>
      </c>
      <c r="X3943" s="1">
        <v>0</v>
      </c>
      <c r="Y3943" s="1">
        <v>0</v>
      </c>
      <c r="Z3943" s="1">
        <v>0</v>
      </c>
      <c r="AA3943" s="1">
        <v>0</v>
      </c>
      <c r="AB3943" s="1">
        <v>19</v>
      </c>
      <c r="AC3943" s="3">
        <v>44</v>
      </c>
      <c r="AD3943" s="1">
        <v>6.1114451E-2</v>
      </c>
      <c r="AE3943" s="1">
        <v>3.96712598111622E-2</v>
      </c>
      <c r="AF3943" s="1" t="s">
        <v>2</v>
      </c>
      <c r="AG3943" s="1">
        <v>1</v>
      </c>
      <c r="AH3943" s="1" t="s">
        <v>14989</v>
      </c>
      <c r="AI3943" s="1">
        <v>1</v>
      </c>
      <c r="AJ3943" s="1">
        <v>1</v>
      </c>
      <c r="AK3943" s="1">
        <v>51</v>
      </c>
    </row>
    <row r="3944" spans="1:37" x14ac:dyDescent="0.2">
      <c r="A3944" t="s">
        <v>3942</v>
      </c>
      <c r="B3944" t="s">
        <v>5233</v>
      </c>
      <c r="C3944" t="s">
        <v>5234</v>
      </c>
      <c r="D3944" t="s">
        <v>12886</v>
      </c>
      <c r="E3944" t="s">
        <v>12887</v>
      </c>
      <c r="F3944" s="35" t="s">
        <v>12888</v>
      </c>
      <c r="G3944" s="1" t="s">
        <v>5105</v>
      </c>
      <c r="H3944" s="1" t="s">
        <v>5105</v>
      </c>
      <c r="I3944" s="3">
        <v>1</v>
      </c>
      <c r="J3944" s="1">
        <v>0</v>
      </c>
      <c r="K3944" s="1">
        <v>0</v>
      </c>
      <c r="L3944" s="3">
        <v>1</v>
      </c>
      <c r="M3944" s="6">
        <v>45000</v>
      </c>
      <c r="N3944" s="13">
        <v>45000</v>
      </c>
      <c r="O3944" s="3">
        <v>44</v>
      </c>
      <c r="P3944" s="1">
        <v>1.36</v>
      </c>
      <c r="Q3944" s="1">
        <v>1.36</v>
      </c>
      <c r="R3944" s="3">
        <v>47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100</v>
      </c>
      <c r="AC3944" s="3">
        <v>11</v>
      </c>
      <c r="AD3944" s="1">
        <v>-9.0224465000000004E-2</v>
      </c>
      <c r="AE3944" s="1">
        <v>7.4363546281954407E-2</v>
      </c>
      <c r="AF3944" s="1">
        <v>1</v>
      </c>
      <c r="AG3944" s="1">
        <v>1</v>
      </c>
      <c r="AH3944" s="1">
        <v>11</v>
      </c>
      <c r="AI3944" s="1">
        <v>5</v>
      </c>
      <c r="AJ3944" s="1">
        <v>5</v>
      </c>
      <c r="AK3944" s="1">
        <v>51</v>
      </c>
    </row>
    <row r="3945" spans="1:37" x14ac:dyDescent="0.2">
      <c r="A3945" t="s">
        <v>3943</v>
      </c>
      <c r="B3945" t="s">
        <v>5123</v>
      </c>
      <c r="C3945" t="s">
        <v>5124</v>
      </c>
      <c r="D3945" t="s">
        <v>12889</v>
      </c>
      <c r="E3945" t="s">
        <v>12890</v>
      </c>
      <c r="F3945" s="35" t="s">
        <v>12891</v>
      </c>
      <c r="G3945" s="1" t="s">
        <v>5104</v>
      </c>
      <c r="H3945" s="1" t="s">
        <v>5104</v>
      </c>
      <c r="I3945" s="3">
        <v>1</v>
      </c>
      <c r="J3945" s="1">
        <v>0</v>
      </c>
      <c r="K3945" s="1">
        <v>0</v>
      </c>
      <c r="L3945" s="3">
        <v>1</v>
      </c>
      <c r="M3945" s="6">
        <v>30.5</v>
      </c>
      <c r="N3945" s="13">
        <v>30.5</v>
      </c>
      <c r="O3945" s="3">
        <v>44</v>
      </c>
      <c r="P3945" s="1">
        <v>3.9849999999999999</v>
      </c>
      <c r="Q3945" s="1">
        <v>3.9849999999999999</v>
      </c>
      <c r="R3945" s="3">
        <v>47</v>
      </c>
      <c r="S3945" s="1">
        <v>20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30</v>
      </c>
      <c r="AB3945" s="1">
        <v>50</v>
      </c>
      <c r="AC3945" s="3">
        <v>11</v>
      </c>
      <c r="AD3945" s="1">
        <v>-4.8021458000000003E-2</v>
      </c>
      <c r="AE3945" s="1">
        <v>3.6130716973585497E-2</v>
      </c>
      <c r="AF3945" s="1">
        <v>1</v>
      </c>
      <c r="AG3945" s="1">
        <v>1</v>
      </c>
      <c r="AH3945" s="1">
        <v>11</v>
      </c>
      <c r="AI3945" s="1">
        <v>3</v>
      </c>
      <c r="AJ3945" s="1">
        <v>3</v>
      </c>
      <c r="AK3945" s="1">
        <v>51</v>
      </c>
    </row>
    <row r="3946" spans="1:37" x14ac:dyDescent="0.2">
      <c r="A3946" t="s">
        <v>3944</v>
      </c>
      <c r="B3946" t="s">
        <v>5123</v>
      </c>
      <c r="C3946" t="s">
        <v>5124</v>
      </c>
      <c r="D3946" t="s">
        <v>12889</v>
      </c>
      <c r="E3946" t="s">
        <v>12892</v>
      </c>
      <c r="F3946" s="35" t="s">
        <v>12893</v>
      </c>
      <c r="G3946" s="1" t="s">
        <v>5104</v>
      </c>
      <c r="H3946" s="1" t="s">
        <v>5104</v>
      </c>
      <c r="I3946" s="3">
        <v>2</v>
      </c>
      <c r="J3946" s="1">
        <v>0</v>
      </c>
      <c r="K3946" s="1">
        <v>0</v>
      </c>
      <c r="L3946" s="3">
        <v>1</v>
      </c>
      <c r="M3946" s="6">
        <v>20</v>
      </c>
      <c r="N3946" s="13">
        <v>20</v>
      </c>
      <c r="O3946" s="3">
        <v>44</v>
      </c>
      <c r="P3946" s="1">
        <v>4.8</v>
      </c>
      <c r="Q3946" s="1">
        <v>4.8</v>
      </c>
      <c r="R3946" s="3">
        <v>47</v>
      </c>
      <c r="S3946" s="1">
        <v>20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30</v>
      </c>
      <c r="AB3946" s="1">
        <v>50</v>
      </c>
      <c r="AC3946" s="3">
        <v>11</v>
      </c>
      <c r="AD3946" s="1">
        <v>-4.8021458000000003E-2</v>
      </c>
      <c r="AE3946" s="1">
        <v>3.6130716973585497E-2</v>
      </c>
      <c r="AF3946" s="1">
        <v>1</v>
      </c>
      <c r="AG3946" s="1">
        <v>1</v>
      </c>
      <c r="AH3946" s="1">
        <v>11</v>
      </c>
      <c r="AI3946" s="1">
        <v>1</v>
      </c>
      <c r="AJ3946" s="1">
        <v>1</v>
      </c>
      <c r="AK3946" s="1">
        <v>51</v>
      </c>
    </row>
    <row r="3947" spans="1:37" x14ac:dyDescent="0.2">
      <c r="A3947" t="s">
        <v>3945</v>
      </c>
      <c r="B3947" t="s">
        <v>5123</v>
      </c>
      <c r="C3947" t="s">
        <v>5124</v>
      </c>
      <c r="D3947" t="s">
        <v>12889</v>
      </c>
      <c r="E3947" t="s">
        <v>5849</v>
      </c>
      <c r="F3947" s="35" t="s">
        <v>12894</v>
      </c>
      <c r="G3947" s="1" t="s">
        <v>5104</v>
      </c>
      <c r="H3947" s="1" t="s">
        <v>5104</v>
      </c>
      <c r="I3947" s="3">
        <v>1</v>
      </c>
      <c r="J3947" s="1">
        <v>0</v>
      </c>
      <c r="K3947" s="1">
        <v>0</v>
      </c>
      <c r="L3947" s="3">
        <v>1</v>
      </c>
      <c r="M3947" s="6">
        <v>65</v>
      </c>
      <c r="N3947" s="13">
        <v>65</v>
      </c>
      <c r="O3947" s="3">
        <v>44</v>
      </c>
      <c r="P3947" s="1">
        <v>3.05</v>
      </c>
      <c r="Q3947" s="1">
        <v>3.05</v>
      </c>
      <c r="R3947" s="3">
        <v>47</v>
      </c>
      <c r="S3947" s="1">
        <v>20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30</v>
      </c>
      <c r="AB3947" s="1">
        <v>50</v>
      </c>
      <c r="AC3947" s="3">
        <v>11</v>
      </c>
      <c r="AD3947" s="1">
        <v>-4.8021458000000003E-2</v>
      </c>
      <c r="AE3947" s="1">
        <v>3.6130716973585497E-2</v>
      </c>
      <c r="AF3947" s="1">
        <v>1</v>
      </c>
      <c r="AG3947" s="1">
        <v>1</v>
      </c>
      <c r="AH3947" s="1">
        <v>11</v>
      </c>
      <c r="AI3947" s="1">
        <v>2</v>
      </c>
      <c r="AJ3947" s="1">
        <v>2</v>
      </c>
      <c r="AK3947" s="1">
        <v>51</v>
      </c>
    </row>
    <row r="3948" spans="1:37" x14ac:dyDescent="0.2">
      <c r="A3948" t="s">
        <v>3946</v>
      </c>
      <c r="B3948" t="s">
        <v>5123</v>
      </c>
      <c r="C3948" t="s">
        <v>5124</v>
      </c>
      <c r="D3948" t="s">
        <v>12889</v>
      </c>
      <c r="E3948" t="s">
        <v>12895</v>
      </c>
      <c r="F3948" s="35" t="s">
        <v>12896</v>
      </c>
      <c r="G3948" s="1" t="s">
        <v>5104</v>
      </c>
      <c r="H3948" s="1" t="s">
        <v>5104</v>
      </c>
      <c r="I3948" s="3">
        <v>1</v>
      </c>
      <c r="J3948" s="1">
        <v>0</v>
      </c>
      <c r="K3948" s="1">
        <v>0</v>
      </c>
      <c r="L3948" s="3">
        <v>1</v>
      </c>
      <c r="M3948" s="6">
        <v>15.5</v>
      </c>
      <c r="N3948" s="13">
        <v>15.5</v>
      </c>
      <c r="O3948" s="3">
        <v>44</v>
      </c>
      <c r="P3948" s="1">
        <v>2.375</v>
      </c>
      <c r="Q3948" s="1">
        <v>2.375</v>
      </c>
      <c r="R3948" s="3">
        <v>47</v>
      </c>
      <c r="S3948" s="1">
        <v>20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30</v>
      </c>
      <c r="AB3948" s="1">
        <v>50</v>
      </c>
      <c r="AC3948" s="3">
        <v>11</v>
      </c>
      <c r="AD3948" s="1">
        <v>-4.8021458000000003E-2</v>
      </c>
      <c r="AE3948" s="1">
        <v>3.6130716973585497E-2</v>
      </c>
      <c r="AF3948" s="1">
        <v>1</v>
      </c>
      <c r="AG3948" s="1">
        <v>1</v>
      </c>
      <c r="AH3948" s="1">
        <v>11</v>
      </c>
      <c r="AI3948" s="1">
        <v>3</v>
      </c>
      <c r="AJ3948" s="1">
        <v>3</v>
      </c>
      <c r="AK3948" s="1">
        <v>51</v>
      </c>
    </row>
    <row r="3949" spans="1:37" x14ac:dyDescent="0.2">
      <c r="A3949" t="s">
        <v>3947</v>
      </c>
      <c r="B3949" t="s">
        <v>5123</v>
      </c>
      <c r="C3949" t="s">
        <v>5124</v>
      </c>
      <c r="D3949" t="s">
        <v>12889</v>
      </c>
      <c r="E3949" t="s">
        <v>12897</v>
      </c>
      <c r="F3949" s="35" t="s">
        <v>12898</v>
      </c>
      <c r="G3949" s="1" t="s">
        <v>5104</v>
      </c>
      <c r="H3949" s="1" t="s">
        <v>5104</v>
      </c>
      <c r="I3949" s="3">
        <v>1</v>
      </c>
      <c r="J3949" s="1">
        <v>0</v>
      </c>
      <c r="K3949" s="1">
        <v>0</v>
      </c>
      <c r="L3949" s="3">
        <v>1</v>
      </c>
      <c r="M3949" s="6">
        <v>16</v>
      </c>
      <c r="N3949" s="13">
        <v>16</v>
      </c>
      <c r="O3949" s="3">
        <v>1</v>
      </c>
      <c r="P3949" s="1" t="s">
        <v>2</v>
      </c>
      <c r="Q3949" s="1">
        <v>3.4799000000000002</v>
      </c>
      <c r="R3949" s="3" t="s">
        <v>14989</v>
      </c>
      <c r="S3949" s="1">
        <v>20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30</v>
      </c>
      <c r="AB3949" s="1">
        <v>50</v>
      </c>
      <c r="AC3949" s="3">
        <v>11</v>
      </c>
      <c r="AD3949" s="1">
        <v>-4.8021458000000003E-2</v>
      </c>
      <c r="AE3949" s="1">
        <v>3.6130716973585497E-2</v>
      </c>
      <c r="AF3949" s="1">
        <v>1</v>
      </c>
      <c r="AG3949" s="1">
        <v>1</v>
      </c>
      <c r="AH3949" s="1">
        <v>11</v>
      </c>
      <c r="AI3949" s="1">
        <v>2</v>
      </c>
      <c r="AJ3949" s="1">
        <v>2</v>
      </c>
      <c r="AK3949" s="1">
        <v>51</v>
      </c>
    </row>
    <row r="3950" spans="1:37" x14ac:dyDescent="0.2">
      <c r="A3950" t="s">
        <v>3948</v>
      </c>
      <c r="B3950" t="s">
        <v>5123</v>
      </c>
      <c r="C3950" t="s">
        <v>5124</v>
      </c>
      <c r="D3950" t="s">
        <v>12889</v>
      </c>
      <c r="E3950" t="s">
        <v>7768</v>
      </c>
      <c r="F3950" s="35" t="s">
        <v>12899</v>
      </c>
      <c r="G3950" s="1" t="s">
        <v>5104</v>
      </c>
      <c r="H3950" s="1" t="s">
        <v>5104</v>
      </c>
      <c r="I3950" s="3">
        <v>2</v>
      </c>
      <c r="J3950" s="1">
        <v>0</v>
      </c>
      <c r="K3950" s="1">
        <v>0</v>
      </c>
      <c r="L3950" s="3">
        <v>1</v>
      </c>
      <c r="M3950" s="6">
        <v>12</v>
      </c>
      <c r="N3950" s="13">
        <v>12</v>
      </c>
      <c r="O3950" s="3">
        <v>44</v>
      </c>
      <c r="P3950" s="1">
        <v>4</v>
      </c>
      <c r="Q3950" s="1">
        <v>4</v>
      </c>
      <c r="R3950" s="3">
        <v>1</v>
      </c>
      <c r="S3950" s="1">
        <v>20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30</v>
      </c>
      <c r="AB3950" s="1">
        <v>50</v>
      </c>
      <c r="AC3950" s="3">
        <v>11</v>
      </c>
      <c r="AD3950" s="1">
        <v>-4.8021458000000003E-2</v>
      </c>
      <c r="AE3950" s="1">
        <v>3.6130716973585497E-2</v>
      </c>
      <c r="AF3950" s="1">
        <v>1</v>
      </c>
      <c r="AG3950" s="1">
        <v>1</v>
      </c>
      <c r="AH3950" s="1">
        <v>11</v>
      </c>
      <c r="AI3950" s="1">
        <v>2</v>
      </c>
      <c r="AJ3950" s="1">
        <v>2</v>
      </c>
      <c r="AK3950" s="1">
        <v>51</v>
      </c>
    </row>
    <row r="3951" spans="1:37" x14ac:dyDescent="0.2">
      <c r="A3951" t="s">
        <v>3949</v>
      </c>
      <c r="B3951" t="s">
        <v>5123</v>
      </c>
      <c r="C3951" t="s">
        <v>5124</v>
      </c>
      <c r="D3951" t="s">
        <v>12889</v>
      </c>
      <c r="E3951" t="s">
        <v>8652</v>
      </c>
      <c r="F3951" s="35" t="s">
        <v>10771</v>
      </c>
      <c r="G3951" s="1" t="s">
        <v>5104</v>
      </c>
      <c r="H3951" s="1" t="s">
        <v>5104</v>
      </c>
      <c r="I3951" s="3">
        <v>1</v>
      </c>
      <c r="J3951" s="1">
        <v>0</v>
      </c>
      <c r="K3951" s="1">
        <v>0</v>
      </c>
      <c r="L3951" s="3">
        <v>1</v>
      </c>
      <c r="M3951" s="6">
        <v>11</v>
      </c>
      <c r="N3951" s="13">
        <v>11</v>
      </c>
      <c r="O3951" s="3">
        <v>44</v>
      </c>
      <c r="P3951" s="1">
        <v>3.1425000000000001</v>
      </c>
      <c r="Q3951" s="1">
        <v>3.1425000000000001</v>
      </c>
      <c r="R3951" s="3">
        <v>47</v>
      </c>
      <c r="S3951" s="1">
        <v>20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30</v>
      </c>
      <c r="AB3951" s="1">
        <v>50</v>
      </c>
      <c r="AC3951" s="3">
        <v>11</v>
      </c>
      <c r="AD3951" s="1">
        <v>-4.8021458000000003E-2</v>
      </c>
      <c r="AE3951" s="1">
        <v>3.6130716973585497E-2</v>
      </c>
      <c r="AF3951" s="1">
        <v>1</v>
      </c>
      <c r="AG3951" s="1">
        <v>1</v>
      </c>
      <c r="AH3951" s="1">
        <v>11</v>
      </c>
      <c r="AI3951" s="1">
        <v>5</v>
      </c>
      <c r="AJ3951" s="1">
        <v>5</v>
      </c>
      <c r="AK3951" s="1">
        <v>51</v>
      </c>
    </row>
    <row r="3952" spans="1:37" x14ac:dyDescent="0.2">
      <c r="A3952" t="s">
        <v>3950</v>
      </c>
      <c r="B3952" t="s">
        <v>5123</v>
      </c>
      <c r="C3952" t="s">
        <v>5124</v>
      </c>
      <c r="D3952" t="s">
        <v>12889</v>
      </c>
      <c r="E3952" t="s">
        <v>12900</v>
      </c>
      <c r="F3952" s="35" t="s">
        <v>12901</v>
      </c>
      <c r="G3952" s="1" t="s">
        <v>5105</v>
      </c>
      <c r="H3952" s="1" t="s">
        <v>5105</v>
      </c>
      <c r="I3952" s="3">
        <v>1</v>
      </c>
      <c r="J3952" s="1">
        <v>1</v>
      </c>
      <c r="K3952" s="1">
        <v>1</v>
      </c>
      <c r="L3952" s="3">
        <v>1</v>
      </c>
      <c r="M3952" s="6">
        <v>25</v>
      </c>
      <c r="N3952" s="13">
        <v>25</v>
      </c>
      <c r="O3952" s="3">
        <v>44</v>
      </c>
      <c r="P3952" s="1">
        <v>3</v>
      </c>
      <c r="Q3952" s="1">
        <v>3</v>
      </c>
      <c r="R3952" s="3">
        <v>47</v>
      </c>
      <c r="S3952" s="1">
        <v>20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30</v>
      </c>
      <c r="AB3952" s="1">
        <v>50</v>
      </c>
      <c r="AC3952" s="3">
        <v>11</v>
      </c>
      <c r="AD3952" s="1">
        <v>-4.8021458000000003E-2</v>
      </c>
      <c r="AE3952" s="1">
        <v>3.6130716973585497E-2</v>
      </c>
      <c r="AF3952" s="1">
        <v>1</v>
      </c>
      <c r="AG3952" s="1">
        <v>1</v>
      </c>
      <c r="AH3952" s="1">
        <v>11</v>
      </c>
      <c r="AI3952" s="1">
        <v>4</v>
      </c>
      <c r="AJ3952" s="1">
        <v>4</v>
      </c>
      <c r="AK3952" s="1">
        <v>51</v>
      </c>
    </row>
    <row r="3953" spans="1:37" x14ac:dyDescent="0.2">
      <c r="A3953" t="s">
        <v>3951</v>
      </c>
      <c r="B3953" t="s">
        <v>5123</v>
      </c>
      <c r="C3953" t="s">
        <v>5124</v>
      </c>
      <c r="D3953" t="s">
        <v>12889</v>
      </c>
      <c r="E3953" t="s">
        <v>12902</v>
      </c>
      <c r="F3953" s="35" t="s">
        <v>12903</v>
      </c>
      <c r="G3953" s="1" t="s">
        <v>5104</v>
      </c>
      <c r="H3953" s="1" t="s">
        <v>5104</v>
      </c>
      <c r="I3953" s="3">
        <v>1</v>
      </c>
      <c r="J3953" s="1">
        <v>0</v>
      </c>
      <c r="K3953" s="1">
        <v>0</v>
      </c>
      <c r="L3953" s="3">
        <v>1</v>
      </c>
      <c r="M3953" s="6">
        <v>45</v>
      </c>
      <c r="N3953" s="13">
        <v>45</v>
      </c>
      <c r="O3953" s="3">
        <v>44</v>
      </c>
      <c r="P3953" s="1">
        <v>3.4950000000000001</v>
      </c>
      <c r="Q3953" s="1">
        <v>3.4950000000000001</v>
      </c>
      <c r="R3953" s="3">
        <v>47</v>
      </c>
      <c r="S3953" s="1">
        <v>20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30</v>
      </c>
      <c r="AB3953" s="1">
        <v>50</v>
      </c>
      <c r="AC3953" s="3">
        <v>11</v>
      </c>
      <c r="AD3953" s="1">
        <v>-4.8021458000000003E-2</v>
      </c>
      <c r="AE3953" s="1">
        <v>3.6130716973585497E-2</v>
      </c>
      <c r="AF3953" s="1">
        <v>1</v>
      </c>
      <c r="AG3953" s="1">
        <v>1</v>
      </c>
      <c r="AH3953" s="1">
        <v>11</v>
      </c>
      <c r="AI3953" s="1">
        <v>2</v>
      </c>
      <c r="AJ3953" s="1">
        <v>2</v>
      </c>
      <c r="AK3953" s="1">
        <v>51</v>
      </c>
    </row>
    <row r="3954" spans="1:37" x14ac:dyDescent="0.2">
      <c r="A3954" t="s">
        <v>3952</v>
      </c>
      <c r="B3954" t="s">
        <v>5123</v>
      </c>
      <c r="C3954" t="s">
        <v>5124</v>
      </c>
      <c r="D3954" t="s">
        <v>12889</v>
      </c>
      <c r="E3954" t="s">
        <v>5322</v>
      </c>
      <c r="F3954" s="35" t="s">
        <v>12904</v>
      </c>
      <c r="G3954" s="1" t="s">
        <v>5104</v>
      </c>
      <c r="H3954" s="1" t="s">
        <v>5104</v>
      </c>
      <c r="I3954" s="3">
        <v>1</v>
      </c>
      <c r="J3954" s="1">
        <v>0</v>
      </c>
      <c r="K3954" s="1">
        <v>0</v>
      </c>
      <c r="L3954" s="3">
        <v>1</v>
      </c>
      <c r="M3954" s="6">
        <v>70</v>
      </c>
      <c r="N3954" s="13">
        <v>70</v>
      </c>
      <c r="O3954" s="3">
        <v>44</v>
      </c>
      <c r="P3954" s="1">
        <v>3.5</v>
      </c>
      <c r="Q3954" s="1">
        <v>3.5</v>
      </c>
      <c r="R3954" s="3">
        <v>47</v>
      </c>
      <c r="S3954" s="1">
        <v>20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30</v>
      </c>
      <c r="AB3954" s="1">
        <v>50</v>
      </c>
      <c r="AC3954" s="3">
        <v>11</v>
      </c>
      <c r="AD3954" s="1">
        <v>-4.8021458000000003E-2</v>
      </c>
      <c r="AE3954" s="1">
        <v>3.6130716973585497E-2</v>
      </c>
      <c r="AF3954" s="1">
        <v>1</v>
      </c>
      <c r="AG3954" s="1">
        <v>1</v>
      </c>
      <c r="AH3954" s="1">
        <v>11</v>
      </c>
      <c r="AI3954" s="1">
        <v>2</v>
      </c>
      <c r="AJ3954" s="1">
        <v>2</v>
      </c>
      <c r="AK3954" s="1">
        <v>51</v>
      </c>
    </row>
    <row r="3955" spans="1:37" x14ac:dyDescent="0.2">
      <c r="A3955" t="s">
        <v>3953</v>
      </c>
      <c r="B3955" t="s">
        <v>5123</v>
      </c>
      <c r="C3955" t="s">
        <v>5124</v>
      </c>
      <c r="D3955" t="s">
        <v>12889</v>
      </c>
      <c r="E3955" t="s">
        <v>12905</v>
      </c>
      <c r="F3955" s="35" t="s">
        <v>12906</v>
      </c>
      <c r="G3955" s="1" t="s">
        <v>5104</v>
      </c>
      <c r="H3955" s="1" t="s">
        <v>5104</v>
      </c>
      <c r="I3955" s="3">
        <v>1</v>
      </c>
      <c r="J3955" s="1">
        <v>1</v>
      </c>
      <c r="K3955" s="1">
        <v>1</v>
      </c>
      <c r="L3955" s="3">
        <v>1</v>
      </c>
      <c r="M3955" s="6">
        <v>74.8</v>
      </c>
      <c r="N3955" s="13">
        <v>74.8</v>
      </c>
      <c r="O3955" s="3">
        <v>44</v>
      </c>
      <c r="P3955" s="1">
        <v>2.9325000000000001</v>
      </c>
      <c r="Q3955" s="1">
        <v>2.9325000000000001</v>
      </c>
      <c r="R3955" s="3">
        <v>47</v>
      </c>
      <c r="S3955" s="1">
        <v>20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30</v>
      </c>
      <c r="AB3955" s="1">
        <v>50</v>
      </c>
      <c r="AC3955" s="3">
        <v>11</v>
      </c>
      <c r="AD3955" s="1">
        <v>-4.8021458000000003E-2</v>
      </c>
      <c r="AE3955" s="1">
        <v>3.6130716973585497E-2</v>
      </c>
      <c r="AF3955" s="1">
        <v>1</v>
      </c>
      <c r="AG3955" s="1">
        <v>1</v>
      </c>
      <c r="AH3955" s="1">
        <v>11</v>
      </c>
      <c r="AI3955" s="1">
        <v>5</v>
      </c>
      <c r="AJ3955" s="1">
        <v>5</v>
      </c>
      <c r="AK3955" s="1">
        <v>51</v>
      </c>
    </row>
    <row r="3956" spans="1:37" x14ac:dyDescent="0.2">
      <c r="A3956" t="s">
        <v>3954</v>
      </c>
      <c r="B3956" t="s">
        <v>5123</v>
      </c>
      <c r="C3956" t="s">
        <v>5124</v>
      </c>
      <c r="D3956" t="s">
        <v>12889</v>
      </c>
      <c r="E3956" t="s">
        <v>12907</v>
      </c>
      <c r="F3956" s="35" t="s">
        <v>12908</v>
      </c>
      <c r="G3956" s="1" t="s">
        <v>5104</v>
      </c>
      <c r="H3956" s="1" t="s">
        <v>5104</v>
      </c>
      <c r="I3956" s="3">
        <v>1</v>
      </c>
      <c r="J3956" s="1">
        <v>0</v>
      </c>
      <c r="K3956" s="1">
        <v>0</v>
      </c>
      <c r="L3956" s="3">
        <v>1</v>
      </c>
      <c r="M3956" s="6">
        <v>12</v>
      </c>
      <c r="N3956" s="13">
        <v>12</v>
      </c>
      <c r="O3956" s="3">
        <v>44</v>
      </c>
      <c r="P3956" s="1">
        <v>2.1875</v>
      </c>
      <c r="Q3956" s="1">
        <v>2.1875</v>
      </c>
      <c r="R3956" s="3">
        <v>47</v>
      </c>
      <c r="S3956" s="1">
        <v>20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30</v>
      </c>
      <c r="AB3956" s="1">
        <v>50</v>
      </c>
      <c r="AC3956" s="3">
        <v>11</v>
      </c>
      <c r="AD3956" s="1">
        <v>-4.8021458000000003E-2</v>
      </c>
      <c r="AE3956" s="1">
        <v>3.6130716973585497E-2</v>
      </c>
      <c r="AF3956" s="1">
        <v>1</v>
      </c>
      <c r="AG3956" s="1">
        <v>1</v>
      </c>
      <c r="AH3956" s="1">
        <v>11</v>
      </c>
      <c r="AI3956" s="1">
        <v>3</v>
      </c>
      <c r="AJ3956" s="1">
        <v>3</v>
      </c>
      <c r="AK3956" s="1">
        <v>51</v>
      </c>
    </row>
    <row r="3957" spans="1:37" x14ac:dyDescent="0.2">
      <c r="A3957" t="s">
        <v>3955</v>
      </c>
      <c r="B3957" t="s">
        <v>5123</v>
      </c>
      <c r="C3957" t="s">
        <v>5124</v>
      </c>
      <c r="D3957" t="s">
        <v>12889</v>
      </c>
      <c r="E3957" t="s">
        <v>12909</v>
      </c>
      <c r="F3957" s="35" t="s">
        <v>12910</v>
      </c>
      <c r="G3957" s="1" t="s">
        <v>5104</v>
      </c>
      <c r="H3957" s="1" t="s">
        <v>5104</v>
      </c>
      <c r="I3957" s="3">
        <v>1</v>
      </c>
      <c r="J3957" s="1">
        <v>1</v>
      </c>
      <c r="K3957" s="1">
        <v>1</v>
      </c>
      <c r="L3957" s="3">
        <v>1</v>
      </c>
      <c r="M3957" s="6">
        <v>67</v>
      </c>
      <c r="N3957" s="13">
        <v>67</v>
      </c>
      <c r="O3957" s="3">
        <v>44</v>
      </c>
      <c r="P3957" s="1">
        <v>2.7650000000000001</v>
      </c>
      <c r="Q3957" s="1">
        <v>2.7650000000000001</v>
      </c>
      <c r="R3957" s="3">
        <v>47</v>
      </c>
      <c r="S3957" s="1">
        <v>20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30</v>
      </c>
      <c r="AB3957" s="1">
        <v>50</v>
      </c>
      <c r="AC3957" s="3">
        <v>11</v>
      </c>
      <c r="AD3957" s="1">
        <v>-4.8021458000000003E-2</v>
      </c>
      <c r="AE3957" s="1">
        <v>3.6130716973585497E-2</v>
      </c>
      <c r="AF3957" s="1">
        <v>1</v>
      </c>
      <c r="AG3957" s="1">
        <v>1</v>
      </c>
      <c r="AH3957" s="1">
        <v>11</v>
      </c>
      <c r="AI3957" s="1">
        <v>2</v>
      </c>
      <c r="AJ3957" s="1">
        <v>2</v>
      </c>
      <c r="AK3957" s="1">
        <v>51</v>
      </c>
    </row>
    <row r="3958" spans="1:37" x14ac:dyDescent="0.2">
      <c r="A3958" t="s">
        <v>3956</v>
      </c>
      <c r="B3958" t="s">
        <v>5123</v>
      </c>
      <c r="C3958" t="s">
        <v>5124</v>
      </c>
      <c r="D3958" t="s">
        <v>12889</v>
      </c>
      <c r="E3958" t="s">
        <v>12911</v>
      </c>
      <c r="F3958" s="35" t="s">
        <v>12912</v>
      </c>
      <c r="G3958" s="1" t="s">
        <v>5104</v>
      </c>
      <c r="H3958" s="1" t="s">
        <v>5104</v>
      </c>
      <c r="I3958" s="3">
        <v>1</v>
      </c>
      <c r="J3958" s="1">
        <v>0</v>
      </c>
      <c r="K3958" s="1">
        <v>0</v>
      </c>
      <c r="L3958" s="3">
        <v>1</v>
      </c>
      <c r="M3958" s="6">
        <v>12</v>
      </c>
      <c r="N3958" s="13">
        <v>12</v>
      </c>
      <c r="O3958" s="3">
        <v>44</v>
      </c>
      <c r="P3958" s="1" t="s">
        <v>2</v>
      </c>
      <c r="Q3958" s="1">
        <v>3.9329000000000001</v>
      </c>
      <c r="R3958" s="3" t="s">
        <v>14989</v>
      </c>
      <c r="S3958" s="1">
        <v>20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30</v>
      </c>
      <c r="AB3958" s="1">
        <v>50</v>
      </c>
      <c r="AC3958" s="3">
        <v>11</v>
      </c>
      <c r="AD3958" s="1">
        <v>-4.8021458000000003E-2</v>
      </c>
      <c r="AE3958" s="1">
        <v>3.6130716973585497E-2</v>
      </c>
      <c r="AF3958" s="1">
        <v>1</v>
      </c>
      <c r="AG3958" s="1">
        <v>1</v>
      </c>
      <c r="AH3958" s="1">
        <v>11</v>
      </c>
      <c r="AI3958" s="1">
        <v>4</v>
      </c>
      <c r="AJ3958" s="1">
        <v>4</v>
      </c>
      <c r="AK3958" s="1">
        <v>51</v>
      </c>
    </row>
    <row r="3959" spans="1:37" x14ac:dyDescent="0.2">
      <c r="A3959" t="s">
        <v>3957</v>
      </c>
      <c r="B3959" t="s">
        <v>5123</v>
      </c>
      <c r="C3959" t="s">
        <v>5124</v>
      </c>
      <c r="D3959" t="s">
        <v>12889</v>
      </c>
      <c r="E3959" t="s">
        <v>6500</v>
      </c>
      <c r="F3959" s="35" t="s">
        <v>12913</v>
      </c>
      <c r="G3959" s="1" t="s">
        <v>5104</v>
      </c>
      <c r="H3959" s="1" t="s">
        <v>5104</v>
      </c>
      <c r="I3959" s="3">
        <v>1</v>
      </c>
      <c r="J3959" s="1">
        <v>0</v>
      </c>
      <c r="K3959" s="1">
        <v>0</v>
      </c>
      <c r="L3959" s="3">
        <v>1</v>
      </c>
      <c r="M3959" s="6">
        <v>34</v>
      </c>
      <c r="N3959" s="13">
        <v>34</v>
      </c>
      <c r="O3959" s="3">
        <v>44</v>
      </c>
      <c r="P3959" s="1">
        <v>3</v>
      </c>
      <c r="Q3959" s="1">
        <v>3</v>
      </c>
      <c r="R3959" s="3">
        <v>47</v>
      </c>
      <c r="S3959" s="1">
        <v>20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30</v>
      </c>
      <c r="AB3959" s="1">
        <v>50</v>
      </c>
      <c r="AC3959" s="3">
        <v>11</v>
      </c>
      <c r="AD3959" s="1">
        <v>-4.8021458000000003E-2</v>
      </c>
      <c r="AE3959" s="1">
        <v>3.6130716973585497E-2</v>
      </c>
      <c r="AF3959" s="1">
        <v>1</v>
      </c>
      <c r="AG3959" s="1">
        <v>1</v>
      </c>
      <c r="AH3959" s="1">
        <v>11</v>
      </c>
      <c r="AI3959" s="1">
        <v>3</v>
      </c>
      <c r="AJ3959" s="1">
        <v>3</v>
      </c>
      <c r="AK3959" s="1">
        <v>51</v>
      </c>
    </row>
    <row r="3960" spans="1:37" x14ac:dyDescent="0.2">
      <c r="A3960" t="s">
        <v>3958</v>
      </c>
      <c r="B3960" t="s">
        <v>5123</v>
      </c>
      <c r="C3960" t="s">
        <v>5124</v>
      </c>
      <c r="D3960" t="s">
        <v>12889</v>
      </c>
      <c r="E3960" t="s">
        <v>12914</v>
      </c>
      <c r="F3960" s="35" t="s">
        <v>12915</v>
      </c>
      <c r="G3960" s="1" t="s">
        <v>5104</v>
      </c>
      <c r="H3960" s="1" t="s">
        <v>5104</v>
      </c>
      <c r="I3960" s="3">
        <v>1</v>
      </c>
      <c r="J3960" s="1">
        <v>0</v>
      </c>
      <c r="K3960" s="1">
        <v>0</v>
      </c>
      <c r="L3960" s="3">
        <v>1</v>
      </c>
      <c r="M3960" s="6">
        <v>20</v>
      </c>
      <c r="N3960" s="13">
        <v>20</v>
      </c>
      <c r="O3960" s="3">
        <v>44</v>
      </c>
      <c r="P3960" s="1">
        <v>4.24</v>
      </c>
      <c r="Q3960" s="1">
        <v>4.24</v>
      </c>
      <c r="R3960" s="3">
        <v>47</v>
      </c>
      <c r="S3960" s="1">
        <v>20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30</v>
      </c>
      <c r="AB3960" s="1">
        <v>50</v>
      </c>
      <c r="AC3960" s="3">
        <v>11</v>
      </c>
      <c r="AD3960" s="1">
        <v>-4.8021458000000003E-2</v>
      </c>
      <c r="AE3960" s="1">
        <v>3.6130716973585497E-2</v>
      </c>
      <c r="AF3960" s="1">
        <v>1</v>
      </c>
      <c r="AG3960" s="1">
        <v>1</v>
      </c>
      <c r="AH3960" s="1">
        <v>11</v>
      </c>
      <c r="AI3960" s="1">
        <v>4</v>
      </c>
      <c r="AJ3960" s="1">
        <v>4</v>
      </c>
      <c r="AK3960" s="1">
        <v>51</v>
      </c>
    </row>
    <row r="3961" spans="1:37" x14ac:dyDescent="0.2">
      <c r="A3961" t="s">
        <v>3959</v>
      </c>
      <c r="B3961" t="s">
        <v>5123</v>
      </c>
      <c r="C3961" t="s">
        <v>5124</v>
      </c>
      <c r="D3961" t="s">
        <v>12889</v>
      </c>
      <c r="E3961" t="s">
        <v>5864</v>
      </c>
      <c r="F3961" s="35" t="s">
        <v>12916</v>
      </c>
      <c r="G3961" s="1" t="s">
        <v>5104</v>
      </c>
      <c r="H3961" s="1" t="s">
        <v>5104</v>
      </c>
      <c r="I3961" s="3">
        <v>1</v>
      </c>
      <c r="J3961" s="1">
        <v>0</v>
      </c>
      <c r="K3961" s="1">
        <v>0</v>
      </c>
      <c r="L3961" s="3">
        <v>1</v>
      </c>
      <c r="M3961" s="6">
        <v>34</v>
      </c>
      <c r="N3961" s="13">
        <v>34</v>
      </c>
      <c r="O3961" s="3">
        <v>44</v>
      </c>
      <c r="P3961" s="1">
        <v>3</v>
      </c>
      <c r="Q3961" s="1">
        <v>3</v>
      </c>
      <c r="R3961" s="3">
        <v>47</v>
      </c>
      <c r="S3961" s="1">
        <v>20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30</v>
      </c>
      <c r="AB3961" s="1">
        <v>50</v>
      </c>
      <c r="AC3961" s="3">
        <v>11</v>
      </c>
      <c r="AD3961" s="1">
        <v>-4.8021458000000003E-2</v>
      </c>
      <c r="AE3961" s="1">
        <v>3.6130716973585497E-2</v>
      </c>
      <c r="AF3961" s="1">
        <v>1</v>
      </c>
      <c r="AG3961" s="1">
        <v>1</v>
      </c>
      <c r="AH3961" s="1">
        <v>11</v>
      </c>
      <c r="AI3961" s="1">
        <v>1</v>
      </c>
      <c r="AJ3961" s="1">
        <v>1</v>
      </c>
      <c r="AK3961" s="1">
        <v>51</v>
      </c>
    </row>
    <row r="3962" spans="1:37" x14ac:dyDescent="0.2">
      <c r="A3962" t="s">
        <v>3960</v>
      </c>
      <c r="B3962" t="s">
        <v>5123</v>
      </c>
      <c r="C3962" t="s">
        <v>5124</v>
      </c>
      <c r="D3962" t="s">
        <v>12889</v>
      </c>
      <c r="E3962" t="s">
        <v>12917</v>
      </c>
      <c r="F3962" s="35" t="s">
        <v>12918</v>
      </c>
      <c r="G3962" s="1" t="s">
        <v>5104</v>
      </c>
      <c r="H3962" s="1" t="s">
        <v>5104</v>
      </c>
      <c r="I3962" s="3">
        <v>1</v>
      </c>
      <c r="J3962" s="1">
        <v>0</v>
      </c>
      <c r="K3962" s="1">
        <v>0</v>
      </c>
      <c r="L3962" s="3">
        <v>1</v>
      </c>
      <c r="M3962" s="6">
        <v>95</v>
      </c>
      <c r="N3962" s="13">
        <v>95</v>
      </c>
      <c r="O3962" s="3">
        <v>44</v>
      </c>
      <c r="P3962" s="1">
        <v>3.05</v>
      </c>
      <c r="Q3962" s="1">
        <v>3.05</v>
      </c>
      <c r="R3962" s="3">
        <v>47</v>
      </c>
      <c r="S3962" s="1">
        <v>20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30</v>
      </c>
      <c r="AB3962" s="1">
        <v>50</v>
      </c>
      <c r="AC3962" s="3">
        <v>11</v>
      </c>
      <c r="AD3962" s="1">
        <v>-4.8021458000000003E-2</v>
      </c>
      <c r="AE3962" s="1">
        <v>3.6130716973585497E-2</v>
      </c>
      <c r="AF3962" s="1">
        <v>1</v>
      </c>
      <c r="AG3962" s="1">
        <v>1</v>
      </c>
      <c r="AH3962" s="1">
        <v>11</v>
      </c>
      <c r="AI3962" s="1">
        <v>2</v>
      </c>
      <c r="AJ3962" s="1">
        <v>2</v>
      </c>
      <c r="AK3962" s="1">
        <v>51</v>
      </c>
    </row>
    <row r="3963" spans="1:37" x14ac:dyDescent="0.2">
      <c r="A3963" t="s">
        <v>3961</v>
      </c>
      <c r="B3963" t="s">
        <v>5123</v>
      </c>
      <c r="C3963" t="s">
        <v>5124</v>
      </c>
      <c r="D3963" t="s">
        <v>12889</v>
      </c>
      <c r="E3963" t="s">
        <v>12919</v>
      </c>
      <c r="F3963" s="35" t="s">
        <v>12920</v>
      </c>
      <c r="G3963" s="1" t="s">
        <v>5104</v>
      </c>
      <c r="H3963" s="1" t="s">
        <v>5104</v>
      </c>
      <c r="I3963" s="3">
        <v>2</v>
      </c>
      <c r="J3963" s="1">
        <v>0</v>
      </c>
      <c r="K3963" s="1">
        <v>0</v>
      </c>
      <c r="L3963" s="3">
        <v>1</v>
      </c>
      <c r="M3963" s="6">
        <f>29/2</f>
        <v>14.5</v>
      </c>
      <c r="N3963" s="1">
        <f>29/2</f>
        <v>14.5</v>
      </c>
      <c r="O3963" s="3">
        <v>1</v>
      </c>
      <c r="P3963" s="1" t="s">
        <v>2</v>
      </c>
      <c r="Q3963" s="1">
        <v>3.5162</v>
      </c>
      <c r="R3963" s="3" t="s">
        <v>14989</v>
      </c>
      <c r="S3963" s="1">
        <v>20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30</v>
      </c>
      <c r="AB3963" s="1">
        <v>50</v>
      </c>
      <c r="AC3963" s="3">
        <v>11</v>
      </c>
      <c r="AD3963" s="1">
        <v>-4.8021458000000003E-2</v>
      </c>
      <c r="AE3963" s="1">
        <v>3.6130716973585497E-2</v>
      </c>
      <c r="AF3963" s="1">
        <v>1</v>
      </c>
      <c r="AG3963" s="1">
        <v>1</v>
      </c>
      <c r="AH3963" s="1">
        <v>11</v>
      </c>
      <c r="AI3963" s="1">
        <v>4</v>
      </c>
      <c r="AJ3963" s="1">
        <v>4</v>
      </c>
      <c r="AK3963" s="1">
        <v>51</v>
      </c>
    </row>
    <row r="3964" spans="1:37" x14ac:dyDescent="0.2">
      <c r="A3964" t="s">
        <v>3962</v>
      </c>
      <c r="B3964" t="s">
        <v>5123</v>
      </c>
      <c r="C3964" t="s">
        <v>5124</v>
      </c>
      <c r="D3964" t="s">
        <v>12889</v>
      </c>
      <c r="E3964" t="s">
        <v>12921</v>
      </c>
      <c r="F3964" s="35" t="s">
        <v>12922</v>
      </c>
      <c r="G3964" s="1" t="s">
        <v>5104</v>
      </c>
      <c r="H3964" s="1" t="s">
        <v>5104</v>
      </c>
      <c r="I3964" s="3">
        <v>1</v>
      </c>
      <c r="J3964" s="1">
        <v>0</v>
      </c>
      <c r="K3964" s="1">
        <v>0</v>
      </c>
      <c r="L3964" s="3">
        <v>1</v>
      </c>
      <c r="M3964" s="6">
        <v>11</v>
      </c>
      <c r="N3964" s="13">
        <v>11</v>
      </c>
      <c r="O3964" s="3">
        <v>44</v>
      </c>
      <c r="P3964" s="1">
        <v>3</v>
      </c>
      <c r="Q3964" s="1">
        <v>3</v>
      </c>
      <c r="R3964" s="3">
        <v>47</v>
      </c>
      <c r="S3964" s="1">
        <v>20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30</v>
      </c>
      <c r="AB3964" s="1">
        <v>50</v>
      </c>
      <c r="AC3964" s="3">
        <v>11</v>
      </c>
      <c r="AD3964" s="1">
        <v>-4.8021458000000003E-2</v>
      </c>
      <c r="AE3964" s="1">
        <v>3.6130716973585497E-2</v>
      </c>
      <c r="AF3964" s="1">
        <v>1</v>
      </c>
      <c r="AG3964" s="1">
        <v>1</v>
      </c>
      <c r="AH3964" s="1">
        <v>11</v>
      </c>
      <c r="AI3964" s="1">
        <v>2</v>
      </c>
      <c r="AJ3964" s="1">
        <v>2</v>
      </c>
      <c r="AK3964" s="1">
        <v>51</v>
      </c>
    </row>
    <row r="3965" spans="1:37" x14ac:dyDescent="0.2">
      <c r="A3965" t="s">
        <v>3963</v>
      </c>
      <c r="B3965" t="s">
        <v>5123</v>
      </c>
      <c r="C3965" t="s">
        <v>5124</v>
      </c>
      <c r="D3965" t="s">
        <v>12889</v>
      </c>
      <c r="E3965" t="s">
        <v>10003</v>
      </c>
      <c r="F3965" s="35" t="s">
        <v>12923</v>
      </c>
      <c r="G3965" s="1" t="s">
        <v>5105</v>
      </c>
      <c r="H3965" s="1" t="s">
        <v>5105</v>
      </c>
      <c r="I3965" s="3">
        <v>1</v>
      </c>
      <c r="J3965" s="1">
        <v>1</v>
      </c>
      <c r="K3965" s="1">
        <v>1</v>
      </c>
      <c r="L3965" s="3">
        <v>1</v>
      </c>
      <c r="M3965" s="6">
        <v>70</v>
      </c>
      <c r="N3965" s="13">
        <v>70</v>
      </c>
      <c r="O3965" s="3">
        <v>44</v>
      </c>
      <c r="P3965" s="1">
        <v>3</v>
      </c>
      <c r="Q3965" s="1">
        <v>3</v>
      </c>
      <c r="R3965" s="3">
        <v>47</v>
      </c>
      <c r="S3965" s="1">
        <v>20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30</v>
      </c>
      <c r="AB3965" s="1">
        <v>50</v>
      </c>
      <c r="AC3965" s="3">
        <v>11</v>
      </c>
      <c r="AD3965" s="1">
        <v>-4.8021458000000003E-2</v>
      </c>
      <c r="AE3965" s="1">
        <v>3.6130716973585497E-2</v>
      </c>
      <c r="AF3965" s="1">
        <v>1</v>
      </c>
      <c r="AG3965" s="1">
        <v>1</v>
      </c>
      <c r="AH3965" s="1">
        <v>11</v>
      </c>
      <c r="AI3965" s="1">
        <v>2</v>
      </c>
      <c r="AJ3965" s="1">
        <v>2</v>
      </c>
      <c r="AK3965" s="1">
        <v>51</v>
      </c>
    </row>
    <row r="3966" spans="1:37" x14ac:dyDescent="0.2">
      <c r="A3966" t="s">
        <v>3964</v>
      </c>
      <c r="B3966" t="s">
        <v>5233</v>
      </c>
      <c r="C3966" t="s">
        <v>5234</v>
      </c>
      <c r="D3966" t="s">
        <v>12924</v>
      </c>
      <c r="E3966" t="s">
        <v>12925</v>
      </c>
      <c r="F3966" s="35" t="s">
        <v>12926</v>
      </c>
      <c r="G3966" s="1" t="s">
        <v>5105</v>
      </c>
      <c r="H3966" s="1" t="s">
        <v>5105</v>
      </c>
      <c r="I3966" s="3">
        <v>1</v>
      </c>
      <c r="J3966" s="1">
        <v>1</v>
      </c>
      <c r="K3966" s="1">
        <v>1</v>
      </c>
      <c r="L3966" s="3">
        <v>1</v>
      </c>
      <c r="M3966" s="6">
        <v>85000</v>
      </c>
      <c r="N3966" s="13">
        <v>85000</v>
      </c>
      <c r="O3966" s="3">
        <v>44</v>
      </c>
      <c r="P3966" s="1">
        <v>1</v>
      </c>
      <c r="Q3966" s="1">
        <v>1</v>
      </c>
      <c r="R3966" s="3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100</v>
      </c>
      <c r="AC3966" s="3">
        <v>11</v>
      </c>
      <c r="AD3966" s="1">
        <v>-9.0224465000000004E-2</v>
      </c>
      <c r="AE3966" s="1">
        <v>7.4363546281954407E-2</v>
      </c>
      <c r="AF3966" s="1">
        <v>1</v>
      </c>
      <c r="AG3966" s="1">
        <v>1</v>
      </c>
      <c r="AH3966" s="1">
        <v>11</v>
      </c>
      <c r="AI3966" s="1">
        <v>2</v>
      </c>
      <c r="AJ3966" s="1">
        <v>2</v>
      </c>
      <c r="AK3966" s="1">
        <v>51</v>
      </c>
    </row>
    <row r="3967" spans="1:37" x14ac:dyDescent="0.2">
      <c r="A3967" t="s">
        <v>3965</v>
      </c>
      <c r="B3967" t="s">
        <v>5123</v>
      </c>
      <c r="C3967" t="s">
        <v>5131</v>
      </c>
      <c r="D3967" t="s">
        <v>12927</v>
      </c>
      <c r="E3967" t="s">
        <v>12928</v>
      </c>
      <c r="F3967" s="35" t="s">
        <v>12929</v>
      </c>
      <c r="G3967" s="1" t="s">
        <v>5104</v>
      </c>
      <c r="H3967" s="1" t="s">
        <v>5104</v>
      </c>
      <c r="I3967" s="3">
        <v>1</v>
      </c>
      <c r="J3967" s="1">
        <v>0</v>
      </c>
      <c r="K3967" s="1">
        <v>0</v>
      </c>
      <c r="L3967" s="3">
        <v>1</v>
      </c>
      <c r="M3967" s="6">
        <v>51.3</v>
      </c>
      <c r="N3967" s="13">
        <v>51.3</v>
      </c>
      <c r="O3967" s="3">
        <v>44</v>
      </c>
      <c r="P3967" s="1" t="s">
        <v>2</v>
      </c>
      <c r="Q3967" s="1">
        <v>3.4704999999999999</v>
      </c>
      <c r="R3967" s="3" t="s">
        <v>14989</v>
      </c>
      <c r="S3967" s="1">
        <v>20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20</v>
      </c>
      <c r="Z3967" s="1">
        <v>0</v>
      </c>
      <c r="AA3967" s="1">
        <v>20</v>
      </c>
      <c r="AB3967" s="1">
        <v>40</v>
      </c>
      <c r="AC3967" s="3">
        <v>11</v>
      </c>
      <c r="AD3967" s="1">
        <v>-4.6720485999999999E-2</v>
      </c>
      <c r="AE3967" s="1">
        <v>-7.7927399428688099E-3</v>
      </c>
      <c r="AF3967" s="1">
        <v>1</v>
      </c>
      <c r="AG3967" s="1">
        <v>1</v>
      </c>
      <c r="AH3967" s="1">
        <v>11</v>
      </c>
      <c r="AI3967" s="1">
        <v>6</v>
      </c>
      <c r="AJ3967" s="1">
        <v>6</v>
      </c>
      <c r="AK3967" s="1">
        <v>51</v>
      </c>
    </row>
    <row r="3968" spans="1:37" x14ac:dyDescent="0.2">
      <c r="A3968" t="s">
        <v>3966</v>
      </c>
      <c r="B3968" t="s">
        <v>5168</v>
      </c>
      <c r="C3968" t="s">
        <v>5169</v>
      </c>
      <c r="D3968" t="s">
        <v>12930</v>
      </c>
      <c r="E3968" t="s">
        <v>12931</v>
      </c>
      <c r="F3968" s="35" t="s">
        <v>12932</v>
      </c>
      <c r="G3968" s="1" t="s">
        <v>5104</v>
      </c>
      <c r="H3968" s="1" t="s">
        <v>5104</v>
      </c>
      <c r="I3968" s="3">
        <v>1</v>
      </c>
      <c r="J3968" s="1">
        <v>0</v>
      </c>
      <c r="K3968" s="1">
        <v>0</v>
      </c>
      <c r="L3968" s="3">
        <v>1</v>
      </c>
      <c r="M3968" s="6">
        <v>77.3</v>
      </c>
      <c r="N3968" s="13">
        <v>77.3</v>
      </c>
      <c r="O3968" s="3">
        <v>44</v>
      </c>
      <c r="P3968" s="1">
        <v>1</v>
      </c>
      <c r="Q3968" s="1">
        <v>1</v>
      </c>
      <c r="R3968" s="3">
        <v>47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100</v>
      </c>
      <c r="Z3968" s="1">
        <v>0</v>
      </c>
      <c r="AA3968" s="1">
        <v>0</v>
      </c>
      <c r="AB3968" s="1">
        <v>0</v>
      </c>
      <c r="AC3968" s="3">
        <v>11</v>
      </c>
      <c r="AD3968" s="1">
        <v>-3.0872732999999999E-2</v>
      </c>
      <c r="AE3968" s="1">
        <v>-0.113818620885237</v>
      </c>
      <c r="AF3968" s="1">
        <v>3</v>
      </c>
      <c r="AG3968" s="1">
        <v>3</v>
      </c>
      <c r="AH3968" s="1">
        <v>11</v>
      </c>
      <c r="AI3968" s="1">
        <v>5</v>
      </c>
      <c r="AJ3968" s="1">
        <v>5</v>
      </c>
      <c r="AK3968" s="1">
        <v>51</v>
      </c>
    </row>
    <row r="3969" spans="1:37" x14ac:dyDescent="0.2">
      <c r="A3969" t="s">
        <v>3967</v>
      </c>
      <c r="B3969" t="s">
        <v>5168</v>
      </c>
      <c r="C3969" t="s">
        <v>5169</v>
      </c>
      <c r="D3969" t="s">
        <v>12930</v>
      </c>
      <c r="E3969" t="s">
        <v>6793</v>
      </c>
      <c r="F3969" s="35" t="s">
        <v>12933</v>
      </c>
      <c r="G3969" s="1" t="s">
        <v>5104</v>
      </c>
      <c r="H3969" s="1" t="s">
        <v>5104</v>
      </c>
      <c r="I3969" s="3">
        <v>1</v>
      </c>
      <c r="J3969" s="1">
        <v>0</v>
      </c>
      <c r="K3969" s="1">
        <v>0</v>
      </c>
      <c r="L3969" s="3">
        <v>1</v>
      </c>
      <c r="M3969" s="6">
        <v>36.299999999999997</v>
      </c>
      <c r="N3969" s="13">
        <v>36.299999999999997</v>
      </c>
      <c r="O3969" s="3">
        <v>44</v>
      </c>
      <c r="P3969" s="1">
        <v>1</v>
      </c>
      <c r="Q3969" s="1">
        <v>1</v>
      </c>
      <c r="R3969" s="3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100</v>
      </c>
      <c r="Z3969" s="1">
        <v>0</v>
      </c>
      <c r="AA3969" s="1">
        <v>0</v>
      </c>
      <c r="AB3969" s="1">
        <v>0</v>
      </c>
      <c r="AC3969" s="3">
        <v>11</v>
      </c>
      <c r="AD3969" s="1">
        <v>-3.0872732999999999E-2</v>
      </c>
      <c r="AE3969" s="1">
        <v>-0.113818620885237</v>
      </c>
      <c r="AF3969" s="1">
        <v>3</v>
      </c>
      <c r="AG3969" s="1">
        <v>3</v>
      </c>
      <c r="AH3969" s="1">
        <v>11</v>
      </c>
      <c r="AI3969" s="1">
        <v>2</v>
      </c>
      <c r="AJ3969" s="1">
        <v>2</v>
      </c>
      <c r="AK3969" s="1">
        <v>51</v>
      </c>
    </row>
    <row r="3970" spans="1:37" x14ac:dyDescent="0.2">
      <c r="A3970" t="s">
        <v>3968</v>
      </c>
      <c r="B3970" t="s">
        <v>5168</v>
      </c>
      <c r="C3970" t="s">
        <v>5169</v>
      </c>
      <c r="D3970" t="s">
        <v>12934</v>
      </c>
      <c r="E3970" t="s">
        <v>12935</v>
      </c>
      <c r="F3970" s="35" t="s">
        <v>12936</v>
      </c>
      <c r="G3970" s="1" t="s">
        <v>5104</v>
      </c>
      <c r="H3970" s="1" t="s">
        <v>5104</v>
      </c>
      <c r="I3970" s="3">
        <v>1</v>
      </c>
      <c r="J3970" s="1">
        <v>0</v>
      </c>
      <c r="K3970" s="1">
        <v>0</v>
      </c>
      <c r="L3970" s="3">
        <v>1</v>
      </c>
      <c r="M3970" s="6">
        <v>560.4</v>
      </c>
      <c r="N3970" s="13">
        <v>560.4</v>
      </c>
      <c r="O3970" s="3">
        <v>44</v>
      </c>
      <c r="P3970" s="1">
        <v>1</v>
      </c>
      <c r="Q3970" s="1">
        <v>1</v>
      </c>
      <c r="R3970" s="3">
        <v>47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40</v>
      </c>
      <c r="Z3970" s="1">
        <v>40</v>
      </c>
      <c r="AA3970" s="1">
        <v>20</v>
      </c>
      <c r="AB3970" s="1">
        <v>0</v>
      </c>
      <c r="AC3970" s="3">
        <v>11</v>
      </c>
      <c r="AD3970" s="1">
        <v>-4.1443600999999997E-2</v>
      </c>
      <c r="AE3970" s="1">
        <v>-0.102567694523355</v>
      </c>
      <c r="AF3970" s="1">
        <v>3</v>
      </c>
      <c r="AG3970" s="1">
        <v>3</v>
      </c>
      <c r="AH3970" s="1">
        <v>11</v>
      </c>
      <c r="AI3970" s="1">
        <v>2</v>
      </c>
      <c r="AJ3970" s="1">
        <v>2</v>
      </c>
      <c r="AK3970" s="1">
        <v>51</v>
      </c>
    </row>
    <row r="3971" spans="1:37" x14ac:dyDescent="0.2">
      <c r="A3971" t="s">
        <v>3969</v>
      </c>
      <c r="B3971" t="s">
        <v>5168</v>
      </c>
      <c r="C3971" t="s">
        <v>5169</v>
      </c>
      <c r="D3971" t="s">
        <v>12934</v>
      </c>
      <c r="E3971" t="s">
        <v>7801</v>
      </c>
      <c r="F3971" s="35" t="s">
        <v>12937</v>
      </c>
      <c r="G3971" s="1" t="s">
        <v>5104</v>
      </c>
      <c r="H3971" s="1" t="s">
        <v>5104</v>
      </c>
      <c r="I3971" s="3">
        <v>1</v>
      </c>
      <c r="J3971" s="1">
        <v>0</v>
      </c>
      <c r="K3971" s="1">
        <v>0</v>
      </c>
      <c r="L3971" s="3">
        <v>1</v>
      </c>
      <c r="M3971" s="6">
        <v>472</v>
      </c>
      <c r="N3971" s="13">
        <v>472</v>
      </c>
      <c r="O3971" s="3">
        <v>44</v>
      </c>
      <c r="P3971" s="1" t="s">
        <v>2</v>
      </c>
      <c r="Q3971" s="1">
        <v>1.0839000000000001</v>
      </c>
      <c r="R3971" s="3" t="s">
        <v>14989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40</v>
      </c>
      <c r="Z3971" s="1">
        <v>40</v>
      </c>
      <c r="AA3971" s="1">
        <v>20</v>
      </c>
      <c r="AB3971" s="1">
        <v>0</v>
      </c>
      <c r="AC3971" s="3">
        <v>11</v>
      </c>
      <c r="AD3971" s="1">
        <v>-4.1443600999999997E-2</v>
      </c>
      <c r="AE3971" s="1">
        <v>-0.102567694523355</v>
      </c>
      <c r="AF3971" s="1">
        <v>3</v>
      </c>
      <c r="AG3971" s="1">
        <v>3</v>
      </c>
      <c r="AH3971" s="1">
        <v>11</v>
      </c>
      <c r="AI3971" s="1">
        <v>2</v>
      </c>
      <c r="AJ3971" s="1">
        <v>2</v>
      </c>
      <c r="AK3971" s="1">
        <v>51</v>
      </c>
    </row>
    <row r="3972" spans="1:37" x14ac:dyDescent="0.2">
      <c r="A3972" t="s">
        <v>3970</v>
      </c>
      <c r="B3972" t="s">
        <v>5168</v>
      </c>
      <c r="C3972" t="s">
        <v>5169</v>
      </c>
      <c r="D3972" t="s">
        <v>12934</v>
      </c>
      <c r="E3972" t="s">
        <v>12938</v>
      </c>
      <c r="F3972" s="35" t="s">
        <v>12939</v>
      </c>
      <c r="G3972" s="1" t="s">
        <v>5104</v>
      </c>
      <c r="H3972" s="1" t="s">
        <v>5104</v>
      </c>
      <c r="I3972" s="3">
        <v>1</v>
      </c>
      <c r="J3972" s="1">
        <v>0</v>
      </c>
      <c r="K3972" s="1">
        <v>0</v>
      </c>
      <c r="L3972" s="3">
        <v>1</v>
      </c>
      <c r="M3972" s="6">
        <v>670.2</v>
      </c>
      <c r="N3972" s="13">
        <v>670.2</v>
      </c>
      <c r="O3972" s="3">
        <v>44</v>
      </c>
      <c r="P3972" s="1" t="s">
        <v>2</v>
      </c>
      <c r="Q3972" s="1">
        <v>2.2241</v>
      </c>
      <c r="R3972" s="3" t="s">
        <v>14989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40</v>
      </c>
      <c r="Z3972" s="1">
        <v>40</v>
      </c>
      <c r="AA3972" s="1">
        <v>20</v>
      </c>
      <c r="AB3972" s="1">
        <v>0</v>
      </c>
      <c r="AC3972" s="36">
        <v>1</v>
      </c>
      <c r="AD3972" s="1">
        <v>-4.1443600999999997E-2</v>
      </c>
      <c r="AE3972" s="1">
        <v>-0.102567694523355</v>
      </c>
      <c r="AF3972" s="1">
        <v>3</v>
      </c>
      <c r="AG3972" s="1">
        <v>3</v>
      </c>
      <c r="AH3972" s="15">
        <v>1</v>
      </c>
      <c r="AI3972" s="1">
        <v>1</v>
      </c>
      <c r="AJ3972" s="1">
        <v>1</v>
      </c>
      <c r="AK3972" s="1">
        <v>51</v>
      </c>
    </row>
    <row r="3973" spans="1:37" x14ac:dyDescent="0.2">
      <c r="A3973" t="s">
        <v>3971</v>
      </c>
      <c r="B3973" t="s">
        <v>5168</v>
      </c>
      <c r="C3973" t="s">
        <v>5169</v>
      </c>
      <c r="D3973" t="s">
        <v>12934</v>
      </c>
      <c r="E3973" t="s">
        <v>12940</v>
      </c>
      <c r="F3973" s="35" t="s">
        <v>12941</v>
      </c>
      <c r="G3973" s="1" t="s">
        <v>5104</v>
      </c>
      <c r="H3973" s="1" t="s">
        <v>5104</v>
      </c>
      <c r="I3973" s="3">
        <v>1</v>
      </c>
      <c r="J3973" s="1">
        <v>0</v>
      </c>
      <c r="K3973" s="1">
        <v>0</v>
      </c>
      <c r="L3973" s="3">
        <v>1</v>
      </c>
      <c r="M3973" s="6">
        <v>280</v>
      </c>
      <c r="N3973" s="13">
        <v>280</v>
      </c>
      <c r="O3973" s="3">
        <v>44</v>
      </c>
      <c r="P3973" s="1" t="s">
        <v>2</v>
      </c>
      <c r="Q3973" s="1">
        <v>1.0720000000000001</v>
      </c>
      <c r="R3973" s="3" t="s">
        <v>14989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40</v>
      </c>
      <c r="Z3973" s="1">
        <v>40</v>
      </c>
      <c r="AA3973" s="1">
        <v>20</v>
      </c>
      <c r="AB3973" s="1">
        <v>0</v>
      </c>
      <c r="AC3973" s="3">
        <v>11</v>
      </c>
      <c r="AD3973" s="1">
        <v>-4.1443600999999997E-2</v>
      </c>
      <c r="AE3973" s="1">
        <v>-0.102567694523355</v>
      </c>
      <c r="AF3973" s="1">
        <v>3</v>
      </c>
      <c r="AG3973" s="1">
        <v>3</v>
      </c>
      <c r="AH3973" s="1">
        <v>11</v>
      </c>
      <c r="AI3973" s="1">
        <v>1</v>
      </c>
      <c r="AJ3973" s="1">
        <v>1</v>
      </c>
      <c r="AK3973" s="1">
        <v>51</v>
      </c>
    </row>
    <row r="3974" spans="1:37" x14ac:dyDescent="0.2">
      <c r="A3974" t="s">
        <v>3972</v>
      </c>
      <c r="B3974" t="s">
        <v>5168</v>
      </c>
      <c r="C3974" t="s">
        <v>5169</v>
      </c>
      <c r="D3974" t="s">
        <v>12934</v>
      </c>
      <c r="E3974" t="s">
        <v>12942</v>
      </c>
      <c r="F3974" s="35" t="s">
        <v>12943</v>
      </c>
      <c r="G3974" s="1" t="s">
        <v>5104</v>
      </c>
      <c r="H3974" s="1" t="s">
        <v>5104</v>
      </c>
      <c r="I3974" s="3">
        <v>1</v>
      </c>
      <c r="J3974" s="1">
        <v>0</v>
      </c>
      <c r="K3974" s="1">
        <v>0</v>
      </c>
      <c r="L3974" s="3">
        <v>1</v>
      </c>
      <c r="M3974" s="6">
        <v>286.7</v>
      </c>
      <c r="N3974" s="13">
        <v>286.7</v>
      </c>
      <c r="O3974" s="3">
        <v>44</v>
      </c>
      <c r="P3974" s="1">
        <v>1</v>
      </c>
      <c r="Q3974" s="1">
        <v>1</v>
      </c>
      <c r="R3974" s="3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40</v>
      </c>
      <c r="Z3974" s="1">
        <v>40</v>
      </c>
      <c r="AA3974" s="1">
        <v>20</v>
      </c>
      <c r="AB3974" s="1">
        <v>0</v>
      </c>
      <c r="AC3974" s="3">
        <v>11</v>
      </c>
      <c r="AD3974" s="1">
        <v>-4.1443600999999997E-2</v>
      </c>
      <c r="AE3974" s="1">
        <v>-0.102567694523355</v>
      </c>
      <c r="AF3974" s="1">
        <v>3</v>
      </c>
      <c r="AG3974" s="1">
        <v>3</v>
      </c>
      <c r="AH3974" s="1">
        <v>11</v>
      </c>
      <c r="AI3974" s="1">
        <v>2</v>
      </c>
      <c r="AJ3974" s="1">
        <v>2</v>
      </c>
      <c r="AK3974" s="1">
        <v>51</v>
      </c>
    </row>
    <row r="3975" spans="1:37" x14ac:dyDescent="0.2">
      <c r="A3975" t="s">
        <v>3973</v>
      </c>
      <c r="B3975" t="s">
        <v>5123</v>
      </c>
      <c r="C3975" t="s">
        <v>5254</v>
      </c>
      <c r="D3975" t="s">
        <v>12944</v>
      </c>
      <c r="E3975" t="s">
        <v>12945</v>
      </c>
      <c r="F3975" s="35" t="s">
        <v>12946</v>
      </c>
      <c r="G3975" s="1" t="s">
        <v>5104</v>
      </c>
      <c r="H3975" s="1" t="s">
        <v>5104</v>
      </c>
      <c r="I3975" s="3">
        <v>2</v>
      </c>
      <c r="J3975" s="1">
        <v>0</v>
      </c>
      <c r="K3975" s="1">
        <v>0</v>
      </c>
      <c r="L3975" s="3">
        <v>1</v>
      </c>
      <c r="M3975" s="6">
        <v>151.80000000000001</v>
      </c>
      <c r="N3975" s="13">
        <v>151.80000000000001</v>
      </c>
      <c r="O3975" s="3">
        <v>44</v>
      </c>
      <c r="P3975" s="1">
        <v>3</v>
      </c>
      <c r="Q3975" s="1">
        <v>3</v>
      </c>
      <c r="R3975" s="3">
        <v>47</v>
      </c>
      <c r="S3975" s="1">
        <v>10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30</v>
      </c>
      <c r="Z3975" s="1">
        <v>0</v>
      </c>
      <c r="AA3975" s="1">
        <v>30</v>
      </c>
      <c r="AB3975" s="1">
        <v>30</v>
      </c>
      <c r="AC3975" s="3">
        <v>11</v>
      </c>
      <c r="AD3975" s="1">
        <v>-6.1032835000000001E-2</v>
      </c>
      <c r="AE3975" s="1">
        <v>-3.9649442210934999E-2</v>
      </c>
      <c r="AF3975" s="1">
        <v>3</v>
      </c>
      <c r="AG3975" s="1">
        <v>3</v>
      </c>
      <c r="AH3975" s="1">
        <v>11</v>
      </c>
      <c r="AI3975" s="1">
        <v>1</v>
      </c>
      <c r="AJ3975" s="1">
        <v>1</v>
      </c>
      <c r="AK3975" s="1">
        <v>51</v>
      </c>
    </row>
    <row r="3976" spans="1:37" x14ac:dyDescent="0.2">
      <c r="A3976" t="s">
        <v>3974</v>
      </c>
      <c r="B3976" t="s">
        <v>5123</v>
      </c>
      <c r="C3976" t="s">
        <v>5254</v>
      </c>
      <c r="D3976" t="s">
        <v>12944</v>
      </c>
      <c r="E3976" t="s">
        <v>7411</v>
      </c>
      <c r="F3976" s="35" t="s">
        <v>12947</v>
      </c>
      <c r="G3976" s="1" t="s">
        <v>5104</v>
      </c>
      <c r="H3976" s="1" t="s">
        <v>5104</v>
      </c>
      <c r="I3976" s="3">
        <v>2</v>
      </c>
      <c r="J3976" s="1">
        <v>1</v>
      </c>
      <c r="K3976" s="1">
        <v>1</v>
      </c>
      <c r="L3976" s="3">
        <v>1</v>
      </c>
      <c r="M3976" s="6">
        <v>143.80000000000001</v>
      </c>
      <c r="N3976" s="13">
        <v>143.80000000000001</v>
      </c>
      <c r="O3976" s="3">
        <v>44</v>
      </c>
      <c r="P3976" s="1">
        <v>2.5499999999999998</v>
      </c>
      <c r="Q3976" s="1">
        <v>2.5499999999999998</v>
      </c>
      <c r="R3976" s="3">
        <v>47</v>
      </c>
      <c r="S3976" s="1">
        <v>10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30</v>
      </c>
      <c r="Z3976" s="1">
        <v>0</v>
      </c>
      <c r="AA3976" s="1">
        <v>30</v>
      </c>
      <c r="AB3976" s="1">
        <v>30</v>
      </c>
      <c r="AC3976" s="3">
        <v>11</v>
      </c>
      <c r="AD3976" s="1">
        <v>-6.1032835000000001E-2</v>
      </c>
      <c r="AE3976" s="1">
        <v>-3.9649442210934999E-2</v>
      </c>
      <c r="AF3976" s="1">
        <v>3</v>
      </c>
      <c r="AG3976" s="1">
        <v>3</v>
      </c>
      <c r="AH3976" s="1">
        <v>11</v>
      </c>
      <c r="AI3976" s="1">
        <v>3</v>
      </c>
      <c r="AJ3976" s="1">
        <v>3</v>
      </c>
      <c r="AK3976" s="1">
        <v>51</v>
      </c>
    </row>
    <row r="3977" spans="1:37" x14ac:dyDescent="0.2">
      <c r="A3977" t="s">
        <v>3975</v>
      </c>
      <c r="B3977" t="s">
        <v>5123</v>
      </c>
      <c r="C3977" t="s">
        <v>5254</v>
      </c>
      <c r="D3977" t="s">
        <v>12948</v>
      </c>
      <c r="E3977" t="s">
        <v>8772</v>
      </c>
      <c r="F3977" s="35" t="s">
        <v>12949</v>
      </c>
      <c r="G3977" s="1" t="s">
        <v>5104</v>
      </c>
      <c r="H3977" s="1" t="s">
        <v>5104</v>
      </c>
      <c r="I3977" s="3">
        <v>2</v>
      </c>
      <c r="J3977" s="1">
        <v>0</v>
      </c>
      <c r="K3977" s="1">
        <v>0</v>
      </c>
      <c r="L3977" s="3">
        <v>1</v>
      </c>
      <c r="M3977" s="6">
        <v>334.3</v>
      </c>
      <c r="N3977" s="13">
        <v>334.3</v>
      </c>
      <c r="O3977" s="3">
        <v>44</v>
      </c>
      <c r="P3977" s="1">
        <v>1.2849999999999999</v>
      </c>
      <c r="Q3977" s="1">
        <v>1.2849999999999999</v>
      </c>
      <c r="R3977" s="3">
        <v>47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30</v>
      </c>
      <c r="Z3977" s="1">
        <v>0</v>
      </c>
      <c r="AA3977" s="1">
        <v>20</v>
      </c>
      <c r="AB3977" s="1">
        <v>50</v>
      </c>
      <c r="AC3977" s="3">
        <v>11</v>
      </c>
      <c r="AD3977" s="1">
        <v>-9.4554810000000003E-2</v>
      </c>
      <c r="AE3977" s="1">
        <v>-2.02336909087549E-2</v>
      </c>
      <c r="AF3977" s="1">
        <v>3</v>
      </c>
      <c r="AG3977" s="1">
        <v>3</v>
      </c>
      <c r="AH3977" s="1">
        <v>11</v>
      </c>
      <c r="AI3977" s="1">
        <v>2</v>
      </c>
      <c r="AJ3977" s="1">
        <v>2</v>
      </c>
      <c r="AK3977" s="1">
        <v>51</v>
      </c>
    </row>
    <row r="3978" spans="1:37" x14ac:dyDescent="0.2">
      <c r="A3978" t="s">
        <v>3976</v>
      </c>
      <c r="B3978" t="s">
        <v>5168</v>
      </c>
      <c r="C3978" t="s">
        <v>10600</v>
      </c>
      <c r="D3978" t="s">
        <v>12950</v>
      </c>
      <c r="E3978" t="s">
        <v>12951</v>
      </c>
      <c r="F3978" s="35" t="s">
        <v>12952</v>
      </c>
      <c r="G3978" s="1" t="s">
        <v>5104</v>
      </c>
      <c r="H3978" s="1" t="s">
        <v>5107</v>
      </c>
      <c r="I3978" s="3">
        <v>1</v>
      </c>
      <c r="J3978" s="1">
        <v>0</v>
      </c>
      <c r="K3978" s="1">
        <v>0</v>
      </c>
      <c r="L3978" s="3">
        <v>1</v>
      </c>
      <c r="M3978" s="6">
        <v>9.1999999999999993</v>
      </c>
      <c r="N3978" s="13">
        <v>9.1999999999999993</v>
      </c>
      <c r="O3978" s="3">
        <v>44</v>
      </c>
      <c r="P3978" s="1">
        <v>0.99250000000000005</v>
      </c>
      <c r="Q3978" s="1">
        <v>0.99250000000000005</v>
      </c>
      <c r="R3978" s="3">
        <v>47</v>
      </c>
      <c r="S3978" s="1">
        <v>100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3">
        <v>11</v>
      </c>
      <c r="AD3978" s="1">
        <v>9.9855619000000007E-2</v>
      </c>
      <c r="AE3978" s="1">
        <v>2.21434269404166E-2</v>
      </c>
      <c r="AF3978" s="1">
        <v>4</v>
      </c>
      <c r="AG3978" s="2">
        <v>4</v>
      </c>
      <c r="AH3978" s="1">
        <v>11</v>
      </c>
      <c r="AI3978" s="1">
        <v>3</v>
      </c>
      <c r="AJ3978" s="1">
        <v>3</v>
      </c>
      <c r="AK3978" s="1">
        <v>51</v>
      </c>
    </row>
    <row r="3979" spans="1:37" x14ac:dyDescent="0.2">
      <c r="A3979" t="s">
        <v>3977</v>
      </c>
      <c r="B3979" t="s">
        <v>5168</v>
      </c>
      <c r="C3979" t="s">
        <v>10600</v>
      </c>
      <c r="D3979" t="s">
        <v>12950</v>
      </c>
      <c r="E3979" t="s">
        <v>12953</v>
      </c>
      <c r="F3979" s="35" t="s">
        <v>12954</v>
      </c>
      <c r="G3979" s="1" t="s">
        <v>5104</v>
      </c>
      <c r="H3979" s="1" t="s">
        <v>5104</v>
      </c>
      <c r="I3979" s="3">
        <v>1</v>
      </c>
      <c r="J3979" s="1">
        <v>0</v>
      </c>
      <c r="K3979" s="1">
        <v>0</v>
      </c>
      <c r="L3979" s="3">
        <v>1</v>
      </c>
      <c r="M3979" s="6">
        <v>14.4</v>
      </c>
      <c r="N3979" s="13">
        <v>14.4</v>
      </c>
      <c r="O3979" s="3">
        <v>44</v>
      </c>
      <c r="P3979" s="1">
        <v>0.98</v>
      </c>
      <c r="Q3979" s="1">
        <v>0.98</v>
      </c>
      <c r="R3979" s="3">
        <v>47</v>
      </c>
      <c r="S3979" s="1">
        <v>100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3">
        <v>11</v>
      </c>
      <c r="AD3979" s="1">
        <v>9.9855619000000007E-2</v>
      </c>
      <c r="AE3979" s="1">
        <v>2.21434269404166E-2</v>
      </c>
      <c r="AF3979" s="1">
        <v>4</v>
      </c>
      <c r="AG3979" s="2">
        <v>4</v>
      </c>
      <c r="AH3979" s="1">
        <v>11</v>
      </c>
      <c r="AI3979" s="1">
        <v>5</v>
      </c>
      <c r="AJ3979" s="1">
        <v>5</v>
      </c>
      <c r="AK3979" s="1">
        <v>51</v>
      </c>
    </row>
    <row r="3980" spans="1:37" x14ac:dyDescent="0.2">
      <c r="A3980" t="s">
        <v>3978</v>
      </c>
      <c r="B3980" t="s">
        <v>5168</v>
      </c>
      <c r="C3980" t="s">
        <v>10600</v>
      </c>
      <c r="D3980" t="s">
        <v>12950</v>
      </c>
      <c r="E3980" t="s">
        <v>12955</v>
      </c>
      <c r="F3980" s="35" t="s">
        <v>12956</v>
      </c>
      <c r="G3980" s="1" t="s">
        <v>5104</v>
      </c>
      <c r="H3980" s="1" t="s">
        <v>5107</v>
      </c>
      <c r="I3980" s="3">
        <v>1</v>
      </c>
      <c r="J3980" s="1">
        <v>0</v>
      </c>
      <c r="K3980" s="1">
        <v>1</v>
      </c>
      <c r="L3980" s="3">
        <v>1</v>
      </c>
      <c r="M3980" s="6">
        <v>5.4</v>
      </c>
      <c r="N3980" s="13">
        <v>5.4</v>
      </c>
      <c r="O3980" s="3">
        <v>44</v>
      </c>
      <c r="P3980" s="1">
        <v>1</v>
      </c>
      <c r="Q3980" s="1">
        <v>1</v>
      </c>
      <c r="R3980" s="3">
        <v>47</v>
      </c>
      <c r="S3980" s="1">
        <v>100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3">
        <v>11</v>
      </c>
      <c r="AD3980" s="1">
        <v>9.9855619000000007E-2</v>
      </c>
      <c r="AE3980" s="1">
        <v>2.21434269404166E-2</v>
      </c>
      <c r="AF3980" s="1">
        <v>4</v>
      </c>
      <c r="AG3980" s="2">
        <v>4</v>
      </c>
      <c r="AH3980" s="1">
        <v>11</v>
      </c>
      <c r="AI3980" s="1">
        <v>1</v>
      </c>
      <c r="AJ3980" s="1">
        <v>1</v>
      </c>
      <c r="AK3980" s="1">
        <v>51</v>
      </c>
    </row>
    <row r="3981" spans="1:37" x14ac:dyDescent="0.2">
      <c r="A3981" t="s">
        <v>3979</v>
      </c>
      <c r="B3981" t="s">
        <v>5168</v>
      </c>
      <c r="C3981" t="s">
        <v>10600</v>
      </c>
      <c r="D3981" t="s">
        <v>12950</v>
      </c>
      <c r="E3981" t="s">
        <v>12957</v>
      </c>
      <c r="F3981" s="35" t="s">
        <v>14939</v>
      </c>
      <c r="G3981" s="1" t="s">
        <v>5104</v>
      </c>
      <c r="H3981" s="1" t="s">
        <v>5104</v>
      </c>
      <c r="I3981" s="3">
        <v>1</v>
      </c>
      <c r="J3981" s="1">
        <v>0</v>
      </c>
      <c r="K3981" s="1">
        <v>0</v>
      </c>
      <c r="L3981" s="3">
        <v>1</v>
      </c>
      <c r="M3981" s="6">
        <f>(16+19.5)/2</f>
        <v>17.75</v>
      </c>
      <c r="N3981" s="1">
        <f>(16+19.5)/2</f>
        <v>17.75</v>
      </c>
      <c r="O3981" s="3">
        <v>1</v>
      </c>
      <c r="P3981" s="1" t="s">
        <v>2</v>
      </c>
      <c r="Q3981" s="1">
        <v>1.9137999999999999</v>
      </c>
      <c r="R3981" s="3" t="s">
        <v>14989</v>
      </c>
      <c r="S3981" s="1">
        <v>98</v>
      </c>
      <c r="T3981" s="1">
        <v>0</v>
      </c>
      <c r="U3981" s="1">
        <v>0</v>
      </c>
      <c r="V3981" s="1">
        <v>0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1</v>
      </c>
      <c r="AC3981" s="36">
        <v>1</v>
      </c>
      <c r="AD3981" s="1">
        <v>9.7712628999999995E-2</v>
      </c>
      <c r="AE3981" s="1">
        <v>2.2886053041599901E-2</v>
      </c>
      <c r="AF3981" s="1">
        <v>4</v>
      </c>
      <c r="AG3981" s="2">
        <v>4</v>
      </c>
      <c r="AH3981" s="1">
        <v>1</v>
      </c>
      <c r="AI3981" s="1">
        <v>3</v>
      </c>
      <c r="AJ3981" s="1">
        <v>3</v>
      </c>
      <c r="AK3981" s="1">
        <v>51</v>
      </c>
    </row>
    <row r="3982" spans="1:37" x14ac:dyDescent="0.2">
      <c r="A3982" t="s">
        <v>3980</v>
      </c>
      <c r="B3982" t="s">
        <v>5168</v>
      </c>
      <c r="C3982" t="s">
        <v>10600</v>
      </c>
      <c r="D3982" t="s">
        <v>12950</v>
      </c>
      <c r="E3982" t="s">
        <v>12958</v>
      </c>
      <c r="F3982" s="35" t="s">
        <v>14939</v>
      </c>
      <c r="G3982" s="1" t="s">
        <v>5104</v>
      </c>
      <c r="H3982" s="1" t="s">
        <v>5104</v>
      </c>
      <c r="I3982" s="3">
        <v>1</v>
      </c>
      <c r="J3982" s="1">
        <v>0</v>
      </c>
      <c r="K3982" s="1">
        <v>0</v>
      </c>
      <c r="L3982" s="3">
        <v>1</v>
      </c>
      <c r="M3982" s="6">
        <v>13.9</v>
      </c>
      <c r="N3982" s="13">
        <v>13.9</v>
      </c>
      <c r="O3982" s="3">
        <v>44</v>
      </c>
      <c r="P3982" s="1">
        <v>0.99250000000000005</v>
      </c>
      <c r="Q3982" s="1">
        <v>0.99250000000000005</v>
      </c>
      <c r="R3982" s="3">
        <v>47</v>
      </c>
      <c r="S3982" s="1">
        <v>98</v>
      </c>
      <c r="T3982" s="1">
        <v>0</v>
      </c>
      <c r="U3982" s="1">
        <v>0</v>
      </c>
      <c r="V3982" s="1">
        <v>0</v>
      </c>
      <c r="W3982" s="1">
        <v>1</v>
      </c>
      <c r="X3982" s="1">
        <v>0</v>
      </c>
      <c r="Y3982" s="1">
        <v>0</v>
      </c>
      <c r="Z3982" s="1">
        <v>0</v>
      </c>
      <c r="AA3982" s="1">
        <v>0</v>
      </c>
      <c r="AB3982" s="1">
        <v>1</v>
      </c>
      <c r="AC3982" s="3">
        <v>1</v>
      </c>
      <c r="AD3982" s="1">
        <v>9.7712628999999995E-2</v>
      </c>
      <c r="AE3982" s="1">
        <v>2.2886053041599901E-2</v>
      </c>
      <c r="AF3982" s="1">
        <v>4</v>
      </c>
      <c r="AG3982" s="2">
        <v>4</v>
      </c>
      <c r="AH3982" s="1">
        <v>1</v>
      </c>
      <c r="AI3982" s="1">
        <v>2</v>
      </c>
      <c r="AJ3982" s="1">
        <v>2</v>
      </c>
      <c r="AK3982" s="1">
        <v>51</v>
      </c>
    </row>
    <row r="3983" spans="1:37" x14ac:dyDescent="0.2">
      <c r="A3983" t="s">
        <v>3981</v>
      </c>
      <c r="B3983" t="s">
        <v>5168</v>
      </c>
      <c r="C3983" t="s">
        <v>10600</v>
      </c>
      <c r="D3983" t="s">
        <v>12950</v>
      </c>
      <c r="E3983" t="s">
        <v>12959</v>
      </c>
      <c r="F3983" s="35" t="s">
        <v>12960</v>
      </c>
      <c r="G3983" s="1" t="s">
        <v>5104</v>
      </c>
      <c r="H3983" s="1" t="s">
        <v>5104</v>
      </c>
      <c r="I3983" s="3">
        <v>1</v>
      </c>
      <c r="J3983" s="1">
        <v>0</v>
      </c>
      <c r="K3983" s="1">
        <v>1</v>
      </c>
      <c r="L3983" s="3">
        <v>1</v>
      </c>
      <c r="M3983" s="6">
        <v>19.7</v>
      </c>
      <c r="N3983" s="13">
        <v>19.7</v>
      </c>
      <c r="O3983" s="3">
        <v>44</v>
      </c>
      <c r="P3983" s="1">
        <v>0.99250000000000005</v>
      </c>
      <c r="Q3983" s="1">
        <v>0.99250000000000005</v>
      </c>
      <c r="R3983" s="3">
        <v>47</v>
      </c>
      <c r="S3983" s="1">
        <v>100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3">
        <v>11</v>
      </c>
      <c r="AD3983" s="1">
        <v>9.9855619000000007E-2</v>
      </c>
      <c r="AE3983" s="1">
        <v>2.21434269404166E-2</v>
      </c>
      <c r="AF3983" s="1">
        <v>4</v>
      </c>
      <c r="AG3983" s="2">
        <v>4</v>
      </c>
      <c r="AH3983" s="1">
        <v>11</v>
      </c>
      <c r="AI3983" s="1">
        <v>4</v>
      </c>
      <c r="AJ3983" s="1">
        <v>4</v>
      </c>
      <c r="AK3983" s="1">
        <v>51</v>
      </c>
    </row>
    <row r="3984" spans="1:37" x14ac:dyDescent="0.2">
      <c r="A3984" t="s">
        <v>3982</v>
      </c>
      <c r="B3984" t="s">
        <v>5168</v>
      </c>
      <c r="C3984" t="s">
        <v>10600</v>
      </c>
      <c r="D3984" t="s">
        <v>12950</v>
      </c>
      <c r="E3984" t="s">
        <v>6189</v>
      </c>
      <c r="F3984" s="35" t="s">
        <v>12961</v>
      </c>
      <c r="G3984" s="1" t="s">
        <v>5104</v>
      </c>
      <c r="H3984" s="1" t="s">
        <v>5104</v>
      </c>
      <c r="I3984" s="3">
        <v>1</v>
      </c>
      <c r="J3984" s="1">
        <v>0</v>
      </c>
      <c r="K3984" s="1">
        <v>0</v>
      </c>
      <c r="L3984" s="3">
        <v>1</v>
      </c>
      <c r="M3984" s="6">
        <v>8.6999999999999993</v>
      </c>
      <c r="N3984" s="13">
        <v>8.6999999999999993</v>
      </c>
      <c r="O3984" s="3">
        <v>44</v>
      </c>
      <c r="P3984" s="1">
        <v>0.98</v>
      </c>
      <c r="Q3984" s="1">
        <v>0.98</v>
      </c>
      <c r="R3984" s="3">
        <v>47</v>
      </c>
      <c r="S3984" s="1">
        <v>100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3">
        <v>11</v>
      </c>
      <c r="AD3984" s="1">
        <v>9.9855619000000007E-2</v>
      </c>
      <c r="AE3984" s="1">
        <v>2.21434269404166E-2</v>
      </c>
      <c r="AF3984" s="1">
        <v>4</v>
      </c>
      <c r="AG3984" s="2">
        <v>4</v>
      </c>
      <c r="AH3984" s="1">
        <v>11</v>
      </c>
      <c r="AI3984" s="1">
        <v>4</v>
      </c>
      <c r="AJ3984" s="1">
        <v>4</v>
      </c>
      <c r="AK3984" s="1">
        <v>51</v>
      </c>
    </row>
    <row r="3985" spans="1:37" x14ac:dyDescent="0.2">
      <c r="A3985" t="s">
        <v>3983</v>
      </c>
      <c r="B3985" t="s">
        <v>5168</v>
      </c>
      <c r="C3985" t="s">
        <v>10600</v>
      </c>
      <c r="D3985" t="s">
        <v>12950</v>
      </c>
      <c r="E3985" t="s">
        <v>12962</v>
      </c>
      <c r="F3985" s="35" t="s">
        <v>12963</v>
      </c>
      <c r="G3985" s="1" t="s">
        <v>5104</v>
      </c>
      <c r="H3985" s="1" t="s">
        <v>5104</v>
      </c>
      <c r="I3985" s="3">
        <v>1</v>
      </c>
      <c r="J3985" s="1">
        <v>0</v>
      </c>
      <c r="K3985" s="1">
        <v>0</v>
      </c>
      <c r="L3985" s="3">
        <v>1</v>
      </c>
      <c r="M3985" s="6">
        <v>5.2</v>
      </c>
      <c r="N3985" s="13">
        <v>5.2</v>
      </c>
      <c r="O3985" s="3">
        <v>44</v>
      </c>
      <c r="P3985" s="1">
        <v>1.21</v>
      </c>
      <c r="Q3985" s="1">
        <v>1.21</v>
      </c>
      <c r="R3985" s="3">
        <v>47</v>
      </c>
      <c r="S3985" s="1">
        <v>100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3">
        <v>11</v>
      </c>
      <c r="AD3985" s="1">
        <v>9.9855619000000007E-2</v>
      </c>
      <c r="AE3985" s="1">
        <v>2.21434269404166E-2</v>
      </c>
      <c r="AF3985" s="1">
        <v>4</v>
      </c>
      <c r="AG3985" s="2">
        <v>4</v>
      </c>
      <c r="AH3985" s="1">
        <v>11</v>
      </c>
      <c r="AI3985" s="1">
        <v>1</v>
      </c>
      <c r="AJ3985" s="1">
        <v>1</v>
      </c>
      <c r="AK3985" s="1">
        <v>51</v>
      </c>
    </row>
    <row r="3986" spans="1:37" x14ac:dyDescent="0.2">
      <c r="A3986" t="s">
        <v>3984</v>
      </c>
      <c r="B3986" t="s">
        <v>5168</v>
      </c>
      <c r="C3986" t="s">
        <v>10600</v>
      </c>
      <c r="D3986" t="s">
        <v>12950</v>
      </c>
      <c r="E3986" t="s">
        <v>12712</v>
      </c>
      <c r="F3986" s="35" t="s">
        <v>14939</v>
      </c>
      <c r="G3986" s="1" t="s">
        <v>5104</v>
      </c>
      <c r="H3986" s="1" t="s">
        <v>5104</v>
      </c>
      <c r="I3986" s="3">
        <v>1</v>
      </c>
      <c r="J3986" s="1">
        <v>0</v>
      </c>
      <c r="K3986" s="1">
        <v>0</v>
      </c>
      <c r="L3986" s="3">
        <v>1</v>
      </c>
      <c r="M3986" s="6">
        <f>(20+27)/2</f>
        <v>23.5</v>
      </c>
      <c r="N3986" s="1">
        <f>(20+27)/2</f>
        <v>23.5</v>
      </c>
      <c r="O3986" s="3">
        <v>1</v>
      </c>
      <c r="P3986" s="1" t="s">
        <v>2</v>
      </c>
      <c r="Q3986" s="1">
        <v>2.6911</v>
      </c>
      <c r="R3986" s="3" t="s">
        <v>14989</v>
      </c>
      <c r="S3986" s="1">
        <v>99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1</v>
      </c>
      <c r="AC3986" s="3">
        <v>44</v>
      </c>
      <c r="AD3986" s="1">
        <v>9.7773258000000002E-2</v>
      </c>
      <c r="AE3986" s="1">
        <v>2.3178188342035302E-2</v>
      </c>
      <c r="AF3986" s="1">
        <v>4</v>
      </c>
      <c r="AG3986" s="2">
        <v>4</v>
      </c>
      <c r="AH3986" s="1">
        <v>1</v>
      </c>
      <c r="AI3986" s="1">
        <v>2</v>
      </c>
      <c r="AJ3986" s="1">
        <v>2</v>
      </c>
      <c r="AK3986" s="1">
        <v>51</v>
      </c>
    </row>
    <row r="3987" spans="1:37" x14ac:dyDescent="0.2">
      <c r="A3987" t="s">
        <v>3985</v>
      </c>
      <c r="B3987" t="s">
        <v>5181</v>
      </c>
      <c r="C3987" t="s">
        <v>5609</v>
      </c>
      <c r="D3987" t="s">
        <v>12964</v>
      </c>
      <c r="E3987" t="s">
        <v>8043</v>
      </c>
      <c r="F3987" s="35" t="s">
        <v>12965</v>
      </c>
      <c r="G3987" s="1" t="s">
        <v>5105</v>
      </c>
      <c r="H3987" s="1" t="s">
        <v>5105</v>
      </c>
      <c r="I3987" s="3">
        <v>2</v>
      </c>
      <c r="J3987" s="1">
        <v>0</v>
      </c>
      <c r="K3987" s="1">
        <v>0</v>
      </c>
      <c r="L3987" s="3">
        <v>1</v>
      </c>
      <c r="M3987" s="6">
        <v>23999.9</v>
      </c>
      <c r="N3987" s="13">
        <v>23999.9</v>
      </c>
      <c r="O3987" s="3">
        <v>44</v>
      </c>
      <c r="P3987" s="1">
        <v>2.0299999999999998</v>
      </c>
      <c r="Q3987" s="1">
        <v>2.0299999999999998</v>
      </c>
      <c r="R3987" s="3">
        <v>47</v>
      </c>
      <c r="S3987" s="1">
        <v>40</v>
      </c>
      <c r="T3987" s="1">
        <v>0</v>
      </c>
      <c r="U3987" s="1">
        <v>0</v>
      </c>
      <c r="V3987" s="1">
        <v>60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3">
        <v>11</v>
      </c>
      <c r="AD3987" s="1">
        <v>6.9347426000000004E-2</v>
      </c>
      <c r="AE3987" s="1">
        <v>7.1999618755285199E-3</v>
      </c>
      <c r="AF3987" s="1">
        <v>1</v>
      </c>
      <c r="AG3987" s="1">
        <v>1</v>
      </c>
      <c r="AH3987" s="1">
        <v>11</v>
      </c>
      <c r="AI3987" s="1">
        <v>13</v>
      </c>
      <c r="AJ3987" s="1">
        <v>13</v>
      </c>
      <c r="AK3987" s="1">
        <v>51</v>
      </c>
    </row>
    <row r="3988" spans="1:37" x14ac:dyDescent="0.2">
      <c r="A3988" t="s">
        <v>3986</v>
      </c>
      <c r="B3988" t="s">
        <v>5168</v>
      </c>
      <c r="C3988" t="s">
        <v>5169</v>
      </c>
      <c r="D3988" t="s">
        <v>12966</v>
      </c>
      <c r="E3988" t="s">
        <v>12967</v>
      </c>
      <c r="F3988" s="35" t="s">
        <v>12968</v>
      </c>
      <c r="G3988" s="1" t="s">
        <v>5104</v>
      </c>
      <c r="H3988" s="1" t="s">
        <v>5104</v>
      </c>
      <c r="I3988" s="3">
        <v>1</v>
      </c>
      <c r="J3988" s="1">
        <v>0</v>
      </c>
      <c r="K3988" s="1">
        <v>1</v>
      </c>
      <c r="L3988" s="3">
        <v>1</v>
      </c>
      <c r="M3988" s="6">
        <v>299.89999999999998</v>
      </c>
      <c r="N3988" s="13">
        <v>299.89999999999998</v>
      </c>
      <c r="O3988" s="3">
        <v>44</v>
      </c>
      <c r="P3988" s="1">
        <v>1</v>
      </c>
      <c r="Q3988" s="1">
        <v>1</v>
      </c>
      <c r="R3988" s="3">
        <v>47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100</v>
      </c>
      <c r="Z3988" s="1">
        <v>0</v>
      </c>
      <c r="AA3988" s="1">
        <v>0</v>
      </c>
      <c r="AB3988" s="1">
        <v>0</v>
      </c>
      <c r="AC3988" s="3">
        <v>11</v>
      </c>
      <c r="AD3988" s="1">
        <v>-3.0872732999999999E-2</v>
      </c>
      <c r="AE3988" s="1">
        <v>-0.113818620885237</v>
      </c>
      <c r="AF3988" s="1">
        <v>3</v>
      </c>
      <c r="AG3988" s="1">
        <v>3</v>
      </c>
      <c r="AH3988" s="1">
        <v>11</v>
      </c>
      <c r="AI3988" s="1">
        <v>2</v>
      </c>
      <c r="AJ3988" s="1">
        <v>2</v>
      </c>
      <c r="AK3988" s="1">
        <v>51</v>
      </c>
    </row>
    <row r="3989" spans="1:37" x14ac:dyDescent="0.2">
      <c r="A3989" t="s">
        <v>3987</v>
      </c>
      <c r="B3989" t="s">
        <v>5168</v>
      </c>
      <c r="C3989" t="s">
        <v>5169</v>
      </c>
      <c r="D3989" t="s">
        <v>12966</v>
      </c>
      <c r="E3989" t="s">
        <v>12969</v>
      </c>
      <c r="F3989" s="35" t="s">
        <v>12970</v>
      </c>
      <c r="G3989" s="1" t="s">
        <v>5104</v>
      </c>
      <c r="H3989" s="1" t="s">
        <v>5104</v>
      </c>
      <c r="I3989" s="3">
        <v>1</v>
      </c>
      <c r="J3989" s="1">
        <v>0</v>
      </c>
      <c r="K3989" s="1">
        <v>0</v>
      </c>
      <c r="L3989" s="3">
        <v>1</v>
      </c>
      <c r="M3989" s="6">
        <v>305</v>
      </c>
      <c r="N3989" s="13">
        <v>305</v>
      </c>
      <c r="O3989" s="3">
        <v>44</v>
      </c>
      <c r="P3989" s="1">
        <v>1</v>
      </c>
      <c r="Q3989" s="1">
        <v>1</v>
      </c>
      <c r="R3989" s="3">
        <v>47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100</v>
      </c>
      <c r="Z3989" s="1">
        <v>0</v>
      </c>
      <c r="AA3989" s="1">
        <v>0</v>
      </c>
      <c r="AB3989" s="1">
        <v>0</v>
      </c>
      <c r="AC3989" s="3">
        <v>11</v>
      </c>
      <c r="AD3989" s="1">
        <v>-3.0872732999999999E-2</v>
      </c>
      <c r="AE3989" s="1">
        <v>-0.113818620885237</v>
      </c>
      <c r="AF3989" s="1">
        <v>3</v>
      </c>
      <c r="AG3989" s="1">
        <v>3</v>
      </c>
      <c r="AH3989" s="1">
        <v>11</v>
      </c>
      <c r="AI3989" s="1">
        <v>2</v>
      </c>
      <c r="AJ3989" s="1">
        <v>2</v>
      </c>
      <c r="AK3989" s="1">
        <v>51</v>
      </c>
    </row>
    <row r="3990" spans="1:37" x14ac:dyDescent="0.2">
      <c r="A3990" t="s">
        <v>3988</v>
      </c>
      <c r="B3990" t="s">
        <v>5168</v>
      </c>
      <c r="C3990" t="s">
        <v>5169</v>
      </c>
      <c r="D3990" t="s">
        <v>12966</v>
      </c>
      <c r="E3990" t="s">
        <v>5266</v>
      </c>
      <c r="F3990" s="35" t="s">
        <v>12971</v>
      </c>
      <c r="G3990" s="1" t="s">
        <v>5104</v>
      </c>
      <c r="H3990" s="1" t="s">
        <v>5104</v>
      </c>
      <c r="I3990" s="3">
        <v>1</v>
      </c>
      <c r="J3990" s="1">
        <v>0</v>
      </c>
      <c r="K3990" s="1">
        <v>0</v>
      </c>
      <c r="L3990" s="3">
        <v>1</v>
      </c>
      <c r="M3990" s="6">
        <v>643.6</v>
      </c>
      <c r="N3990" s="13">
        <v>643.6</v>
      </c>
      <c r="O3990" s="3">
        <v>44</v>
      </c>
      <c r="P3990" s="1">
        <v>1.05</v>
      </c>
      <c r="Q3990" s="1">
        <v>1.05</v>
      </c>
      <c r="R3990" s="3">
        <v>47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100</v>
      </c>
      <c r="Z3990" s="1">
        <v>0</v>
      </c>
      <c r="AA3990" s="1">
        <v>0</v>
      </c>
      <c r="AB3990" s="1">
        <v>0</v>
      </c>
      <c r="AC3990" s="3">
        <v>11</v>
      </c>
      <c r="AD3990" s="1">
        <v>-3.0872732999999999E-2</v>
      </c>
      <c r="AE3990" s="1">
        <v>-0.113818620885237</v>
      </c>
      <c r="AF3990" s="1">
        <v>3</v>
      </c>
      <c r="AG3990" s="1">
        <v>3</v>
      </c>
      <c r="AH3990" s="1">
        <v>11</v>
      </c>
      <c r="AI3990" s="1">
        <v>8</v>
      </c>
      <c r="AJ3990" s="1">
        <v>8</v>
      </c>
      <c r="AK3990" s="1">
        <v>51</v>
      </c>
    </row>
    <row r="3991" spans="1:37" x14ac:dyDescent="0.2">
      <c r="A3991" t="s">
        <v>3989</v>
      </c>
      <c r="B3991" t="s">
        <v>5168</v>
      </c>
      <c r="C3991" t="s">
        <v>5169</v>
      </c>
      <c r="D3991" t="s">
        <v>12966</v>
      </c>
      <c r="E3991" t="s">
        <v>12972</v>
      </c>
      <c r="F3991" s="35" t="s">
        <v>12973</v>
      </c>
      <c r="G3991" s="1" t="s">
        <v>5104</v>
      </c>
      <c r="H3991" s="1" t="s">
        <v>5104</v>
      </c>
      <c r="I3991" s="3">
        <v>1</v>
      </c>
      <c r="J3991" s="1">
        <v>0</v>
      </c>
      <c r="K3991" s="1">
        <v>1</v>
      </c>
      <c r="L3991" s="3">
        <v>1</v>
      </c>
      <c r="M3991" s="6">
        <v>426</v>
      </c>
      <c r="N3991" s="13">
        <v>426</v>
      </c>
      <c r="O3991" s="3">
        <v>44</v>
      </c>
      <c r="P3991" s="1">
        <v>0.98</v>
      </c>
      <c r="Q3991" s="1">
        <v>0.98</v>
      </c>
      <c r="R3991" s="3">
        <v>47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100</v>
      </c>
      <c r="Z3991" s="1">
        <v>0</v>
      </c>
      <c r="AA3991" s="1">
        <v>0</v>
      </c>
      <c r="AB3991" s="1">
        <v>0</v>
      </c>
      <c r="AC3991" s="3">
        <v>11</v>
      </c>
      <c r="AD3991" s="1">
        <v>-3.0872732999999999E-2</v>
      </c>
      <c r="AE3991" s="1">
        <v>-0.113818620885237</v>
      </c>
      <c r="AF3991" s="1">
        <v>3</v>
      </c>
      <c r="AG3991" s="1">
        <v>3</v>
      </c>
      <c r="AH3991" s="1">
        <v>11</v>
      </c>
      <c r="AI3991" s="1">
        <v>2</v>
      </c>
      <c r="AJ3991" s="1">
        <v>2</v>
      </c>
      <c r="AK3991" s="1">
        <v>51</v>
      </c>
    </row>
    <row r="3992" spans="1:37" x14ac:dyDescent="0.2">
      <c r="A3992" t="s">
        <v>3990</v>
      </c>
      <c r="B3992" t="s">
        <v>5168</v>
      </c>
      <c r="C3992" t="s">
        <v>5169</v>
      </c>
      <c r="D3992" t="s">
        <v>12966</v>
      </c>
      <c r="E3992" t="s">
        <v>12974</v>
      </c>
      <c r="F3992" s="35" t="s">
        <v>12975</v>
      </c>
      <c r="G3992" s="1" t="s">
        <v>5104</v>
      </c>
      <c r="H3992" s="1" t="s">
        <v>5104</v>
      </c>
      <c r="I3992" s="3">
        <v>1</v>
      </c>
      <c r="J3992" s="1">
        <v>0</v>
      </c>
      <c r="K3992" s="1">
        <v>0</v>
      </c>
      <c r="L3992" s="3">
        <v>1</v>
      </c>
      <c r="M3992" s="6">
        <v>743.2</v>
      </c>
      <c r="N3992" s="13">
        <v>743.2</v>
      </c>
      <c r="O3992" s="3">
        <v>44</v>
      </c>
      <c r="P3992" s="1" t="s">
        <v>2</v>
      </c>
      <c r="Q3992" s="1">
        <v>1.0899000000000001</v>
      </c>
      <c r="R3992" s="3" t="s">
        <v>14989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100</v>
      </c>
      <c r="Z3992" s="1">
        <v>0</v>
      </c>
      <c r="AA3992" s="1">
        <v>0</v>
      </c>
      <c r="AB3992" s="1">
        <v>0</v>
      </c>
      <c r="AC3992" s="3">
        <v>11</v>
      </c>
      <c r="AD3992" s="1">
        <v>-3.0872732999999999E-2</v>
      </c>
      <c r="AE3992" s="1">
        <v>-0.113818620885237</v>
      </c>
      <c r="AF3992" s="1">
        <v>3</v>
      </c>
      <c r="AG3992" s="1">
        <v>3</v>
      </c>
      <c r="AH3992" s="1">
        <v>11</v>
      </c>
      <c r="AI3992" s="1">
        <v>1</v>
      </c>
      <c r="AJ3992" s="1">
        <v>1</v>
      </c>
      <c r="AK3992" s="1">
        <v>51</v>
      </c>
    </row>
    <row r="3993" spans="1:37" x14ac:dyDescent="0.2">
      <c r="A3993" t="s">
        <v>3991</v>
      </c>
      <c r="B3993" t="s">
        <v>5168</v>
      </c>
      <c r="C3993" t="s">
        <v>5169</v>
      </c>
      <c r="D3993" t="s">
        <v>12966</v>
      </c>
      <c r="E3993" t="s">
        <v>6218</v>
      </c>
      <c r="F3993" s="35" t="s">
        <v>12976</v>
      </c>
      <c r="G3993" s="1" t="s">
        <v>5104</v>
      </c>
      <c r="H3993" s="1" t="s">
        <v>5104</v>
      </c>
      <c r="I3993" s="3">
        <v>1</v>
      </c>
      <c r="J3993" s="1">
        <v>0</v>
      </c>
      <c r="K3993" s="1">
        <v>0</v>
      </c>
      <c r="L3993" s="3">
        <v>1</v>
      </c>
      <c r="M3993" s="6">
        <v>505</v>
      </c>
      <c r="N3993" s="13">
        <v>505</v>
      </c>
      <c r="O3993" s="3">
        <v>44</v>
      </c>
      <c r="P3993" s="1" t="s">
        <v>2</v>
      </c>
      <c r="Q3993" s="1">
        <v>1.1076999999999999</v>
      </c>
      <c r="R3993" s="3" t="s">
        <v>14989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100</v>
      </c>
      <c r="Z3993" s="1">
        <v>0</v>
      </c>
      <c r="AA3993" s="1">
        <v>0</v>
      </c>
      <c r="AB3993" s="1">
        <v>0</v>
      </c>
      <c r="AC3993" s="3">
        <v>11</v>
      </c>
      <c r="AD3993" s="1">
        <v>-3.0872732999999999E-2</v>
      </c>
      <c r="AE3993" s="1">
        <v>-0.113818620885237</v>
      </c>
      <c r="AF3993" s="1">
        <v>3</v>
      </c>
      <c r="AG3993" s="1">
        <v>3</v>
      </c>
      <c r="AH3993" s="1">
        <v>11</v>
      </c>
      <c r="AI3993" s="1">
        <v>1</v>
      </c>
      <c r="AJ3993" s="1">
        <v>1</v>
      </c>
      <c r="AK3993" s="1">
        <v>51</v>
      </c>
    </row>
    <row r="3994" spans="1:37" x14ac:dyDescent="0.2">
      <c r="A3994" t="s">
        <v>3992</v>
      </c>
      <c r="B3994" t="s">
        <v>5168</v>
      </c>
      <c r="C3994" t="s">
        <v>5169</v>
      </c>
      <c r="D3994" t="s">
        <v>12966</v>
      </c>
      <c r="E3994" t="s">
        <v>12977</v>
      </c>
      <c r="F3994" s="35" t="s">
        <v>12978</v>
      </c>
      <c r="G3994" s="1" t="s">
        <v>5104</v>
      </c>
      <c r="H3994" s="1" t="s">
        <v>5104</v>
      </c>
      <c r="I3994" s="3">
        <v>1</v>
      </c>
      <c r="J3994" s="1">
        <v>0</v>
      </c>
      <c r="K3994" s="1">
        <v>0</v>
      </c>
      <c r="L3994" s="3">
        <v>1</v>
      </c>
      <c r="M3994" s="6">
        <v>223</v>
      </c>
      <c r="N3994" s="13">
        <v>223</v>
      </c>
      <c r="O3994" s="3">
        <v>44</v>
      </c>
      <c r="P3994" s="1">
        <v>1</v>
      </c>
      <c r="Q3994" s="1">
        <v>1</v>
      </c>
      <c r="R3994" s="3">
        <v>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100</v>
      </c>
      <c r="Z3994" s="1">
        <v>0</v>
      </c>
      <c r="AA3994" s="1">
        <v>0</v>
      </c>
      <c r="AB3994" s="1">
        <v>0</v>
      </c>
      <c r="AC3994" s="3">
        <v>11</v>
      </c>
      <c r="AD3994" s="1">
        <v>-3.0872732999999999E-2</v>
      </c>
      <c r="AE3994" s="1">
        <v>-0.113818620885237</v>
      </c>
      <c r="AF3994" s="1">
        <v>3</v>
      </c>
      <c r="AG3994" s="1">
        <v>3</v>
      </c>
      <c r="AH3994" s="1">
        <v>11</v>
      </c>
      <c r="AI3994" s="1">
        <v>4</v>
      </c>
      <c r="AJ3994" s="1">
        <v>4</v>
      </c>
      <c r="AK3994" s="1">
        <v>51</v>
      </c>
    </row>
    <row r="3995" spans="1:37" x14ac:dyDescent="0.2">
      <c r="A3995" t="s">
        <v>3993</v>
      </c>
      <c r="B3995" t="s">
        <v>5168</v>
      </c>
      <c r="C3995" t="s">
        <v>5169</v>
      </c>
      <c r="D3995" t="s">
        <v>12966</v>
      </c>
      <c r="E3995" t="s">
        <v>12979</v>
      </c>
      <c r="F3995" s="35" t="s">
        <v>12980</v>
      </c>
      <c r="G3995" s="1" t="s">
        <v>5104</v>
      </c>
      <c r="H3995" s="1" t="s">
        <v>5104</v>
      </c>
      <c r="I3995" s="3">
        <v>1</v>
      </c>
      <c r="J3995" s="1">
        <v>0</v>
      </c>
      <c r="K3995" s="1">
        <v>1</v>
      </c>
      <c r="L3995" s="3">
        <v>1</v>
      </c>
      <c r="M3995" s="6">
        <v>710</v>
      </c>
      <c r="N3995" s="13">
        <v>710</v>
      </c>
      <c r="O3995" s="3">
        <v>44</v>
      </c>
      <c r="P3995" s="1" t="s">
        <v>2</v>
      </c>
      <c r="Q3995" s="1">
        <v>1.0308999999999999</v>
      </c>
      <c r="R3995" s="3" t="s">
        <v>14989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100</v>
      </c>
      <c r="Z3995" s="1">
        <v>0</v>
      </c>
      <c r="AA3995" s="1">
        <v>0</v>
      </c>
      <c r="AB3995" s="1">
        <v>0</v>
      </c>
      <c r="AC3995" s="3">
        <v>11</v>
      </c>
      <c r="AD3995" s="1">
        <v>-3.0872732999999999E-2</v>
      </c>
      <c r="AE3995" s="1">
        <v>-0.113818620885237</v>
      </c>
      <c r="AF3995" s="1">
        <v>3</v>
      </c>
      <c r="AG3995" s="1">
        <v>3</v>
      </c>
      <c r="AH3995" s="1">
        <v>11</v>
      </c>
      <c r="AI3995" s="1">
        <v>2</v>
      </c>
      <c r="AJ3995" s="1">
        <v>2</v>
      </c>
      <c r="AK3995" s="1">
        <v>51</v>
      </c>
    </row>
    <row r="3996" spans="1:37" x14ac:dyDescent="0.2">
      <c r="A3996" t="s">
        <v>3994</v>
      </c>
      <c r="B3996" t="s">
        <v>5168</v>
      </c>
      <c r="C3996" t="s">
        <v>5169</v>
      </c>
      <c r="D3996" t="s">
        <v>12966</v>
      </c>
      <c r="E3996" t="s">
        <v>12981</v>
      </c>
      <c r="F3996" s="35" t="s">
        <v>12982</v>
      </c>
      <c r="G3996" s="1" t="s">
        <v>5104</v>
      </c>
      <c r="H3996" s="1" t="s">
        <v>5104</v>
      </c>
      <c r="I3996" s="3">
        <v>1</v>
      </c>
      <c r="J3996" s="1">
        <v>0</v>
      </c>
      <c r="K3996" s="1">
        <v>0</v>
      </c>
      <c r="L3996" s="3">
        <v>1</v>
      </c>
      <c r="M3996" s="6">
        <v>302.5</v>
      </c>
      <c r="N3996" s="13">
        <v>302.5</v>
      </c>
      <c r="O3996" s="3">
        <v>44</v>
      </c>
      <c r="P3996" s="1">
        <v>0.99</v>
      </c>
      <c r="Q3996" s="1">
        <v>0.99</v>
      </c>
      <c r="R3996" s="3">
        <v>47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100</v>
      </c>
      <c r="Z3996" s="1">
        <v>0</v>
      </c>
      <c r="AA3996" s="1">
        <v>0</v>
      </c>
      <c r="AB3996" s="1">
        <v>0</v>
      </c>
      <c r="AC3996" s="3">
        <v>11</v>
      </c>
      <c r="AD3996" s="1">
        <v>-3.0872732999999999E-2</v>
      </c>
      <c r="AE3996" s="1">
        <v>-0.113818620885237</v>
      </c>
      <c r="AF3996" s="1">
        <v>3</v>
      </c>
      <c r="AG3996" s="1">
        <v>3</v>
      </c>
      <c r="AH3996" s="1">
        <v>11</v>
      </c>
      <c r="AI3996" s="1">
        <v>2</v>
      </c>
      <c r="AJ3996" s="1">
        <v>2</v>
      </c>
      <c r="AK3996" s="1">
        <v>51</v>
      </c>
    </row>
    <row r="3997" spans="1:37" x14ac:dyDescent="0.2">
      <c r="A3997" t="s">
        <v>3995</v>
      </c>
      <c r="B3997" t="s">
        <v>5168</v>
      </c>
      <c r="C3997" t="s">
        <v>5169</v>
      </c>
      <c r="D3997" t="s">
        <v>12966</v>
      </c>
      <c r="E3997" t="s">
        <v>9298</v>
      </c>
      <c r="F3997" s="35" t="s">
        <v>12983</v>
      </c>
      <c r="G3997" s="1" t="s">
        <v>5104</v>
      </c>
      <c r="H3997" s="1" t="s">
        <v>5104</v>
      </c>
      <c r="I3997" s="3">
        <v>1</v>
      </c>
      <c r="J3997" s="1">
        <v>0</v>
      </c>
      <c r="K3997" s="1">
        <v>0</v>
      </c>
      <c r="L3997" s="3">
        <v>1</v>
      </c>
      <c r="M3997" s="6">
        <v>775.7</v>
      </c>
      <c r="N3997" s="13">
        <v>775.7</v>
      </c>
      <c r="O3997" s="3">
        <v>44</v>
      </c>
      <c r="P3997" s="1">
        <v>1</v>
      </c>
      <c r="Q3997" s="1">
        <v>1</v>
      </c>
      <c r="R3997" s="3">
        <v>47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100</v>
      </c>
      <c r="Z3997" s="1">
        <v>0</v>
      </c>
      <c r="AA3997" s="1">
        <v>0</v>
      </c>
      <c r="AB3997" s="1">
        <v>0</v>
      </c>
      <c r="AC3997" s="3">
        <v>11</v>
      </c>
      <c r="AD3997" s="1">
        <v>-3.0872732999999999E-2</v>
      </c>
      <c r="AE3997" s="1">
        <v>-0.113818620885237</v>
      </c>
      <c r="AF3997" s="1">
        <v>3</v>
      </c>
      <c r="AG3997" s="1">
        <v>3</v>
      </c>
      <c r="AH3997" s="1">
        <v>11</v>
      </c>
      <c r="AI3997" s="1">
        <v>7</v>
      </c>
      <c r="AJ3997" s="1">
        <v>7</v>
      </c>
      <c r="AK3997" s="1">
        <v>51</v>
      </c>
    </row>
    <row r="3998" spans="1:37" x14ac:dyDescent="0.2">
      <c r="A3998" t="s">
        <v>3996</v>
      </c>
      <c r="B3998" t="s">
        <v>5168</v>
      </c>
      <c r="C3998" t="s">
        <v>5169</v>
      </c>
      <c r="D3998" t="s">
        <v>12966</v>
      </c>
      <c r="E3998" t="s">
        <v>12984</v>
      </c>
      <c r="F3998" s="35" t="s">
        <v>12985</v>
      </c>
      <c r="G3998" s="1" t="s">
        <v>5104</v>
      </c>
      <c r="H3998" s="1" t="s">
        <v>5104</v>
      </c>
      <c r="I3998" s="3">
        <v>1</v>
      </c>
      <c r="J3998" s="1">
        <v>0</v>
      </c>
      <c r="K3998" s="1">
        <v>1</v>
      </c>
      <c r="L3998" s="3">
        <v>1</v>
      </c>
      <c r="M3998" s="6">
        <v>435</v>
      </c>
      <c r="N3998" s="13">
        <v>435</v>
      </c>
      <c r="O3998" s="3">
        <v>44</v>
      </c>
      <c r="P3998" s="1">
        <v>1</v>
      </c>
      <c r="Q3998" s="1">
        <v>1</v>
      </c>
      <c r="R3998" s="3">
        <v>47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100</v>
      </c>
      <c r="Z3998" s="1">
        <v>0</v>
      </c>
      <c r="AA3998" s="1">
        <v>0</v>
      </c>
      <c r="AB3998" s="1">
        <v>0</v>
      </c>
      <c r="AC3998" s="3">
        <v>11</v>
      </c>
      <c r="AD3998" s="1">
        <v>-3.0872732999999999E-2</v>
      </c>
      <c r="AE3998" s="1">
        <v>-0.113818620885237</v>
      </c>
      <c r="AF3998" s="1">
        <v>3</v>
      </c>
      <c r="AG3998" s="1">
        <v>3</v>
      </c>
      <c r="AH3998" s="1">
        <v>11</v>
      </c>
      <c r="AI3998" s="1">
        <v>4</v>
      </c>
      <c r="AJ3998" s="1">
        <v>4</v>
      </c>
      <c r="AK3998" s="1">
        <v>51</v>
      </c>
    </row>
    <row r="3999" spans="1:37" x14ac:dyDescent="0.2">
      <c r="A3999" t="s">
        <v>3997</v>
      </c>
      <c r="B3999" t="s">
        <v>5168</v>
      </c>
      <c r="C3999" t="s">
        <v>5169</v>
      </c>
      <c r="D3999" t="s">
        <v>12966</v>
      </c>
      <c r="E3999" t="s">
        <v>12986</v>
      </c>
      <c r="F3999" s="35" t="s">
        <v>12987</v>
      </c>
      <c r="G3999" s="1" t="s">
        <v>5104</v>
      </c>
      <c r="H3999" s="1" t="s">
        <v>5104</v>
      </c>
      <c r="I3999" s="3">
        <v>1</v>
      </c>
      <c r="J3999" s="1">
        <v>0</v>
      </c>
      <c r="K3999" s="1">
        <v>1</v>
      </c>
      <c r="L3999" s="3">
        <v>1</v>
      </c>
      <c r="M3999" s="6">
        <v>288</v>
      </c>
      <c r="N3999" s="13">
        <v>288</v>
      </c>
      <c r="O3999" s="3">
        <v>44</v>
      </c>
      <c r="P3999" s="1">
        <v>1</v>
      </c>
      <c r="Q3999" s="1">
        <v>1</v>
      </c>
      <c r="R3999" s="3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100</v>
      </c>
      <c r="Z3999" s="1">
        <v>0</v>
      </c>
      <c r="AA3999" s="1">
        <v>0</v>
      </c>
      <c r="AB3999" s="1">
        <v>0</v>
      </c>
      <c r="AC3999" s="3">
        <v>11</v>
      </c>
      <c r="AD3999" s="1">
        <v>-3.0872732999999999E-2</v>
      </c>
      <c r="AE3999" s="1">
        <v>-0.113818620885237</v>
      </c>
      <c r="AF3999" s="1">
        <v>3</v>
      </c>
      <c r="AG3999" s="1">
        <v>3</v>
      </c>
      <c r="AH3999" s="1">
        <v>11</v>
      </c>
      <c r="AI3999" s="1">
        <v>2</v>
      </c>
      <c r="AJ3999" s="1">
        <v>2</v>
      </c>
      <c r="AK3999" s="1">
        <v>51</v>
      </c>
    </row>
    <row r="4000" spans="1:37" x14ac:dyDescent="0.2">
      <c r="A4000" t="s">
        <v>3998</v>
      </c>
      <c r="B4000" t="s">
        <v>5168</v>
      </c>
      <c r="C4000" t="s">
        <v>5169</v>
      </c>
      <c r="D4000" t="s">
        <v>12966</v>
      </c>
      <c r="E4000" t="s">
        <v>12988</v>
      </c>
      <c r="F4000" s="35" t="s">
        <v>12989</v>
      </c>
      <c r="G4000" s="1" t="s">
        <v>5104</v>
      </c>
      <c r="H4000" s="1" t="s">
        <v>5104</v>
      </c>
      <c r="I4000" s="3">
        <v>1</v>
      </c>
      <c r="J4000" s="1">
        <v>0</v>
      </c>
      <c r="K4000" s="1">
        <v>1</v>
      </c>
      <c r="L4000" s="3">
        <v>1</v>
      </c>
      <c r="M4000" s="6">
        <v>205.7</v>
      </c>
      <c r="N4000" s="13">
        <v>205.7</v>
      </c>
      <c r="O4000" s="3">
        <v>44</v>
      </c>
      <c r="P4000" s="1" t="s">
        <v>2</v>
      </c>
      <c r="Q4000" s="1">
        <v>1.3466</v>
      </c>
      <c r="R4000" s="3" t="s">
        <v>14989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100</v>
      </c>
      <c r="Z4000" s="1">
        <v>0</v>
      </c>
      <c r="AA4000" s="1">
        <v>0</v>
      </c>
      <c r="AB4000" s="1">
        <v>0</v>
      </c>
      <c r="AC4000" s="3">
        <v>11</v>
      </c>
      <c r="AD4000" s="1">
        <v>-3.0872732999999999E-2</v>
      </c>
      <c r="AE4000" s="1">
        <v>-0.113818620885237</v>
      </c>
      <c r="AF4000" s="1">
        <v>3</v>
      </c>
      <c r="AG4000" s="1">
        <v>3</v>
      </c>
      <c r="AH4000" s="1">
        <v>11</v>
      </c>
      <c r="AI4000" s="1">
        <v>4</v>
      </c>
      <c r="AJ4000" s="1">
        <v>4</v>
      </c>
      <c r="AK4000" s="1">
        <v>51</v>
      </c>
    </row>
    <row r="4001" spans="1:37" x14ac:dyDescent="0.2">
      <c r="A4001" t="s">
        <v>3999</v>
      </c>
      <c r="B4001" t="s">
        <v>5168</v>
      </c>
      <c r="C4001" t="s">
        <v>5169</v>
      </c>
      <c r="D4001" t="s">
        <v>12966</v>
      </c>
      <c r="E4001" t="s">
        <v>9799</v>
      </c>
      <c r="F4001" s="35" t="s">
        <v>12990</v>
      </c>
      <c r="G4001" s="1" t="s">
        <v>5104</v>
      </c>
      <c r="H4001" s="1" t="s">
        <v>5104</v>
      </c>
      <c r="I4001" s="3">
        <v>1</v>
      </c>
      <c r="J4001" s="1">
        <v>0</v>
      </c>
      <c r="K4001" s="1">
        <v>0</v>
      </c>
      <c r="L4001" s="3">
        <v>1</v>
      </c>
      <c r="M4001" s="6">
        <v>804.2</v>
      </c>
      <c r="N4001" s="13">
        <v>804.2</v>
      </c>
      <c r="O4001" s="3">
        <v>44</v>
      </c>
      <c r="P4001" s="1">
        <v>0.99250000000000005</v>
      </c>
      <c r="Q4001" s="1">
        <v>0.99250000000000005</v>
      </c>
      <c r="R4001" s="3">
        <v>47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100</v>
      </c>
      <c r="Z4001" s="1">
        <v>0</v>
      </c>
      <c r="AA4001" s="1">
        <v>0</v>
      </c>
      <c r="AB4001" s="1">
        <v>0</v>
      </c>
      <c r="AC4001" s="3">
        <v>11</v>
      </c>
      <c r="AD4001" s="1">
        <v>-3.0872732999999999E-2</v>
      </c>
      <c r="AE4001" s="1">
        <v>-0.113818620885237</v>
      </c>
      <c r="AF4001" s="1">
        <v>3</v>
      </c>
      <c r="AG4001" s="1">
        <v>3</v>
      </c>
      <c r="AH4001" s="1">
        <v>11</v>
      </c>
      <c r="AI4001" s="1">
        <v>5</v>
      </c>
      <c r="AJ4001" s="1">
        <v>5</v>
      </c>
      <c r="AK4001" s="1">
        <v>51</v>
      </c>
    </row>
    <row r="4002" spans="1:37" x14ac:dyDescent="0.2">
      <c r="A4002" t="s">
        <v>4000</v>
      </c>
      <c r="B4002" t="s">
        <v>5168</v>
      </c>
      <c r="C4002" t="s">
        <v>5169</v>
      </c>
      <c r="D4002" t="s">
        <v>12966</v>
      </c>
      <c r="E4002" t="s">
        <v>12991</v>
      </c>
      <c r="F4002" s="35" t="s">
        <v>12992</v>
      </c>
      <c r="G4002" s="1" t="s">
        <v>5104</v>
      </c>
      <c r="H4002" s="1" t="s">
        <v>5104</v>
      </c>
      <c r="I4002" s="3">
        <v>1</v>
      </c>
      <c r="J4002" s="1">
        <v>0</v>
      </c>
      <c r="K4002" s="1">
        <v>0</v>
      </c>
      <c r="L4002" s="3">
        <v>1</v>
      </c>
      <c r="M4002" s="6">
        <v>400</v>
      </c>
      <c r="N4002" s="13">
        <v>400</v>
      </c>
      <c r="O4002" s="3">
        <v>44</v>
      </c>
      <c r="P4002" s="1" t="s">
        <v>2</v>
      </c>
      <c r="Q4002" s="1">
        <v>1.1438999999999999</v>
      </c>
      <c r="R4002" s="3" t="s">
        <v>14989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100</v>
      </c>
      <c r="Z4002" s="1">
        <v>0</v>
      </c>
      <c r="AA4002" s="1">
        <v>0</v>
      </c>
      <c r="AB4002" s="1">
        <v>0</v>
      </c>
      <c r="AC4002" s="3">
        <v>11</v>
      </c>
      <c r="AD4002" s="1">
        <v>-3.0872732999999999E-2</v>
      </c>
      <c r="AE4002" s="1">
        <v>-0.113818620885237</v>
      </c>
      <c r="AF4002" s="1">
        <v>3</v>
      </c>
      <c r="AG4002" s="1">
        <v>3</v>
      </c>
      <c r="AH4002" s="1">
        <v>11</v>
      </c>
      <c r="AI4002" s="1">
        <v>2</v>
      </c>
      <c r="AJ4002" s="1">
        <v>2</v>
      </c>
      <c r="AK4002" s="1">
        <v>51</v>
      </c>
    </row>
    <row r="4003" spans="1:37" x14ac:dyDescent="0.2">
      <c r="A4003" t="s">
        <v>4001</v>
      </c>
      <c r="B4003" t="s">
        <v>5168</v>
      </c>
      <c r="C4003" t="s">
        <v>5169</v>
      </c>
      <c r="D4003" t="s">
        <v>12966</v>
      </c>
      <c r="E4003" t="s">
        <v>8694</v>
      </c>
      <c r="F4003" s="35" t="s">
        <v>12993</v>
      </c>
      <c r="G4003" s="1" t="s">
        <v>5104</v>
      </c>
      <c r="H4003" s="1" t="s">
        <v>5104</v>
      </c>
      <c r="I4003" s="3">
        <v>1</v>
      </c>
      <c r="J4003" s="1">
        <v>0</v>
      </c>
      <c r="K4003" s="1">
        <v>1</v>
      </c>
      <c r="L4003" s="3">
        <v>1</v>
      </c>
      <c r="M4003" s="6">
        <v>269</v>
      </c>
      <c r="N4003" s="13">
        <v>269</v>
      </c>
      <c r="O4003" s="3">
        <v>44</v>
      </c>
      <c r="P4003" s="1" t="s">
        <v>2</v>
      </c>
      <c r="Q4003" s="1">
        <v>1.1960999999999999</v>
      </c>
      <c r="R4003" s="3" t="s">
        <v>14989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100</v>
      </c>
      <c r="Z4003" s="1">
        <v>0</v>
      </c>
      <c r="AA4003" s="1">
        <v>0</v>
      </c>
      <c r="AB4003" s="1">
        <v>0</v>
      </c>
      <c r="AC4003" s="3">
        <v>11</v>
      </c>
      <c r="AD4003" s="1">
        <v>-3.0872732999999999E-2</v>
      </c>
      <c r="AE4003" s="1">
        <v>-0.113818620885237</v>
      </c>
      <c r="AF4003" s="1">
        <v>3</v>
      </c>
      <c r="AG4003" s="1">
        <v>3</v>
      </c>
      <c r="AH4003" s="1">
        <v>11</v>
      </c>
      <c r="AI4003" s="1">
        <v>2</v>
      </c>
      <c r="AJ4003" s="1">
        <v>2</v>
      </c>
      <c r="AK4003" s="1">
        <v>51</v>
      </c>
    </row>
    <row r="4004" spans="1:37" x14ac:dyDescent="0.2">
      <c r="A4004" t="s">
        <v>4002</v>
      </c>
      <c r="B4004" t="s">
        <v>5168</v>
      </c>
      <c r="C4004" t="s">
        <v>5169</v>
      </c>
      <c r="D4004" t="s">
        <v>12966</v>
      </c>
      <c r="E4004" t="s">
        <v>11569</v>
      </c>
      <c r="F4004" s="35" t="s">
        <v>12994</v>
      </c>
      <c r="G4004" s="1" t="s">
        <v>5104</v>
      </c>
      <c r="H4004" s="1" t="s">
        <v>5104</v>
      </c>
      <c r="I4004" s="3">
        <v>1</v>
      </c>
      <c r="J4004" s="1">
        <v>0</v>
      </c>
      <c r="K4004" s="1">
        <v>0</v>
      </c>
      <c r="L4004" s="3">
        <v>1</v>
      </c>
      <c r="M4004" s="6">
        <v>232.9</v>
      </c>
      <c r="N4004" s="13">
        <v>232.9</v>
      </c>
      <c r="O4004" s="3">
        <v>44</v>
      </c>
      <c r="P4004" s="1">
        <v>0.98</v>
      </c>
      <c r="Q4004" s="1">
        <v>0.98</v>
      </c>
      <c r="R4004" s="3">
        <v>47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100</v>
      </c>
      <c r="Z4004" s="1">
        <v>0</v>
      </c>
      <c r="AA4004" s="1">
        <v>0</v>
      </c>
      <c r="AB4004" s="1">
        <v>0</v>
      </c>
      <c r="AC4004" s="3">
        <v>11</v>
      </c>
      <c r="AD4004" s="1">
        <v>-3.0872732999999999E-2</v>
      </c>
      <c r="AE4004" s="1">
        <v>-0.113818620885237</v>
      </c>
      <c r="AF4004" s="1">
        <v>3</v>
      </c>
      <c r="AG4004" s="1">
        <v>3</v>
      </c>
      <c r="AH4004" s="1">
        <v>11</v>
      </c>
      <c r="AI4004" s="1">
        <v>1</v>
      </c>
      <c r="AJ4004" s="1">
        <v>1</v>
      </c>
      <c r="AK4004" s="1">
        <v>51</v>
      </c>
    </row>
    <row r="4005" spans="1:37" x14ac:dyDescent="0.2">
      <c r="A4005" t="s">
        <v>4003</v>
      </c>
      <c r="B4005" t="s">
        <v>5168</v>
      </c>
      <c r="C4005" t="s">
        <v>5169</v>
      </c>
      <c r="D4005" t="s">
        <v>12966</v>
      </c>
      <c r="E4005" t="s">
        <v>12995</v>
      </c>
      <c r="F4005" s="35" t="s">
        <v>12996</v>
      </c>
      <c r="G4005" s="1" t="s">
        <v>5104</v>
      </c>
      <c r="H4005" s="1" t="s">
        <v>5104</v>
      </c>
      <c r="I4005" s="3">
        <v>1</v>
      </c>
      <c r="J4005" s="1">
        <v>0</v>
      </c>
      <c r="K4005" s="1">
        <v>0</v>
      </c>
      <c r="L4005" s="3">
        <v>1</v>
      </c>
      <c r="M4005" s="6">
        <v>428.1</v>
      </c>
      <c r="N4005" s="13">
        <v>428.1</v>
      </c>
      <c r="O4005" s="3">
        <v>44</v>
      </c>
      <c r="P4005" s="1">
        <v>1</v>
      </c>
      <c r="Q4005" s="1">
        <v>1</v>
      </c>
      <c r="R4005" s="3">
        <v>47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100</v>
      </c>
      <c r="Z4005" s="1">
        <v>0</v>
      </c>
      <c r="AA4005" s="1">
        <v>0</v>
      </c>
      <c r="AB4005" s="1">
        <v>0</v>
      </c>
      <c r="AC4005" s="3">
        <v>11</v>
      </c>
      <c r="AD4005" s="1">
        <v>-3.0872732999999999E-2</v>
      </c>
      <c r="AE4005" s="1">
        <v>-0.113818620885237</v>
      </c>
      <c r="AF4005" s="1">
        <v>3</v>
      </c>
      <c r="AG4005" s="1">
        <v>3</v>
      </c>
      <c r="AH4005" s="1">
        <v>11</v>
      </c>
      <c r="AI4005" s="1">
        <v>4</v>
      </c>
      <c r="AJ4005" s="1">
        <v>4</v>
      </c>
      <c r="AK4005" s="1">
        <v>51</v>
      </c>
    </row>
    <row r="4006" spans="1:37" x14ac:dyDescent="0.2">
      <c r="A4006" t="s">
        <v>4004</v>
      </c>
      <c r="B4006" t="s">
        <v>5168</v>
      </c>
      <c r="C4006" t="s">
        <v>5169</v>
      </c>
      <c r="D4006" t="s">
        <v>12966</v>
      </c>
      <c r="E4006" t="s">
        <v>6623</v>
      </c>
      <c r="F4006" s="35" t="s">
        <v>12997</v>
      </c>
      <c r="G4006" s="1" t="s">
        <v>5104</v>
      </c>
      <c r="H4006" s="1" t="s">
        <v>5104</v>
      </c>
      <c r="I4006" s="3">
        <v>1</v>
      </c>
      <c r="J4006" s="1">
        <v>0</v>
      </c>
      <c r="K4006" s="1">
        <v>0</v>
      </c>
      <c r="L4006" s="3">
        <v>1</v>
      </c>
      <c r="M4006" s="6">
        <v>971.6</v>
      </c>
      <c r="N4006" s="13">
        <v>971.6</v>
      </c>
      <c r="O4006" s="3">
        <v>44</v>
      </c>
      <c r="P4006" s="1">
        <v>1</v>
      </c>
      <c r="Q4006" s="1">
        <v>1</v>
      </c>
      <c r="R4006" s="3">
        <v>47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100</v>
      </c>
      <c r="Z4006" s="1">
        <v>0</v>
      </c>
      <c r="AA4006" s="1">
        <v>0</v>
      </c>
      <c r="AB4006" s="1">
        <v>0</v>
      </c>
      <c r="AC4006" s="3">
        <v>11</v>
      </c>
      <c r="AD4006" s="1">
        <v>-3.0872732999999999E-2</v>
      </c>
      <c r="AE4006" s="1">
        <v>-0.113818620885237</v>
      </c>
      <c r="AF4006" s="1">
        <v>3</v>
      </c>
      <c r="AG4006" s="1">
        <v>3</v>
      </c>
      <c r="AH4006" s="1">
        <v>11</v>
      </c>
      <c r="AI4006" s="1">
        <v>4</v>
      </c>
      <c r="AJ4006" s="1">
        <v>4</v>
      </c>
      <c r="AK4006" s="1">
        <v>51</v>
      </c>
    </row>
    <row r="4007" spans="1:37" x14ac:dyDescent="0.2">
      <c r="A4007" t="s">
        <v>4005</v>
      </c>
      <c r="B4007" t="s">
        <v>5168</v>
      </c>
      <c r="C4007" t="s">
        <v>5169</v>
      </c>
      <c r="D4007" t="s">
        <v>12966</v>
      </c>
      <c r="E4007" t="s">
        <v>12998</v>
      </c>
      <c r="F4007" s="35" t="s">
        <v>12999</v>
      </c>
      <c r="G4007" s="1" t="s">
        <v>5104</v>
      </c>
      <c r="H4007" s="1" t="s">
        <v>5104</v>
      </c>
      <c r="I4007" s="3">
        <v>1</v>
      </c>
      <c r="J4007" s="1">
        <v>0</v>
      </c>
      <c r="K4007" s="1">
        <v>0</v>
      </c>
      <c r="L4007" s="3">
        <v>1</v>
      </c>
      <c r="M4007" s="6">
        <v>658.8</v>
      </c>
      <c r="N4007" s="13">
        <v>658.8</v>
      </c>
      <c r="O4007" s="3">
        <v>44</v>
      </c>
      <c r="P4007" s="1" t="s">
        <v>2</v>
      </c>
      <c r="Q4007" s="1">
        <v>1.1594</v>
      </c>
      <c r="R4007" s="3" t="s">
        <v>14989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100</v>
      </c>
      <c r="Z4007" s="1">
        <v>0</v>
      </c>
      <c r="AA4007" s="1">
        <v>0</v>
      </c>
      <c r="AB4007" s="1">
        <v>0</v>
      </c>
      <c r="AC4007" s="3">
        <v>11</v>
      </c>
      <c r="AD4007" s="1">
        <v>-3.0872732999999999E-2</v>
      </c>
      <c r="AE4007" s="1">
        <v>-0.113818620885237</v>
      </c>
      <c r="AF4007" s="1">
        <v>3</v>
      </c>
      <c r="AG4007" s="1">
        <v>3</v>
      </c>
      <c r="AH4007" s="1">
        <v>11</v>
      </c>
      <c r="AI4007" s="1">
        <v>1</v>
      </c>
      <c r="AJ4007" s="1">
        <v>1</v>
      </c>
      <c r="AK4007" s="1">
        <v>51</v>
      </c>
    </row>
    <row r="4008" spans="1:37" x14ac:dyDescent="0.2">
      <c r="A4008" t="s">
        <v>4006</v>
      </c>
      <c r="B4008" t="s">
        <v>5168</v>
      </c>
      <c r="C4008" t="s">
        <v>5169</v>
      </c>
      <c r="D4008" t="s">
        <v>12966</v>
      </c>
      <c r="E4008" t="s">
        <v>13000</v>
      </c>
      <c r="F4008" s="35" t="s">
        <v>13001</v>
      </c>
      <c r="G4008" s="1" t="s">
        <v>5104</v>
      </c>
      <c r="H4008" s="1" t="s">
        <v>5104</v>
      </c>
      <c r="I4008" s="3">
        <v>1</v>
      </c>
      <c r="J4008" s="1">
        <v>0</v>
      </c>
      <c r="K4008" s="1">
        <v>0</v>
      </c>
      <c r="L4008" s="3">
        <v>1</v>
      </c>
      <c r="M4008" s="6">
        <v>340</v>
      </c>
      <c r="N4008" s="13">
        <v>340</v>
      </c>
      <c r="O4008" s="3">
        <v>44</v>
      </c>
      <c r="P4008" s="1">
        <v>1</v>
      </c>
      <c r="Q4008" s="1">
        <v>1</v>
      </c>
      <c r="R4008" s="3">
        <v>1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100</v>
      </c>
      <c r="Z4008" s="1">
        <v>0</v>
      </c>
      <c r="AA4008" s="1">
        <v>0</v>
      </c>
      <c r="AB4008" s="1">
        <v>0</v>
      </c>
      <c r="AC4008" s="3">
        <v>11</v>
      </c>
      <c r="AD4008" s="1">
        <v>-3.0872732999999999E-2</v>
      </c>
      <c r="AE4008" s="1">
        <v>-0.113818620885237</v>
      </c>
      <c r="AF4008" s="1">
        <v>3</v>
      </c>
      <c r="AG4008" s="1">
        <v>3</v>
      </c>
      <c r="AH4008" s="1">
        <v>11</v>
      </c>
      <c r="AI4008" s="1">
        <v>4</v>
      </c>
      <c r="AJ4008" s="1">
        <v>4</v>
      </c>
      <c r="AK4008" s="1">
        <v>51</v>
      </c>
    </row>
    <row r="4009" spans="1:37" x14ac:dyDescent="0.2">
      <c r="A4009" t="s">
        <v>4007</v>
      </c>
      <c r="B4009" t="s">
        <v>5168</v>
      </c>
      <c r="C4009" t="s">
        <v>5169</v>
      </c>
      <c r="D4009" t="s">
        <v>12966</v>
      </c>
      <c r="E4009" t="s">
        <v>13002</v>
      </c>
      <c r="F4009" s="35" t="s">
        <v>13003</v>
      </c>
      <c r="G4009" s="1" t="s">
        <v>5104</v>
      </c>
      <c r="H4009" s="1" t="s">
        <v>5104</v>
      </c>
      <c r="I4009" s="3">
        <v>1</v>
      </c>
      <c r="J4009" s="1">
        <v>0</v>
      </c>
      <c r="K4009" s="1">
        <v>1</v>
      </c>
      <c r="L4009" s="3">
        <v>1</v>
      </c>
      <c r="M4009" s="6">
        <v>588.5</v>
      </c>
      <c r="N4009" s="13">
        <v>588.5</v>
      </c>
      <c r="O4009" s="3">
        <v>44</v>
      </c>
      <c r="P4009" s="1">
        <v>1</v>
      </c>
      <c r="Q4009" s="1">
        <v>1</v>
      </c>
      <c r="R4009" s="3">
        <v>47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100</v>
      </c>
      <c r="Z4009" s="1">
        <v>0</v>
      </c>
      <c r="AA4009" s="1">
        <v>0</v>
      </c>
      <c r="AB4009" s="1">
        <v>0</v>
      </c>
      <c r="AC4009" s="3">
        <v>11</v>
      </c>
      <c r="AD4009" s="1">
        <v>-3.0872732999999999E-2</v>
      </c>
      <c r="AE4009" s="1">
        <v>-0.113818620885237</v>
      </c>
      <c r="AF4009" s="1">
        <v>3</v>
      </c>
      <c r="AG4009" s="1">
        <v>3</v>
      </c>
      <c r="AH4009" s="1">
        <v>11</v>
      </c>
      <c r="AI4009" s="1">
        <v>2</v>
      </c>
      <c r="AJ4009" s="1">
        <v>2</v>
      </c>
      <c r="AK4009" s="1">
        <v>51</v>
      </c>
    </row>
    <row r="4010" spans="1:37" x14ac:dyDescent="0.2">
      <c r="A4010" t="s">
        <v>4008</v>
      </c>
      <c r="B4010" t="s">
        <v>5168</v>
      </c>
      <c r="C4010" t="s">
        <v>5169</v>
      </c>
      <c r="D4010" t="s">
        <v>12966</v>
      </c>
      <c r="E4010" t="s">
        <v>13004</v>
      </c>
      <c r="F4010" s="35" t="s">
        <v>13005</v>
      </c>
      <c r="G4010" s="1" t="s">
        <v>5104</v>
      </c>
      <c r="H4010" s="1" t="s">
        <v>5104</v>
      </c>
      <c r="I4010" s="3">
        <v>1</v>
      </c>
      <c r="J4010" s="1">
        <v>0</v>
      </c>
      <c r="K4010" s="1">
        <v>1</v>
      </c>
      <c r="L4010" s="3">
        <v>1</v>
      </c>
      <c r="M4010" s="6">
        <v>250.3</v>
      </c>
      <c r="N4010" s="13">
        <v>250.3</v>
      </c>
      <c r="O4010" s="3">
        <v>44</v>
      </c>
      <c r="P4010" s="1" t="s">
        <v>2</v>
      </c>
      <c r="Q4010" s="1">
        <v>1.0334000000000001</v>
      </c>
      <c r="R4010" s="3" t="s">
        <v>14989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100</v>
      </c>
      <c r="Z4010" s="1">
        <v>0</v>
      </c>
      <c r="AA4010" s="1">
        <v>0</v>
      </c>
      <c r="AB4010" s="1">
        <v>0</v>
      </c>
      <c r="AC4010" s="3">
        <v>11</v>
      </c>
      <c r="AD4010" s="1">
        <v>-3.0872732999999999E-2</v>
      </c>
      <c r="AE4010" s="1">
        <v>-0.113818620885237</v>
      </c>
      <c r="AF4010" s="1">
        <v>3</v>
      </c>
      <c r="AG4010" s="1">
        <v>3</v>
      </c>
      <c r="AH4010" s="1">
        <v>11</v>
      </c>
      <c r="AI4010" s="1">
        <v>2</v>
      </c>
      <c r="AJ4010" s="1">
        <v>2</v>
      </c>
      <c r="AK4010" s="1">
        <v>51</v>
      </c>
    </row>
    <row r="4011" spans="1:37" x14ac:dyDescent="0.2">
      <c r="A4011" t="s">
        <v>4009</v>
      </c>
      <c r="B4011" t="s">
        <v>5168</v>
      </c>
      <c r="C4011" t="s">
        <v>5169</v>
      </c>
      <c r="D4011" t="s">
        <v>12966</v>
      </c>
      <c r="E4011" t="s">
        <v>13006</v>
      </c>
      <c r="F4011" s="35" t="s">
        <v>13007</v>
      </c>
      <c r="G4011" s="1" t="s">
        <v>5104</v>
      </c>
      <c r="H4011" s="1" t="s">
        <v>5104</v>
      </c>
      <c r="I4011" s="3">
        <v>1</v>
      </c>
      <c r="J4011" s="1">
        <v>0</v>
      </c>
      <c r="K4011" s="1">
        <v>0</v>
      </c>
      <c r="L4011" s="3">
        <v>1</v>
      </c>
      <c r="M4011" s="6">
        <v>299.60000000000002</v>
      </c>
      <c r="N4011" s="13">
        <v>299.60000000000002</v>
      </c>
      <c r="O4011" s="3">
        <v>44</v>
      </c>
      <c r="P4011" s="1" t="s">
        <v>2</v>
      </c>
      <c r="Q4011" s="1">
        <v>1.1041000000000001</v>
      </c>
      <c r="R4011" s="3" t="s">
        <v>14989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100</v>
      </c>
      <c r="Z4011" s="1">
        <v>0</v>
      </c>
      <c r="AA4011" s="1">
        <v>0</v>
      </c>
      <c r="AB4011" s="1">
        <v>0</v>
      </c>
      <c r="AC4011" s="3">
        <v>11</v>
      </c>
      <c r="AD4011" s="1">
        <v>-3.0872732999999999E-2</v>
      </c>
      <c r="AE4011" s="1">
        <v>-0.113818620885237</v>
      </c>
      <c r="AF4011" s="1">
        <v>3</v>
      </c>
      <c r="AG4011" s="1">
        <v>3</v>
      </c>
      <c r="AH4011" s="1">
        <v>11</v>
      </c>
      <c r="AI4011" s="1">
        <v>1</v>
      </c>
      <c r="AJ4011" s="1">
        <v>1</v>
      </c>
      <c r="AK4011" s="1">
        <v>51</v>
      </c>
    </row>
    <row r="4012" spans="1:37" x14ac:dyDescent="0.2">
      <c r="A4012" t="s">
        <v>4010</v>
      </c>
      <c r="B4012" t="s">
        <v>5168</v>
      </c>
      <c r="C4012" t="s">
        <v>5169</v>
      </c>
      <c r="D4012" t="s">
        <v>12966</v>
      </c>
      <c r="E4012" t="s">
        <v>8899</v>
      </c>
      <c r="F4012" s="35" t="s">
        <v>13008</v>
      </c>
      <c r="G4012" s="1" t="s">
        <v>5104</v>
      </c>
      <c r="H4012" s="1" t="s">
        <v>5104</v>
      </c>
      <c r="I4012" s="3">
        <v>1</v>
      </c>
      <c r="J4012" s="1">
        <v>0</v>
      </c>
      <c r="K4012" s="1">
        <v>1</v>
      </c>
      <c r="L4012" s="3">
        <v>1</v>
      </c>
      <c r="M4012" s="6">
        <v>316.7</v>
      </c>
      <c r="N4012" s="13">
        <v>316.7</v>
      </c>
      <c r="O4012" s="3">
        <v>44</v>
      </c>
      <c r="P4012" s="1">
        <v>1</v>
      </c>
      <c r="Q4012" s="1">
        <v>1.1181000000000001</v>
      </c>
      <c r="R4012" s="3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100</v>
      </c>
      <c r="Z4012" s="1">
        <v>0</v>
      </c>
      <c r="AA4012" s="1">
        <v>0</v>
      </c>
      <c r="AB4012" s="1">
        <v>0</v>
      </c>
      <c r="AC4012" s="3">
        <v>11</v>
      </c>
      <c r="AD4012" s="1">
        <v>-3.0872732999999999E-2</v>
      </c>
      <c r="AE4012" s="1">
        <v>-0.113818620885237</v>
      </c>
      <c r="AF4012" s="1">
        <v>3</v>
      </c>
      <c r="AG4012" s="1">
        <v>3</v>
      </c>
      <c r="AH4012" s="1">
        <v>11</v>
      </c>
      <c r="AI4012" s="1">
        <v>3</v>
      </c>
      <c r="AJ4012" s="1">
        <v>3</v>
      </c>
      <c r="AK4012" s="1">
        <v>51</v>
      </c>
    </row>
    <row r="4013" spans="1:37" x14ac:dyDescent="0.2">
      <c r="A4013" t="s">
        <v>4011</v>
      </c>
      <c r="B4013" t="s">
        <v>5168</v>
      </c>
      <c r="C4013" t="s">
        <v>5169</v>
      </c>
      <c r="D4013" t="s">
        <v>12966</v>
      </c>
      <c r="E4013" t="s">
        <v>5465</v>
      </c>
      <c r="F4013" s="35" t="s">
        <v>13009</v>
      </c>
      <c r="G4013" s="1" t="s">
        <v>5104</v>
      </c>
      <c r="H4013" s="1" t="s">
        <v>5104</v>
      </c>
      <c r="I4013" s="3">
        <v>1</v>
      </c>
      <c r="J4013" s="1">
        <v>0</v>
      </c>
      <c r="K4013" s="1">
        <v>0</v>
      </c>
      <c r="L4013" s="3">
        <v>1</v>
      </c>
      <c r="M4013" s="6">
        <v>357</v>
      </c>
      <c r="N4013" s="13">
        <v>357</v>
      </c>
      <c r="O4013" s="3">
        <v>44</v>
      </c>
      <c r="P4013" s="1">
        <v>1</v>
      </c>
      <c r="Q4013" s="1">
        <v>1</v>
      </c>
      <c r="R4013" s="3">
        <v>47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100</v>
      </c>
      <c r="Z4013" s="1">
        <v>0</v>
      </c>
      <c r="AA4013" s="1">
        <v>0</v>
      </c>
      <c r="AB4013" s="1">
        <v>0</v>
      </c>
      <c r="AC4013" s="3">
        <v>11</v>
      </c>
      <c r="AD4013" s="1">
        <v>-3.0872732999999999E-2</v>
      </c>
      <c r="AE4013" s="1">
        <v>-0.113818620885237</v>
      </c>
      <c r="AF4013" s="1">
        <v>3</v>
      </c>
      <c r="AG4013" s="1">
        <v>3</v>
      </c>
      <c r="AH4013" s="1">
        <v>11</v>
      </c>
      <c r="AI4013" s="1">
        <v>8</v>
      </c>
      <c r="AJ4013" s="1">
        <v>8</v>
      </c>
      <c r="AK4013" s="1">
        <v>51</v>
      </c>
    </row>
    <row r="4014" spans="1:37" x14ac:dyDescent="0.2">
      <c r="A4014" t="s">
        <v>4012</v>
      </c>
      <c r="B4014" t="s">
        <v>5168</v>
      </c>
      <c r="C4014" t="s">
        <v>5169</v>
      </c>
      <c r="D4014" t="s">
        <v>12966</v>
      </c>
      <c r="E4014" t="s">
        <v>13010</v>
      </c>
      <c r="F4014" s="35" t="s">
        <v>13011</v>
      </c>
      <c r="G4014" s="1" t="s">
        <v>5104</v>
      </c>
      <c r="H4014" s="1" t="s">
        <v>5104</v>
      </c>
      <c r="I4014" s="3">
        <v>1</v>
      </c>
      <c r="J4014" s="1">
        <v>0</v>
      </c>
      <c r="K4014" s="1">
        <v>0</v>
      </c>
      <c r="L4014" s="3">
        <v>1</v>
      </c>
      <c r="M4014" s="6">
        <v>251.4</v>
      </c>
      <c r="N4014" s="13">
        <v>251.4</v>
      </c>
      <c r="O4014" s="3">
        <v>44</v>
      </c>
      <c r="P4014" s="1" t="s">
        <v>2</v>
      </c>
      <c r="Q4014" s="1">
        <v>1.2782</v>
      </c>
      <c r="R4014" s="3" t="s">
        <v>14989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100</v>
      </c>
      <c r="Z4014" s="1">
        <v>0</v>
      </c>
      <c r="AA4014" s="1">
        <v>0</v>
      </c>
      <c r="AB4014" s="1">
        <v>0</v>
      </c>
      <c r="AC4014" s="3">
        <v>11</v>
      </c>
      <c r="AD4014" s="1">
        <v>-3.0872732999999999E-2</v>
      </c>
      <c r="AE4014" s="1">
        <v>-0.113818620885237</v>
      </c>
      <c r="AF4014" s="1">
        <v>3</v>
      </c>
      <c r="AG4014" s="1">
        <v>3</v>
      </c>
      <c r="AH4014" s="1">
        <v>11</v>
      </c>
      <c r="AI4014" s="1">
        <v>2</v>
      </c>
      <c r="AJ4014" s="1">
        <v>2</v>
      </c>
      <c r="AK4014" s="1">
        <v>51</v>
      </c>
    </row>
    <row r="4015" spans="1:37" x14ac:dyDescent="0.2">
      <c r="A4015" t="s">
        <v>4013</v>
      </c>
      <c r="B4015" t="s">
        <v>5168</v>
      </c>
      <c r="C4015" t="s">
        <v>5169</v>
      </c>
      <c r="D4015" t="s">
        <v>12966</v>
      </c>
      <c r="E4015" t="s">
        <v>13012</v>
      </c>
      <c r="F4015" s="35" t="s">
        <v>13013</v>
      </c>
      <c r="G4015" s="1" t="s">
        <v>5104</v>
      </c>
      <c r="H4015" s="1" t="s">
        <v>5104</v>
      </c>
      <c r="I4015" s="3">
        <v>1</v>
      </c>
      <c r="J4015" s="1">
        <v>0</v>
      </c>
      <c r="K4015" s="1">
        <v>1</v>
      </c>
      <c r="L4015" s="3">
        <v>1</v>
      </c>
      <c r="M4015" s="6">
        <v>453.5</v>
      </c>
      <c r="N4015" s="13">
        <v>453.5</v>
      </c>
      <c r="O4015" s="3">
        <v>44</v>
      </c>
      <c r="P4015" s="1">
        <v>1</v>
      </c>
      <c r="Q4015" s="1">
        <v>1</v>
      </c>
      <c r="R4015" s="3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100</v>
      </c>
      <c r="Z4015" s="1">
        <v>0</v>
      </c>
      <c r="AA4015" s="1">
        <v>0</v>
      </c>
      <c r="AB4015" s="1">
        <v>0</v>
      </c>
      <c r="AC4015" s="3">
        <v>11</v>
      </c>
      <c r="AD4015" s="1">
        <v>-3.0872732999999999E-2</v>
      </c>
      <c r="AE4015" s="1">
        <v>-0.113818620885237</v>
      </c>
      <c r="AF4015" s="1">
        <v>3</v>
      </c>
      <c r="AG4015" s="1">
        <v>3</v>
      </c>
      <c r="AH4015" s="1">
        <v>11</v>
      </c>
      <c r="AI4015" s="1">
        <v>2</v>
      </c>
      <c r="AJ4015" s="1">
        <v>2</v>
      </c>
      <c r="AK4015" s="1">
        <v>51</v>
      </c>
    </row>
    <row r="4016" spans="1:37" x14ac:dyDescent="0.2">
      <c r="A4016" t="s">
        <v>4014</v>
      </c>
      <c r="B4016" t="s">
        <v>5168</v>
      </c>
      <c r="C4016" t="s">
        <v>5169</v>
      </c>
      <c r="D4016" t="s">
        <v>12966</v>
      </c>
      <c r="E4016" t="s">
        <v>13014</v>
      </c>
      <c r="F4016" s="35" t="s">
        <v>13015</v>
      </c>
      <c r="G4016" s="1" t="s">
        <v>5104</v>
      </c>
      <c r="H4016" s="1" t="s">
        <v>5104</v>
      </c>
      <c r="I4016" s="3">
        <v>1</v>
      </c>
      <c r="J4016" s="1">
        <v>0</v>
      </c>
      <c r="K4016" s="1">
        <v>0</v>
      </c>
      <c r="L4016" s="3">
        <v>1</v>
      </c>
      <c r="M4016" s="6">
        <v>860</v>
      </c>
      <c r="N4016" s="13">
        <v>860</v>
      </c>
      <c r="O4016" s="3">
        <v>44</v>
      </c>
      <c r="P4016" s="1" t="s">
        <v>2</v>
      </c>
      <c r="Q4016" s="1">
        <v>1.0483</v>
      </c>
      <c r="R4016" s="3" t="s">
        <v>14989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100</v>
      </c>
      <c r="Z4016" s="1">
        <v>0</v>
      </c>
      <c r="AA4016" s="1">
        <v>0</v>
      </c>
      <c r="AB4016" s="1">
        <v>0</v>
      </c>
      <c r="AC4016" s="3">
        <v>11</v>
      </c>
      <c r="AD4016" s="1">
        <v>-3.0872732999999999E-2</v>
      </c>
      <c r="AE4016" s="1">
        <v>-0.113818620885237</v>
      </c>
      <c r="AF4016" s="1">
        <v>3</v>
      </c>
      <c r="AG4016" s="1">
        <v>3</v>
      </c>
      <c r="AH4016" s="1">
        <v>11</v>
      </c>
      <c r="AI4016" s="1">
        <v>2</v>
      </c>
      <c r="AJ4016" s="1">
        <v>2</v>
      </c>
      <c r="AK4016" s="1">
        <v>51</v>
      </c>
    </row>
    <row r="4017" spans="1:37" x14ac:dyDescent="0.2">
      <c r="A4017" t="s">
        <v>4015</v>
      </c>
      <c r="B4017" t="s">
        <v>5168</v>
      </c>
      <c r="C4017" t="s">
        <v>5169</v>
      </c>
      <c r="D4017" t="s">
        <v>12966</v>
      </c>
      <c r="E4017" t="s">
        <v>13016</v>
      </c>
      <c r="F4017" s="35" t="s">
        <v>13017</v>
      </c>
      <c r="G4017" s="1" t="s">
        <v>5105</v>
      </c>
      <c r="H4017" s="1" t="s">
        <v>5105</v>
      </c>
      <c r="I4017" s="3">
        <v>1</v>
      </c>
      <c r="J4017" s="1">
        <v>1</v>
      </c>
      <c r="K4017" s="1">
        <v>1</v>
      </c>
      <c r="L4017" s="3">
        <v>1</v>
      </c>
      <c r="M4017" s="6">
        <v>375</v>
      </c>
      <c r="N4017" s="13">
        <v>375</v>
      </c>
      <c r="O4017" s="3">
        <v>44</v>
      </c>
      <c r="P4017" s="1">
        <v>1</v>
      </c>
      <c r="Q4017" s="1">
        <v>1</v>
      </c>
      <c r="R4017" s="3">
        <v>47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100</v>
      </c>
      <c r="Z4017" s="1">
        <v>0</v>
      </c>
      <c r="AA4017" s="1">
        <v>0</v>
      </c>
      <c r="AB4017" s="1">
        <v>0</v>
      </c>
      <c r="AC4017" s="3">
        <v>11</v>
      </c>
      <c r="AD4017" s="1">
        <v>-3.0872732999999999E-2</v>
      </c>
      <c r="AE4017" s="1">
        <v>-0.113818620885237</v>
      </c>
      <c r="AF4017" s="1">
        <v>3</v>
      </c>
      <c r="AG4017" s="1">
        <v>3</v>
      </c>
      <c r="AH4017" s="1">
        <v>11</v>
      </c>
      <c r="AI4017" s="1">
        <v>4</v>
      </c>
      <c r="AJ4017" s="1">
        <v>4</v>
      </c>
      <c r="AK4017" s="1">
        <v>51</v>
      </c>
    </row>
    <row r="4018" spans="1:37" x14ac:dyDescent="0.2">
      <c r="A4018" t="s">
        <v>4016</v>
      </c>
      <c r="B4018" t="s">
        <v>5168</v>
      </c>
      <c r="C4018" t="s">
        <v>5169</v>
      </c>
      <c r="D4018" t="s">
        <v>12966</v>
      </c>
      <c r="E4018" t="s">
        <v>13018</v>
      </c>
      <c r="F4018" s="35" t="s">
        <v>13019</v>
      </c>
      <c r="G4018" s="1" t="s">
        <v>5105</v>
      </c>
      <c r="H4018" s="1" t="s">
        <v>5105</v>
      </c>
      <c r="I4018" s="3">
        <v>1</v>
      </c>
      <c r="J4018" s="1">
        <v>1</v>
      </c>
      <c r="K4018" s="1">
        <v>1</v>
      </c>
      <c r="L4018" s="3">
        <v>1</v>
      </c>
      <c r="M4018" s="6">
        <v>178</v>
      </c>
      <c r="N4018" s="13">
        <v>178</v>
      </c>
      <c r="O4018" s="3">
        <v>44</v>
      </c>
      <c r="P4018" s="1">
        <v>1</v>
      </c>
      <c r="Q4018" s="1">
        <v>1</v>
      </c>
      <c r="R4018" s="3">
        <v>47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100</v>
      </c>
      <c r="Z4018" s="1">
        <v>0</v>
      </c>
      <c r="AA4018" s="1">
        <v>0</v>
      </c>
      <c r="AB4018" s="1">
        <v>0</v>
      </c>
      <c r="AC4018" s="3">
        <v>11</v>
      </c>
      <c r="AD4018" s="1">
        <v>-3.0872732999999999E-2</v>
      </c>
      <c r="AE4018" s="1">
        <v>-0.113818620885237</v>
      </c>
      <c r="AF4018" s="1">
        <v>3</v>
      </c>
      <c r="AG4018" s="1">
        <v>3</v>
      </c>
      <c r="AH4018" s="1">
        <v>11</v>
      </c>
      <c r="AI4018" s="1">
        <v>1</v>
      </c>
      <c r="AJ4018" s="1">
        <v>1</v>
      </c>
      <c r="AK4018" s="1">
        <v>51</v>
      </c>
    </row>
    <row r="4019" spans="1:37" x14ac:dyDescent="0.2">
      <c r="A4019" t="s">
        <v>4017</v>
      </c>
      <c r="B4019" t="s">
        <v>5168</v>
      </c>
      <c r="C4019" t="s">
        <v>5169</v>
      </c>
      <c r="D4019" t="s">
        <v>12966</v>
      </c>
      <c r="E4019" t="s">
        <v>13020</v>
      </c>
      <c r="F4019" s="35" t="s">
        <v>13021</v>
      </c>
      <c r="G4019" s="1" t="s">
        <v>5104</v>
      </c>
      <c r="H4019" s="1" t="s">
        <v>5104</v>
      </c>
      <c r="I4019" s="3">
        <v>1</v>
      </c>
      <c r="J4019" s="1">
        <v>0</v>
      </c>
      <c r="K4019" s="1">
        <v>0</v>
      </c>
      <c r="L4019" s="3">
        <v>1</v>
      </c>
      <c r="M4019" s="6">
        <v>966.8</v>
      </c>
      <c r="N4019" s="13">
        <v>966.8</v>
      </c>
      <c r="O4019" s="3">
        <v>44</v>
      </c>
      <c r="P4019" s="1">
        <v>1</v>
      </c>
      <c r="Q4019" s="1">
        <v>1</v>
      </c>
      <c r="R4019" s="3">
        <v>47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100</v>
      </c>
      <c r="Z4019" s="1">
        <v>0</v>
      </c>
      <c r="AA4019" s="1">
        <v>0</v>
      </c>
      <c r="AB4019" s="1">
        <v>0</v>
      </c>
      <c r="AC4019" s="3">
        <v>11</v>
      </c>
      <c r="AD4019" s="1">
        <v>-3.0872732999999999E-2</v>
      </c>
      <c r="AE4019" s="1">
        <v>-0.113818620885237</v>
      </c>
      <c r="AF4019" s="1">
        <v>3</v>
      </c>
      <c r="AG4019" s="1">
        <v>3</v>
      </c>
      <c r="AH4019" s="1">
        <v>11</v>
      </c>
      <c r="AI4019" s="1">
        <v>7</v>
      </c>
      <c r="AJ4019" s="1">
        <v>7</v>
      </c>
      <c r="AK4019" s="1">
        <v>51</v>
      </c>
    </row>
    <row r="4020" spans="1:37" x14ac:dyDescent="0.2">
      <c r="A4020" t="s">
        <v>4018</v>
      </c>
      <c r="B4020" t="s">
        <v>5168</v>
      </c>
      <c r="C4020" t="s">
        <v>5169</v>
      </c>
      <c r="D4020" t="s">
        <v>12966</v>
      </c>
      <c r="E4020" t="s">
        <v>6474</v>
      </c>
      <c r="F4020" s="35" t="s">
        <v>13022</v>
      </c>
      <c r="G4020" s="1" t="s">
        <v>5104</v>
      </c>
      <c r="H4020" s="1" t="s">
        <v>5104</v>
      </c>
      <c r="I4020" s="3">
        <v>1</v>
      </c>
      <c r="J4020" s="1">
        <v>0</v>
      </c>
      <c r="K4020" s="1">
        <v>1</v>
      </c>
      <c r="L4020" s="3">
        <v>1</v>
      </c>
      <c r="M4020" s="6">
        <v>456.3</v>
      </c>
      <c r="N4020" s="13">
        <v>456.3</v>
      </c>
      <c r="O4020" s="3">
        <v>44</v>
      </c>
      <c r="P4020" s="1">
        <v>1</v>
      </c>
      <c r="Q4020" s="1">
        <v>1</v>
      </c>
      <c r="R4020" s="3">
        <v>47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100</v>
      </c>
      <c r="Z4020" s="1">
        <v>0</v>
      </c>
      <c r="AA4020" s="1">
        <v>0</v>
      </c>
      <c r="AB4020" s="1">
        <v>0</v>
      </c>
      <c r="AC4020" s="3">
        <v>11</v>
      </c>
      <c r="AD4020" s="1">
        <v>-3.0872732999999999E-2</v>
      </c>
      <c r="AE4020" s="1">
        <v>-0.113818620885237</v>
      </c>
      <c r="AF4020" s="1">
        <v>3</v>
      </c>
      <c r="AG4020" s="1">
        <v>3</v>
      </c>
      <c r="AH4020" s="1">
        <v>11</v>
      </c>
      <c r="AI4020" s="1">
        <v>3</v>
      </c>
      <c r="AJ4020" s="1">
        <v>3</v>
      </c>
      <c r="AK4020" s="1">
        <v>51</v>
      </c>
    </row>
    <row r="4021" spans="1:37" x14ac:dyDescent="0.2">
      <c r="A4021" t="s">
        <v>4019</v>
      </c>
      <c r="B4021" t="s">
        <v>5168</v>
      </c>
      <c r="C4021" t="s">
        <v>5169</v>
      </c>
      <c r="D4021" t="s">
        <v>12966</v>
      </c>
      <c r="E4021" t="s">
        <v>13023</v>
      </c>
      <c r="F4021" s="35" t="s">
        <v>13024</v>
      </c>
      <c r="G4021" s="1" t="s">
        <v>5104</v>
      </c>
      <c r="H4021" s="1" t="s">
        <v>5104</v>
      </c>
      <c r="I4021" s="3">
        <v>1</v>
      </c>
      <c r="J4021" s="1">
        <v>0</v>
      </c>
      <c r="K4021" s="1">
        <v>1</v>
      </c>
      <c r="L4021" s="3">
        <v>1</v>
      </c>
      <c r="M4021" s="6">
        <v>265</v>
      </c>
      <c r="N4021" s="13">
        <v>265</v>
      </c>
      <c r="O4021" s="3">
        <v>44</v>
      </c>
      <c r="P4021" s="1" t="s">
        <v>2</v>
      </c>
      <c r="Q4021" s="1">
        <v>1.1996</v>
      </c>
      <c r="R4021" s="3" t="s">
        <v>14989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100</v>
      </c>
      <c r="Z4021" s="1">
        <v>0</v>
      </c>
      <c r="AA4021" s="1">
        <v>0</v>
      </c>
      <c r="AB4021" s="1">
        <v>0</v>
      </c>
      <c r="AC4021" s="3">
        <v>11</v>
      </c>
      <c r="AD4021" s="1">
        <v>-3.0872732999999999E-2</v>
      </c>
      <c r="AE4021" s="1">
        <v>-0.113818620885237</v>
      </c>
      <c r="AF4021" s="1">
        <v>3</v>
      </c>
      <c r="AG4021" s="1">
        <v>3</v>
      </c>
      <c r="AH4021" s="1">
        <v>11</v>
      </c>
      <c r="AI4021" s="1">
        <v>3</v>
      </c>
      <c r="AJ4021" s="1">
        <v>3</v>
      </c>
      <c r="AK4021" s="1">
        <v>51</v>
      </c>
    </row>
    <row r="4022" spans="1:37" x14ac:dyDescent="0.2">
      <c r="A4022" t="s">
        <v>4020</v>
      </c>
      <c r="B4022" t="s">
        <v>5168</v>
      </c>
      <c r="C4022" t="s">
        <v>5169</v>
      </c>
      <c r="D4022" t="s">
        <v>12966</v>
      </c>
      <c r="E4022" t="s">
        <v>8636</v>
      </c>
      <c r="F4022" s="35" t="s">
        <v>13025</v>
      </c>
      <c r="G4022" s="1" t="s">
        <v>5104</v>
      </c>
      <c r="H4022" s="1" t="s">
        <v>5104</v>
      </c>
      <c r="I4022" s="3">
        <v>1</v>
      </c>
      <c r="J4022" s="1">
        <v>0</v>
      </c>
      <c r="K4022" s="1">
        <v>0</v>
      </c>
      <c r="L4022" s="3">
        <v>1</v>
      </c>
      <c r="M4022" s="6">
        <v>220</v>
      </c>
      <c r="N4022" s="13">
        <v>220</v>
      </c>
      <c r="O4022" s="3">
        <v>44</v>
      </c>
      <c r="P4022" s="1">
        <v>1</v>
      </c>
      <c r="Q4022" s="1">
        <v>1</v>
      </c>
      <c r="R4022" s="3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100</v>
      </c>
      <c r="Z4022" s="1">
        <v>0</v>
      </c>
      <c r="AA4022" s="1">
        <v>0</v>
      </c>
      <c r="AB4022" s="1">
        <v>0</v>
      </c>
      <c r="AC4022" s="3">
        <v>11</v>
      </c>
      <c r="AD4022" s="1">
        <v>-3.0872732999999999E-2</v>
      </c>
      <c r="AE4022" s="1">
        <v>-0.113818620885237</v>
      </c>
      <c r="AF4022" s="1">
        <v>3</v>
      </c>
      <c r="AG4022" s="1">
        <v>3</v>
      </c>
      <c r="AH4022" s="1">
        <v>11</v>
      </c>
      <c r="AI4022" s="1">
        <v>1</v>
      </c>
      <c r="AJ4022" s="1">
        <v>1</v>
      </c>
      <c r="AK4022" s="1">
        <v>51</v>
      </c>
    </row>
    <row r="4023" spans="1:37" x14ac:dyDescent="0.2">
      <c r="A4023" t="s">
        <v>4021</v>
      </c>
      <c r="B4023" t="s">
        <v>5168</v>
      </c>
      <c r="C4023" t="s">
        <v>5169</v>
      </c>
      <c r="D4023" t="s">
        <v>12966</v>
      </c>
      <c r="E4023" t="s">
        <v>5593</v>
      </c>
      <c r="F4023" s="35" t="s">
        <v>13026</v>
      </c>
      <c r="G4023" s="1" t="s">
        <v>5104</v>
      </c>
      <c r="H4023" s="1" t="s">
        <v>5104</v>
      </c>
      <c r="I4023" s="3">
        <v>1</v>
      </c>
      <c r="J4023" s="1">
        <v>0</v>
      </c>
      <c r="K4023" s="1">
        <v>1</v>
      </c>
      <c r="L4023" s="3">
        <v>1</v>
      </c>
      <c r="M4023" s="6">
        <v>330</v>
      </c>
      <c r="N4023" s="13">
        <v>330</v>
      </c>
      <c r="O4023" s="3">
        <v>44</v>
      </c>
      <c r="P4023" s="1">
        <v>0.98</v>
      </c>
      <c r="Q4023" s="1">
        <v>0.98</v>
      </c>
      <c r="R4023" s="3">
        <v>47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100</v>
      </c>
      <c r="Z4023" s="1">
        <v>0</v>
      </c>
      <c r="AA4023" s="1">
        <v>0</v>
      </c>
      <c r="AB4023" s="1">
        <v>0</v>
      </c>
      <c r="AC4023" s="3">
        <v>11</v>
      </c>
      <c r="AD4023" s="1">
        <v>-3.0872732999999999E-2</v>
      </c>
      <c r="AE4023" s="1">
        <v>-0.113818620885237</v>
      </c>
      <c r="AF4023" s="1">
        <v>3</v>
      </c>
      <c r="AG4023" s="1">
        <v>3</v>
      </c>
      <c r="AH4023" s="1">
        <v>11</v>
      </c>
      <c r="AI4023" s="1">
        <v>3</v>
      </c>
      <c r="AJ4023" s="1">
        <v>3</v>
      </c>
      <c r="AK4023" s="1">
        <v>51</v>
      </c>
    </row>
    <row r="4024" spans="1:37" x14ac:dyDescent="0.2">
      <c r="A4024" t="s">
        <v>4022</v>
      </c>
      <c r="B4024" t="s">
        <v>5168</v>
      </c>
      <c r="C4024" t="s">
        <v>5169</v>
      </c>
      <c r="D4024" t="s">
        <v>12966</v>
      </c>
      <c r="E4024" t="s">
        <v>13027</v>
      </c>
      <c r="F4024" s="35" t="s">
        <v>13028</v>
      </c>
      <c r="G4024" s="1" t="s">
        <v>5104</v>
      </c>
      <c r="H4024" s="1" t="s">
        <v>5104</v>
      </c>
      <c r="I4024" s="3">
        <v>1</v>
      </c>
      <c r="J4024" s="1">
        <v>0</v>
      </c>
      <c r="K4024" s="1">
        <v>1</v>
      </c>
      <c r="L4024" s="3">
        <v>1</v>
      </c>
      <c r="M4024" s="6">
        <v>244.6</v>
      </c>
      <c r="N4024" s="13">
        <v>244.6</v>
      </c>
      <c r="O4024" s="3">
        <v>44</v>
      </c>
      <c r="P4024" s="1">
        <v>1</v>
      </c>
      <c r="Q4024" s="1">
        <v>1</v>
      </c>
      <c r="R4024" s="3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30</v>
      </c>
      <c r="Z4024" s="1">
        <v>20</v>
      </c>
      <c r="AA4024" s="1">
        <v>30</v>
      </c>
      <c r="AB4024" s="1">
        <v>20</v>
      </c>
      <c r="AC4024" s="36">
        <v>1</v>
      </c>
      <c r="AD4024" s="1">
        <v>-6.9682707999999996E-2</v>
      </c>
      <c r="AE4024" s="1">
        <v>-6.25777145634802E-2</v>
      </c>
      <c r="AF4024" s="1">
        <v>3</v>
      </c>
      <c r="AG4024" s="1">
        <v>3</v>
      </c>
      <c r="AH4024" s="15">
        <v>1</v>
      </c>
      <c r="AI4024" s="1">
        <v>6</v>
      </c>
      <c r="AJ4024" s="1">
        <v>6</v>
      </c>
      <c r="AK4024" s="1">
        <v>51</v>
      </c>
    </row>
    <row r="4025" spans="1:37" x14ac:dyDescent="0.2">
      <c r="A4025" t="s">
        <v>4023</v>
      </c>
      <c r="B4025" t="s">
        <v>5168</v>
      </c>
      <c r="C4025" t="s">
        <v>5169</v>
      </c>
      <c r="D4025" t="s">
        <v>12966</v>
      </c>
      <c r="E4025" t="s">
        <v>6189</v>
      </c>
      <c r="F4025" s="35" t="s">
        <v>13029</v>
      </c>
      <c r="G4025" s="1" t="s">
        <v>5104</v>
      </c>
      <c r="H4025" s="1" t="s">
        <v>5104</v>
      </c>
      <c r="I4025" s="3">
        <v>1</v>
      </c>
      <c r="J4025" s="1">
        <v>0</v>
      </c>
      <c r="K4025" s="1">
        <v>0</v>
      </c>
      <c r="L4025" s="3">
        <v>1</v>
      </c>
      <c r="M4025" s="6">
        <v>127.5</v>
      </c>
      <c r="N4025" s="13">
        <v>127.5</v>
      </c>
      <c r="O4025" s="3">
        <v>44</v>
      </c>
      <c r="P4025" s="1" t="s">
        <v>2</v>
      </c>
      <c r="Q4025" s="1">
        <v>1.2669999999999999</v>
      </c>
      <c r="R4025" s="3" t="s">
        <v>14989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100</v>
      </c>
      <c r="Z4025" s="1">
        <v>0</v>
      </c>
      <c r="AA4025" s="1">
        <v>0</v>
      </c>
      <c r="AB4025" s="1">
        <v>0</v>
      </c>
      <c r="AC4025" s="3">
        <v>11</v>
      </c>
      <c r="AD4025" s="1">
        <v>-3.0872732999999999E-2</v>
      </c>
      <c r="AE4025" s="1">
        <v>-0.113818620885237</v>
      </c>
      <c r="AF4025" s="1">
        <v>3</v>
      </c>
      <c r="AG4025" s="1">
        <v>3</v>
      </c>
      <c r="AH4025" s="1">
        <v>11</v>
      </c>
      <c r="AI4025" s="1">
        <v>3</v>
      </c>
      <c r="AJ4025" s="1">
        <v>3</v>
      </c>
      <c r="AK4025" s="1">
        <v>51</v>
      </c>
    </row>
    <row r="4026" spans="1:37" x14ac:dyDescent="0.2">
      <c r="A4026" t="s">
        <v>4024</v>
      </c>
      <c r="B4026" t="s">
        <v>5168</v>
      </c>
      <c r="C4026" t="s">
        <v>5169</v>
      </c>
      <c r="D4026" t="s">
        <v>12966</v>
      </c>
      <c r="E4026" t="s">
        <v>13030</v>
      </c>
      <c r="F4026" s="35" t="s">
        <v>13031</v>
      </c>
      <c r="G4026" s="1" t="s">
        <v>5104</v>
      </c>
      <c r="H4026" s="1" t="s">
        <v>5104</v>
      </c>
      <c r="I4026" s="3">
        <v>1</v>
      </c>
      <c r="J4026" s="1">
        <v>0</v>
      </c>
      <c r="K4026" s="1">
        <v>0</v>
      </c>
      <c r="L4026" s="3">
        <v>1</v>
      </c>
      <c r="M4026" s="6">
        <v>343</v>
      </c>
      <c r="N4026" s="13">
        <v>343</v>
      </c>
      <c r="O4026" s="3">
        <v>44</v>
      </c>
      <c r="P4026" s="1" t="s">
        <v>2</v>
      </c>
      <c r="Q4026" s="1">
        <v>1.0710999999999999</v>
      </c>
      <c r="R4026" s="3" t="s">
        <v>14989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100</v>
      </c>
      <c r="Z4026" s="1">
        <v>0</v>
      </c>
      <c r="AA4026" s="1">
        <v>0</v>
      </c>
      <c r="AB4026" s="1">
        <v>0</v>
      </c>
      <c r="AC4026" s="3">
        <v>11</v>
      </c>
      <c r="AD4026" s="1">
        <v>-3.0872732999999999E-2</v>
      </c>
      <c r="AE4026" s="1">
        <v>-0.113818620885237</v>
      </c>
      <c r="AF4026" s="1">
        <v>3</v>
      </c>
      <c r="AG4026" s="1">
        <v>3</v>
      </c>
      <c r="AH4026" s="1">
        <v>11</v>
      </c>
      <c r="AI4026" s="1">
        <v>3</v>
      </c>
      <c r="AJ4026" s="1">
        <v>3</v>
      </c>
      <c r="AK4026" s="1">
        <v>51</v>
      </c>
    </row>
    <row r="4027" spans="1:37" x14ac:dyDescent="0.2">
      <c r="A4027" t="s">
        <v>4025</v>
      </c>
      <c r="B4027" t="s">
        <v>5168</v>
      </c>
      <c r="C4027" t="s">
        <v>5169</v>
      </c>
      <c r="D4027" t="s">
        <v>12966</v>
      </c>
      <c r="E4027" t="s">
        <v>13032</v>
      </c>
      <c r="F4027" s="35" t="s">
        <v>13033</v>
      </c>
      <c r="G4027" s="1" t="s">
        <v>5104</v>
      </c>
      <c r="H4027" s="1" t="s">
        <v>5104</v>
      </c>
      <c r="I4027" s="3">
        <v>1</v>
      </c>
      <c r="J4027" s="1">
        <v>0</v>
      </c>
      <c r="K4027" s="1">
        <v>0</v>
      </c>
      <c r="L4027" s="3">
        <v>1</v>
      </c>
      <c r="M4027" s="6">
        <v>749.9</v>
      </c>
      <c r="N4027" s="13">
        <v>749.9</v>
      </c>
      <c r="O4027" s="3">
        <v>44</v>
      </c>
      <c r="P4027" s="1">
        <v>1</v>
      </c>
      <c r="Q4027" s="1">
        <v>1</v>
      </c>
      <c r="R4027" s="3">
        <v>47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100</v>
      </c>
      <c r="Z4027" s="1">
        <v>0</v>
      </c>
      <c r="AA4027" s="1">
        <v>0</v>
      </c>
      <c r="AB4027" s="1">
        <v>0</v>
      </c>
      <c r="AC4027" s="3">
        <v>11</v>
      </c>
      <c r="AD4027" s="1">
        <v>-3.0872732999999999E-2</v>
      </c>
      <c r="AE4027" s="1">
        <v>-0.113818620885237</v>
      </c>
      <c r="AF4027" s="1">
        <v>3</v>
      </c>
      <c r="AG4027" s="1">
        <v>3</v>
      </c>
      <c r="AH4027" s="1">
        <v>11</v>
      </c>
      <c r="AI4027" s="1">
        <v>7</v>
      </c>
      <c r="AJ4027" s="1">
        <v>7</v>
      </c>
      <c r="AK4027" s="1">
        <v>51</v>
      </c>
    </row>
    <row r="4028" spans="1:37" x14ac:dyDescent="0.2">
      <c r="A4028" t="s">
        <v>4026</v>
      </c>
      <c r="B4028" t="s">
        <v>5168</v>
      </c>
      <c r="C4028" t="s">
        <v>5169</v>
      </c>
      <c r="D4028" t="s">
        <v>12966</v>
      </c>
      <c r="E4028" t="s">
        <v>13034</v>
      </c>
      <c r="F4028" s="35" t="s">
        <v>13035</v>
      </c>
      <c r="G4028" s="1" t="s">
        <v>5104</v>
      </c>
      <c r="H4028" s="1" t="s">
        <v>5104</v>
      </c>
      <c r="I4028" s="3">
        <v>1</v>
      </c>
      <c r="J4028" s="1">
        <v>0</v>
      </c>
      <c r="K4028" s="1">
        <v>1</v>
      </c>
      <c r="L4028" s="3">
        <v>1</v>
      </c>
      <c r="M4028" s="6">
        <v>397.2</v>
      </c>
      <c r="N4028" s="13">
        <v>397.2</v>
      </c>
      <c r="O4028" s="3">
        <v>44</v>
      </c>
      <c r="P4028" s="1">
        <v>0.98</v>
      </c>
      <c r="Q4028" s="1">
        <v>0.98</v>
      </c>
      <c r="R4028" s="3">
        <v>47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100</v>
      </c>
      <c r="Z4028" s="1">
        <v>0</v>
      </c>
      <c r="AA4028" s="1">
        <v>0</v>
      </c>
      <c r="AB4028" s="1">
        <v>0</v>
      </c>
      <c r="AC4028" s="3">
        <v>11</v>
      </c>
      <c r="AD4028" s="1">
        <v>-3.0872732999999999E-2</v>
      </c>
      <c r="AE4028" s="1">
        <v>-0.113818620885237</v>
      </c>
      <c r="AF4028" s="1">
        <v>3</v>
      </c>
      <c r="AG4028" s="1">
        <v>3</v>
      </c>
      <c r="AH4028" s="1">
        <v>11</v>
      </c>
      <c r="AI4028" s="1">
        <v>3</v>
      </c>
      <c r="AJ4028" s="1">
        <v>3</v>
      </c>
      <c r="AK4028" s="1">
        <v>51</v>
      </c>
    </row>
    <row r="4029" spans="1:37" x14ac:dyDescent="0.2">
      <c r="A4029" t="s">
        <v>4027</v>
      </c>
      <c r="B4029" t="s">
        <v>5168</v>
      </c>
      <c r="C4029" t="s">
        <v>5169</v>
      </c>
      <c r="D4029" t="s">
        <v>12966</v>
      </c>
      <c r="E4029" t="s">
        <v>6594</v>
      </c>
      <c r="F4029" s="35" t="s">
        <v>13036</v>
      </c>
      <c r="G4029" s="1" t="s">
        <v>5104</v>
      </c>
      <c r="H4029" s="1" t="s">
        <v>5104</v>
      </c>
      <c r="I4029" s="3">
        <v>1</v>
      </c>
      <c r="J4029" s="1">
        <v>0</v>
      </c>
      <c r="K4029" s="1">
        <v>0</v>
      </c>
      <c r="L4029" s="3">
        <v>1</v>
      </c>
      <c r="M4029" s="6">
        <v>183.4</v>
      </c>
      <c r="N4029" s="13">
        <v>183.4</v>
      </c>
      <c r="O4029" s="3">
        <v>44</v>
      </c>
      <c r="P4029" s="1">
        <v>1</v>
      </c>
      <c r="Q4029" s="1">
        <v>1</v>
      </c>
      <c r="R4029" s="3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100</v>
      </c>
      <c r="Z4029" s="1">
        <v>0</v>
      </c>
      <c r="AA4029" s="1">
        <v>0</v>
      </c>
      <c r="AB4029" s="1">
        <v>0</v>
      </c>
      <c r="AC4029" s="3">
        <v>11</v>
      </c>
      <c r="AD4029" s="1">
        <v>-3.0872732999999999E-2</v>
      </c>
      <c r="AE4029" s="1">
        <v>-0.113818620885237</v>
      </c>
      <c r="AF4029" s="1">
        <v>3</v>
      </c>
      <c r="AG4029" s="1">
        <v>3</v>
      </c>
      <c r="AH4029" s="1">
        <v>11</v>
      </c>
      <c r="AI4029" s="1">
        <v>3</v>
      </c>
      <c r="AJ4029" s="1">
        <v>3</v>
      </c>
      <c r="AK4029" s="1">
        <v>51</v>
      </c>
    </row>
    <row r="4030" spans="1:37" x14ac:dyDescent="0.2">
      <c r="A4030" t="s">
        <v>4028</v>
      </c>
      <c r="B4030" t="s">
        <v>5168</v>
      </c>
      <c r="C4030" t="s">
        <v>5169</v>
      </c>
      <c r="D4030" t="s">
        <v>12966</v>
      </c>
      <c r="E4030" t="s">
        <v>13037</v>
      </c>
      <c r="F4030" s="35" t="s">
        <v>13038</v>
      </c>
      <c r="G4030" s="1" t="s">
        <v>5104</v>
      </c>
      <c r="H4030" s="1" t="s">
        <v>5104</v>
      </c>
      <c r="I4030" s="3">
        <v>1</v>
      </c>
      <c r="J4030" s="1">
        <v>0</v>
      </c>
      <c r="K4030" s="1">
        <v>0</v>
      </c>
      <c r="L4030" s="3">
        <v>1</v>
      </c>
      <c r="M4030" s="6">
        <v>724.5</v>
      </c>
      <c r="N4030" s="13">
        <v>724.5</v>
      </c>
      <c r="O4030" s="3">
        <v>44</v>
      </c>
      <c r="P4030" s="1">
        <v>0.99</v>
      </c>
      <c r="Q4030" s="1">
        <v>0.99</v>
      </c>
      <c r="R4030" s="3">
        <v>47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100</v>
      </c>
      <c r="Z4030" s="1">
        <v>0</v>
      </c>
      <c r="AA4030" s="1">
        <v>0</v>
      </c>
      <c r="AB4030" s="1">
        <v>0</v>
      </c>
      <c r="AC4030" s="3">
        <v>11</v>
      </c>
      <c r="AD4030" s="1">
        <v>-3.0872732999999999E-2</v>
      </c>
      <c r="AE4030" s="1">
        <v>-0.113818620885237</v>
      </c>
      <c r="AF4030" s="1">
        <v>3</v>
      </c>
      <c r="AG4030" s="1">
        <v>3</v>
      </c>
      <c r="AH4030" s="1">
        <v>11</v>
      </c>
      <c r="AI4030" s="1">
        <v>3</v>
      </c>
      <c r="AJ4030" s="1">
        <v>3</v>
      </c>
      <c r="AK4030" s="1">
        <v>51</v>
      </c>
    </row>
    <row r="4031" spans="1:37" x14ac:dyDescent="0.2">
      <c r="A4031" t="s">
        <v>4029</v>
      </c>
      <c r="B4031" t="s">
        <v>5168</v>
      </c>
      <c r="C4031" t="s">
        <v>5169</v>
      </c>
      <c r="D4031" t="s">
        <v>12966</v>
      </c>
      <c r="E4031" t="s">
        <v>13039</v>
      </c>
      <c r="F4031" s="35" t="s">
        <v>13040</v>
      </c>
      <c r="G4031" s="1" t="s">
        <v>5104</v>
      </c>
      <c r="H4031" s="1" t="s">
        <v>5104</v>
      </c>
      <c r="I4031" s="3">
        <v>1</v>
      </c>
      <c r="J4031" s="1">
        <v>0</v>
      </c>
      <c r="K4031" s="1">
        <v>0</v>
      </c>
      <c r="L4031" s="3">
        <v>1</v>
      </c>
      <c r="M4031" s="6">
        <v>296.39999999999998</v>
      </c>
      <c r="N4031" s="13">
        <v>296.39999999999998</v>
      </c>
      <c r="O4031" s="3">
        <v>44</v>
      </c>
      <c r="P4031" s="1">
        <v>0.99</v>
      </c>
      <c r="Q4031" s="1">
        <v>0.99</v>
      </c>
      <c r="R4031" s="3">
        <v>47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100</v>
      </c>
      <c r="Z4031" s="1">
        <v>0</v>
      </c>
      <c r="AA4031" s="1">
        <v>0</v>
      </c>
      <c r="AB4031" s="1">
        <v>0</v>
      </c>
      <c r="AC4031" s="3">
        <v>11</v>
      </c>
      <c r="AD4031" s="1">
        <v>-3.0872732999999999E-2</v>
      </c>
      <c r="AE4031" s="1">
        <v>-0.113818620885237</v>
      </c>
      <c r="AF4031" s="1">
        <v>3</v>
      </c>
      <c r="AG4031" s="1">
        <v>3</v>
      </c>
      <c r="AH4031" s="1">
        <v>11</v>
      </c>
      <c r="AI4031" s="1">
        <v>1</v>
      </c>
      <c r="AJ4031" s="1">
        <v>1</v>
      </c>
      <c r="AK4031" s="1">
        <v>51</v>
      </c>
    </row>
    <row r="4032" spans="1:37" x14ac:dyDescent="0.2">
      <c r="A4032" t="s">
        <v>4030</v>
      </c>
      <c r="B4032" t="s">
        <v>5168</v>
      </c>
      <c r="C4032" t="s">
        <v>5169</v>
      </c>
      <c r="D4032" t="s">
        <v>12966</v>
      </c>
      <c r="E4032" t="s">
        <v>13041</v>
      </c>
      <c r="F4032" s="35" t="s">
        <v>13042</v>
      </c>
      <c r="G4032" s="1" t="s">
        <v>5104</v>
      </c>
      <c r="H4032" s="1" t="s">
        <v>5104</v>
      </c>
      <c r="I4032" s="3">
        <v>1</v>
      </c>
      <c r="J4032" s="1">
        <v>0</v>
      </c>
      <c r="K4032" s="1">
        <v>0</v>
      </c>
      <c r="L4032" s="3">
        <v>1</v>
      </c>
      <c r="M4032" s="6">
        <v>253.8</v>
      </c>
      <c r="N4032" s="13">
        <v>253.8</v>
      </c>
      <c r="O4032" s="3">
        <v>44</v>
      </c>
      <c r="P4032" s="1">
        <v>1</v>
      </c>
      <c r="Q4032" s="1">
        <v>1</v>
      </c>
      <c r="R4032" s="3">
        <v>47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100</v>
      </c>
      <c r="Z4032" s="1">
        <v>0</v>
      </c>
      <c r="AA4032" s="1">
        <v>0</v>
      </c>
      <c r="AB4032" s="1">
        <v>0</v>
      </c>
      <c r="AC4032" s="3">
        <v>11</v>
      </c>
      <c r="AD4032" s="1">
        <v>-3.0872732999999999E-2</v>
      </c>
      <c r="AE4032" s="1">
        <v>-0.113818620885237</v>
      </c>
      <c r="AF4032" s="1">
        <v>3</v>
      </c>
      <c r="AG4032" s="1">
        <v>3</v>
      </c>
      <c r="AH4032" s="1">
        <v>11</v>
      </c>
      <c r="AI4032" s="1">
        <v>3</v>
      </c>
      <c r="AJ4032" s="1">
        <v>3</v>
      </c>
      <c r="AK4032" s="1">
        <v>51</v>
      </c>
    </row>
    <row r="4033" spans="1:37" x14ac:dyDescent="0.2">
      <c r="A4033" t="s">
        <v>4031</v>
      </c>
      <c r="B4033" t="s">
        <v>5168</v>
      </c>
      <c r="C4033" t="s">
        <v>5169</v>
      </c>
      <c r="D4033" t="s">
        <v>12966</v>
      </c>
      <c r="E4033" t="s">
        <v>6314</v>
      </c>
      <c r="F4033" s="35" t="s">
        <v>13043</v>
      </c>
      <c r="G4033" s="1" t="s">
        <v>5104</v>
      </c>
      <c r="H4033" s="1" t="s">
        <v>5104</v>
      </c>
      <c r="I4033" s="3">
        <v>1</v>
      </c>
      <c r="J4033" s="1">
        <v>0</v>
      </c>
      <c r="K4033" s="1">
        <v>1</v>
      </c>
      <c r="L4033" s="3">
        <v>1</v>
      </c>
      <c r="M4033" s="6">
        <v>361</v>
      </c>
      <c r="N4033" s="13">
        <v>361</v>
      </c>
      <c r="O4033" s="3">
        <v>44</v>
      </c>
      <c r="P4033" s="1">
        <v>1</v>
      </c>
      <c r="Q4033" s="1">
        <v>1</v>
      </c>
      <c r="R4033" s="3">
        <v>47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100</v>
      </c>
      <c r="Z4033" s="1">
        <v>0</v>
      </c>
      <c r="AA4033" s="1">
        <v>0</v>
      </c>
      <c r="AB4033" s="1">
        <v>0</v>
      </c>
      <c r="AC4033" s="3">
        <v>11</v>
      </c>
      <c r="AD4033" s="1">
        <v>-3.0872732999999999E-2</v>
      </c>
      <c r="AE4033" s="1">
        <v>-0.113818620885237</v>
      </c>
      <c r="AF4033" s="1">
        <v>3</v>
      </c>
      <c r="AG4033" s="1">
        <v>3</v>
      </c>
      <c r="AH4033" s="1">
        <v>11</v>
      </c>
      <c r="AI4033" s="1">
        <v>5</v>
      </c>
      <c r="AJ4033" s="1">
        <v>5</v>
      </c>
      <c r="AK4033" s="1">
        <v>51</v>
      </c>
    </row>
    <row r="4034" spans="1:37" x14ac:dyDescent="0.2">
      <c r="A4034" t="s">
        <v>4032</v>
      </c>
      <c r="B4034" t="s">
        <v>5168</v>
      </c>
      <c r="C4034" t="s">
        <v>5169</v>
      </c>
      <c r="D4034" t="s">
        <v>12966</v>
      </c>
      <c r="E4034" t="s">
        <v>13044</v>
      </c>
      <c r="F4034" s="35" t="s">
        <v>13045</v>
      </c>
      <c r="G4034" s="1" t="s">
        <v>5105</v>
      </c>
      <c r="H4034" s="1" t="s">
        <v>5105</v>
      </c>
      <c r="I4034" s="3">
        <v>1</v>
      </c>
      <c r="J4034" s="1">
        <v>1</v>
      </c>
      <c r="K4034" s="1">
        <v>1</v>
      </c>
      <c r="L4034" s="3">
        <v>1</v>
      </c>
      <c r="M4034" s="6">
        <v>310</v>
      </c>
      <c r="N4034" s="13">
        <v>310</v>
      </c>
      <c r="O4034" s="3">
        <v>44</v>
      </c>
      <c r="P4034" s="1">
        <v>1</v>
      </c>
      <c r="Q4034" s="1">
        <v>1</v>
      </c>
      <c r="R4034" s="3">
        <v>47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100</v>
      </c>
      <c r="Z4034" s="1">
        <v>0</v>
      </c>
      <c r="AA4034" s="1">
        <v>0</v>
      </c>
      <c r="AB4034" s="1">
        <v>0</v>
      </c>
      <c r="AC4034" s="3">
        <v>11</v>
      </c>
      <c r="AD4034" s="1">
        <v>-3.0872732999999999E-2</v>
      </c>
      <c r="AE4034" s="1">
        <v>-0.113818620885237</v>
      </c>
      <c r="AF4034" s="1">
        <v>3</v>
      </c>
      <c r="AG4034" s="1">
        <v>3</v>
      </c>
      <c r="AH4034" s="1">
        <v>11</v>
      </c>
      <c r="AI4034" s="1">
        <v>3</v>
      </c>
      <c r="AJ4034" s="1">
        <v>3</v>
      </c>
      <c r="AK4034" s="1">
        <v>51</v>
      </c>
    </row>
    <row r="4035" spans="1:37" x14ac:dyDescent="0.2">
      <c r="A4035" t="s">
        <v>4033</v>
      </c>
      <c r="B4035" t="s">
        <v>5168</v>
      </c>
      <c r="C4035" t="s">
        <v>5169</v>
      </c>
      <c r="D4035" t="s">
        <v>12966</v>
      </c>
      <c r="E4035" t="s">
        <v>13046</v>
      </c>
      <c r="F4035" s="35" t="s">
        <v>13047</v>
      </c>
      <c r="G4035" s="1" t="s">
        <v>5104</v>
      </c>
      <c r="H4035" s="1" t="s">
        <v>5104</v>
      </c>
      <c r="I4035" s="3">
        <v>1</v>
      </c>
      <c r="J4035" s="1">
        <v>0</v>
      </c>
      <c r="K4035" s="1">
        <v>0</v>
      </c>
      <c r="L4035" s="3">
        <v>1</v>
      </c>
      <c r="M4035" s="6">
        <v>447.5</v>
      </c>
      <c r="N4035" s="13">
        <v>447.5</v>
      </c>
      <c r="O4035" s="3">
        <v>44</v>
      </c>
      <c r="P4035" s="1">
        <v>1</v>
      </c>
      <c r="Q4035" s="1">
        <v>1</v>
      </c>
      <c r="R4035" s="3">
        <v>47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100</v>
      </c>
      <c r="Z4035" s="1">
        <v>0</v>
      </c>
      <c r="AA4035" s="1">
        <v>0</v>
      </c>
      <c r="AB4035" s="1">
        <v>0</v>
      </c>
      <c r="AC4035" s="3">
        <v>11</v>
      </c>
      <c r="AD4035" s="1">
        <v>-3.0872732999999999E-2</v>
      </c>
      <c r="AE4035" s="1">
        <v>-0.113818620885237</v>
      </c>
      <c r="AF4035" s="1">
        <v>3</v>
      </c>
      <c r="AG4035" s="1">
        <v>3</v>
      </c>
      <c r="AH4035" s="1">
        <v>11</v>
      </c>
      <c r="AI4035" s="1">
        <v>8</v>
      </c>
      <c r="AJ4035" s="1">
        <v>8</v>
      </c>
      <c r="AK4035" s="1">
        <v>51</v>
      </c>
    </row>
    <row r="4036" spans="1:37" x14ac:dyDescent="0.2">
      <c r="A4036" t="s">
        <v>4034</v>
      </c>
      <c r="B4036" t="s">
        <v>5168</v>
      </c>
      <c r="C4036" t="s">
        <v>5169</v>
      </c>
      <c r="D4036" t="s">
        <v>12966</v>
      </c>
      <c r="E4036" t="s">
        <v>6882</v>
      </c>
      <c r="F4036" s="35" t="s">
        <v>13048</v>
      </c>
      <c r="G4036" s="1" t="s">
        <v>5104</v>
      </c>
      <c r="H4036" s="1" t="s">
        <v>5104</v>
      </c>
      <c r="I4036" s="3">
        <v>1</v>
      </c>
      <c r="J4036" s="1">
        <v>0</v>
      </c>
      <c r="K4036" s="1">
        <v>1</v>
      </c>
      <c r="L4036" s="3">
        <v>1</v>
      </c>
      <c r="M4036" s="6">
        <v>457</v>
      </c>
      <c r="N4036" s="13">
        <v>457</v>
      </c>
      <c r="O4036" s="3">
        <v>44</v>
      </c>
      <c r="P4036" s="1">
        <v>1</v>
      </c>
      <c r="Q4036" s="1">
        <v>1</v>
      </c>
      <c r="R4036" s="3">
        <v>47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100</v>
      </c>
      <c r="Z4036" s="1">
        <v>0</v>
      </c>
      <c r="AA4036" s="1">
        <v>0</v>
      </c>
      <c r="AB4036" s="1">
        <v>0</v>
      </c>
      <c r="AC4036" s="3">
        <v>11</v>
      </c>
      <c r="AD4036" s="1">
        <v>-3.0872732999999999E-2</v>
      </c>
      <c r="AE4036" s="1">
        <v>-0.113818620885237</v>
      </c>
      <c r="AF4036" s="1">
        <v>3</v>
      </c>
      <c r="AG4036" s="1">
        <v>3</v>
      </c>
      <c r="AH4036" s="1">
        <v>11</v>
      </c>
      <c r="AI4036" s="1">
        <v>3</v>
      </c>
      <c r="AJ4036" s="1">
        <v>3</v>
      </c>
      <c r="AK4036" s="1">
        <v>51</v>
      </c>
    </row>
    <row r="4037" spans="1:37" x14ac:dyDescent="0.2">
      <c r="A4037" t="s">
        <v>4035</v>
      </c>
      <c r="B4037" t="s">
        <v>5168</v>
      </c>
      <c r="C4037" t="s">
        <v>5169</v>
      </c>
      <c r="D4037" t="s">
        <v>12966</v>
      </c>
      <c r="E4037" t="s">
        <v>5670</v>
      </c>
      <c r="F4037" s="35" t="s">
        <v>13049</v>
      </c>
      <c r="G4037" s="1" t="s">
        <v>5104</v>
      </c>
      <c r="H4037" s="1" t="s">
        <v>5104</v>
      </c>
      <c r="I4037" s="3">
        <v>1</v>
      </c>
      <c r="J4037" s="1">
        <v>0</v>
      </c>
      <c r="K4037" s="1">
        <v>0</v>
      </c>
      <c r="L4037" s="3">
        <v>1</v>
      </c>
      <c r="M4037" s="6">
        <v>323.89999999999998</v>
      </c>
      <c r="N4037" s="13">
        <v>323.89999999999998</v>
      </c>
      <c r="O4037" s="3">
        <v>44</v>
      </c>
      <c r="P4037" s="1" t="s">
        <v>2</v>
      </c>
      <c r="Q4037" s="1">
        <v>1.2101999999999999</v>
      </c>
      <c r="R4037" s="3" t="s">
        <v>14989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100</v>
      </c>
      <c r="Z4037" s="1">
        <v>0</v>
      </c>
      <c r="AA4037" s="1">
        <v>0</v>
      </c>
      <c r="AB4037" s="1">
        <v>0</v>
      </c>
      <c r="AC4037" s="3">
        <v>11</v>
      </c>
      <c r="AD4037" s="1">
        <v>-3.0872732999999999E-2</v>
      </c>
      <c r="AE4037" s="1">
        <v>-0.113818620885237</v>
      </c>
      <c r="AF4037" s="1">
        <v>3</v>
      </c>
      <c r="AG4037" s="1">
        <v>3</v>
      </c>
      <c r="AH4037" s="1">
        <v>11</v>
      </c>
      <c r="AI4037" s="1">
        <v>1</v>
      </c>
      <c r="AJ4037" s="1">
        <v>1</v>
      </c>
      <c r="AK4037" s="1">
        <v>51</v>
      </c>
    </row>
    <row r="4038" spans="1:37" x14ac:dyDescent="0.2">
      <c r="A4038" t="s">
        <v>4036</v>
      </c>
      <c r="B4038" t="s">
        <v>5168</v>
      </c>
      <c r="C4038" t="s">
        <v>5169</v>
      </c>
      <c r="D4038" t="s">
        <v>12966</v>
      </c>
      <c r="E4038" t="s">
        <v>6416</v>
      </c>
      <c r="F4038" s="35" t="s">
        <v>13050</v>
      </c>
      <c r="G4038" s="1" t="s">
        <v>5104</v>
      </c>
      <c r="H4038" s="1" t="s">
        <v>5104</v>
      </c>
      <c r="I4038" s="3">
        <v>1</v>
      </c>
      <c r="J4038" s="1">
        <v>0</v>
      </c>
      <c r="K4038" s="1">
        <v>0</v>
      </c>
      <c r="L4038" s="3">
        <v>1</v>
      </c>
      <c r="M4038" s="6">
        <v>250</v>
      </c>
      <c r="N4038" s="13">
        <v>250</v>
      </c>
      <c r="O4038" s="3">
        <v>44</v>
      </c>
      <c r="P4038" s="1" t="s">
        <v>2</v>
      </c>
      <c r="Q4038" s="1">
        <v>1.1783999999999999</v>
      </c>
      <c r="R4038" s="3" t="s">
        <v>14989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100</v>
      </c>
      <c r="Z4038" s="1">
        <v>0</v>
      </c>
      <c r="AA4038" s="1">
        <v>0</v>
      </c>
      <c r="AB4038" s="1">
        <v>0</v>
      </c>
      <c r="AC4038" s="3">
        <v>11</v>
      </c>
      <c r="AD4038" s="1">
        <v>-3.0872732999999999E-2</v>
      </c>
      <c r="AE4038" s="1">
        <v>-0.113818620885237</v>
      </c>
      <c r="AF4038" s="1">
        <v>3</v>
      </c>
      <c r="AG4038" s="1">
        <v>3</v>
      </c>
      <c r="AH4038" s="1">
        <v>11</v>
      </c>
      <c r="AI4038" s="1">
        <v>2</v>
      </c>
      <c r="AJ4038" s="1">
        <v>2</v>
      </c>
      <c r="AK4038" s="1">
        <v>51</v>
      </c>
    </row>
    <row r="4039" spans="1:37" x14ac:dyDescent="0.2">
      <c r="A4039" t="s">
        <v>4037</v>
      </c>
      <c r="B4039" t="s">
        <v>5168</v>
      </c>
      <c r="C4039" t="s">
        <v>5169</v>
      </c>
      <c r="D4039" t="s">
        <v>12966</v>
      </c>
      <c r="E4039" t="s">
        <v>13051</v>
      </c>
      <c r="F4039" s="35" t="s">
        <v>13052</v>
      </c>
      <c r="G4039" s="1" t="s">
        <v>5104</v>
      </c>
      <c r="H4039" s="1" t="s">
        <v>5104</v>
      </c>
      <c r="I4039" s="3">
        <v>1</v>
      </c>
      <c r="J4039" s="1">
        <v>0</v>
      </c>
      <c r="K4039" s="1">
        <v>1</v>
      </c>
      <c r="L4039" s="3">
        <v>1</v>
      </c>
      <c r="M4039" s="6">
        <v>418.3</v>
      </c>
      <c r="N4039" s="13">
        <v>418.3</v>
      </c>
      <c r="O4039" s="3">
        <v>44</v>
      </c>
      <c r="P4039" s="1">
        <v>1</v>
      </c>
      <c r="Q4039" s="1">
        <v>1</v>
      </c>
      <c r="R4039" s="3">
        <v>47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100</v>
      </c>
      <c r="Z4039" s="1">
        <v>0</v>
      </c>
      <c r="AA4039" s="1">
        <v>0</v>
      </c>
      <c r="AB4039" s="1">
        <v>0</v>
      </c>
      <c r="AC4039" s="3">
        <v>11</v>
      </c>
      <c r="AD4039" s="1">
        <v>-3.0872732999999999E-2</v>
      </c>
      <c r="AE4039" s="1">
        <v>-0.113818620885237</v>
      </c>
      <c r="AF4039" s="1">
        <v>3</v>
      </c>
      <c r="AG4039" s="1">
        <v>3</v>
      </c>
      <c r="AH4039" s="1">
        <v>11</v>
      </c>
      <c r="AI4039" s="1">
        <v>4</v>
      </c>
      <c r="AJ4039" s="1">
        <v>4</v>
      </c>
      <c r="AK4039" s="1">
        <v>51</v>
      </c>
    </row>
    <row r="4040" spans="1:37" x14ac:dyDescent="0.2">
      <c r="A4040" t="s">
        <v>4038</v>
      </c>
      <c r="B4040" t="s">
        <v>5168</v>
      </c>
      <c r="C4040" t="s">
        <v>5169</v>
      </c>
      <c r="D4040" t="s">
        <v>12966</v>
      </c>
      <c r="E4040" t="s">
        <v>6657</v>
      </c>
      <c r="F4040" s="35" t="s">
        <v>13053</v>
      </c>
      <c r="G4040" s="1" t="s">
        <v>5104</v>
      </c>
      <c r="H4040" s="1" t="s">
        <v>5104</v>
      </c>
      <c r="I4040" s="3">
        <v>1</v>
      </c>
      <c r="J4040" s="1">
        <v>0</v>
      </c>
      <c r="K4040" s="1">
        <v>1</v>
      </c>
      <c r="L4040" s="3">
        <v>1</v>
      </c>
      <c r="M4040" s="6">
        <v>267.10000000000002</v>
      </c>
      <c r="N4040" s="13">
        <v>267.10000000000002</v>
      </c>
      <c r="O4040" s="3">
        <v>44</v>
      </c>
      <c r="P4040" s="1" t="s">
        <v>2</v>
      </c>
      <c r="Q4040" s="1">
        <v>1.1696</v>
      </c>
      <c r="R4040" s="3" t="s">
        <v>14989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100</v>
      </c>
      <c r="Z4040" s="1">
        <v>0</v>
      </c>
      <c r="AA4040" s="1">
        <v>0</v>
      </c>
      <c r="AB4040" s="1">
        <v>0</v>
      </c>
      <c r="AC4040" s="3">
        <v>11</v>
      </c>
      <c r="AD4040" s="1">
        <v>-3.0872732999999999E-2</v>
      </c>
      <c r="AE4040" s="1">
        <v>-0.113818620885237</v>
      </c>
      <c r="AF4040" s="1">
        <v>3</v>
      </c>
      <c r="AG4040" s="1">
        <v>3</v>
      </c>
      <c r="AH4040" s="1">
        <v>11</v>
      </c>
      <c r="AI4040" s="1">
        <v>1</v>
      </c>
      <c r="AJ4040" s="1">
        <v>1</v>
      </c>
      <c r="AK4040" s="1">
        <v>51</v>
      </c>
    </row>
    <row r="4041" spans="1:37" x14ac:dyDescent="0.2">
      <c r="A4041" t="s">
        <v>4039</v>
      </c>
      <c r="B4041" t="s">
        <v>5168</v>
      </c>
      <c r="C4041" t="s">
        <v>5169</v>
      </c>
      <c r="D4041" t="s">
        <v>12966</v>
      </c>
      <c r="E4041" t="s">
        <v>13054</v>
      </c>
      <c r="F4041" s="35" t="s">
        <v>13055</v>
      </c>
      <c r="G4041" s="1" t="s">
        <v>5104</v>
      </c>
      <c r="H4041" s="1" t="s">
        <v>5104</v>
      </c>
      <c r="I4041" s="3">
        <v>1</v>
      </c>
      <c r="J4041" s="1">
        <v>0</v>
      </c>
      <c r="K4041" s="1">
        <v>0</v>
      </c>
      <c r="L4041" s="3">
        <v>1</v>
      </c>
      <c r="M4041" s="6">
        <v>348.9</v>
      </c>
      <c r="N4041" s="13">
        <v>348.9</v>
      </c>
      <c r="O4041" s="3">
        <v>44</v>
      </c>
      <c r="P4041" s="1" t="s">
        <v>2</v>
      </c>
      <c r="Q4041" s="1">
        <v>1.2739</v>
      </c>
      <c r="R4041" s="3" t="s">
        <v>14989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100</v>
      </c>
      <c r="Z4041" s="1">
        <v>0</v>
      </c>
      <c r="AA4041" s="1">
        <v>0</v>
      </c>
      <c r="AB4041" s="1">
        <v>0</v>
      </c>
      <c r="AC4041" s="3">
        <v>11</v>
      </c>
      <c r="AD4041" s="1">
        <v>-3.0872732999999999E-2</v>
      </c>
      <c r="AE4041" s="1">
        <v>-0.113818620885237</v>
      </c>
      <c r="AF4041" s="1">
        <v>3</v>
      </c>
      <c r="AG4041" s="1">
        <v>3</v>
      </c>
      <c r="AH4041" s="1">
        <v>11</v>
      </c>
      <c r="AI4041" s="1">
        <v>2</v>
      </c>
      <c r="AJ4041" s="1">
        <v>2</v>
      </c>
      <c r="AK4041" s="1">
        <v>51</v>
      </c>
    </row>
    <row r="4042" spans="1:37" x14ac:dyDescent="0.2">
      <c r="A4042" t="s">
        <v>4040</v>
      </c>
      <c r="B4042" t="s">
        <v>5168</v>
      </c>
      <c r="C4042" t="s">
        <v>5169</v>
      </c>
      <c r="D4042" t="s">
        <v>12966</v>
      </c>
      <c r="E4042" t="s">
        <v>13056</v>
      </c>
      <c r="F4042" s="35" t="s">
        <v>13057</v>
      </c>
      <c r="G4042" s="1" t="s">
        <v>5104</v>
      </c>
      <c r="H4042" s="1" t="s">
        <v>5104</v>
      </c>
      <c r="I4042" s="3">
        <v>1</v>
      </c>
      <c r="J4042" s="1">
        <v>0</v>
      </c>
      <c r="K4042" s="1">
        <v>0</v>
      </c>
      <c r="L4042" s="3">
        <v>1</v>
      </c>
      <c r="M4042" s="6">
        <v>935.9</v>
      </c>
      <c r="N4042" s="13">
        <v>935.9</v>
      </c>
      <c r="O4042" s="3">
        <v>44</v>
      </c>
      <c r="P4042" s="1">
        <v>0.995</v>
      </c>
      <c r="Q4042" s="1">
        <v>0.995</v>
      </c>
      <c r="R4042" s="3">
        <v>47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100</v>
      </c>
      <c r="Z4042" s="1">
        <v>0</v>
      </c>
      <c r="AA4042" s="1">
        <v>0</v>
      </c>
      <c r="AB4042" s="1">
        <v>0</v>
      </c>
      <c r="AC4042" s="3">
        <v>11</v>
      </c>
      <c r="AD4042" s="1">
        <v>-3.0872732999999999E-2</v>
      </c>
      <c r="AE4042" s="1">
        <v>-0.113818620885237</v>
      </c>
      <c r="AF4042" s="1">
        <v>3</v>
      </c>
      <c r="AG4042" s="1">
        <v>3</v>
      </c>
      <c r="AH4042" s="1">
        <v>11</v>
      </c>
      <c r="AI4042" s="1">
        <v>4</v>
      </c>
      <c r="AJ4042" s="1">
        <v>4</v>
      </c>
      <c r="AK4042" s="1">
        <v>51</v>
      </c>
    </row>
    <row r="4043" spans="1:37" x14ac:dyDescent="0.2">
      <c r="A4043" t="s">
        <v>4041</v>
      </c>
      <c r="B4043" t="s">
        <v>5168</v>
      </c>
      <c r="C4043" t="s">
        <v>5169</v>
      </c>
      <c r="D4043" t="s">
        <v>12966</v>
      </c>
      <c r="E4043" t="s">
        <v>9722</v>
      </c>
      <c r="F4043" s="35" t="s">
        <v>13058</v>
      </c>
      <c r="G4043" s="1" t="s">
        <v>5104</v>
      </c>
      <c r="H4043" s="1" t="s">
        <v>5104</v>
      </c>
      <c r="I4043" s="3">
        <v>1</v>
      </c>
      <c r="J4043" s="1">
        <v>0</v>
      </c>
      <c r="K4043" s="1">
        <v>0</v>
      </c>
      <c r="L4043" s="3">
        <v>1</v>
      </c>
      <c r="M4043" s="6">
        <v>148</v>
      </c>
      <c r="N4043" s="13">
        <v>148</v>
      </c>
      <c r="O4043" s="3">
        <v>44</v>
      </c>
      <c r="P4043" s="1" t="s">
        <v>2</v>
      </c>
      <c r="Q4043" s="1">
        <v>1.3485</v>
      </c>
      <c r="R4043" s="3" t="s">
        <v>14989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100</v>
      </c>
      <c r="Z4043" s="1">
        <v>0</v>
      </c>
      <c r="AA4043" s="1">
        <v>0</v>
      </c>
      <c r="AB4043" s="1">
        <v>0</v>
      </c>
      <c r="AC4043" s="3">
        <v>11</v>
      </c>
      <c r="AD4043" s="1">
        <v>-3.0872732999999999E-2</v>
      </c>
      <c r="AE4043" s="1">
        <v>-0.113818620885237</v>
      </c>
      <c r="AF4043" s="1">
        <v>3</v>
      </c>
      <c r="AG4043" s="1">
        <v>3</v>
      </c>
      <c r="AH4043" s="1">
        <v>11</v>
      </c>
      <c r="AI4043" s="1">
        <v>4</v>
      </c>
      <c r="AJ4043" s="1">
        <v>4</v>
      </c>
      <c r="AK4043" s="1">
        <v>51</v>
      </c>
    </row>
    <row r="4044" spans="1:37" x14ac:dyDescent="0.2">
      <c r="A4044" t="s">
        <v>4042</v>
      </c>
      <c r="B4044" t="s">
        <v>5168</v>
      </c>
      <c r="C4044" t="s">
        <v>5169</v>
      </c>
      <c r="D4044" t="s">
        <v>12966</v>
      </c>
      <c r="E4044" t="s">
        <v>13059</v>
      </c>
      <c r="F4044" s="35" t="s">
        <v>13060</v>
      </c>
      <c r="G4044" s="1" t="s">
        <v>5104</v>
      </c>
      <c r="H4044" s="1" t="s">
        <v>5104</v>
      </c>
      <c r="I4044" s="3">
        <v>1</v>
      </c>
      <c r="J4044" s="1">
        <v>0</v>
      </c>
      <c r="K4044" s="1">
        <v>0</v>
      </c>
      <c r="L4044" s="3">
        <v>1</v>
      </c>
      <c r="M4044" s="6">
        <v>527.5</v>
      </c>
      <c r="N4044" s="13">
        <v>527.5</v>
      </c>
      <c r="O4044" s="3">
        <v>44</v>
      </c>
      <c r="P4044" s="1">
        <v>1</v>
      </c>
      <c r="Q4044" s="1">
        <v>1</v>
      </c>
      <c r="R4044" s="3">
        <v>47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100</v>
      </c>
      <c r="Z4044" s="1">
        <v>0</v>
      </c>
      <c r="AA4044" s="1">
        <v>0</v>
      </c>
      <c r="AB4044" s="1">
        <v>0</v>
      </c>
      <c r="AC4044" s="3">
        <v>11</v>
      </c>
      <c r="AD4044" s="1">
        <v>-3.0872732999999999E-2</v>
      </c>
      <c r="AE4044" s="1">
        <v>-0.113818620885237</v>
      </c>
      <c r="AF4044" s="1">
        <v>3</v>
      </c>
      <c r="AG4044" s="1">
        <v>3</v>
      </c>
      <c r="AH4044" s="1">
        <v>11</v>
      </c>
      <c r="AI4044" s="1">
        <v>2</v>
      </c>
      <c r="AJ4044" s="1">
        <v>2</v>
      </c>
      <c r="AK4044" s="1">
        <v>51</v>
      </c>
    </row>
    <row r="4045" spans="1:37" x14ac:dyDescent="0.2">
      <c r="A4045" t="s">
        <v>4043</v>
      </c>
      <c r="B4045" t="s">
        <v>5168</v>
      </c>
      <c r="C4045" t="s">
        <v>5169</v>
      </c>
      <c r="D4045" t="s">
        <v>12966</v>
      </c>
      <c r="E4045" t="s">
        <v>10144</v>
      </c>
      <c r="F4045" s="35" t="s">
        <v>13061</v>
      </c>
      <c r="G4045" s="1" t="s">
        <v>5104</v>
      </c>
      <c r="H4045" s="1" t="s">
        <v>5104</v>
      </c>
      <c r="I4045" s="3">
        <v>1</v>
      </c>
      <c r="J4045" s="1">
        <v>0</v>
      </c>
      <c r="K4045" s="1">
        <v>1</v>
      </c>
      <c r="L4045" s="3">
        <v>1</v>
      </c>
      <c r="M4045" s="6">
        <v>119.3</v>
      </c>
      <c r="N4045" s="13">
        <v>119.3</v>
      </c>
      <c r="O4045" s="3">
        <v>44</v>
      </c>
      <c r="P4045" s="1">
        <v>1</v>
      </c>
      <c r="Q4045" s="1">
        <v>1</v>
      </c>
      <c r="R4045" s="3">
        <v>47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100</v>
      </c>
      <c r="Z4045" s="1">
        <v>0</v>
      </c>
      <c r="AA4045" s="1">
        <v>0</v>
      </c>
      <c r="AB4045" s="1">
        <v>0</v>
      </c>
      <c r="AC4045" s="3">
        <v>11</v>
      </c>
      <c r="AD4045" s="1">
        <v>-3.0872732999999999E-2</v>
      </c>
      <c r="AE4045" s="1">
        <v>-0.113818620885237</v>
      </c>
      <c r="AF4045" s="1">
        <v>3</v>
      </c>
      <c r="AG4045" s="1">
        <v>3</v>
      </c>
      <c r="AH4045" s="1">
        <v>11</v>
      </c>
      <c r="AI4045" s="1">
        <v>3</v>
      </c>
      <c r="AJ4045" s="1">
        <v>3</v>
      </c>
      <c r="AK4045" s="1">
        <v>51</v>
      </c>
    </row>
    <row r="4046" spans="1:37" x14ac:dyDescent="0.2">
      <c r="A4046" t="s">
        <v>4044</v>
      </c>
      <c r="B4046" t="s">
        <v>5510</v>
      </c>
      <c r="C4046" t="s">
        <v>13062</v>
      </c>
      <c r="D4046" t="s">
        <v>13063</v>
      </c>
      <c r="E4046" t="s">
        <v>13064</v>
      </c>
      <c r="F4046" s="35" t="s">
        <v>13065</v>
      </c>
      <c r="G4046" s="1" t="s">
        <v>5104</v>
      </c>
      <c r="H4046" s="1" t="s">
        <v>5104</v>
      </c>
      <c r="I4046" s="3">
        <v>2</v>
      </c>
      <c r="J4046" s="1">
        <v>0</v>
      </c>
      <c r="K4046" s="1">
        <v>0</v>
      </c>
      <c r="L4046" s="3">
        <v>1</v>
      </c>
      <c r="M4046" s="6">
        <v>41.9</v>
      </c>
      <c r="N4046" s="13">
        <v>41.9</v>
      </c>
      <c r="O4046" s="3">
        <v>44</v>
      </c>
      <c r="P4046" s="1">
        <v>2</v>
      </c>
      <c r="Q4046" s="1">
        <v>2</v>
      </c>
      <c r="R4046" s="3">
        <v>47</v>
      </c>
      <c r="S4046" s="1">
        <v>40</v>
      </c>
      <c r="T4046" s="1">
        <v>0</v>
      </c>
      <c r="U4046" s="1">
        <v>0</v>
      </c>
      <c r="V4046" s="1">
        <v>0</v>
      </c>
      <c r="W4046" s="1">
        <v>30</v>
      </c>
      <c r="X4046" s="1">
        <v>0</v>
      </c>
      <c r="Y4046" s="1">
        <v>30</v>
      </c>
      <c r="Z4046" s="1">
        <v>0</v>
      </c>
      <c r="AA4046" s="1">
        <v>0</v>
      </c>
      <c r="AB4046" s="1">
        <v>0</v>
      </c>
      <c r="AC4046" s="3">
        <v>11</v>
      </c>
      <c r="AD4046" s="1">
        <v>4.2886501E-2</v>
      </c>
      <c r="AE4046" s="1">
        <v>-5.7679534221828803E-2</v>
      </c>
      <c r="AF4046" s="1">
        <v>3</v>
      </c>
      <c r="AG4046" s="1">
        <v>3</v>
      </c>
      <c r="AH4046" s="1">
        <v>11</v>
      </c>
      <c r="AI4046" s="1">
        <v>3</v>
      </c>
      <c r="AJ4046" s="1">
        <v>3</v>
      </c>
      <c r="AK4046" s="1">
        <v>51</v>
      </c>
    </row>
    <row r="4047" spans="1:37" x14ac:dyDescent="0.2">
      <c r="A4047" t="s">
        <v>4045</v>
      </c>
      <c r="B4047" t="s">
        <v>5233</v>
      </c>
      <c r="C4047" t="s">
        <v>5376</v>
      </c>
      <c r="D4047" t="s">
        <v>13066</v>
      </c>
      <c r="E4047" t="s">
        <v>13067</v>
      </c>
      <c r="F4047" s="35" t="s">
        <v>13068</v>
      </c>
      <c r="G4047" s="1" t="s">
        <v>5104</v>
      </c>
      <c r="H4047" s="1" t="s">
        <v>5104</v>
      </c>
      <c r="I4047" s="3">
        <v>2</v>
      </c>
      <c r="J4047" s="1">
        <v>1</v>
      </c>
      <c r="K4047" s="1">
        <v>1</v>
      </c>
      <c r="L4047" s="3">
        <v>1</v>
      </c>
      <c r="M4047" s="6">
        <v>9600</v>
      </c>
      <c r="N4047" s="13">
        <v>9600</v>
      </c>
      <c r="O4047" s="3">
        <v>44</v>
      </c>
      <c r="P4047" s="1">
        <v>1</v>
      </c>
      <c r="Q4047" s="1">
        <v>1</v>
      </c>
      <c r="R4047" s="3">
        <v>47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10</v>
      </c>
      <c r="Z4047" s="1">
        <v>0</v>
      </c>
      <c r="AA4047" s="1">
        <v>10</v>
      </c>
      <c r="AB4047" s="1">
        <v>80</v>
      </c>
      <c r="AC4047" s="3">
        <v>11</v>
      </c>
      <c r="AD4047" s="1">
        <v>-9.6854295000000007E-2</v>
      </c>
      <c r="AE4047" s="1">
        <v>3.8026520610727602E-2</v>
      </c>
      <c r="AF4047" s="1">
        <v>1</v>
      </c>
      <c r="AG4047" s="1">
        <v>1</v>
      </c>
      <c r="AH4047" s="1">
        <v>11</v>
      </c>
      <c r="AI4047" s="1">
        <v>3</v>
      </c>
      <c r="AJ4047" s="1">
        <v>3</v>
      </c>
      <c r="AK4047" s="1">
        <v>51</v>
      </c>
    </row>
    <row r="4048" spans="1:37" x14ac:dyDescent="0.2">
      <c r="A4048" t="s">
        <v>4046</v>
      </c>
      <c r="B4048" t="s">
        <v>5233</v>
      </c>
      <c r="C4048" t="s">
        <v>5376</v>
      </c>
      <c r="D4048" t="s">
        <v>13066</v>
      </c>
      <c r="E4048" t="s">
        <v>13069</v>
      </c>
      <c r="F4048" s="35" t="s">
        <v>13070</v>
      </c>
      <c r="G4048" s="1" t="s">
        <v>5107</v>
      </c>
      <c r="H4048" s="1" t="s">
        <v>5107</v>
      </c>
      <c r="I4048" s="3">
        <v>2</v>
      </c>
      <c r="J4048" s="1">
        <v>1</v>
      </c>
      <c r="K4048" s="1">
        <v>1</v>
      </c>
      <c r="L4048" s="3">
        <v>1</v>
      </c>
      <c r="M4048" s="6">
        <v>9749.9</v>
      </c>
      <c r="N4048" s="13">
        <v>9749.9</v>
      </c>
      <c r="O4048" s="3">
        <v>44</v>
      </c>
      <c r="P4048" s="1">
        <v>1.125</v>
      </c>
      <c r="Q4048" s="1">
        <v>1.125</v>
      </c>
      <c r="R4048" s="3">
        <v>47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10</v>
      </c>
      <c r="Z4048" s="1">
        <v>0</v>
      </c>
      <c r="AA4048" s="1">
        <v>10</v>
      </c>
      <c r="AB4048" s="1">
        <v>80</v>
      </c>
      <c r="AC4048" s="3">
        <v>11</v>
      </c>
      <c r="AD4048" s="1">
        <v>-9.6854295000000007E-2</v>
      </c>
      <c r="AE4048" s="1">
        <v>3.8026520610727602E-2</v>
      </c>
      <c r="AF4048" s="1">
        <v>1</v>
      </c>
      <c r="AG4048" s="1">
        <v>1</v>
      </c>
      <c r="AH4048" s="1">
        <v>11</v>
      </c>
      <c r="AI4048" s="1">
        <v>2</v>
      </c>
      <c r="AJ4048" s="1">
        <v>2</v>
      </c>
      <c r="AK4048" s="1">
        <v>51</v>
      </c>
    </row>
    <row r="4049" spans="1:37" x14ac:dyDescent="0.2">
      <c r="A4049" t="s">
        <v>4047</v>
      </c>
      <c r="B4049" t="s">
        <v>5181</v>
      </c>
      <c r="C4049" t="s">
        <v>5182</v>
      </c>
      <c r="D4049" t="s">
        <v>13071</v>
      </c>
      <c r="E4049" t="s">
        <v>5751</v>
      </c>
      <c r="F4049" s="35" t="s">
        <v>13071</v>
      </c>
      <c r="G4049" s="1" t="s">
        <v>5104</v>
      </c>
      <c r="H4049" s="1" t="s">
        <v>5104</v>
      </c>
      <c r="I4049" s="3">
        <v>1</v>
      </c>
      <c r="J4049" s="1">
        <v>1</v>
      </c>
      <c r="K4049" s="1">
        <v>1</v>
      </c>
      <c r="L4049" s="3">
        <v>1</v>
      </c>
      <c r="M4049" s="6">
        <v>51600</v>
      </c>
      <c r="N4049" s="13">
        <v>51600</v>
      </c>
      <c r="O4049" s="3">
        <v>44</v>
      </c>
      <c r="P4049" s="1">
        <v>2.76</v>
      </c>
      <c r="Q4049" s="1">
        <v>2.76</v>
      </c>
      <c r="R4049" s="3">
        <v>47</v>
      </c>
      <c r="S4049" s="1">
        <v>0</v>
      </c>
      <c r="T4049" s="1">
        <v>100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3">
        <v>11</v>
      </c>
      <c r="AD4049" s="1">
        <v>1.0211409999999999E-3</v>
      </c>
      <c r="AE4049" s="1">
        <v>-1.13382927541711E-2</v>
      </c>
      <c r="AF4049" s="1">
        <v>1</v>
      </c>
      <c r="AG4049" s="1">
        <v>1</v>
      </c>
      <c r="AH4049" s="1">
        <v>11</v>
      </c>
      <c r="AI4049" s="1">
        <v>18</v>
      </c>
      <c r="AJ4049" s="1">
        <v>18</v>
      </c>
      <c r="AK4049" s="1">
        <v>51</v>
      </c>
    </row>
    <row r="4050" spans="1:37" x14ac:dyDescent="0.2">
      <c r="A4050" t="s">
        <v>4048</v>
      </c>
      <c r="B4050" t="s">
        <v>5123</v>
      </c>
      <c r="C4050" t="s">
        <v>5131</v>
      </c>
      <c r="D4050" t="s">
        <v>13072</v>
      </c>
      <c r="E4050" t="s">
        <v>5328</v>
      </c>
      <c r="F4050" s="35" t="s">
        <v>13073</v>
      </c>
      <c r="G4050" s="1" t="s">
        <v>5106</v>
      </c>
      <c r="H4050" s="1" t="s">
        <v>5106</v>
      </c>
      <c r="I4050" s="3">
        <v>1</v>
      </c>
      <c r="J4050" s="1">
        <v>0</v>
      </c>
      <c r="K4050" s="1">
        <v>0</v>
      </c>
      <c r="L4050" s="3">
        <v>1</v>
      </c>
      <c r="M4050" s="6">
        <v>82</v>
      </c>
      <c r="N4050" s="13">
        <v>82</v>
      </c>
      <c r="O4050" s="3">
        <v>44</v>
      </c>
      <c r="P4050" s="1">
        <v>2.5</v>
      </c>
      <c r="Q4050" s="1">
        <v>2.5</v>
      </c>
      <c r="R4050" s="3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100</v>
      </c>
      <c r="AC4050" s="3">
        <v>11</v>
      </c>
      <c r="AD4050" s="1">
        <v>-9.0224465000000004E-2</v>
      </c>
      <c r="AE4050" s="1">
        <v>7.4363546281954407E-2</v>
      </c>
      <c r="AF4050" s="1">
        <v>1</v>
      </c>
      <c r="AG4050" s="1">
        <v>1</v>
      </c>
      <c r="AH4050" s="1">
        <v>11</v>
      </c>
      <c r="AI4050" s="1">
        <v>5</v>
      </c>
      <c r="AJ4050" s="1">
        <v>5</v>
      </c>
      <c r="AK4050" s="1">
        <v>51</v>
      </c>
    </row>
    <row r="4051" spans="1:37" x14ac:dyDescent="0.2">
      <c r="A4051" t="s">
        <v>4049</v>
      </c>
      <c r="B4051" t="s">
        <v>5123</v>
      </c>
      <c r="C4051" t="s">
        <v>5131</v>
      </c>
      <c r="D4051" t="s">
        <v>13072</v>
      </c>
      <c r="E4051" t="s">
        <v>5463</v>
      </c>
      <c r="F4051" s="35" t="s">
        <v>13074</v>
      </c>
      <c r="G4051" s="1" t="s">
        <v>5105</v>
      </c>
      <c r="H4051" s="1" t="s">
        <v>5105</v>
      </c>
      <c r="I4051" s="3">
        <v>1</v>
      </c>
      <c r="J4051" s="1">
        <v>0</v>
      </c>
      <c r="K4051" s="1">
        <v>0</v>
      </c>
      <c r="L4051" s="3">
        <v>1</v>
      </c>
      <c r="M4051" s="6">
        <v>84.8</v>
      </c>
      <c r="N4051" s="13">
        <v>84.8</v>
      </c>
      <c r="O4051" s="3">
        <v>44</v>
      </c>
      <c r="P4051" s="1">
        <v>1.94</v>
      </c>
      <c r="Q4051" s="1">
        <v>1.94</v>
      </c>
      <c r="R4051" s="3">
        <v>47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100</v>
      </c>
      <c r="AC4051" s="3">
        <v>11</v>
      </c>
      <c r="AD4051" s="1">
        <v>-9.0224465000000004E-2</v>
      </c>
      <c r="AE4051" s="1">
        <v>7.4363546281954407E-2</v>
      </c>
      <c r="AF4051" s="1">
        <v>1</v>
      </c>
      <c r="AG4051" s="1">
        <v>1</v>
      </c>
      <c r="AH4051" s="1">
        <v>11</v>
      </c>
      <c r="AI4051" s="1">
        <v>3</v>
      </c>
      <c r="AJ4051" s="1">
        <v>3</v>
      </c>
      <c r="AK4051" s="1">
        <v>51</v>
      </c>
    </row>
    <row r="4052" spans="1:37" x14ac:dyDescent="0.2">
      <c r="A4052" t="s">
        <v>4050</v>
      </c>
      <c r="B4052" t="s">
        <v>5412</v>
      </c>
      <c r="C4052" t="s">
        <v>5413</v>
      </c>
      <c r="D4052" t="s">
        <v>13075</v>
      </c>
      <c r="E4052" t="s">
        <v>5143</v>
      </c>
      <c r="F4052" s="35" t="s">
        <v>13076</v>
      </c>
      <c r="G4052" s="1" t="s">
        <v>5105</v>
      </c>
      <c r="H4052" s="1" t="s">
        <v>5105</v>
      </c>
      <c r="I4052" s="3">
        <v>1</v>
      </c>
      <c r="J4052" s="1">
        <v>0</v>
      </c>
      <c r="K4052" s="1">
        <v>0</v>
      </c>
      <c r="L4052" s="3">
        <v>1</v>
      </c>
      <c r="M4052" s="6">
        <v>8310</v>
      </c>
      <c r="N4052" s="13">
        <v>8310</v>
      </c>
      <c r="O4052" s="3">
        <v>44</v>
      </c>
      <c r="P4052" s="1">
        <v>1</v>
      </c>
      <c r="Q4052" s="1">
        <v>1</v>
      </c>
      <c r="R4052" s="3">
        <v>47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20</v>
      </c>
      <c r="Z4052" s="1">
        <v>0</v>
      </c>
      <c r="AA4052" s="1">
        <v>10</v>
      </c>
      <c r="AB4052" s="1">
        <v>70</v>
      </c>
      <c r="AC4052" s="3">
        <v>11</v>
      </c>
      <c r="AD4052" s="1">
        <v>-9.7850095999999998E-2</v>
      </c>
      <c r="AE4052" s="1">
        <v>1.26383474934392E-2</v>
      </c>
      <c r="AF4052" s="1">
        <v>3</v>
      </c>
      <c r="AG4052" s="1">
        <v>3</v>
      </c>
      <c r="AH4052" s="1">
        <v>11</v>
      </c>
      <c r="AI4052" s="1">
        <v>3</v>
      </c>
      <c r="AJ4052" s="1">
        <v>3</v>
      </c>
      <c r="AK4052" s="1">
        <v>51</v>
      </c>
    </row>
    <row r="4053" spans="1:37" x14ac:dyDescent="0.2">
      <c r="A4053" t="s">
        <v>4051</v>
      </c>
      <c r="B4053" t="s">
        <v>5412</v>
      </c>
      <c r="C4053" t="s">
        <v>5413</v>
      </c>
      <c r="D4053" t="s">
        <v>13075</v>
      </c>
      <c r="E4053" t="s">
        <v>13077</v>
      </c>
      <c r="F4053" s="35" t="s">
        <v>13078</v>
      </c>
      <c r="G4053" s="1" t="s">
        <v>5105</v>
      </c>
      <c r="H4053" s="1" t="s">
        <v>5105</v>
      </c>
      <c r="I4053" s="3">
        <v>1</v>
      </c>
      <c r="J4053" s="1">
        <v>0</v>
      </c>
      <c r="K4053" s="1">
        <v>0</v>
      </c>
      <c r="L4053" s="3">
        <v>1</v>
      </c>
      <c r="M4053" s="6">
        <v>8310</v>
      </c>
      <c r="N4053" s="13">
        <v>8310</v>
      </c>
      <c r="O4053" s="3">
        <v>44</v>
      </c>
      <c r="P4053" s="1">
        <v>1.0049999999999999</v>
      </c>
      <c r="Q4053" s="1">
        <v>1.0049999999999999</v>
      </c>
      <c r="R4053" s="3">
        <v>47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20</v>
      </c>
      <c r="Z4053" s="1">
        <v>0</v>
      </c>
      <c r="AA4053" s="1">
        <v>0</v>
      </c>
      <c r="AB4053" s="1">
        <v>80</v>
      </c>
      <c r="AC4053" s="3">
        <v>11</v>
      </c>
      <c r="AD4053" s="1">
        <v>-9.6483146000000006E-2</v>
      </c>
      <c r="AE4053" s="1">
        <v>2.2185339469566901E-2</v>
      </c>
      <c r="AF4053" s="1">
        <v>3</v>
      </c>
      <c r="AG4053" s="1">
        <v>3</v>
      </c>
      <c r="AH4053" s="1">
        <v>11</v>
      </c>
      <c r="AI4053" s="1">
        <v>2</v>
      </c>
      <c r="AJ4053" s="1">
        <v>2</v>
      </c>
      <c r="AK4053" s="1">
        <v>51</v>
      </c>
    </row>
    <row r="4054" spans="1:37" x14ac:dyDescent="0.2">
      <c r="A4054" t="s">
        <v>4052</v>
      </c>
      <c r="B4054" t="s">
        <v>5412</v>
      </c>
      <c r="C4054" t="s">
        <v>5413</v>
      </c>
      <c r="D4054" t="s">
        <v>13075</v>
      </c>
      <c r="E4054" t="s">
        <v>5945</v>
      </c>
      <c r="F4054" s="35" t="s">
        <v>13079</v>
      </c>
      <c r="G4054" s="1" t="s">
        <v>5105</v>
      </c>
      <c r="H4054" s="1" t="s">
        <v>5105</v>
      </c>
      <c r="I4054" s="3">
        <v>1</v>
      </c>
      <c r="J4054" s="1">
        <v>0</v>
      </c>
      <c r="K4054" s="1">
        <v>0</v>
      </c>
      <c r="L4054" s="3">
        <v>1</v>
      </c>
      <c r="M4054" s="6">
        <v>8310</v>
      </c>
      <c r="N4054" s="13">
        <v>8310</v>
      </c>
      <c r="O4054" s="3">
        <v>44</v>
      </c>
      <c r="P4054" s="1">
        <v>1</v>
      </c>
      <c r="Q4054" s="1">
        <v>1</v>
      </c>
      <c r="R4054" s="3">
        <v>47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</v>
      </c>
      <c r="Z4054" s="1">
        <v>0</v>
      </c>
      <c r="AA4054" s="1">
        <v>0</v>
      </c>
      <c r="AB4054" s="1">
        <v>70</v>
      </c>
      <c r="AC4054" s="3">
        <v>11</v>
      </c>
      <c r="AD4054" s="1">
        <v>-9.6893048999999995E-2</v>
      </c>
      <c r="AE4054" s="1">
        <v>1.50378915385862E-3</v>
      </c>
      <c r="AF4054" s="1">
        <v>3</v>
      </c>
      <c r="AG4054" s="1">
        <v>3</v>
      </c>
      <c r="AH4054" s="1">
        <v>11</v>
      </c>
      <c r="AI4054" s="1">
        <v>3</v>
      </c>
      <c r="AJ4054" s="1">
        <v>3</v>
      </c>
      <c r="AK4054" s="1">
        <v>51</v>
      </c>
    </row>
    <row r="4055" spans="1:37" x14ac:dyDescent="0.2">
      <c r="A4055" t="s">
        <v>4053</v>
      </c>
      <c r="B4055" t="s">
        <v>5123</v>
      </c>
      <c r="C4055" t="s">
        <v>5383</v>
      </c>
      <c r="D4055" t="s">
        <v>13080</v>
      </c>
      <c r="E4055" t="s">
        <v>9082</v>
      </c>
      <c r="F4055" s="35" t="s">
        <v>13081</v>
      </c>
      <c r="G4055" s="1" t="s">
        <v>5104</v>
      </c>
      <c r="H4055" s="1" t="s">
        <v>5104</v>
      </c>
      <c r="I4055" s="3">
        <v>1</v>
      </c>
      <c r="J4055" s="1">
        <v>0</v>
      </c>
      <c r="K4055" s="1">
        <v>0</v>
      </c>
      <c r="L4055" s="3">
        <v>1</v>
      </c>
      <c r="M4055" s="6">
        <v>26.4</v>
      </c>
      <c r="N4055" s="13">
        <v>26.4</v>
      </c>
      <c r="O4055" s="3">
        <v>44</v>
      </c>
      <c r="P4055" s="1">
        <v>5.3775000000000004</v>
      </c>
      <c r="Q4055" s="1">
        <v>5.3775000000000004</v>
      </c>
      <c r="R4055" s="3">
        <v>47</v>
      </c>
      <c r="S4055" s="1">
        <v>40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60</v>
      </c>
      <c r="AC4055" s="3">
        <v>11</v>
      </c>
      <c r="AD4055" s="1">
        <v>-1.1475345E-2</v>
      </c>
      <c r="AE4055" s="1">
        <v>6.8979548488072001E-2</v>
      </c>
      <c r="AF4055" s="1">
        <v>1</v>
      </c>
      <c r="AG4055" s="1">
        <v>1</v>
      </c>
      <c r="AH4055" s="1">
        <v>11</v>
      </c>
      <c r="AI4055" s="1">
        <v>1</v>
      </c>
      <c r="AJ4055" s="1">
        <v>1</v>
      </c>
      <c r="AK4055" s="1">
        <v>51</v>
      </c>
    </row>
    <row r="4056" spans="1:37" x14ac:dyDescent="0.2">
      <c r="A4056" t="s">
        <v>4054</v>
      </c>
      <c r="B4056" t="s">
        <v>5123</v>
      </c>
      <c r="C4056" t="s">
        <v>5383</v>
      </c>
      <c r="D4056" t="s">
        <v>13080</v>
      </c>
      <c r="E4056" t="s">
        <v>10882</v>
      </c>
      <c r="F4056" s="35" t="s">
        <v>13082</v>
      </c>
      <c r="G4056" s="1" t="s">
        <v>5104</v>
      </c>
      <c r="H4056" s="1" t="s">
        <v>5104</v>
      </c>
      <c r="I4056" s="3">
        <v>1</v>
      </c>
      <c r="J4056" s="1">
        <v>1</v>
      </c>
      <c r="K4056" s="1">
        <v>1</v>
      </c>
      <c r="L4056" s="3">
        <v>1</v>
      </c>
      <c r="M4056" s="6">
        <v>52</v>
      </c>
      <c r="N4056" s="13">
        <v>52</v>
      </c>
      <c r="O4056" s="3">
        <v>44</v>
      </c>
      <c r="P4056" s="1">
        <v>3.2625000000000002</v>
      </c>
      <c r="Q4056" s="1">
        <v>3.2625000000000002</v>
      </c>
      <c r="R4056" s="3">
        <v>47</v>
      </c>
      <c r="S4056" s="1">
        <v>40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60</v>
      </c>
      <c r="AC4056" s="3">
        <v>11</v>
      </c>
      <c r="AD4056" s="1">
        <v>-1.1475345E-2</v>
      </c>
      <c r="AE4056" s="1">
        <v>6.8979548488072001E-2</v>
      </c>
      <c r="AF4056" s="1">
        <v>1</v>
      </c>
      <c r="AG4056" s="1">
        <v>1</v>
      </c>
      <c r="AH4056" s="1">
        <v>11</v>
      </c>
      <c r="AI4056" s="1">
        <v>1</v>
      </c>
      <c r="AJ4056" s="1">
        <v>1</v>
      </c>
      <c r="AK4056" s="1">
        <v>51</v>
      </c>
    </row>
    <row r="4057" spans="1:37" x14ac:dyDescent="0.2">
      <c r="A4057" t="s">
        <v>4055</v>
      </c>
      <c r="B4057" t="s">
        <v>5123</v>
      </c>
      <c r="C4057" t="s">
        <v>5383</v>
      </c>
      <c r="D4057" t="s">
        <v>13080</v>
      </c>
      <c r="E4057" t="s">
        <v>13083</v>
      </c>
      <c r="F4057" s="35" t="s">
        <v>13084</v>
      </c>
      <c r="G4057" s="1" t="s">
        <v>5104</v>
      </c>
      <c r="H4057" s="1" t="s">
        <v>5104</v>
      </c>
      <c r="I4057" s="3">
        <v>1</v>
      </c>
      <c r="J4057" s="1">
        <v>0</v>
      </c>
      <c r="K4057" s="1">
        <v>0</v>
      </c>
      <c r="L4057" s="3">
        <v>1</v>
      </c>
      <c r="M4057" s="6">
        <v>56.5</v>
      </c>
      <c r="N4057" s="13">
        <v>56.5</v>
      </c>
      <c r="O4057" s="3">
        <v>44</v>
      </c>
      <c r="P4057" s="1">
        <v>5.49</v>
      </c>
      <c r="Q4057" s="1">
        <v>5.49</v>
      </c>
      <c r="R4057" s="3">
        <v>47</v>
      </c>
      <c r="S4057" s="1">
        <v>40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60</v>
      </c>
      <c r="AC4057" s="3">
        <v>11</v>
      </c>
      <c r="AD4057" s="1">
        <v>-1.1475345E-2</v>
      </c>
      <c r="AE4057" s="1">
        <v>6.8979548488072001E-2</v>
      </c>
      <c r="AF4057" s="1">
        <v>1</v>
      </c>
      <c r="AG4057" s="1">
        <v>1</v>
      </c>
      <c r="AH4057" s="1">
        <v>11</v>
      </c>
      <c r="AI4057" s="1">
        <v>1</v>
      </c>
      <c r="AJ4057" s="1">
        <v>1</v>
      </c>
      <c r="AK4057" s="1">
        <v>51</v>
      </c>
    </row>
    <row r="4058" spans="1:37" x14ac:dyDescent="0.2">
      <c r="A4058" t="s">
        <v>4056</v>
      </c>
      <c r="B4058" t="s">
        <v>5168</v>
      </c>
      <c r="C4058" t="s">
        <v>5481</v>
      </c>
      <c r="D4058" t="s">
        <v>13085</v>
      </c>
      <c r="E4058" t="s">
        <v>13086</v>
      </c>
      <c r="F4058" s="35" t="s">
        <v>13087</v>
      </c>
      <c r="G4058" s="1" t="s">
        <v>5104</v>
      </c>
      <c r="H4058" s="1" t="s">
        <v>5104</v>
      </c>
      <c r="I4058" s="3">
        <v>1</v>
      </c>
      <c r="J4058" s="1">
        <v>0</v>
      </c>
      <c r="K4058" s="1">
        <v>0</v>
      </c>
      <c r="L4058" s="3">
        <v>1</v>
      </c>
      <c r="M4058" s="6">
        <v>18.5</v>
      </c>
      <c r="N4058" s="13">
        <v>18.5</v>
      </c>
      <c r="O4058" s="3">
        <v>44</v>
      </c>
      <c r="P4058" s="1">
        <v>0.98499999999999999</v>
      </c>
      <c r="Q4058" s="1">
        <v>0.98499999999999999</v>
      </c>
      <c r="R4058" s="3">
        <v>47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100</v>
      </c>
      <c r="Z4058" s="1">
        <v>0</v>
      </c>
      <c r="AA4058" s="1">
        <v>0</v>
      </c>
      <c r="AB4058" s="1">
        <v>0</v>
      </c>
      <c r="AC4058" s="3">
        <v>11</v>
      </c>
      <c r="AD4058" s="1">
        <v>-3.0872732999999999E-2</v>
      </c>
      <c r="AE4058" s="1">
        <v>-0.113818620885237</v>
      </c>
      <c r="AF4058" s="1">
        <v>3</v>
      </c>
      <c r="AG4058" s="1">
        <v>3</v>
      </c>
      <c r="AH4058" s="1">
        <v>11</v>
      </c>
      <c r="AI4058" s="1">
        <v>3</v>
      </c>
      <c r="AJ4058" s="1">
        <v>3</v>
      </c>
      <c r="AK4058" s="1">
        <v>51</v>
      </c>
    </row>
    <row r="4059" spans="1:37" x14ac:dyDescent="0.2">
      <c r="A4059" t="s">
        <v>4057</v>
      </c>
      <c r="B4059" t="s">
        <v>5233</v>
      </c>
      <c r="C4059" t="s">
        <v>5376</v>
      </c>
      <c r="D4059" t="s">
        <v>13088</v>
      </c>
      <c r="E4059" t="s">
        <v>13089</v>
      </c>
      <c r="F4059" s="35" t="s">
        <v>13090</v>
      </c>
      <c r="G4059" s="1" t="s">
        <v>5106</v>
      </c>
      <c r="H4059" s="1" t="s">
        <v>5106</v>
      </c>
      <c r="I4059" s="3">
        <v>1</v>
      </c>
      <c r="J4059" s="1">
        <v>0</v>
      </c>
      <c r="K4059" s="1">
        <v>0</v>
      </c>
      <c r="L4059" s="3">
        <v>1</v>
      </c>
      <c r="M4059" s="6">
        <v>86034</v>
      </c>
      <c r="N4059" s="13">
        <v>86034</v>
      </c>
      <c r="O4059" s="3">
        <v>44</v>
      </c>
      <c r="P4059" s="1">
        <v>1.55</v>
      </c>
      <c r="Q4059" s="1">
        <v>1.55</v>
      </c>
      <c r="R4059" s="3">
        <v>47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100</v>
      </c>
      <c r="AC4059" s="3">
        <v>11</v>
      </c>
      <c r="AD4059" s="1">
        <v>-9.0224465000000004E-2</v>
      </c>
      <c r="AE4059" s="1">
        <v>7.4363546281954407E-2</v>
      </c>
      <c r="AF4059" s="1">
        <v>1</v>
      </c>
      <c r="AG4059" s="1">
        <v>1</v>
      </c>
      <c r="AH4059" s="1">
        <v>11</v>
      </c>
      <c r="AI4059" s="1">
        <v>2</v>
      </c>
      <c r="AJ4059" s="1">
        <v>2</v>
      </c>
      <c r="AK4059" s="1">
        <v>51</v>
      </c>
    </row>
    <row r="4060" spans="1:37" x14ac:dyDescent="0.2">
      <c r="A4060" t="s">
        <v>4058</v>
      </c>
      <c r="B4060" t="s">
        <v>5233</v>
      </c>
      <c r="C4060" t="s">
        <v>5234</v>
      </c>
      <c r="D4060" t="s">
        <v>13091</v>
      </c>
      <c r="E4060" t="s">
        <v>8430</v>
      </c>
      <c r="F4060" s="35" t="s">
        <v>13092</v>
      </c>
      <c r="G4060" s="1" t="s">
        <v>5106</v>
      </c>
      <c r="H4060" s="1" t="s">
        <v>5106</v>
      </c>
      <c r="I4060" s="3">
        <v>1</v>
      </c>
      <c r="J4060" s="1">
        <v>1</v>
      </c>
      <c r="K4060" s="1">
        <v>1</v>
      </c>
      <c r="L4060" s="3">
        <v>1</v>
      </c>
      <c r="M4060" s="6">
        <v>10500</v>
      </c>
      <c r="N4060" s="13">
        <v>10500</v>
      </c>
      <c r="O4060" s="3">
        <v>44</v>
      </c>
      <c r="P4060" s="1">
        <v>0.99</v>
      </c>
      <c r="Q4060" s="1">
        <v>0.99</v>
      </c>
      <c r="R4060" s="3">
        <v>47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</v>
      </c>
      <c r="Z4060" s="1">
        <v>0</v>
      </c>
      <c r="AA4060" s="1">
        <v>0</v>
      </c>
      <c r="AB4060" s="1">
        <v>90</v>
      </c>
      <c r="AC4060" s="3">
        <v>11</v>
      </c>
      <c r="AD4060" s="1">
        <v>-9.4039089000000006E-2</v>
      </c>
      <c r="AE4060" s="1">
        <v>4.7179421603604901E-2</v>
      </c>
      <c r="AF4060" s="1">
        <v>1</v>
      </c>
      <c r="AG4060" s="1">
        <v>1</v>
      </c>
      <c r="AH4060" s="1">
        <v>11</v>
      </c>
      <c r="AI4060" s="1">
        <v>5</v>
      </c>
      <c r="AJ4060" s="1">
        <v>5</v>
      </c>
      <c r="AK4060" s="1">
        <v>51</v>
      </c>
    </row>
    <row r="4061" spans="1:37" x14ac:dyDescent="0.2">
      <c r="A4061" t="s">
        <v>4059</v>
      </c>
      <c r="B4061" t="s">
        <v>5233</v>
      </c>
      <c r="C4061" t="s">
        <v>5234</v>
      </c>
      <c r="D4061" t="s">
        <v>13091</v>
      </c>
      <c r="E4061" t="s">
        <v>5296</v>
      </c>
      <c r="F4061" s="35" t="s">
        <v>13093</v>
      </c>
      <c r="G4061" s="1" t="s">
        <v>5104</v>
      </c>
      <c r="H4061" s="1" t="s">
        <v>5104</v>
      </c>
      <c r="I4061" s="3">
        <v>2</v>
      </c>
      <c r="J4061" s="1">
        <v>0</v>
      </c>
      <c r="K4061" s="1">
        <v>0</v>
      </c>
      <c r="L4061" s="3">
        <v>1</v>
      </c>
      <c r="M4061" s="6">
        <v>10249.9</v>
      </c>
      <c r="N4061" s="13">
        <v>10249.9</v>
      </c>
      <c r="O4061" s="3">
        <v>44</v>
      </c>
      <c r="P4061" s="1">
        <v>1.8</v>
      </c>
      <c r="Q4061" s="1">
        <v>1.8</v>
      </c>
      <c r="R4061" s="3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10</v>
      </c>
      <c r="Z4061" s="1">
        <v>0</v>
      </c>
      <c r="AA4061" s="1">
        <v>0</v>
      </c>
      <c r="AB4061" s="1">
        <v>90</v>
      </c>
      <c r="AC4061" s="3">
        <v>11</v>
      </c>
      <c r="AD4061" s="1">
        <v>-9.4039089000000006E-2</v>
      </c>
      <c r="AE4061" s="1">
        <v>4.7179421603604901E-2</v>
      </c>
      <c r="AF4061" s="1">
        <v>1</v>
      </c>
      <c r="AG4061" s="1">
        <v>1</v>
      </c>
      <c r="AH4061" s="1">
        <v>11</v>
      </c>
      <c r="AI4061" s="1">
        <v>5</v>
      </c>
      <c r="AJ4061" s="1">
        <v>5</v>
      </c>
      <c r="AK4061" s="1">
        <v>51</v>
      </c>
    </row>
    <row r="4062" spans="1:37" x14ac:dyDescent="0.2">
      <c r="A4062" t="s">
        <v>4060</v>
      </c>
      <c r="B4062" t="s">
        <v>5233</v>
      </c>
      <c r="C4062" t="s">
        <v>5234</v>
      </c>
      <c r="D4062" t="s">
        <v>13091</v>
      </c>
      <c r="E4062" t="s">
        <v>13094</v>
      </c>
      <c r="F4062" s="35" t="s">
        <v>13095</v>
      </c>
      <c r="G4062" s="1" t="s">
        <v>5104</v>
      </c>
      <c r="H4062" s="1" t="s">
        <v>5104</v>
      </c>
      <c r="I4062" s="3">
        <v>1</v>
      </c>
      <c r="J4062" s="1">
        <v>1</v>
      </c>
      <c r="K4062" s="1">
        <v>1</v>
      </c>
      <c r="L4062" s="3">
        <v>1</v>
      </c>
      <c r="M4062" s="6">
        <v>9499.9</v>
      </c>
      <c r="N4062" s="13">
        <v>9499.9</v>
      </c>
      <c r="O4062" s="3">
        <v>44</v>
      </c>
      <c r="P4062" s="1">
        <v>1</v>
      </c>
      <c r="Q4062" s="1">
        <v>1</v>
      </c>
      <c r="R4062" s="3">
        <v>47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10</v>
      </c>
      <c r="Z4062" s="1">
        <v>0</v>
      </c>
      <c r="AA4062" s="1">
        <v>0</v>
      </c>
      <c r="AB4062" s="1">
        <v>90</v>
      </c>
      <c r="AC4062" s="3">
        <v>11</v>
      </c>
      <c r="AD4062" s="1">
        <v>-9.4039089000000006E-2</v>
      </c>
      <c r="AE4062" s="1">
        <v>4.7179421603604901E-2</v>
      </c>
      <c r="AF4062" s="1">
        <v>1</v>
      </c>
      <c r="AG4062" s="1">
        <v>1</v>
      </c>
      <c r="AH4062" s="1">
        <v>11</v>
      </c>
      <c r="AI4062" s="1">
        <v>3</v>
      </c>
      <c r="AJ4062" s="1">
        <v>3</v>
      </c>
      <c r="AK4062" s="1">
        <v>51</v>
      </c>
    </row>
    <row r="4063" spans="1:37" x14ac:dyDescent="0.2">
      <c r="A4063" t="s">
        <v>4061</v>
      </c>
      <c r="B4063" t="s">
        <v>5123</v>
      </c>
      <c r="C4063" t="s">
        <v>5124</v>
      </c>
      <c r="D4063" t="s">
        <v>13096</v>
      </c>
      <c r="E4063" t="s">
        <v>5571</v>
      </c>
      <c r="F4063" s="35" t="s">
        <v>13097</v>
      </c>
      <c r="G4063" s="1" t="s">
        <v>5104</v>
      </c>
      <c r="H4063" s="1" t="s">
        <v>5104</v>
      </c>
      <c r="I4063" s="3">
        <v>2</v>
      </c>
      <c r="J4063" s="1">
        <v>0</v>
      </c>
      <c r="K4063" s="1">
        <v>0</v>
      </c>
      <c r="L4063" s="3">
        <v>1</v>
      </c>
      <c r="M4063" s="6">
        <v>158</v>
      </c>
      <c r="N4063" s="13">
        <v>158</v>
      </c>
      <c r="O4063" s="3">
        <v>44</v>
      </c>
      <c r="P4063" s="1" t="s">
        <v>2</v>
      </c>
      <c r="Q4063" s="1">
        <v>3.9438</v>
      </c>
      <c r="R4063" s="3" t="s">
        <v>14989</v>
      </c>
      <c r="S4063" s="1">
        <v>30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20</v>
      </c>
      <c r="Z4063" s="1">
        <v>0</v>
      </c>
      <c r="AA4063" s="1">
        <v>40</v>
      </c>
      <c r="AB4063" s="1">
        <v>10</v>
      </c>
      <c r="AC4063" s="3">
        <v>11</v>
      </c>
      <c r="AD4063" s="1">
        <v>-1.4570800000000001E-4</v>
      </c>
      <c r="AE4063" s="1">
        <v>-4.0820417547275001E-2</v>
      </c>
      <c r="AF4063" s="1">
        <v>1</v>
      </c>
      <c r="AG4063" s="1">
        <v>1</v>
      </c>
      <c r="AH4063" s="1">
        <v>11</v>
      </c>
      <c r="AI4063" s="1">
        <v>1</v>
      </c>
      <c r="AJ4063" s="1">
        <v>1</v>
      </c>
      <c r="AK4063" s="1">
        <v>51</v>
      </c>
    </row>
    <row r="4064" spans="1:37" x14ac:dyDescent="0.2">
      <c r="A4064" t="s">
        <v>4062</v>
      </c>
      <c r="B4064" t="s">
        <v>5123</v>
      </c>
      <c r="C4064" t="s">
        <v>5124</v>
      </c>
      <c r="D4064" t="s">
        <v>13096</v>
      </c>
      <c r="E4064" t="s">
        <v>6978</v>
      </c>
      <c r="F4064" s="35" t="s">
        <v>13098</v>
      </c>
      <c r="G4064" s="1" t="s">
        <v>5104</v>
      </c>
      <c r="H4064" s="1" t="s">
        <v>5104</v>
      </c>
      <c r="I4064" s="3">
        <v>1</v>
      </c>
      <c r="J4064" s="1">
        <v>0</v>
      </c>
      <c r="K4064" s="1">
        <v>0</v>
      </c>
      <c r="L4064" s="3">
        <v>1</v>
      </c>
      <c r="M4064" s="6">
        <v>129</v>
      </c>
      <c r="N4064" s="13">
        <v>129</v>
      </c>
      <c r="O4064" s="3">
        <v>44</v>
      </c>
      <c r="P4064" s="1">
        <v>8.3125</v>
      </c>
      <c r="Q4064" s="1">
        <v>8.3125</v>
      </c>
      <c r="R4064" s="3">
        <v>47</v>
      </c>
      <c r="S4064" s="1">
        <v>30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20</v>
      </c>
      <c r="Z4064" s="1">
        <v>0</v>
      </c>
      <c r="AA4064" s="1">
        <v>40</v>
      </c>
      <c r="AB4064" s="1">
        <v>10</v>
      </c>
      <c r="AC4064" s="3">
        <v>11</v>
      </c>
      <c r="AD4064" s="1">
        <v>-1.4570800000000001E-4</v>
      </c>
      <c r="AE4064" s="1">
        <v>-4.0820417547275001E-2</v>
      </c>
      <c r="AF4064" s="1">
        <v>1</v>
      </c>
      <c r="AG4064" s="1">
        <v>1</v>
      </c>
      <c r="AH4064" s="1">
        <v>11</v>
      </c>
      <c r="AI4064" s="1">
        <v>4</v>
      </c>
      <c r="AJ4064" s="1">
        <v>4</v>
      </c>
      <c r="AK4064" s="1">
        <v>51</v>
      </c>
    </row>
    <row r="4065" spans="1:37" x14ac:dyDescent="0.2">
      <c r="A4065" t="s">
        <v>4063</v>
      </c>
      <c r="B4065" t="s">
        <v>5123</v>
      </c>
      <c r="C4065" t="s">
        <v>5124</v>
      </c>
      <c r="D4065" t="s">
        <v>13096</v>
      </c>
      <c r="E4065" t="s">
        <v>13099</v>
      </c>
      <c r="F4065" s="35" t="s">
        <v>13100</v>
      </c>
      <c r="G4065" s="1" t="s">
        <v>5104</v>
      </c>
      <c r="H4065" s="1" t="s">
        <v>5104</v>
      </c>
      <c r="I4065" s="3">
        <v>1</v>
      </c>
      <c r="J4065" s="1">
        <v>0</v>
      </c>
      <c r="K4065" s="1">
        <v>0</v>
      </c>
      <c r="L4065" s="3">
        <v>1</v>
      </c>
      <c r="M4065" s="6">
        <v>216.1</v>
      </c>
      <c r="N4065" s="13">
        <v>216.1</v>
      </c>
      <c r="O4065" s="3">
        <v>44</v>
      </c>
      <c r="P4065" s="1" t="s">
        <v>2</v>
      </c>
      <c r="Q4065" s="1">
        <v>3.7892999999999999</v>
      </c>
      <c r="R4065" s="3" t="s">
        <v>14989</v>
      </c>
      <c r="S4065" s="1">
        <v>30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20</v>
      </c>
      <c r="Z4065" s="1">
        <v>0</v>
      </c>
      <c r="AA4065" s="1">
        <v>40</v>
      </c>
      <c r="AB4065" s="1">
        <v>10</v>
      </c>
      <c r="AC4065" s="3">
        <v>11</v>
      </c>
      <c r="AD4065" s="1">
        <v>-1.4570800000000001E-4</v>
      </c>
      <c r="AE4065" s="1">
        <v>-4.0820417547275001E-2</v>
      </c>
      <c r="AF4065" s="1">
        <v>1</v>
      </c>
      <c r="AG4065" s="1">
        <v>1</v>
      </c>
      <c r="AH4065" s="1">
        <v>11</v>
      </c>
      <c r="AI4065" s="1">
        <v>2</v>
      </c>
      <c r="AJ4065" s="1">
        <v>2</v>
      </c>
      <c r="AK4065" s="1">
        <v>51</v>
      </c>
    </row>
    <row r="4066" spans="1:37" x14ac:dyDescent="0.2">
      <c r="A4066" t="s">
        <v>4064</v>
      </c>
      <c r="B4066" t="s">
        <v>5123</v>
      </c>
      <c r="C4066" t="s">
        <v>5124</v>
      </c>
      <c r="D4066" t="s">
        <v>13096</v>
      </c>
      <c r="E4066" t="s">
        <v>13101</v>
      </c>
      <c r="F4066" s="35" t="s">
        <v>13102</v>
      </c>
      <c r="G4066" s="1" t="s">
        <v>5104</v>
      </c>
      <c r="H4066" s="1" t="s">
        <v>5104</v>
      </c>
      <c r="I4066" s="3">
        <v>2</v>
      </c>
      <c r="J4066" s="1">
        <v>0</v>
      </c>
      <c r="K4066" s="1">
        <v>0</v>
      </c>
      <c r="L4066" s="3">
        <v>1</v>
      </c>
      <c r="M4066" s="6" t="s">
        <v>2</v>
      </c>
      <c r="N4066" s="13">
        <v>81</v>
      </c>
      <c r="O4066" s="3" t="s">
        <v>14989</v>
      </c>
      <c r="P4066" s="1" t="s">
        <v>2</v>
      </c>
      <c r="Q4066" s="1">
        <v>3.2126000000000001</v>
      </c>
      <c r="R4066" s="3" t="s">
        <v>14989</v>
      </c>
      <c r="S4066" s="1">
        <v>30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20</v>
      </c>
      <c r="Z4066" s="1">
        <v>0</v>
      </c>
      <c r="AA4066" s="1">
        <v>40</v>
      </c>
      <c r="AB4066" s="1">
        <v>10</v>
      </c>
      <c r="AC4066" s="3">
        <v>11</v>
      </c>
      <c r="AD4066" s="1">
        <v>-1.4570800000000001E-4</v>
      </c>
      <c r="AE4066" s="1">
        <v>-4.0820417547275001E-2</v>
      </c>
      <c r="AF4066" s="1">
        <v>1</v>
      </c>
      <c r="AG4066" s="1">
        <v>1</v>
      </c>
      <c r="AH4066" s="1">
        <v>11</v>
      </c>
      <c r="AI4066" s="1">
        <v>1</v>
      </c>
      <c r="AJ4066" s="1">
        <v>1</v>
      </c>
      <c r="AK4066" s="11">
        <v>1</v>
      </c>
    </row>
    <row r="4067" spans="1:37" x14ac:dyDescent="0.2">
      <c r="A4067" t="s">
        <v>4065</v>
      </c>
      <c r="B4067" t="s">
        <v>5123</v>
      </c>
      <c r="C4067" t="s">
        <v>5124</v>
      </c>
      <c r="D4067" t="s">
        <v>13096</v>
      </c>
      <c r="E4067" t="s">
        <v>13103</v>
      </c>
      <c r="F4067" s="35" t="s">
        <v>13104</v>
      </c>
      <c r="G4067" s="1" t="s">
        <v>5104</v>
      </c>
      <c r="H4067" s="1" t="s">
        <v>5104</v>
      </c>
      <c r="I4067" s="3">
        <v>1</v>
      </c>
      <c r="J4067" s="1">
        <v>0</v>
      </c>
      <c r="K4067" s="1">
        <v>0</v>
      </c>
      <c r="L4067" s="3">
        <v>1</v>
      </c>
      <c r="M4067" s="6">
        <v>133.1</v>
      </c>
      <c r="N4067" s="13">
        <v>133.1</v>
      </c>
      <c r="O4067" s="3">
        <v>44</v>
      </c>
      <c r="P4067" s="1">
        <v>8.3949999999999996</v>
      </c>
      <c r="Q4067" s="1">
        <v>8.3949999999999996</v>
      </c>
      <c r="R4067" s="3">
        <v>47</v>
      </c>
      <c r="S4067" s="1">
        <v>30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20</v>
      </c>
      <c r="Z4067" s="1">
        <v>0</v>
      </c>
      <c r="AA4067" s="1">
        <v>40</v>
      </c>
      <c r="AB4067" s="1">
        <v>10</v>
      </c>
      <c r="AC4067" s="3">
        <v>11</v>
      </c>
      <c r="AD4067" s="1">
        <v>-1.4570800000000001E-4</v>
      </c>
      <c r="AE4067" s="1">
        <v>-4.0820417547275001E-2</v>
      </c>
      <c r="AF4067" s="1">
        <v>1</v>
      </c>
      <c r="AG4067" s="1">
        <v>1</v>
      </c>
      <c r="AH4067" s="1">
        <v>11</v>
      </c>
      <c r="AI4067" s="1">
        <v>3</v>
      </c>
      <c r="AJ4067" s="1">
        <v>3</v>
      </c>
      <c r="AK4067" s="1">
        <v>51</v>
      </c>
    </row>
    <row r="4068" spans="1:37" x14ac:dyDescent="0.2">
      <c r="A4068" t="s">
        <v>4066</v>
      </c>
      <c r="B4068" t="s">
        <v>5123</v>
      </c>
      <c r="C4068" t="s">
        <v>5124</v>
      </c>
      <c r="D4068" t="s">
        <v>13096</v>
      </c>
      <c r="E4068" t="s">
        <v>13105</v>
      </c>
      <c r="F4068" s="35" t="s">
        <v>13106</v>
      </c>
      <c r="G4068" s="1" t="s">
        <v>5104</v>
      </c>
      <c r="H4068" s="1" t="s">
        <v>5104</v>
      </c>
      <c r="I4068" s="3">
        <v>2</v>
      </c>
      <c r="J4068" s="1">
        <v>0</v>
      </c>
      <c r="K4068" s="1">
        <v>0</v>
      </c>
      <c r="L4068" s="3">
        <v>1</v>
      </c>
      <c r="M4068" s="6" t="s">
        <v>2</v>
      </c>
      <c r="N4068" s="13">
        <v>82.9</v>
      </c>
      <c r="O4068" s="3" t="s">
        <v>14989</v>
      </c>
      <c r="P4068" s="1">
        <v>2.15</v>
      </c>
      <c r="Q4068" s="1">
        <v>2.15</v>
      </c>
      <c r="R4068" s="3">
        <v>47</v>
      </c>
      <c r="S4068" s="1">
        <v>30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</v>
      </c>
      <c r="Z4068" s="1">
        <v>0</v>
      </c>
      <c r="AA4068" s="1">
        <v>40</v>
      </c>
      <c r="AB4068" s="1">
        <v>10</v>
      </c>
      <c r="AC4068" s="3">
        <v>11</v>
      </c>
      <c r="AD4068" s="1">
        <v>-1.4570800000000001E-4</v>
      </c>
      <c r="AE4068" s="1">
        <v>-4.0820417547275001E-2</v>
      </c>
      <c r="AF4068" s="1">
        <v>1</v>
      </c>
      <c r="AG4068" s="1">
        <v>1</v>
      </c>
      <c r="AH4068" s="1">
        <v>11</v>
      </c>
      <c r="AI4068" s="1">
        <v>3</v>
      </c>
      <c r="AJ4068" s="1">
        <v>3</v>
      </c>
      <c r="AK4068" s="1">
        <v>51</v>
      </c>
    </row>
    <row r="4069" spans="1:37" x14ac:dyDescent="0.2">
      <c r="A4069" t="s">
        <v>4067</v>
      </c>
      <c r="B4069" t="s">
        <v>5123</v>
      </c>
      <c r="C4069" t="s">
        <v>5124</v>
      </c>
      <c r="D4069" t="s">
        <v>13096</v>
      </c>
      <c r="E4069" t="s">
        <v>6216</v>
      </c>
      <c r="F4069" s="35" t="s">
        <v>13107</v>
      </c>
      <c r="G4069" s="1" t="s">
        <v>5104</v>
      </c>
      <c r="H4069" s="1" t="s">
        <v>5104</v>
      </c>
      <c r="I4069" s="3">
        <v>1</v>
      </c>
      <c r="J4069" s="1">
        <v>0</v>
      </c>
      <c r="K4069" s="1">
        <v>0</v>
      </c>
      <c r="L4069" s="3">
        <v>1</v>
      </c>
      <c r="M4069" s="6">
        <v>108.8</v>
      </c>
      <c r="N4069" s="13">
        <v>108.8</v>
      </c>
      <c r="O4069" s="3">
        <v>44</v>
      </c>
      <c r="P4069" s="1" t="s">
        <v>2</v>
      </c>
      <c r="Q4069" s="1">
        <v>4.7424999999999997</v>
      </c>
      <c r="R4069" s="3" t="s">
        <v>14989</v>
      </c>
      <c r="S4069" s="1">
        <v>30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20</v>
      </c>
      <c r="Z4069" s="1">
        <v>0</v>
      </c>
      <c r="AA4069" s="1">
        <v>40</v>
      </c>
      <c r="AB4069" s="1">
        <v>10</v>
      </c>
      <c r="AC4069" s="3">
        <v>11</v>
      </c>
      <c r="AD4069" s="1">
        <v>-1.4570800000000001E-4</v>
      </c>
      <c r="AE4069" s="1">
        <v>-4.0820417547275001E-2</v>
      </c>
      <c r="AF4069" s="1">
        <v>1</v>
      </c>
      <c r="AG4069" s="1">
        <v>1</v>
      </c>
      <c r="AH4069" s="1">
        <v>11</v>
      </c>
      <c r="AI4069" s="1">
        <v>2</v>
      </c>
      <c r="AJ4069" s="1">
        <v>2</v>
      </c>
      <c r="AK4069" s="1">
        <v>51</v>
      </c>
    </row>
    <row r="4070" spans="1:37" x14ac:dyDescent="0.2">
      <c r="A4070" t="s">
        <v>4068</v>
      </c>
      <c r="B4070" t="s">
        <v>5123</v>
      </c>
      <c r="C4070" t="s">
        <v>5124</v>
      </c>
      <c r="D4070" t="s">
        <v>13096</v>
      </c>
      <c r="E4070" t="s">
        <v>13108</v>
      </c>
      <c r="F4070" s="35" t="s">
        <v>13109</v>
      </c>
      <c r="G4070" s="1" t="s">
        <v>5104</v>
      </c>
      <c r="H4070" s="1" t="s">
        <v>5104</v>
      </c>
      <c r="I4070" s="3">
        <v>2</v>
      </c>
      <c r="J4070" s="1">
        <v>0</v>
      </c>
      <c r="K4070" s="1">
        <v>0</v>
      </c>
      <c r="L4070" s="3">
        <v>1</v>
      </c>
      <c r="M4070" s="6">
        <f>(73.7+90.7)/2</f>
        <v>82.2</v>
      </c>
      <c r="N4070" s="1">
        <f>(73.7+90.7)/2</f>
        <v>82.2</v>
      </c>
      <c r="O4070" s="3">
        <v>1</v>
      </c>
      <c r="P4070" s="1">
        <v>5.88</v>
      </c>
      <c r="Q4070" s="1">
        <v>5.88</v>
      </c>
      <c r="R4070" s="3">
        <v>47</v>
      </c>
      <c r="S4070" s="1">
        <v>30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20</v>
      </c>
      <c r="Z4070" s="1">
        <v>0</v>
      </c>
      <c r="AA4070" s="1">
        <v>40</v>
      </c>
      <c r="AB4070" s="1">
        <v>10</v>
      </c>
      <c r="AC4070" s="3">
        <v>11</v>
      </c>
      <c r="AD4070" s="1">
        <v>-1.4570800000000001E-4</v>
      </c>
      <c r="AE4070" s="1">
        <v>-4.0820417547275001E-2</v>
      </c>
      <c r="AF4070" s="1">
        <v>1</v>
      </c>
      <c r="AG4070" s="1">
        <v>1</v>
      </c>
      <c r="AH4070" s="1">
        <v>11</v>
      </c>
      <c r="AI4070" s="1">
        <v>1</v>
      </c>
      <c r="AJ4070" s="1">
        <v>1</v>
      </c>
      <c r="AK4070" s="1">
        <v>51</v>
      </c>
    </row>
    <row r="4071" spans="1:37" x14ac:dyDescent="0.2">
      <c r="A4071" t="s">
        <v>4069</v>
      </c>
      <c r="B4071" t="s">
        <v>5123</v>
      </c>
      <c r="C4071" t="s">
        <v>5124</v>
      </c>
      <c r="D4071" t="s">
        <v>13096</v>
      </c>
      <c r="E4071" t="s">
        <v>13110</v>
      </c>
      <c r="F4071" s="35" t="s">
        <v>13111</v>
      </c>
      <c r="G4071" s="1" t="s">
        <v>5104</v>
      </c>
      <c r="H4071" s="1" t="s">
        <v>5104</v>
      </c>
      <c r="I4071" s="3">
        <v>2</v>
      </c>
      <c r="J4071" s="1">
        <v>0</v>
      </c>
      <c r="K4071" s="1">
        <v>0</v>
      </c>
      <c r="L4071" s="3">
        <v>1</v>
      </c>
      <c r="M4071" s="6">
        <v>239</v>
      </c>
      <c r="N4071" s="13">
        <v>239</v>
      </c>
      <c r="O4071" s="3">
        <v>44</v>
      </c>
      <c r="P4071" s="1" t="s">
        <v>2</v>
      </c>
      <c r="Q4071" s="1">
        <v>3.2065999999999999</v>
      </c>
      <c r="R4071" s="3" t="s">
        <v>14989</v>
      </c>
      <c r="S4071" s="1">
        <v>30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20</v>
      </c>
      <c r="Z4071" s="1">
        <v>0</v>
      </c>
      <c r="AA4071" s="1">
        <v>40</v>
      </c>
      <c r="AB4071" s="1">
        <v>10</v>
      </c>
      <c r="AC4071" s="3">
        <v>11</v>
      </c>
      <c r="AD4071" s="1">
        <v>-1.4570800000000001E-4</v>
      </c>
      <c r="AE4071" s="1">
        <v>-4.0820417547275001E-2</v>
      </c>
      <c r="AF4071" s="1">
        <v>1</v>
      </c>
      <c r="AG4071" s="1">
        <v>1</v>
      </c>
      <c r="AH4071" s="1">
        <v>11</v>
      </c>
      <c r="AI4071" s="1">
        <v>3</v>
      </c>
      <c r="AJ4071" s="1">
        <v>3</v>
      </c>
      <c r="AK4071" s="1">
        <v>51</v>
      </c>
    </row>
    <row r="4072" spans="1:37" x14ac:dyDescent="0.2">
      <c r="A4072" t="s">
        <v>4070</v>
      </c>
      <c r="B4072" t="s">
        <v>5123</v>
      </c>
      <c r="C4072" t="s">
        <v>5124</v>
      </c>
      <c r="D4072" t="s">
        <v>13096</v>
      </c>
      <c r="E4072" t="s">
        <v>13112</v>
      </c>
      <c r="F4072" s="35" t="s">
        <v>13113</v>
      </c>
      <c r="G4072" s="1" t="s">
        <v>5104</v>
      </c>
      <c r="H4072" s="1" t="s">
        <v>5104</v>
      </c>
      <c r="I4072" s="3">
        <v>1</v>
      </c>
      <c r="J4072" s="1">
        <v>0</v>
      </c>
      <c r="K4072" s="1">
        <v>0</v>
      </c>
      <c r="L4072" s="3">
        <v>1</v>
      </c>
      <c r="M4072" s="6" t="s">
        <v>2</v>
      </c>
      <c r="N4072" s="13">
        <v>190.6</v>
      </c>
      <c r="O4072" s="3" t="s">
        <v>14989</v>
      </c>
      <c r="P4072" s="1" t="s">
        <v>2</v>
      </c>
      <c r="Q4072" s="1">
        <v>4.1051000000000002</v>
      </c>
      <c r="R4072" s="3" t="s">
        <v>14989</v>
      </c>
      <c r="S4072" s="1">
        <v>30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20</v>
      </c>
      <c r="Z4072" s="1">
        <v>0</v>
      </c>
      <c r="AA4072" s="1">
        <v>40</v>
      </c>
      <c r="AB4072" s="1">
        <v>10</v>
      </c>
      <c r="AC4072" s="3">
        <v>11</v>
      </c>
      <c r="AD4072" s="1">
        <v>-1.4570800000000001E-4</v>
      </c>
      <c r="AE4072" s="1">
        <v>-4.0820417547275001E-2</v>
      </c>
      <c r="AF4072" s="1">
        <v>1</v>
      </c>
      <c r="AG4072" s="1">
        <v>1</v>
      </c>
      <c r="AH4072" s="1">
        <v>11</v>
      </c>
      <c r="AI4072" s="1">
        <v>1</v>
      </c>
      <c r="AJ4072" s="1">
        <v>1</v>
      </c>
      <c r="AK4072" s="1">
        <v>51</v>
      </c>
    </row>
    <row r="4073" spans="1:37" x14ac:dyDescent="0.2">
      <c r="A4073" t="s">
        <v>4071</v>
      </c>
      <c r="B4073" t="s">
        <v>5123</v>
      </c>
      <c r="C4073" t="s">
        <v>5124</v>
      </c>
      <c r="D4073" t="s">
        <v>13096</v>
      </c>
      <c r="E4073" t="s">
        <v>13114</v>
      </c>
      <c r="F4073" s="35" t="s">
        <v>13115</v>
      </c>
      <c r="G4073" s="1" t="s">
        <v>5104</v>
      </c>
      <c r="H4073" s="1" t="s">
        <v>5104</v>
      </c>
      <c r="I4073" s="3">
        <v>1</v>
      </c>
      <c r="J4073" s="1">
        <v>1</v>
      </c>
      <c r="K4073" s="1">
        <v>1</v>
      </c>
      <c r="L4073" s="3">
        <v>1</v>
      </c>
      <c r="M4073" s="6">
        <v>61</v>
      </c>
      <c r="N4073" s="13">
        <v>61</v>
      </c>
      <c r="O4073" s="3">
        <v>44</v>
      </c>
      <c r="P4073" s="1">
        <v>5.9950000000000001</v>
      </c>
      <c r="Q4073" s="1">
        <v>5.9950000000000001</v>
      </c>
      <c r="R4073" s="3">
        <v>47</v>
      </c>
      <c r="S4073" s="1">
        <v>30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20</v>
      </c>
      <c r="Z4073" s="1">
        <v>0</v>
      </c>
      <c r="AA4073" s="1">
        <v>40</v>
      </c>
      <c r="AB4073" s="1">
        <v>10</v>
      </c>
      <c r="AC4073" s="3">
        <v>11</v>
      </c>
      <c r="AD4073" s="1">
        <v>-1.4570800000000001E-4</v>
      </c>
      <c r="AE4073" s="1">
        <v>-4.0820417547275001E-2</v>
      </c>
      <c r="AF4073" s="1">
        <v>1</v>
      </c>
      <c r="AG4073" s="1">
        <v>1</v>
      </c>
      <c r="AH4073" s="1">
        <v>11</v>
      </c>
      <c r="AI4073" s="1">
        <v>1</v>
      </c>
      <c r="AJ4073" s="1">
        <v>1</v>
      </c>
      <c r="AK4073" s="1">
        <v>51</v>
      </c>
    </row>
    <row r="4074" spans="1:37" x14ac:dyDescent="0.2">
      <c r="A4074" t="s">
        <v>4072</v>
      </c>
      <c r="B4074" t="s">
        <v>5123</v>
      </c>
      <c r="C4074" t="s">
        <v>5124</v>
      </c>
      <c r="D4074" t="s">
        <v>13096</v>
      </c>
      <c r="E4074" t="s">
        <v>13116</v>
      </c>
      <c r="F4074" s="35" t="s">
        <v>13117</v>
      </c>
      <c r="G4074" s="1" t="s">
        <v>5104</v>
      </c>
      <c r="H4074" s="1" t="s">
        <v>5104</v>
      </c>
      <c r="I4074" s="3">
        <v>1</v>
      </c>
      <c r="J4074" s="1">
        <v>0</v>
      </c>
      <c r="K4074" s="1">
        <v>0</v>
      </c>
      <c r="L4074" s="3">
        <v>1</v>
      </c>
      <c r="M4074" s="6">
        <v>131.4</v>
      </c>
      <c r="N4074" s="13">
        <v>131.4</v>
      </c>
      <c r="O4074" s="3">
        <v>44</v>
      </c>
      <c r="P4074" s="1" t="s">
        <v>2</v>
      </c>
      <c r="Q4074" s="1">
        <v>3.7360000000000002</v>
      </c>
      <c r="R4074" s="3" t="s">
        <v>14989</v>
      </c>
      <c r="S4074" s="1">
        <v>30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20</v>
      </c>
      <c r="Z4074" s="1">
        <v>0</v>
      </c>
      <c r="AA4074" s="1">
        <v>40</v>
      </c>
      <c r="AB4074" s="1">
        <v>10</v>
      </c>
      <c r="AC4074" s="3">
        <v>11</v>
      </c>
      <c r="AD4074" s="1">
        <v>-1.4570800000000001E-4</v>
      </c>
      <c r="AE4074" s="1">
        <v>-4.0820417547275001E-2</v>
      </c>
      <c r="AF4074" s="1">
        <v>1</v>
      </c>
      <c r="AG4074" s="1">
        <v>1</v>
      </c>
      <c r="AH4074" s="1">
        <v>11</v>
      </c>
      <c r="AI4074" s="1">
        <v>2</v>
      </c>
      <c r="AJ4074" s="1">
        <v>2</v>
      </c>
      <c r="AK4074" s="1">
        <v>51</v>
      </c>
    </row>
    <row r="4075" spans="1:37" x14ac:dyDescent="0.2">
      <c r="A4075" t="s">
        <v>4073</v>
      </c>
      <c r="B4075" t="s">
        <v>5123</v>
      </c>
      <c r="C4075" t="s">
        <v>5124</v>
      </c>
      <c r="D4075" t="s">
        <v>13096</v>
      </c>
      <c r="E4075" t="s">
        <v>13118</v>
      </c>
      <c r="F4075" s="35" t="s">
        <v>13119</v>
      </c>
      <c r="G4075" s="1" t="s">
        <v>5104</v>
      </c>
      <c r="H4075" s="1" t="s">
        <v>5104</v>
      </c>
      <c r="I4075" s="3">
        <v>2</v>
      </c>
      <c r="J4075" s="1">
        <v>0</v>
      </c>
      <c r="K4075" s="1">
        <v>0</v>
      </c>
      <c r="L4075" s="3">
        <v>1</v>
      </c>
      <c r="M4075" s="6">
        <v>305</v>
      </c>
      <c r="N4075" s="13">
        <v>305</v>
      </c>
      <c r="O4075" s="3">
        <v>44</v>
      </c>
      <c r="P4075" s="1" t="s">
        <v>2</v>
      </c>
      <c r="Q4075" s="1">
        <v>2.9224000000000001</v>
      </c>
      <c r="R4075" s="3" t="s">
        <v>14989</v>
      </c>
      <c r="S4075" s="1">
        <v>30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20</v>
      </c>
      <c r="Z4075" s="1">
        <v>0</v>
      </c>
      <c r="AA4075" s="1">
        <v>40</v>
      </c>
      <c r="AB4075" s="1">
        <v>10</v>
      </c>
      <c r="AC4075" s="3">
        <v>11</v>
      </c>
      <c r="AD4075" s="1">
        <v>-1.4570800000000001E-4</v>
      </c>
      <c r="AE4075" s="1">
        <v>-4.0820417547275001E-2</v>
      </c>
      <c r="AF4075" s="1">
        <v>1</v>
      </c>
      <c r="AG4075" s="1">
        <v>1</v>
      </c>
      <c r="AH4075" s="1">
        <v>11</v>
      </c>
      <c r="AI4075" s="1">
        <v>1</v>
      </c>
      <c r="AJ4075" s="1">
        <v>1</v>
      </c>
      <c r="AK4075" s="1">
        <v>51</v>
      </c>
    </row>
    <row r="4076" spans="1:37" x14ac:dyDescent="0.2">
      <c r="A4076" t="s">
        <v>4074</v>
      </c>
      <c r="B4076" t="s">
        <v>5123</v>
      </c>
      <c r="C4076" t="s">
        <v>5124</v>
      </c>
      <c r="D4076" t="s">
        <v>13096</v>
      </c>
      <c r="E4076" t="s">
        <v>7815</v>
      </c>
      <c r="F4076" s="35" t="s">
        <v>13120</v>
      </c>
      <c r="G4076" s="1" t="s">
        <v>5104</v>
      </c>
      <c r="H4076" s="1" t="s">
        <v>5104</v>
      </c>
      <c r="I4076" s="3">
        <v>1</v>
      </c>
      <c r="J4076" s="1">
        <v>1</v>
      </c>
      <c r="K4076" s="1">
        <v>1</v>
      </c>
      <c r="L4076" s="3">
        <v>1</v>
      </c>
      <c r="M4076" s="6">
        <v>255</v>
      </c>
      <c r="N4076" s="13">
        <v>255</v>
      </c>
      <c r="O4076" s="3">
        <v>44</v>
      </c>
      <c r="P4076" s="1">
        <v>3.7</v>
      </c>
      <c r="Q4076" s="1">
        <v>3.7</v>
      </c>
      <c r="R4076" s="3">
        <v>1</v>
      </c>
      <c r="S4076" s="1">
        <v>30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20</v>
      </c>
      <c r="Z4076" s="1">
        <v>0</v>
      </c>
      <c r="AA4076" s="1">
        <v>40</v>
      </c>
      <c r="AB4076" s="1">
        <v>10</v>
      </c>
      <c r="AC4076" s="3">
        <v>11</v>
      </c>
      <c r="AD4076" s="1">
        <v>-1.4570800000000001E-4</v>
      </c>
      <c r="AE4076" s="1">
        <v>-4.0820417547275001E-2</v>
      </c>
      <c r="AF4076" s="1">
        <v>1</v>
      </c>
      <c r="AG4076" s="1">
        <v>1</v>
      </c>
      <c r="AH4076" s="1">
        <v>11</v>
      </c>
      <c r="AI4076" s="1">
        <v>3</v>
      </c>
      <c r="AJ4076" s="1">
        <v>3</v>
      </c>
      <c r="AK4076" s="1">
        <v>51</v>
      </c>
    </row>
    <row r="4077" spans="1:37" x14ac:dyDescent="0.2">
      <c r="A4077" t="s">
        <v>4075</v>
      </c>
      <c r="B4077" t="s">
        <v>5123</v>
      </c>
      <c r="C4077" t="s">
        <v>5124</v>
      </c>
      <c r="D4077" t="s">
        <v>13096</v>
      </c>
      <c r="E4077" t="s">
        <v>13121</v>
      </c>
      <c r="F4077" s="35" t="s">
        <v>13122</v>
      </c>
      <c r="G4077" s="1" t="s">
        <v>5104</v>
      </c>
      <c r="H4077" s="1" t="s">
        <v>5104</v>
      </c>
      <c r="I4077" s="3">
        <v>1</v>
      </c>
      <c r="J4077" s="1">
        <v>1</v>
      </c>
      <c r="K4077" s="1">
        <v>1</v>
      </c>
      <c r="L4077" s="3">
        <v>1</v>
      </c>
      <c r="M4077" s="6">
        <v>47.3</v>
      </c>
      <c r="N4077" s="13">
        <v>47.3</v>
      </c>
      <c r="O4077" s="3">
        <v>44</v>
      </c>
      <c r="P4077" s="1">
        <v>3.6825000000000001</v>
      </c>
      <c r="Q4077" s="1">
        <v>3.6825000000000001</v>
      </c>
      <c r="R4077" s="3">
        <v>47</v>
      </c>
      <c r="S4077" s="1">
        <v>30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20</v>
      </c>
      <c r="Z4077" s="1">
        <v>0</v>
      </c>
      <c r="AA4077" s="1">
        <v>40</v>
      </c>
      <c r="AB4077" s="1">
        <v>10</v>
      </c>
      <c r="AC4077" s="3">
        <v>11</v>
      </c>
      <c r="AD4077" s="1">
        <v>-1.4570800000000001E-4</v>
      </c>
      <c r="AE4077" s="1">
        <v>-4.0820417547275001E-2</v>
      </c>
      <c r="AF4077" s="1">
        <v>1</v>
      </c>
      <c r="AG4077" s="1">
        <v>1</v>
      </c>
      <c r="AH4077" s="1">
        <v>11</v>
      </c>
      <c r="AI4077" s="1">
        <v>20</v>
      </c>
      <c r="AJ4077" s="1">
        <v>20</v>
      </c>
      <c r="AK4077" s="1">
        <v>51</v>
      </c>
    </row>
    <row r="4078" spans="1:37" x14ac:dyDescent="0.2">
      <c r="A4078" t="s">
        <v>4076</v>
      </c>
      <c r="B4078" t="s">
        <v>5123</v>
      </c>
      <c r="C4078" t="s">
        <v>5124</v>
      </c>
      <c r="D4078" t="s">
        <v>13096</v>
      </c>
      <c r="E4078" t="s">
        <v>13123</v>
      </c>
      <c r="F4078" s="35" t="s">
        <v>13124</v>
      </c>
      <c r="G4078" s="1" t="s">
        <v>5104</v>
      </c>
      <c r="H4078" s="1" t="s">
        <v>5104</v>
      </c>
      <c r="I4078" s="3">
        <v>1</v>
      </c>
      <c r="J4078" s="1">
        <v>0</v>
      </c>
      <c r="K4078" s="1">
        <v>0</v>
      </c>
      <c r="L4078" s="3">
        <v>1</v>
      </c>
      <c r="M4078" s="6">
        <v>306</v>
      </c>
      <c r="N4078" s="13">
        <v>306</v>
      </c>
      <c r="O4078" s="3">
        <v>44</v>
      </c>
      <c r="P4078" s="1">
        <v>3.4750000000000001</v>
      </c>
      <c r="Q4078" s="1">
        <v>3.4750000000000001</v>
      </c>
      <c r="R4078" s="3">
        <v>47</v>
      </c>
      <c r="S4078" s="1">
        <v>30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20</v>
      </c>
      <c r="Z4078" s="1">
        <v>0</v>
      </c>
      <c r="AA4078" s="1">
        <v>40</v>
      </c>
      <c r="AB4078" s="1">
        <v>10</v>
      </c>
      <c r="AC4078" s="3">
        <v>11</v>
      </c>
      <c r="AD4078" s="1">
        <v>-1.4570800000000001E-4</v>
      </c>
      <c r="AE4078" s="1">
        <v>-4.0820417547275001E-2</v>
      </c>
      <c r="AF4078" s="1">
        <v>1</v>
      </c>
      <c r="AG4078" s="1">
        <v>1</v>
      </c>
      <c r="AH4078" s="1">
        <v>11</v>
      </c>
      <c r="AI4078" s="1">
        <v>2</v>
      </c>
      <c r="AJ4078" s="1">
        <v>2</v>
      </c>
      <c r="AK4078" s="1">
        <v>51</v>
      </c>
    </row>
    <row r="4079" spans="1:37" x14ac:dyDescent="0.2">
      <c r="A4079" t="s">
        <v>4077</v>
      </c>
      <c r="B4079" t="s">
        <v>5123</v>
      </c>
      <c r="C4079" t="s">
        <v>5124</v>
      </c>
      <c r="D4079" t="s">
        <v>13096</v>
      </c>
      <c r="E4079" t="s">
        <v>7899</v>
      </c>
      <c r="F4079" s="35" t="s">
        <v>13125</v>
      </c>
      <c r="G4079" s="1" t="s">
        <v>5104</v>
      </c>
      <c r="H4079" s="1" t="s">
        <v>5104</v>
      </c>
      <c r="I4079" s="3">
        <v>1</v>
      </c>
      <c r="J4079" s="1">
        <v>0</v>
      </c>
      <c r="K4079" s="1">
        <v>0</v>
      </c>
      <c r="L4079" s="3">
        <v>1</v>
      </c>
      <c r="M4079" s="6">
        <v>133</v>
      </c>
      <c r="N4079" s="13">
        <v>133</v>
      </c>
      <c r="O4079" s="3">
        <v>44</v>
      </c>
      <c r="P4079" s="1">
        <v>4.58</v>
      </c>
      <c r="Q4079" s="1">
        <v>4.58</v>
      </c>
      <c r="R4079" s="3">
        <v>47</v>
      </c>
      <c r="S4079" s="1">
        <v>30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20</v>
      </c>
      <c r="Z4079" s="1">
        <v>0</v>
      </c>
      <c r="AA4079" s="1">
        <v>40</v>
      </c>
      <c r="AB4079" s="1">
        <v>10</v>
      </c>
      <c r="AC4079" s="3">
        <v>11</v>
      </c>
      <c r="AD4079" s="1">
        <v>-1.4570800000000001E-4</v>
      </c>
      <c r="AE4079" s="1">
        <v>-4.0820417547275001E-2</v>
      </c>
      <c r="AF4079" s="1">
        <v>1</v>
      </c>
      <c r="AG4079" s="1">
        <v>1</v>
      </c>
      <c r="AH4079" s="1">
        <v>11</v>
      </c>
      <c r="AI4079" s="1">
        <v>5</v>
      </c>
      <c r="AJ4079" s="1">
        <v>5</v>
      </c>
      <c r="AK4079" s="1">
        <v>51</v>
      </c>
    </row>
    <row r="4080" spans="1:37" x14ac:dyDescent="0.2">
      <c r="A4080" t="s">
        <v>4078</v>
      </c>
      <c r="B4080" t="s">
        <v>5123</v>
      </c>
      <c r="C4080" t="s">
        <v>5124</v>
      </c>
      <c r="D4080" t="s">
        <v>13096</v>
      </c>
      <c r="E4080" t="s">
        <v>13126</v>
      </c>
      <c r="F4080" s="35" t="s">
        <v>13127</v>
      </c>
      <c r="G4080" s="1" t="s">
        <v>5104</v>
      </c>
      <c r="H4080" s="1" t="s">
        <v>5104</v>
      </c>
      <c r="I4080" s="3">
        <v>1</v>
      </c>
      <c r="J4080" s="1">
        <v>0</v>
      </c>
      <c r="K4080" s="1">
        <v>0</v>
      </c>
      <c r="L4080" s="3">
        <v>1</v>
      </c>
      <c r="M4080" s="6">
        <v>116.7</v>
      </c>
      <c r="N4080" s="13">
        <v>116.7</v>
      </c>
      <c r="O4080" s="3">
        <v>44</v>
      </c>
      <c r="P4080" s="1" t="s">
        <v>2</v>
      </c>
      <c r="Q4080" s="1">
        <v>3.3218000000000001</v>
      </c>
      <c r="R4080" s="3" t="s">
        <v>14989</v>
      </c>
      <c r="S4080" s="1">
        <v>30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20</v>
      </c>
      <c r="Z4080" s="1">
        <v>0</v>
      </c>
      <c r="AA4080" s="1">
        <v>40</v>
      </c>
      <c r="AB4080" s="1">
        <v>10</v>
      </c>
      <c r="AC4080" s="3">
        <v>11</v>
      </c>
      <c r="AD4080" s="1">
        <v>-1.4570800000000001E-4</v>
      </c>
      <c r="AE4080" s="1">
        <v>-4.0820417547275001E-2</v>
      </c>
      <c r="AF4080" s="1">
        <v>1</v>
      </c>
      <c r="AG4080" s="1">
        <v>1</v>
      </c>
      <c r="AH4080" s="1">
        <v>11</v>
      </c>
      <c r="AI4080" s="1">
        <v>2</v>
      </c>
      <c r="AJ4080" s="1">
        <v>2</v>
      </c>
      <c r="AK4080" s="1">
        <v>51</v>
      </c>
    </row>
    <row r="4081" spans="1:37" x14ac:dyDescent="0.2">
      <c r="A4081" t="s">
        <v>4079</v>
      </c>
      <c r="B4081" t="s">
        <v>5123</v>
      </c>
      <c r="C4081" t="s">
        <v>5124</v>
      </c>
      <c r="D4081" t="s">
        <v>13096</v>
      </c>
      <c r="E4081" t="s">
        <v>13128</v>
      </c>
      <c r="F4081" s="35" t="s">
        <v>13129</v>
      </c>
      <c r="G4081" s="1" t="s">
        <v>5104</v>
      </c>
      <c r="H4081" s="1" t="s">
        <v>5104</v>
      </c>
      <c r="I4081" s="3">
        <v>1</v>
      </c>
      <c r="J4081" s="1">
        <v>0</v>
      </c>
      <c r="K4081" s="1">
        <v>0</v>
      </c>
      <c r="L4081" s="3">
        <v>1</v>
      </c>
      <c r="M4081" s="6">
        <v>81</v>
      </c>
      <c r="N4081" s="13">
        <v>81</v>
      </c>
      <c r="O4081" s="3">
        <v>1</v>
      </c>
      <c r="P4081" s="1" t="s">
        <v>2</v>
      </c>
      <c r="Q4081" s="1">
        <v>3.5356000000000001</v>
      </c>
      <c r="R4081" s="3" t="s">
        <v>14989</v>
      </c>
      <c r="S4081" s="1">
        <v>30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20</v>
      </c>
      <c r="Z4081" s="1">
        <v>0</v>
      </c>
      <c r="AA4081" s="1">
        <v>40</v>
      </c>
      <c r="AB4081" s="1">
        <v>10</v>
      </c>
      <c r="AC4081" s="3">
        <v>11</v>
      </c>
      <c r="AD4081" s="1">
        <v>-1.4570800000000001E-4</v>
      </c>
      <c r="AE4081" s="1">
        <v>-4.0820417547275001E-2</v>
      </c>
      <c r="AF4081" s="1">
        <v>1</v>
      </c>
      <c r="AG4081" s="1">
        <v>1</v>
      </c>
      <c r="AH4081" s="1">
        <v>11</v>
      </c>
      <c r="AI4081" s="1">
        <v>2</v>
      </c>
      <c r="AJ4081" s="1">
        <v>2</v>
      </c>
      <c r="AK4081" s="1">
        <v>51</v>
      </c>
    </row>
    <row r="4082" spans="1:37" x14ac:dyDescent="0.2">
      <c r="A4082" t="s">
        <v>4080</v>
      </c>
      <c r="B4082" t="s">
        <v>5123</v>
      </c>
      <c r="C4082" t="s">
        <v>5124</v>
      </c>
      <c r="D4082" t="s">
        <v>13096</v>
      </c>
      <c r="E4082" t="s">
        <v>6808</v>
      </c>
      <c r="F4082" s="35" t="s">
        <v>13130</v>
      </c>
      <c r="G4082" s="1" t="s">
        <v>5104</v>
      </c>
      <c r="H4082" s="1" t="s">
        <v>5104</v>
      </c>
      <c r="I4082" s="3">
        <v>1</v>
      </c>
      <c r="J4082" s="1">
        <v>0</v>
      </c>
      <c r="K4082" s="1">
        <v>0</v>
      </c>
      <c r="L4082" s="3">
        <v>1</v>
      </c>
      <c r="M4082" s="6">
        <v>147</v>
      </c>
      <c r="N4082" s="13">
        <v>147</v>
      </c>
      <c r="O4082" s="3">
        <v>44</v>
      </c>
      <c r="P4082" s="1">
        <v>4.5</v>
      </c>
      <c r="Q4082" s="1">
        <v>4.5</v>
      </c>
      <c r="R4082" s="3">
        <v>1</v>
      </c>
      <c r="S4082" s="1">
        <v>30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20</v>
      </c>
      <c r="Z4082" s="1">
        <v>0</v>
      </c>
      <c r="AA4082" s="1">
        <v>40</v>
      </c>
      <c r="AB4082" s="1">
        <v>10</v>
      </c>
      <c r="AC4082" s="3">
        <v>11</v>
      </c>
      <c r="AD4082" s="1">
        <v>-1.4570800000000001E-4</v>
      </c>
      <c r="AE4082" s="1">
        <v>-4.0820417547275098E-2</v>
      </c>
      <c r="AF4082" s="1">
        <v>1</v>
      </c>
      <c r="AG4082" s="1">
        <v>1</v>
      </c>
      <c r="AH4082" s="1">
        <v>11</v>
      </c>
      <c r="AI4082" s="1">
        <v>5</v>
      </c>
      <c r="AJ4082" s="1">
        <v>5</v>
      </c>
      <c r="AK4082" s="1">
        <v>51</v>
      </c>
    </row>
    <row r="4083" spans="1:37" x14ac:dyDescent="0.2">
      <c r="A4083" t="s">
        <v>4081</v>
      </c>
      <c r="B4083" t="s">
        <v>5123</v>
      </c>
      <c r="C4083" t="s">
        <v>5124</v>
      </c>
      <c r="D4083" t="s">
        <v>13096</v>
      </c>
      <c r="E4083" t="s">
        <v>13131</v>
      </c>
      <c r="F4083" s="35" t="s">
        <v>13132</v>
      </c>
      <c r="G4083" s="1" t="s">
        <v>5104</v>
      </c>
      <c r="H4083" s="1" t="s">
        <v>5104</v>
      </c>
      <c r="I4083" s="3">
        <v>2</v>
      </c>
      <c r="J4083" s="1">
        <v>0</v>
      </c>
      <c r="K4083" s="1">
        <v>0</v>
      </c>
      <c r="L4083" s="3">
        <v>1</v>
      </c>
      <c r="M4083" s="6">
        <v>165</v>
      </c>
      <c r="N4083" s="13">
        <v>165</v>
      </c>
      <c r="O4083" s="3">
        <v>44</v>
      </c>
      <c r="P4083" s="1" t="s">
        <v>2</v>
      </c>
      <c r="Q4083" s="1">
        <v>3.4573999999999998</v>
      </c>
      <c r="R4083" s="3" t="s">
        <v>14989</v>
      </c>
      <c r="S4083" s="1">
        <v>30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20</v>
      </c>
      <c r="Z4083" s="1">
        <v>0</v>
      </c>
      <c r="AA4083" s="1">
        <v>40</v>
      </c>
      <c r="AB4083" s="1">
        <v>10</v>
      </c>
      <c r="AC4083" s="3">
        <v>11</v>
      </c>
      <c r="AD4083" s="1">
        <v>-1.4570800000000001E-4</v>
      </c>
      <c r="AE4083" s="1">
        <v>-4.0820417547275098E-2</v>
      </c>
      <c r="AF4083" s="1">
        <v>1</v>
      </c>
      <c r="AG4083" s="1">
        <v>1</v>
      </c>
      <c r="AH4083" s="1">
        <v>11</v>
      </c>
      <c r="AI4083" s="1">
        <v>1</v>
      </c>
      <c r="AJ4083" s="1">
        <v>1</v>
      </c>
      <c r="AK4083" s="1">
        <v>51</v>
      </c>
    </row>
    <row r="4084" spans="1:37" x14ac:dyDescent="0.2">
      <c r="A4084" t="s">
        <v>4082</v>
      </c>
      <c r="B4084" t="s">
        <v>5123</v>
      </c>
      <c r="C4084" t="s">
        <v>5124</v>
      </c>
      <c r="D4084" t="s">
        <v>13096</v>
      </c>
      <c r="E4084" t="s">
        <v>13133</v>
      </c>
      <c r="F4084" s="35" t="s">
        <v>13134</v>
      </c>
      <c r="G4084" s="1" t="s">
        <v>5104</v>
      </c>
      <c r="H4084" s="1" t="s">
        <v>5104</v>
      </c>
      <c r="I4084" s="3">
        <v>2</v>
      </c>
      <c r="J4084" s="1">
        <v>0</v>
      </c>
      <c r="K4084" s="1">
        <v>0</v>
      </c>
      <c r="L4084" s="3">
        <v>1</v>
      </c>
      <c r="M4084" s="6">
        <v>380</v>
      </c>
      <c r="N4084" s="13">
        <v>380</v>
      </c>
      <c r="O4084" s="3">
        <v>44</v>
      </c>
      <c r="P4084" s="1">
        <v>3.4750000000000001</v>
      </c>
      <c r="Q4084" s="1">
        <v>3.4750000000000001</v>
      </c>
      <c r="R4084" s="3">
        <v>47</v>
      </c>
      <c r="S4084" s="1">
        <v>30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20</v>
      </c>
      <c r="Z4084" s="1">
        <v>0</v>
      </c>
      <c r="AA4084" s="1">
        <v>40</v>
      </c>
      <c r="AB4084" s="1">
        <v>10</v>
      </c>
      <c r="AC4084" s="3">
        <v>11</v>
      </c>
      <c r="AD4084" s="1">
        <v>-1.4570800000000001E-4</v>
      </c>
      <c r="AE4084" s="1">
        <v>-4.0820417547275098E-2</v>
      </c>
      <c r="AF4084" s="1">
        <v>1</v>
      </c>
      <c r="AG4084" s="1">
        <v>1</v>
      </c>
      <c r="AH4084" s="1">
        <v>11</v>
      </c>
      <c r="AI4084" s="1">
        <v>4</v>
      </c>
      <c r="AJ4084" s="1">
        <v>4</v>
      </c>
      <c r="AK4084" s="1">
        <v>51</v>
      </c>
    </row>
    <row r="4085" spans="1:37" x14ac:dyDescent="0.2">
      <c r="A4085" t="s">
        <v>4083</v>
      </c>
      <c r="B4085" t="s">
        <v>5123</v>
      </c>
      <c r="C4085" t="s">
        <v>5124</v>
      </c>
      <c r="D4085" t="s">
        <v>13096</v>
      </c>
      <c r="E4085" t="s">
        <v>10570</v>
      </c>
      <c r="F4085" s="35" t="s">
        <v>13135</v>
      </c>
      <c r="G4085" s="1" t="s">
        <v>5104</v>
      </c>
      <c r="H4085" s="1" t="s">
        <v>5104</v>
      </c>
      <c r="I4085" s="3">
        <v>2</v>
      </c>
      <c r="J4085" s="1">
        <v>0</v>
      </c>
      <c r="K4085" s="1">
        <v>0</v>
      </c>
      <c r="L4085" s="3">
        <v>1</v>
      </c>
      <c r="M4085" s="6" t="s">
        <v>2</v>
      </c>
      <c r="N4085" s="13">
        <v>142.5</v>
      </c>
      <c r="O4085" s="3" t="s">
        <v>14989</v>
      </c>
      <c r="P4085" s="1" t="s">
        <v>2</v>
      </c>
      <c r="Q4085" s="1">
        <v>3.7805</v>
      </c>
      <c r="R4085" s="3" t="s">
        <v>14989</v>
      </c>
      <c r="S4085" s="1">
        <v>30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20</v>
      </c>
      <c r="Z4085" s="1">
        <v>0</v>
      </c>
      <c r="AA4085" s="1">
        <v>40</v>
      </c>
      <c r="AB4085" s="1">
        <v>10</v>
      </c>
      <c r="AC4085" s="3">
        <v>11</v>
      </c>
      <c r="AD4085" s="1">
        <v>-1.4570800000000001E-4</v>
      </c>
      <c r="AE4085" s="1">
        <v>-4.0820417547275098E-2</v>
      </c>
      <c r="AF4085" s="1">
        <v>1</v>
      </c>
      <c r="AG4085" s="1">
        <v>1</v>
      </c>
      <c r="AH4085" s="1">
        <v>11</v>
      </c>
      <c r="AI4085" s="1">
        <v>1</v>
      </c>
      <c r="AJ4085" s="1">
        <v>1</v>
      </c>
      <c r="AK4085" s="1">
        <v>51</v>
      </c>
    </row>
    <row r="4086" spans="1:37" x14ac:dyDescent="0.2">
      <c r="A4086" t="s">
        <v>4084</v>
      </c>
      <c r="B4086" t="s">
        <v>5123</v>
      </c>
      <c r="C4086" t="s">
        <v>5124</v>
      </c>
      <c r="D4086" t="s">
        <v>13096</v>
      </c>
      <c r="E4086" t="s">
        <v>13136</v>
      </c>
      <c r="F4086" s="35" t="s">
        <v>13137</v>
      </c>
      <c r="G4086" s="1" t="s">
        <v>5104</v>
      </c>
      <c r="H4086" s="1" t="s">
        <v>5104</v>
      </c>
      <c r="I4086" s="3">
        <v>2</v>
      </c>
      <c r="J4086" s="1">
        <v>0</v>
      </c>
      <c r="K4086" s="1">
        <v>0</v>
      </c>
      <c r="L4086" s="3">
        <v>1</v>
      </c>
      <c r="M4086" s="6">
        <v>131</v>
      </c>
      <c r="N4086" s="13">
        <v>131</v>
      </c>
      <c r="O4086" s="3">
        <v>44</v>
      </c>
      <c r="P4086" s="1" t="s">
        <v>2</v>
      </c>
      <c r="Q4086" s="1">
        <v>3.7441</v>
      </c>
      <c r="R4086" s="3" t="s">
        <v>14989</v>
      </c>
      <c r="S4086" s="1">
        <v>30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20</v>
      </c>
      <c r="Z4086" s="1">
        <v>0</v>
      </c>
      <c r="AA4086" s="1">
        <v>40</v>
      </c>
      <c r="AB4086" s="1">
        <v>10</v>
      </c>
      <c r="AC4086" s="3">
        <v>11</v>
      </c>
      <c r="AD4086" s="1">
        <v>-1.4570800000000001E-4</v>
      </c>
      <c r="AE4086" s="1">
        <v>-4.0820417547275098E-2</v>
      </c>
      <c r="AF4086" s="1">
        <v>1</v>
      </c>
      <c r="AG4086" s="1">
        <v>1</v>
      </c>
      <c r="AH4086" s="1">
        <v>11</v>
      </c>
      <c r="AI4086" s="1">
        <v>1</v>
      </c>
      <c r="AJ4086" s="1">
        <v>1</v>
      </c>
      <c r="AK4086" s="1">
        <v>51</v>
      </c>
    </row>
    <row r="4087" spans="1:37" x14ac:dyDescent="0.2">
      <c r="A4087" t="s">
        <v>4085</v>
      </c>
      <c r="B4087" t="s">
        <v>5123</v>
      </c>
      <c r="C4087" t="s">
        <v>5124</v>
      </c>
      <c r="D4087" t="s">
        <v>13096</v>
      </c>
      <c r="E4087" t="s">
        <v>9479</v>
      </c>
      <c r="F4087" s="35" t="s">
        <v>13138</v>
      </c>
      <c r="G4087" s="1" t="s">
        <v>5104</v>
      </c>
      <c r="H4087" s="1" t="s">
        <v>5104</v>
      </c>
      <c r="I4087" s="3">
        <v>1</v>
      </c>
      <c r="J4087" s="1">
        <v>0</v>
      </c>
      <c r="K4087" s="1">
        <v>0</v>
      </c>
      <c r="L4087" s="3">
        <v>1</v>
      </c>
      <c r="M4087" s="6">
        <v>171.7</v>
      </c>
      <c r="N4087" s="13">
        <v>171.7</v>
      </c>
      <c r="O4087" s="3">
        <v>44</v>
      </c>
      <c r="P4087" s="1">
        <v>3.4624999999999999</v>
      </c>
      <c r="Q4087" s="1">
        <v>3.4624999999999999</v>
      </c>
      <c r="R4087" s="3">
        <v>47</v>
      </c>
      <c r="S4087" s="1">
        <v>30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20</v>
      </c>
      <c r="Z4087" s="1">
        <v>0</v>
      </c>
      <c r="AA4087" s="1">
        <v>40</v>
      </c>
      <c r="AB4087" s="1">
        <v>10</v>
      </c>
      <c r="AC4087" s="3">
        <v>11</v>
      </c>
      <c r="AD4087" s="1">
        <v>-1.4570800000000001E-4</v>
      </c>
      <c r="AE4087" s="1">
        <v>-4.0820417547275098E-2</v>
      </c>
      <c r="AF4087" s="1">
        <v>1</v>
      </c>
      <c r="AG4087" s="1">
        <v>1</v>
      </c>
      <c r="AH4087" s="1">
        <v>11</v>
      </c>
      <c r="AI4087" s="1">
        <v>3</v>
      </c>
      <c r="AJ4087" s="1">
        <v>3</v>
      </c>
      <c r="AK4087" s="1">
        <v>51</v>
      </c>
    </row>
    <row r="4088" spans="1:37" x14ac:dyDescent="0.2">
      <c r="A4088" t="s">
        <v>4086</v>
      </c>
      <c r="B4088" t="s">
        <v>5123</v>
      </c>
      <c r="C4088" t="s">
        <v>5124</v>
      </c>
      <c r="D4088" t="s">
        <v>13096</v>
      </c>
      <c r="E4088" t="s">
        <v>13139</v>
      </c>
      <c r="F4088" s="35" t="s">
        <v>13140</v>
      </c>
      <c r="G4088" s="1" t="s">
        <v>5104</v>
      </c>
      <c r="H4088" s="1" t="s">
        <v>5104</v>
      </c>
      <c r="I4088" s="3">
        <v>1</v>
      </c>
      <c r="J4088" s="1">
        <v>0</v>
      </c>
      <c r="K4088" s="1">
        <v>0</v>
      </c>
      <c r="L4088" s="3">
        <v>1</v>
      </c>
      <c r="M4088" s="6">
        <v>77</v>
      </c>
      <c r="N4088" s="13">
        <v>77</v>
      </c>
      <c r="O4088" s="3">
        <v>44</v>
      </c>
      <c r="P4088" s="1">
        <v>7.3</v>
      </c>
      <c r="Q4088" s="1">
        <v>7.3</v>
      </c>
      <c r="R4088" s="3">
        <v>1</v>
      </c>
      <c r="S4088" s="1">
        <v>30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20</v>
      </c>
      <c r="Z4088" s="1">
        <v>0</v>
      </c>
      <c r="AA4088" s="1">
        <v>40</v>
      </c>
      <c r="AB4088" s="1">
        <v>10</v>
      </c>
      <c r="AC4088" s="3">
        <v>11</v>
      </c>
      <c r="AD4088" s="1">
        <v>-1.4570800000000001E-4</v>
      </c>
      <c r="AE4088" s="1">
        <v>-4.0820417547275098E-2</v>
      </c>
      <c r="AF4088" s="1">
        <v>1</v>
      </c>
      <c r="AG4088" s="1">
        <v>1</v>
      </c>
      <c r="AH4088" s="1">
        <v>11</v>
      </c>
      <c r="AI4088" s="1">
        <v>7</v>
      </c>
      <c r="AJ4088" s="1">
        <v>7</v>
      </c>
      <c r="AK4088" s="1">
        <v>51</v>
      </c>
    </row>
    <row r="4089" spans="1:37" x14ac:dyDescent="0.2">
      <c r="A4089" t="s">
        <v>4087</v>
      </c>
      <c r="B4089" t="s">
        <v>5123</v>
      </c>
      <c r="C4089" t="s">
        <v>5124</v>
      </c>
      <c r="D4089" t="s">
        <v>13096</v>
      </c>
      <c r="E4089" t="s">
        <v>5243</v>
      </c>
      <c r="F4089" s="35" t="s">
        <v>13141</v>
      </c>
      <c r="G4089" s="1" t="s">
        <v>5104</v>
      </c>
      <c r="H4089" s="1" t="s">
        <v>5104</v>
      </c>
      <c r="I4089" s="3">
        <v>2</v>
      </c>
      <c r="J4089" s="1">
        <v>0</v>
      </c>
      <c r="K4089" s="1">
        <v>0</v>
      </c>
      <c r="L4089" s="3">
        <v>1</v>
      </c>
      <c r="M4089" s="6">
        <v>224</v>
      </c>
      <c r="N4089" s="13">
        <v>224</v>
      </c>
      <c r="O4089" s="3">
        <v>44</v>
      </c>
      <c r="P4089" s="1">
        <v>5.95</v>
      </c>
      <c r="Q4089" s="1">
        <v>5.95</v>
      </c>
      <c r="R4089" s="3">
        <v>47</v>
      </c>
      <c r="S4089" s="1">
        <v>30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20</v>
      </c>
      <c r="Z4089" s="1">
        <v>0</v>
      </c>
      <c r="AA4089" s="1">
        <v>40</v>
      </c>
      <c r="AB4089" s="1">
        <v>10</v>
      </c>
      <c r="AC4089" s="3">
        <v>11</v>
      </c>
      <c r="AD4089" s="1">
        <v>-1.4570800000000001E-4</v>
      </c>
      <c r="AE4089" s="1">
        <v>-4.0820417547275098E-2</v>
      </c>
      <c r="AF4089" s="1">
        <v>1</v>
      </c>
      <c r="AG4089" s="1">
        <v>1</v>
      </c>
      <c r="AH4089" s="1">
        <v>11</v>
      </c>
      <c r="AI4089" s="1">
        <v>1</v>
      </c>
      <c r="AJ4089" s="1">
        <v>1</v>
      </c>
      <c r="AK4089" s="1">
        <v>51</v>
      </c>
    </row>
    <row r="4090" spans="1:37" x14ac:dyDescent="0.2">
      <c r="A4090" t="s">
        <v>4088</v>
      </c>
      <c r="B4090" t="s">
        <v>5123</v>
      </c>
      <c r="C4090" t="s">
        <v>5124</v>
      </c>
      <c r="D4090" t="s">
        <v>13096</v>
      </c>
      <c r="E4090" t="s">
        <v>13142</v>
      </c>
      <c r="F4090" s="35" t="s">
        <v>13143</v>
      </c>
      <c r="G4090" s="1" t="s">
        <v>5106</v>
      </c>
      <c r="H4090" s="1" t="s">
        <v>5106</v>
      </c>
      <c r="I4090" s="3">
        <v>1</v>
      </c>
      <c r="J4090" s="1">
        <v>1</v>
      </c>
      <c r="K4090" s="1">
        <v>1</v>
      </c>
      <c r="L4090" s="3">
        <v>1</v>
      </c>
      <c r="M4090" s="6">
        <v>106</v>
      </c>
      <c r="N4090" s="13">
        <v>106</v>
      </c>
      <c r="O4090" s="3">
        <v>44</v>
      </c>
      <c r="P4090" s="1">
        <v>4.68</v>
      </c>
      <c r="Q4090" s="1">
        <v>4.68</v>
      </c>
      <c r="R4090" s="3">
        <v>47</v>
      </c>
      <c r="S4090" s="1">
        <v>30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20</v>
      </c>
      <c r="Z4090" s="1">
        <v>0</v>
      </c>
      <c r="AA4090" s="1">
        <v>40</v>
      </c>
      <c r="AB4090" s="1">
        <v>10</v>
      </c>
      <c r="AC4090" s="3">
        <v>11</v>
      </c>
      <c r="AD4090" s="1">
        <v>-1.4570800000000001E-4</v>
      </c>
      <c r="AE4090" s="1">
        <v>-4.0820417547275098E-2</v>
      </c>
      <c r="AF4090" s="1">
        <v>1</v>
      </c>
      <c r="AG4090" s="1">
        <v>1</v>
      </c>
      <c r="AH4090" s="1">
        <v>11</v>
      </c>
      <c r="AI4090" s="1">
        <v>7</v>
      </c>
      <c r="AJ4090" s="1">
        <v>7</v>
      </c>
      <c r="AK4090" s="1">
        <v>51</v>
      </c>
    </row>
    <row r="4091" spans="1:37" x14ac:dyDescent="0.2">
      <c r="A4091" t="s">
        <v>4089</v>
      </c>
      <c r="B4091" t="s">
        <v>5123</v>
      </c>
      <c r="C4091" t="s">
        <v>5124</v>
      </c>
      <c r="D4091" t="s">
        <v>13096</v>
      </c>
      <c r="E4091" t="s">
        <v>13144</v>
      </c>
      <c r="F4091" s="35" t="s">
        <v>13145</v>
      </c>
      <c r="G4091" s="1" t="s">
        <v>5104</v>
      </c>
      <c r="H4091" s="1" t="s">
        <v>5104</v>
      </c>
      <c r="I4091" s="3">
        <v>2</v>
      </c>
      <c r="J4091" s="1">
        <v>0</v>
      </c>
      <c r="K4091" s="1">
        <v>0</v>
      </c>
      <c r="L4091" s="3">
        <v>1</v>
      </c>
      <c r="M4091" s="6">
        <v>217</v>
      </c>
      <c r="N4091" s="13">
        <v>217</v>
      </c>
      <c r="O4091" s="3">
        <v>44</v>
      </c>
      <c r="P4091" s="1" t="s">
        <v>2</v>
      </c>
      <c r="Q4091" s="1">
        <v>3.6522999999999999</v>
      </c>
      <c r="R4091" s="3" t="s">
        <v>14989</v>
      </c>
      <c r="S4091" s="1">
        <v>30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20</v>
      </c>
      <c r="Z4091" s="1">
        <v>0</v>
      </c>
      <c r="AA4091" s="1">
        <v>40</v>
      </c>
      <c r="AB4091" s="1">
        <v>10</v>
      </c>
      <c r="AC4091" s="3">
        <v>11</v>
      </c>
      <c r="AD4091" s="1">
        <v>-1.4570800000000001E-4</v>
      </c>
      <c r="AE4091" s="1">
        <v>-4.0820417547275098E-2</v>
      </c>
      <c r="AF4091" s="1">
        <v>1</v>
      </c>
      <c r="AG4091" s="1">
        <v>1</v>
      </c>
      <c r="AH4091" s="1">
        <v>11</v>
      </c>
      <c r="AI4091" s="1">
        <v>3</v>
      </c>
      <c r="AJ4091" s="1">
        <v>3</v>
      </c>
      <c r="AK4091" s="1">
        <v>51</v>
      </c>
    </row>
    <row r="4092" spans="1:37" x14ac:dyDescent="0.2">
      <c r="A4092" t="s">
        <v>4090</v>
      </c>
      <c r="B4092" t="s">
        <v>5123</v>
      </c>
      <c r="C4092" t="s">
        <v>5124</v>
      </c>
      <c r="D4092" t="s">
        <v>13096</v>
      </c>
      <c r="E4092" t="s">
        <v>5537</v>
      </c>
      <c r="F4092" s="35" t="s">
        <v>13146</v>
      </c>
      <c r="G4092" s="1" t="s">
        <v>5104</v>
      </c>
      <c r="H4092" s="1" t="s">
        <v>5104</v>
      </c>
      <c r="I4092" s="3">
        <v>2</v>
      </c>
      <c r="J4092" s="1">
        <v>0</v>
      </c>
      <c r="K4092" s="1">
        <v>0</v>
      </c>
      <c r="L4092" s="3">
        <v>1</v>
      </c>
      <c r="M4092" s="6">
        <v>136</v>
      </c>
      <c r="N4092" s="13">
        <v>136</v>
      </c>
      <c r="O4092" s="3">
        <v>44</v>
      </c>
      <c r="P4092" s="1">
        <v>6.4</v>
      </c>
      <c r="Q4092" s="1">
        <v>6.4</v>
      </c>
      <c r="R4092" s="3">
        <v>47</v>
      </c>
      <c r="S4092" s="1">
        <v>30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20</v>
      </c>
      <c r="Z4092" s="1">
        <v>0</v>
      </c>
      <c r="AA4092" s="1">
        <v>40</v>
      </c>
      <c r="AB4092" s="1">
        <v>10</v>
      </c>
      <c r="AC4092" s="3">
        <v>11</v>
      </c>
      <c r="AD4092" s="1">
        <v>-1.4570800000000001E-4</v>
      </c>
      <c r="AE4092" s="1">
        <v>-4.0820417547275098E-2</v>
      </c>
      <c r="AF4092" s="1">
        <v>1</v>
      </c>
      <c r="AG4092" s="1">
        <v>1</v>
      </c>
      <c r="AH4092" s="1">
        <v>11</v>
      </c>
      <c r="AI4092" s="1">
        <v>3</v>
      </c>
      <c r="AJ4092" s="1">
        <v>3</v>
      </c>
      <c r="AK4092" s="1">
        <v>51</v>
      </c>
    </row>
    <row r="4093" spans="1:37" x14ac:dyDescent="0.2">
      <c r="A4093" t="s">
        <v>4091</v>
      </c>
      <c r="B4093" t="s">
        <v>5123</v>
      </c>
      <c r="C4093" t="s">
        <v>5124</v>
      </c>
      <c r="D4093" t="s">
        <v>13096</v>
      </c>
      <c r="E4093" t="s">
        <v>13147</v>
      </c>
      <c r="F4093" s="35" t="s">
        <v>13148</v>
      </c>
      <c r="G4093" s="1" t="s">
        <v>5104</v>
      </c>
      <c r="H4093" s="1" t="s">
        <v>5104</v>
      </c>
      <c r="I4093" s="3">
        <v>2</v>
      </c>
      <c r="J4093" s="1">
        <v>0</v>
      </c>
      <c r="K4093" s="1">
        <v>0</v>
      </c>
      <c r="L4093" s="3">
        <v>1</v>
      </c>
      <c r="M4093" s="6" t="s">
        <v>2</v>
      </c>
      <c r="N4093" s="13">
        <v>143.19999999999999</v>
      </c>
      <c r="O4093" s="3" t="s">
        <v>14989</v>
      </c>
      <c r="P4093" s="1" t="s">
        <v>2</v>
      </c>
      <c r="Q4093" s="1">
        <v>3.3725999999999998</v>
      </c>
      <c r="R4093" s="3" t="s">
        <v>14989</v>
      </c>
      <c r="S4093" s="1">
        <v>30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20</v>
      </c>
      <c r="Z4093" s="1">
        <v>0</v>
      </c>
      <c r="AA4093" s="1">
        <v>40</v>
      </c>
      <c r="AB4093" s="1">
        <v>10</v>
      </c>
      <c r="AC4093" s="3">
        <v>11</v>
      </c>
      <c r="AD4093" s="1">
        <v>-1.4570800000000001E-4</v>
      </c>
      <c r="AE4093" s="1">
        <v>-4.0820417547275098E-2</v>
      </c>
      <c r="AF4093" s="1">
        <v>1</v>
      </c>
      <c r="AG4093" s="1">
        <v>1</v>
      </c>
      <c r="AH4093" s="1">
        <v>11</v>
      </c>
      <c r="AI4093" s="1">
        <v>1</v>
      </c>
      <c r="AJ4093" s="1">
        <v>1</v>
      </c>
      <c r="AK4093" s="1">
        <v>51</v>
      </c>
    </row>
    <row r="4094" spans="1:37" x14ac:dyDescent="0.2">
      <c r="A4094" t="s">
        <v>4092</v>
      </c>
      <c r="B4094" t="s">
        <v>5123</v>
      </c>
      <c r="C4094" t="s">
        <v>5124</v>
      </c>
      <c r="D4094" t="s">
        <v>13096</v>
      </c>
      <c r="E4094" t="s">
        <v>7486</v>
      </c>
      <c r="F4094" s="35" t="s">
        <v>13149</v>
      </c>
      <c r="G4094" s="1" t="s">
        <v>5105</v>
      </c>
      <c r="H4094" s="1" t="s">
        <v>5105</v>
      </c>
      <c r="I4094" s="3">
        <v>1</v>
      </c>
      <c r="J4094" s="1">
        <v>1</v>
      </c>
      <c r="K4094" s="1">
        <v>1</v>
      </c>
      <c r="L4094" s="3">
        <v>1</v>
      </c>
      <c r="M4094" s="6">
        <v>136</v>
      </c>
      <c r="N4094" s="13">
        <v>136</v>
      </c>
      <c r="O4094" s="3">
        <v>44</v>
      </c>
      <c r="P4094" s="1" t="s">
        <v>2</v>
      </c>
      <c r="Q4094" s="1">
        <v>3.3172999999999999</v>
      </c>
      <c r="R4094" s="3" t="s">
        <v>14989</v>
      </c>
      <c r="S4094" s="1">
        <v>30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20</v>
      </c>
      <c r="Z4094" s="1">
        <v>0</v>
      </c>
      <c r="AA4094" s="1">
        <v>40</v>
      </c>
      <c r="AB4094" s="1">
        <v>10</v>
      </c>
      <c r="AC4094" s="3">
        <v>11</v>
      </c>
      <c r="AD4094" s="1">
        <v>-1.4570800000000001E-4</v>
      </c>
      <c r="AE4094" s="1">
        <v>-4.0820417547275098E-2</v>
      </c>
      <c r="AF4094" s="1">
        <v>1</v>
      </c>
      <c r="AG4094" s="1">
        <v>1</v>
      </c>
      <c r="AH4094" s="1">
        <v>11</v>
      </c>
      <c r="AI4094" s="1">
        <v>2</v>
      </c>
      <c r="AJ4094" s="1">
        <v>2</v>
      </c>
      <c r="AK4094" s="1">
        <v>51</v>
      </c>
    </row>
    <row r="4095" spans="1:37" x14ac:dyDescent="0.2">
      <c r="A4095" t="s">
        <v>4093</v>
      </c>
      <c r="B4095" t="s">
        <v>5123</v>
      </c>
      <c r="C4095" t="s">
        <v>5124</v>
      </c>
      <c r="D4095" t="s">
        <v>13096</v>
      </c>
      <c r="E4095" t="s">
        <v>8183</v>
      </c>
      <c r="F4095" s="35" t="s">
        <v>13150</v>
      </c>
      <c r="G4095" s="1" t="s">
        <v>5104</v>
      </c>
      <c r="H4095" s="1" t="s">
        <v>5104</v>
      </c>
      <c r="I4095" s="3">
        <v>2</v>
      </c>
      <c r="J4095" s="1">
        <v>0</v>
      </c>
      <c r="K4095" s="1">
        <v>0</v>
      </c>
      <c r="L4095" s="3">
        <v>1</v>
      </c>
      <c r="M4095" s="6">
        <v>230</v>
      </c>
      <c r="N4095" s="13">
        <v>230</v>
      </c>
      <c r="O4095" s="3">
        <v>44</v>
      </c>
      <c r="P4095" s="1">
        <v>2.96</v>
      </c>
      <c r="Q4095" s="1">
        <v>2.96</v>
      </c>
      <c r="R4095" s="3">
        <v>47</v>
      </c>
      <c r="S4095" s="1">
        <v>30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20</v>
      </c>
      <c r="Z4095" s="1">
        <v>0</v>
      </c>
      <c r="AA4095" s="1">
        <v>40</v>
      </c>
      <c r="AB4095" s="1">
        <v>10</v>
      </c>
      <c r="AC4095" s="3">
        <v>11</v>
      </c>
      <c r="AD4095" s="1">
        <v>-1.4570800000000001E-4</v>
      </c>
      <c r="AE4095" s="1">
        <v>-4.0820417547275098E-2</v>
      </c>
      <c r="AF4095" s="1">
        <v>1</v>
      </c>
      <c r="AG4095" s="1">
        <v>1</v>
      </c>
      <c r="AH4095" s="1">
        <v>11</v>
      </c>
      <c r="AI4095" s="1">
        <v>8</v>
      </c>
      <c r="AJ4095" s="1">
        <v>8</v>
      </c>
      <c r="AK4095" s="1">
        <v>51</v>
      </c>
    </row>
    <row r="4096" spans="1:37" x14ac:dyDescent="0.2">
      <c r="A4096" t="s">
        <v>4094</v>
      </c>
      <c r="B4096" t="s">
        <v>5123</v>
      </c>
      <c r="C4096" t="s">
        <v>5124</v>
      </c>
      <c r="D4096" t="s">
        <v>13096</v>
      </c>
      <c r="E4096" t="s">
        <v>13151</v>
      </c>
      <c r="F4096" s="35" t="s">
        <v>13152</v>
      </c>
      <c r="G4096" s="1" t="s">
        <v>5104</v>
      </c>
      <c r="H4096" s="1" t="s">
        <v>5104</v>
      </c>
      <c r="I4096" s="3">
        <v>1</v>
      </c>
      <c r="J4096" s="1">
        <v>0</v>
      </c>
      <c r="K4096" s="1">
        <v>0</v>
      </c>
      <c r="L4096" s="3">
        <v>1</v>
      </c>
      <c r="M4096" s="6">
        <v>148.30000000000001</v>
      </c>
      <c r="N4096" s="13">
        <v>148.30000000000001</v>
      </c>
      <c r="O4096" s="3">
        <v>44</v>
      </c>
      <c r="P4096" s="1" t="s">
        <v>2</v>
      </c>
      <c r="Q4096" s="1">
        <v>3.4784000000000002</v>
      </c>
      <c r="R4096" s="3" t="s">
        <v>14989</v>
      </c>
      <c r="S4096" s="1">
        <v>30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20</v>
      </c>
      <c r="Z4096" s="1">
        <v>0</v>
      </c>
      <c r="AA4096" s="1">
        <v>40</v>
      </c>
      <c r="AB4096" s="1">
        <v>10</v>
      </c>
      <c r="AC4096" s="3">
        <v>11</v>
      </c>
      <c r="AD4096" s="1">
        <v>-1.4570800000000001E-4</v>
      </c>
      <c r="AE4096" s="1">
        <v>-4.0820417547275098E-2</v>
      </c>
      <c r="AF4096" s="1">
        <v>1</v>
      </c>
      <c r="AG4096" s="1">
        <v>1</v>
      </c>
      <c r="AH4096" s="1">
        <v>11</v>
      </c>
      <c r="AI4096" s="1">
        <v>3</v>
      </c>
      <c r="AJ4096" s="1">
        <v>3</v>
      </c>
      <c r="AK4096" s="1">
        <v>51</v>
      </c>
    </row>
    <row r="4097" spans="1:37" x14ac:dyDescent="0.2">
      <c r="A4097" t="s">
        <v>4095</v>
      </c>
      <c r="B4097" t="s">
        <v>5123</v>
      </c>
      <c r="C4097" t="s">
        <v>5124</v>
      </c>
      <c r="D4097" t="s">
        <v>13096</v>
      </c>
      <c r="E4097" t="s">
        <v>13153</v>
      </c>
      <c r="F4097" s="35" t="s">
        <v>13154</v>
      </c>
      <c r="G4097" s="1" t="s">
        <v>2</v>
      </c>
      <c r="H4097" s="1" t="s">
        <v>5104</v>
      </c>
      <c r="I4097" s="14" t="s">
        <v>14989</v>
      </c>
      <c r="J4097" s="1" t="s">
        <v>2</v>
      </c>
      <c r="K4097" s="1">
        <v>0</v>
      </c>
      <c r="L4097" s="14" t="s">
        <v>14989</v>
      </c>
      <c r="M4097" s="6">
        <f>(113+175)/2</f>
        <v>144</v>
      </c>
      <c r="N4097" s="1">
        <f>(113+175)/2</f>
        <v>144</v>
      </c>
      <c r="O4097" s="3">
        <v>1</v>
      </c>
      <c r="P4097" s="1" t="s">
        <v>2</v>
      </c>
      <c r="Q4097" s="1">
        <v>3.0653999999999999</v>
      </c>
      <c r="R4097" s="3" t="s">
        <v>14989</v>
      </c>
      <c r="S4097" s="1">
        <v>31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20</v>
      </c>
      <c r="Z4097" s="1">
        <v>0</v>
      </c>
      <c r="AA4097" s="1">
        <v>30</v>
      </c>
      <c r="AB4097" s="1">
        <v>19</v>
      </c>
      <c r="AC4097" s="3">
        <v>44</v>
      </c>
      <c r="AD4097" s="1">
        <v>-9.1849080000000003E-3</v>
      </c>
      <c r="AE4097" s="1">
        <v>-2.7432263154009401E-2</v>
      </c>
      <c r="AF4097" s="1" t="s">
        <v>2</v>
      </c>
      <c r="AG4097" s="1">
        <v>1</v>
      </c>
      <c r="AH4097" s="1" t="s">
        <v>14989</v>
      </c>
      <c r="AI4097" s="1">
        <v>1</v>
      </c>
      <c r="AJ4097" s="1">
        <v>1</v>
      </c>
      <c r="AK4097" s="1">
        <v>51</v>
      </c>
    </row>
    <row r="4098" spans="1:37" x14ac:dyDescent="0.2">
      <c r="A4098" t="s">
        <v>4096</v>
      </c>
      <c r="B4098" t="s">
        <v>5123</v>
      </c>
      <c r="C4098" t="s">
        <v>5124</v>
      </c>
      <c r="D4098" t="s">
        <v>13096</v>
      </c>
      <c r="E4098" t="s">
        <v>7176</v>
      </c>
      <c r="F4098" s="35" t="s">
        <v>13155</v>
      </c>
      <c r="G4098" s="1" t="s">
        <v>5104</v>
      </c>
      <c r="H4098" s="1" t="s">
        <v>5104</v>
      </c>
      <c r="I4098" s="3">
        <v>1</v>
      </c>
      <c r="J4098" s="1">
        <v>1</v>
      </c>
      <c r="K4098" s="1">
        <v>1</v>
      </c>
      <c r="L4098" s="3">
        <v>1</v>
      </c>
      <c r="M4098" s="6">
        <v>46.1</v>
      </c>
      <c r="N4098" s="13">
        <v>46.1</v>
      </c>
      <c r="O4098" s="3">
        <v>44</v>
      </c>
      <c r="P4098" s="1">
        <v>2.15</v>
      </c>
      <c r="Q4098" s="1">
        <v>2.15</v>
      </c>
      <c r="R4098" s="3">
        <v>47</v>
      </c>
      <c r="S4098" s="1">
        <v>40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30</v>
      </c>
      <c r="AB4098" s="1">
        <v>30</v>
      </c>
      <c r="AC4098" s="3">
        <v>11</v>
      </c>
      <c r="AD4098" s="1">
        <v>1.539997E-3</v>
      </c>
      <c r="AE4098" s="1">
        <v>2.62394668872016E-2</v>
      </c>
      <c r="AF4098" s="1">
        <v>1</v>
      </c>
      <c r="AG4098" s="1">
        <v>1</v>
      </c>
      <c r="AH4098" s="1">
        <v>11</v>
      </c>
      <c r="AI4098" s="1">
        <v>4</v>
      </c>
      <c r="AJ4098" s="1">
        <v>4</v>
      </c>
      <c r="AK4098" s="1">
        <v>51</v>
      </c>
    </row>
    <row r="4099" spans="1:37" x14ac:dyDescent="0.2">
      <c r="A4099" t="s">
        <v>4097</v>
      </c>
      <c r="B4099" t="s">
        <v>5123</v>
      </c>
      <c r="C4099" t="s">
        <v>5124</v>
      </c>
      <c r="D4099" t="s">
        <v>13096</v>
      </c>
      <c r="E4099" t="s">
        <v>8211</v>
      </c>
      <c r="F4099" s="35" t="s">
        <v>13156</v>
      </c>
      <c r="G4099" s="1" t="s">
        <v>5106</v>
      </c>
      <c r="H4099" s="1" t="s">
        <v>5106</v>
      </c>
      <c r="I4099" s="3">
        <v>1</v>
      </c>
      <c r="J4099" s="1">
        <v>0</v>
      </c>
      <c r="K4099" s="1">
        <v>0</v>
      </c>
      <c r="L4099" s="3">
        <v>1</v>
      </c>
      <c r="M4099" s="6">
        <v>133.5</v>
      </c>
      <c r="N4099" s="13">
        <v>133.5</v>
      </c>
      <c r="O4099" s="3">
        <v>44</v>
      </c>
      <c r="P4099" s="1">
        <v>3.09</v>
      </c>
      <c r="Q4099" s="1">
        <v>3.09</v>
      </c>
      <c r="R4099" s="3">
        <v>47</v>
      </c>
      <c r="S4099" s="1">
        <v>30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20</v>
      </c>
      <c r="Z4099" s="1">
        <v>0</v>
      </c>
      <c r="AA4099" s="1">
        <v>40</v>
      </c>
      <c r="AB4099" s="1">
        <v>10</v>
      </c>
      <c r="AC4099" s="3">
        <v>11</v>
      </c>
      <c r="AD4099" s="1">
        <v>-1.4570800000000001E-4</v>
      </c>
      <c r="AE4099" s="1">
        <v>-4.0820417547275098E-2</v>
      </c>
      <c r="AF4099" s="1">
        <v>1</v>
      </c>
      <c r="AG4099" s="1">
        <v>1</v>
      </c>
      <c r="AH4099" s="1">
        <v>11</v>
      </c>
      <c r="AI4099" s="1">
        <v>17</v>
      </c>
      <c r="AJ4099" s="1">
        <v>17</v>
      </c>
      <c r="AK4099" s="1">
        <v>51</v>
      </c>
    </row>
    <row r="4100" spans="1:37" x14ac:dyDescent="0.2">
      <c r="A4100" t="s">
        <v>4098</v>
      </c>
      <c r="B4100" t="s">
        <v>5123</v>
      </c>
      <c r="C4100" t="s">
        <v>5124</v>
      </c>
      <c r="D4100" t="s">
        <v>13096</v>
      </c>
      <c r="E4100" t="s">
        <v>13157</v>
      </c>
      <c r="F4100" s="35" t="s">
        <v>13158</v>
      </c>
      <c r="G4100" s="1" t="s">
        <v>5104</v>
      </c>
      <c r="H4100" s="1" t="s">
        <v>5104</v>
      </c>
      <c r="I4100" s="3">
        <v>1</v>
      </c>
      <c r="J4100" s="1">
        <v>1</v>
      </c>
      <c r="K4100" s="1">
        <v>1</v>
      </c>
      <c r="L4100" s="3">
        <v>1</v>
      </c>
      <c r="M4100" s="6">
        <v>356.7</v>
      </c>
      <c r="N4100" s="13">
        <v>356.7</v>
      </c>
      <c r="O4100" s="3">
        <v>44</v>
      </c>
      <c r="P4100" s="1">
        <v>8.9224999999999994</v>
      </c>
      <c r="Q4100" s="1">
        <v>8.9224999999999994</v>
      </c>
      <c r="R4100" s="3">
        <v>47</v>
      </c>
      <c r="S4100" s="1">
        <v>30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20</v>
      </c>
      <c r="Z4100" s="1">
        <v>0</v>
      </c>
      <c r="AA4100" s="1">
        <v>40</v>
      </c>
      <c r="AB4100" s="1">
        <v>10</v>
      </c>
      <c r="AC4100" s="3">
        <v>11</v>
      </c>
      <c r="AD4100" s="1">
        <v>-1.4570800000000001E-4</v>
      </c>
      <c r="AE4100" s="1">
        <v>-4.0820417547275098E-2</v>
      </c>
      <c r="AF4100" s="1">
        <v>1</v>
      </c>
      <c r="AG4100" s="1">
        <v>1</v>
      </c>
      <c r="AH4100" s="1">
        <v>11</v>
      </c>
      <c r="AI4100" s="1">
        <v>5</v>
      </c>
      <c r="AJ4100" s="1">
        <v>5</v>
      </c>
      <c r="AK4100" s="1">
        <v>51</v>
      </c>
    </row>
    <row r="4101" spans="1:37" x14ac:dyDescent="0.2">
      <c r="A4101" t="s">
        <v>4099</v>
      </c>
      <c r="B4101" t="s">
        <v>5123</v>
      </c>
      <c r="C4101" t="s">
        <v>5124</v>
      </c>
      <c r="D4101" t="s">
        <v>13096</v>
      </c>
      <c r="E4101" t="s">
        <v>12544</v>
      </c>
      <c r="F4101" s="35" t="s">
        <v>13159</v>
      </c>
      <c r="G4101" s="1" t="s">
        <v>5104</v>
      </c>
      <c r="H4101" s="1" t="s">
        <v>5104</v>
      </c>
      <c r="I4101" s="3">
        <v>2</v>
      </c>
      <c r="J4101" s="1">
        <v>0</v>
      </c>
      <c r="K4101" s="1">
        <v>0</v>
      </c>
      <c r="L4101" s="3">
        <v>1</v>
      </c>
      <c r="M4101" s="6">
        <v>133</v>
      </c>
      <c r="N4101" s="13">
        <v>133</v>
      </c>
      <c r="O4101" s="3">
        <v>44</v>
      </c>
      <c r="P4101" s="1">
        <v>5.37</v>
      </c>
      <c r="Q4101" s="1">
        <v>5.37</v>
      </c>
      <c r="R4101" s="3">
        <v>47</v>
      </c>
      <c r="S4101" s="1">
        <v>30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20</v>
      </c>
      <c r="Z4101" s="1">
        <v>0</v>
      </c>
      <c r="AA4101" s="1">
        <v>40</v>
      </c>
      <c r="AB4101" s="1">
        <v>10</v>
      </c>
      <c r="AC4101" s="3">
        <v>11</v>
      </c>
      <c r="AD4101" s="1">
        <v>-1.4570800000000001E-4</v>
      </c>
      <c r="AE4101" s="1">
        <v>-4.0820417547275098E-2</v>
      </c>
      <c r="AF4101" s="1">
        <v>1</v>
      </c>
      <c r="AG4101" s="1">
        <v>1</v>
      </c>
      <c r="AH4101" s="1">
        <v>11</v>
      </c>
      <c r="AI4101" s="1">
        <v>3</v>
      </c>
      <c r="AJ4101" s="1">
        <v>3</v>
      </c>
      <c r="AK4101" s="1">
        <v>51</v>
      </c>
    </row>
    <row r="4102" spans="1:37" x14ac:dyDescent="0.2">
      <c r="A4102" t="s">
        <v>4100</v>
      </c>
      <c r="B4102" t="s">
        <v>5123</v>
      </c>
      <c r="C4102" t="s">
        <v>5124</v>
      </c>
      <c r="D4102" t="s">
        <v>13096</v>
      </c>
      <c r="E4102" t="s">
        <v>13160</v>
      </c>
      <c r="F4102" s="35" t="s">
        <v>13161</v>
      </c>
      <c r="G4102" s="1" t="s">
        <v>5104</v>
      </c>
      <c r="H4102" s="1" t="s">
        <v>5104</v>
      </c>
      <c r="I4102" s="3">
        <v>2</v>
      </c>
      <c r="J4102" s="1">
        <v>0</v>
      </c>
      <c r="K4102" s="1">
        <v>0</v>
      </c>
      <c r="L4102" s="3">
        <v>1</v>
      </c>
      <c r="M4102" s="6">
        <v>71.8</v>
      </c>
      <c r="N4102" s="13">
        <v>71.8</v>
      </c>
      <c r="O4102" s="3">
        <v>44</v>
      </c>
      <c r="P4102" s="1" t="s">
        <v>2</v>
      </c>
      <c r="Q4102" s="1">
        <v>4.3513000000000002</v>
      </c>
      <c r="R4102" s="3" t="s">
        <v>14989</v>
      </c>
      <c r="S4102" s="1">
        <v>30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20</v>
      </c>
      <c r="Z4102" s="1">
        <v>0</v>
      </c>
      <c r="AA4102" s="1">
        <v>40</v>
      </c>
      <c r="AB4102" s="1">
        <v>10</v>
      </c>
      <c r="AC4102" s="3">
        <v>11</v>
      </c>
      <c r="AD4102" s="1">
        <v>-1.4570800000000001E-4</v>
      </c>
      <c r="AE4102" s="1">
        <v>-4.0820417547275098E-2</v>
      </c>
      <c r="AF4102" s="1">
        <v>1</v>
      </c>
      <c r="AG4102" s="1">
        <v>1</v>
      </c>
      <c r="AH4102" s="1">
        <v>11</v>
      </c>
      <c r="AI4102" s="1">
        <v>2</v>
      </c>
      <c r="AJ4102" s="1">
        <v>2</v>
      </c>
      <c r="AK4102" s="1">
        <v>51</v>
      </c>
    </row>
    <row r="4103" spans="1:37" x14ac:dyDescent="0.2">
      <c r="A4103" t="s">
        <v>4101</v>
      </c>
      <c r="B4103" t="s">
        <v>5123</v>
      </c>
      <c r="C4103" t="s">
        <v>5124</v>
      </c>
      <c r="D4103" t="s">
        <v>13096</v>
      </c>
      <c r="E4103" t="s">
        <v>10552</v>
      </c>
      <c r="F4103" s="35" t="s">
        <v>13162</v>
      </c>
      <c r="G4103" s="1" t="s">
        <v>5104</v>
      </c>
      <c r="H4103" s="1" t="s">
        <v>5104</v>
      </c>
      <c r="I4103" s="3">
        <v>1</v>
      </c>
      <c r="J4103" s="1">
        <v>1</v>
      </c>
      <c r="K4103" s="1">
        <v>1</v>
      </c>
      <c r="L4103" s="3">
        <v>1</v>
      </c>
      <c r="M4103" s="6">
        <v>93</v>
      </c>
      <c r="N4103" s="13">
        <v>93</v>
      </c>
      <c r="O4103" s="3">
        <v>44</v>
      </c>
      <c r="P4103" s="1" t="s">
        <v>2</v>
      </c>
      <c r="Q4103" s="1">
        <v>3.4708999999999999</v>
      </c>
      <c r="R4103" s="3" t="s">
        <v>14989</v>
      </c>
      <c r="S4103" s="1">
        <v>30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20</v>
      </c>
      <c r="Z4103" s="1">
        <v>0</v>
      </c>
      <c r="AA4103" s="1">
        <v>40</v>
      </c>
      <c r="AB4103" s="1">
        <v>10</v>
      </c>
      <c r="AC4103" s="3">
        <v>11</v>
      </c>
      <c r="AD4103" s="1">
        <v>-1.4570800000000001E-4</v>
      </c>
      <c r="AE4103" s="1">
        <v>-4.0820417547275098E-2</v>
      </c>
      <c r="AF4103" s="1">
        <v>1</v>
      </c>
      <c r="AG4103" s="1">
        <v>1</v>
      </c>
      <c r="AH4103" s="1">
        <v>11</v>
      </c>
      <c r="AI4103" s="1">
        <v>4</v>
      </c>
      <c r="AJ4103" s="1">
        <v>4</v>
      </c>
      <c r="AK4103" s="1">
        <v>51</v>
      </c>
    </row>
    <row r="4104" spans="1:37" x14ac:dyDescent="0.2">
      <c r="A4104" t="s">
        <v>4102</v>
      </c>
      <c r="B4104" t="s">
        <v>5123</v>
      </c>
      <c r="C4104" t="s">
        <v>5124</v>
      </c>
      <c r="D4104" t="s">
        <v>13096</v>
      </c>
      <c r="E4104" t="s">
        <v>8255</v>
      </c>
      <c r="F4104" s="35" t="s">
        <v>13163</v>
      </c>
      <c r="G4104" s="1" t="s">
        <v>5104</v>
      </c>
      <c r="H4104" s="1" t="s">
        <v>5104</v>
      </c>
      <c r="I4104" s="3">
        <v>1</v>
      </c>
      <c r="J4104" s="1">
        <v>0</v>
      </c>
      <c r="K4104" s="1">
        <v>0</v>
      </c>
      <c r="L4104" s="3">
        <v>1</v>
      </c>
      <c r="M4104" s="6">
        <v>491</v>
      </c>
      <c r="N4104" s="13">
        <v>491</v>
      </c>
      <c r="O4104" s="3">
        <v>44</v>
      </c>
      <c r="P4104" s="1" t="s">
        <v>2</v>
      </c>
      <c r="Q4104" s="1">
        <v>3.2488000000000001</v>
      </c>
      <c r="R4104" s="3" t="s">
        <v>14989</v>
      </c>
      <c r="S4104" s="1">
        <v>30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20</v>
      </c>
      <c r="Z4104" s="1">
        <v>0</v>
      </c>
      <c r="AA4104" s="1">
        <v>40</v>
      </c>
      <c r="AB4104" s="1">
        <v>10</v>
      </c>
      <c r="AC4104" s="3">
        <v>11</v>
      </c>
      <c r="AD4104" s="1">
        <v>-1.4570800000000001E-4</v>
      </c>
      <c r="AE4104" s="1">
        <v>-4.0820417547275098E-2</v>
      </c>
      <c r="AF4104" s="1">
        <v>1</v>
      </c>
      <c r="AG4104" s="1">
        <v>1</v>
      </c>
      <c r="AH4104" s="1">
        <v>11</v>
      </c>
      <c r="AI4104" s="1">
        <v>3</v>
      </c>
      <c r="AJ4104" s="1">
        <v>3</v>
      </c>
      <c r="AK4104" s="1">
        <v>51</v>
      </c>
    </row>
    <row r="4105" spans="1:37" x14ac:dyDescent="0.2">
      <c r="A4105" t="s">
        <v>4103</v>
      </c>
      <c r="B4105" t="s">
        <v>5123</v>
      </c>
      <c r="C4105" t="s">
        <v>5124</v>
      </c>
      <c r="D4105" t="s">
        <v>13096</v>
      </c>
      <c r="E4105" t="s">
        <v>13164</v>
      </c>
      <c r="F4105" s="35" t="s">
        <v>13165</v>
      </c>
      <c r="G4105" s="1" t="s">
        <v>5104</v>
      </c>
      <c r="H4105" s="1" t="s">
        <v>5104</v>
      </c>
      <c r="I4105" s="3">
        <v>2</v>
      </c>
      <c r="J4105" s="1">
        <v>0</v>
      </c>
      <c r="K4105" s="1">
        <v>0</v>
      </c>
      <c r="L4105" s="3">
        <v>1</v>
      </c>
      <c r="M4105" s="6">
        <v>472</v>
      </c>
      <c r="N4105" s="13">
        <v>472</v>
      </c>
      <c r="O4105" s="3">
        <v>44</v>
      </c>
      <c r="P4105" s="1" t="s">
        <v>2</v>
      </c>
      <c r="Q4105" s="1">
        <v>3.855</v>
      </c>
      <c r="R4105" s="3" t="s">
        <v>14989</v>
      </c>
      <c r="S4105" s="1">
        <v>30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20</v>
      </c>
      <c r="Z4105" s="1">
        <v>0</v>
      </c>
      <c r="AA4105" s="1">
        <v>40</v>
      </c>
      <c r="AB4105" s="1">
        <v>10</v>
      </c>
      <c r="AC4105" s="3">
        <v>11</v>
      </c>
      <c r="AD4105" s="1">
        <v>-1.4570800000000001E-4</v>
      </c>
      <c r="AE4105" s="1">
        <v>-4.0820417547275098E-2</v>
      </c>
      <c r="AF4105" s="1">
        <v>3</v>
      </c>
      <c r="AG4105" s="1">
        <v>3</v>
      </c>
      <c r="AH4105" s="1">
        <v>1</v>
      </c>
      <c r="AI4105" s="1">
        <v>1</v>
      </c>
      <c r="AJ4105" s="1">
        <v>1</v>
      </c>
      <c r="AK4105" s="1">
        <v>51</v>
      </c>
    </row>
    <row r="4106" spans="1:37" x14ac:dyDescent="0.2">
      <c r="A4106" t="s">
        <v>4104</v>
      </c>
      <c r="B4106" t="s">
        <v>5123</v>
      </c>
      <c r="C4106" t="s">
        <v>5124</v>
      </c>
      <c r="D4106" t="s">
        <v>13096</v>
      </c>
      <c r="E4106" t="s">
        <v>13166</v>
      </c>
      <c r="F4106" s="35" t="s">
        <v>13167</v>
      </c>
      <c r="G4106" s="1" t="s">
        <v>5104</v>
      </c>
      <c r="H4106" s="1" t="s">
        <v>5104</v>
      </c>
      <c r="I4106" s="3">
        <v>2</v>
      </c>
      <c r="J4106" s="1">
        <v>0</v>
      </c>
      <c r="K4106" s="1">
        <v>0</v>
      </c>
      <c r="L4106" s="3">
        <v>1</v>
      </c>
      <c r="M4106" s="6" t="s">
        <v>2</v>
      </c>
      <c r="N4106" s="13">
        <v>82.8</v>
      </c>
      <c r="O4106" s="3" t="s">
        <v>14989</v>
      </c>
      <c r="P4106" s="1">
        <v>2.15</v>
      </c>
      <c r="Q4106" s="1">
        <v>2.15</v>
      </c>
      <c r="R4106" s="3">
        <v>47</v>
      </c>
      <c r="S4106" s="1">
        <v>30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20</v>
      </c>
      <c r="Z4106" s="1">
        <v>0</v>
      </c>
      <c r="AA4106" s="1">
        <v>40</v>
      </c>
      <c r="AB4106" s="1">
        <v>10</v>
      </c>
      <c r="AC4106" s="3">
        <v>11</v>
      </c>
      <c r="AD4106" s="1">
        <v>-1.4570800000000001E-4</v>
      </c>
      <c r="AE4106" s="1">
        <v>-4.0820417547275098E-2</v>
      </c>
      <c r="AF4106" s="1">
        <v>1</v>
      </c>
      <c r="AG4106" s="1">
        <v>1</v>
      </c>
      <c r="AH4106" s="1">
        <v>11</v>
      </c>
      <c r="AI4106" s="1">
        <v>1</v>
      </c>
      <c r="AJ4106" s="1">
        <v>1</v>
      </c>
      <c r="AK4106" s="1">
        <v>51</v>
      </c>
    </row>
    <row r="4107" spans="1:37" x14ac:dyDescent="0.2">
      <c r="A4107" t="s">
        <v>4105</v>
      </c>
      <c r="B4107" t="s">
        <v>5123</v>
      </c>
      <c r="C4107" t="s">
        <v>5124</v>
      </c>
      <c r="D4107" t="s">
        <v>13096</v>
      </c>
      <c r="E4107" t="s">
        <v>13168</v>
      </c>
      <c r="F4107" s="35" t="s">
        <v>13169</v>
      </c>
      <c r="G4107" s="1" t="s">
        <v>5104</v>
      </c>
      <c r="H4107" s="1" t="s">
        <v>5104</v>
      </c>
      <c r="I4107" s="3">
        <v>1</v>
      </c>
      <c r="J4107" s="1">
        <v>0</v>
      </c>
      <c r="K4107" s="1">
        <v>0</v>
      </c>
      <c r="L4107" s="3">
        <v>1</v>
      </c>
      <c r="M4107" s="6">
        <v>204.1</v>
      </c>
      <c r="N4107" s="13">
        <v>204.1</v>
      </c>
      <c r="O4107" s="3">
        <v>44</v>
      </c>
      <c r="P4107" s="1">
        <v>3.9350000000000001</v>
      </c>
      <c r="Q4107" s="1">
        <v>3.9350000000000001</v>
      </c>
      <c r="R4107" s="3">
        <v>47</v>
      </c>
      <c r="S4107" s="1">
        <v>30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20</v>
      </c>
      <c r="Z4107" s="1">
        <v>0</v>
      </c>
      <c r="AA4107" s="1">
        <v>40</v>
      </c>
      <c r="AB4107" s="1">
        <v>10</v>
      </c>
      <c r="AC4107" s="3">
        <v>11</v>
      </c>
      <c r="AD4107" s="1">
        <v>-1.4570800000000001E-4</v>
      </c>
      <c r="AE4107" s="1">
        <v>-4.0820417547275098E-2</v>
      </c>
      <c r="AF4107" s="1">
        <v>1</v>
      </c>
      <c r="AG4107" s="1">
        <v>1</v>
      </c>
      <c r="AH4107" s="1">
        <v>11</v>
      </c>
      <c r="AI4107" s="1">
        <v>7</v>
      </c>
      <c r="AJ4107" s="1">
        <v>7</v>
      </c>
      <c r="AK4107" s="1">
        <v>51</v>
      </c>
    </row>
    <row r="4108" spans="1:37" x14ac:dyDescent="0.2">
      <c r="A4108" t="s">
        <v>4106</v>
      </c>
      <c r="B4108" t="s">
        <v>5123</v>
      </c>
      <c r="C4108" t="s">
        <v>5124</v>
      </c>
      <c r="D4108" t="s">
        <v>13096</v>
      </c>
      <c r="E4108" t="s">
        <v>13170</v>
      </c>
      <c r="F4108" s="35" t="s">
        <v>13171</v>
      </c>
      <c r="G4108" s="1" t="s">
        <v>5104</v>
      </c>
      <c r="H4108" s="1" t="s">
        <v>5104</v>
      </c>
      <c r="I4108" s="3">
        <v>1</v>
      </c>
      <c r="J4108" s="1">
        <v>0</v>
      </c>
      <c r="K4108" s="1">
        <v>0</v>
      </c>
      <c r="L4108" s="3">
        <v>1</v>
      </c>
      <c r="M4108" s="6">
        <v>136</v>
      </c>
      <c r="N4108" s="13">
        <v>136</v>
      </c>
      <c r="O4108" s="3">
        <v>44</v>
      </c>
      <c r="P4108" s="1">
        <v>4.2300000000000004</v>
      </c>
      <c r="Q4108" s="1">
        <v>4.2300000000000004</v>
      </c>
      <c r="R4108" s="3">
        <v>47</v>
      </c>
      <c r="S4108" s="1">
        <v>30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20</v>
      </c>
      <c r="Z4108" s="1">
        <v>0</v>
      </c>
      <c r="AA4108" s="1">
        <v>40</v>
      </c>
      <c r="AB4108" s="1">
        <v>10</v>
      </c>
      <c r="AC4108" s="3">
        <v>11</v>
      </c>
      <c r="AD4108" s="1">
        <v>-1.4570800000000001E-4</v>
      </c>
      <c r="AE4108" s="1">
        <v>-4.0820417547275098E-2</v>
      </c>
      <c r="AF4108" s="1">
        <v>1</v>
      </c>
      <c r="AG4108" s="1">
        <v>1</v>
      </c>
      <c r="AH4108" s="1">
        <v>11</v>
      </c>
      <c r="AI4108" s="1">
        <v>5</v>
      </c>
      <c r="AJ4108" s="1">
        <v>5</v>
      </c>
      <c r="AK4108" s="1">
        <v>51</v>
      </c>
    </row>
    <row r="4109" spans="1:37" x14ac:dyDescent="0.2">
      <c r="A4109" t="s">
        <v>4107</v>
      </c>
      <c r="B4109" t="s">
        <v>5123</v>
      </c>
      <c r="C4109" t="s">
        <v>5124</v>
      </c>
      <c r="D4109" t="s">
        <v>13096</v>
      </c>
      <c r="E4109" t="s">
        <v>11186</v>
      </c>
      <c r="F4109" s="35" t="s">
        <v>13172</v>
      </c>
      <c r="G4109" s="1" t="s">
        <v>5104</v>
      </c>
      <c r="H4109" s="1" t="s">
        <v>5104</v>
      </c>
      <c r="I4109" s="3">
        <v>1</v>
      </c>
      <c r="J4109" s="1">
        <v>1</v>
      </c>
      <c r="K4109" s="1">
        <v>1</v>
      </c>
      <c r="L4109" s="3">
        <v>1</v>
      </c>
      <c r="M4109" s="6">
        <v>178.3</v>
      </c>
      <c r="N4109" s="13">
        <v>178.3</v>
      </c>
      <c r="O4109" s="3">
        <v>44</v>
      </c>
      <c r="P4109" s="1">
        <v>5.915</v>
      </c>
      <c r="Q4109" s="1">
        <v>5.915</v>
      </c>
      <c r="R4109" s="3">
        <v>47</v>
      </c>
      <c r="S4109" s="1">
        <v>30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20</v>
      </c>
      <c r="Z4109" s="1">
        <v>0</v>
      </c>
      <c r="AA4109" s="1">
        <v>40</v>
      </c>
      <c r="AB4109" s="1">
        <v>10</v>
      </c>
      <c r="AC4109" s="3">
        <v>11</v>
      </c>
      <c r="AD4109" s="1">
        <v>-1.4570800000000001E-4</v>
      </c>
      <c r="AE4109" s="1">
        <v>-4.0820417547275098E-2</v>
      </c>
      <c r="AF4109" s="1">
        <v>1</v>
      </c>
      <c r="AG4109" s="1">
        <v>1</v>
      </c>
      <c r="AH4109" s="1">
        <v>11</v>
      </c>
      <c r="AI4109" s="1">
        <v>20</v>
      </c>
      <c r="AJ4109" s="1">
        <v>20</v>
      </c>
      <c r="AK4109" s="1">
        <v>51</v>
      </c>
    </row>
    <row r="4110" spans="1:37" x14ac:dyDescent="0.2">
      <c r="A4110" t="s">
        <v>4108</v>
      </c>
      <c r="B4110" t="s">
        <v>5123</v>
      </c>
      <c r="C4110" t="s">
        <v>5124</v>
      </c>
      <c r="D4110" t="s">
        <v>13096</v>
      </c>
      <c r="E4110" t="s">
        <v>10327</v>
      </c>
      <c r="F4110" s="35" t="s">
        <v>13173</v>
      </c>
      <c r="G4110" s="1" t="s">
        <v>5104</v>
      </c>
      <c r="H4110" s="1" t="s">
        <v>5104</v>
      </c>
      <c r="I4110" s="3">
        <v>2</v>
      </c>
      <c r="J4110" s="1">
        <v>0</v>
      </c>
      <c r="K4110" s="1">
        <v>0</v>
      </c>
      <c r="L4110" s="3">
        <v>1</v>
      </c>
      <c r="M4110" s="6">
        <v>64.3</v>
      </c>
      <c r="N4110" s="13">
        <v>64.3</v>
      </c>
      <c r="O4110" s="3">
        <v>44</v>
      </c>
      <c r="P4110" s="1">
        <v>2.15</v>
      </c>
      <c r="Q4110" s="1">
        <v>2.15</v>
      </c>
      <c r="R4110" s="3">
        <v>47</v>
      </c>
      <c r="S4110" s="1">
        <v>40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30</v>
      </c>
      <c r="AB4110" s="1">
        <v>30</v>
      </c>
      <c r="AC4110" s="3">
        <v>11</v>
      </c>
      <c r="AD4110" s="1">
        <v>1.539997E-3</v>
      </c>
      <c r="AE4110" s="1">
        <v>2.6239466887201499E-2</v>
      </c>
      <c r="AF4110" s="1">
        <v>1</v>
      </c>
      <c r="AG4110" s="1">
        <v>1</v>
      </c>
      <c r="AH4110" s="1">
        <v>11</v>
      </c>
      <c r="AI4110" s="1">
        <v>3</v>
      </c>
      <c r="AJ4110" s="1">
        <v>3</v>
      </c>
      <c r="AK4110" s="1">
        <v>51</v>
      </c>
    </row>
    <row r="4111" spans="1:37" x14ac:dyDescent="0.2">
      <c r="A4111" t="s">
        <v>4109</v>
      </c>
      <c r="B4111" t="s">
        <v>5123</v>
      </c>
      <c r="C4111" t="s">
        <v>5124</v>
      </c>
      <c r="D4111" t="s">
        <v>13096</v>
      </c>
      <c r="E4111" t="s">
        <v>13174</v>
      </c>
      <c r="F4111" s="35" t="s">
        <v>13175</v>
      </c>
      <c r="G4111" s="1" t="s">
        <v>5104</v>
      </c>
      <c r="H4111" s="1" t="s">
        <v>5104</v>
      </c>
      <c r="I4111" s="3">
        <v>2</v>
      </c>
      <c r="J4111" s="1">
        <v>0</v>
      </c>
      <c r="K4111" s="1">
        <v>0</v>
      </c>
      <c r="L4111" s="3">
        <v>1</v>
      </c>
      <c r="M4111" s="6">
        <v>334</v>
      </c>
      <c r="N4111" s="13">
        <v>334</v>
      </c>
      <c r="O4111" s="3">
        <v>44</v>
      </c>
      <c r="P4111" s="1" t="s">
        <v>2</v>
      </c>
      <c r="Q4111" s="1">
        <v>2.6705000000000001</v>
      </c>
      <c r="R4111" s="3" t="s">
        <v>14989</v>
      </c>
      <c r="S4111" s="1">
        <v>30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20</v>
      </c>
      <c r="Z4111" s="1">
        <v>0</v>
      </c>
      <c r="AA4111" s="1">
        <v>40</v>
      </c>
      <c r="AB4111" s="1">
        <v>10</v>
      </c>
      <c r="AC4111" s="3">
        <v>11</v>
      </c>
      <c r="AD4111" s="1">
        <v>-1.4570800000000001E-4</v>
      </c>
      <c r="AE4111" s="1">
        <v>-4.0820417547275098E-2</v>
      </c>
      <c r="AF4111" s="1">
        <v>1</v>
      </c>
      <c r="AG4111" s="1">
        <v>1</v>
      </c>
      <c r="AH4111" s="1">
        <v>11</v>
      </c>
      <c r="AI4111" s="1">
        <v>2</v>
      </c>
      <c r="AJ4111" s="1">
        <v>2</v>
      </c>
      <c r="AK4111" s="1">
        <v>51</v>
      </c>
    </row>
    <row r="4112" spans="1:37" x14ac:dyDescent="0.2">
      <c r="A4112" t="s">
        <v>4110</v>
      </c>
      <c r="B4112" t="s">
        <v>5123</v>
      </c>
      <c r="C4112" t="s">
        <v>5124</v>
      </c>
      <c r="D4112" t="s">
        <v>13096</v>
      </c>
      <c r="E4112" t="s">
        <v>13176</v>
      </c>
      <c r="F4112" s="35" t="s">
        <v>13177</v>
      </c>
      <c r="G4112" s="1" t="s">
        <v>5104</v>
      </c>
      <c r="H4112" s="1" t="s">
        <v>5104</v>
      </c>
      <c r="I4112" s="3">
        <v>1</v>
      </c>
      <c r="J4112" s="1">
        <v>0</v>
      </c>
      <c r="K4112" s="1">
        <v>0</v>
      </c>
      <c r="L4112" s="3">
        <v>1</v>
      </c>
      <c r="M4112" s="6">
        <v>180</v>
      </c>
      <c r="N4112" s="13">
        <v>180</v>
      </c>
      <c r="O4112" s="3">
        <v>44</v>
      </c>
      <c r="P4112" s="1">
        <v>5.95</v>
      </c>
      <c r="Q4112" s="1">
        <v>5.95</v>
      </c>
      <c r="R4112" s="3">
        <v>47</v>
      </c>
      <c r="S4112" s="1">
        <v>30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20</v>
      </c>
      <c r="Z4112" s="1">
        <v>0</v>
      </c>
      <c r="AA4112" s="1">
        <v>40</v>
      </c>
      <c r="AB4112" s="1">
        <v>10</v>
      </c>
      <c r="AC4112" s="3">
        <v>11</v>
      </c>
      <c r="AD4112" s="1">
        <v>-1.4570800000000001E-4</v>
      </c>
      <c r="AE4112" s="1">
        <v>-4.0820417547275098E-2</v>
      </c>
      <c r="AF4112" s="1">
        <v>1</v>
      </c>
      <c r="AG4112" s="1">
        <v>1</v>
      </c>
      <c r="AH4112" s="1">
        <v>11</v>
      </c>
      <c r="AI4112" s="1">
        <v>2</v>
      </c>
      <c r="AJ4112" s="1">
        <v>2</v>
      </c>
      <c r="AK4112" s="1">
        <v>51</v>
      </c>
    </row>
    <row r="4113" spans="1:37" x14ac:dyDescent="0.2">
      <c r="A4113" t="s">
        <v>4111</v>
      </c>
      <c r="B4113" t="s">
        <v>5123</v>
      </c>
      <c r="C4113" t="s">
        <v>5124</v>
      </c>
      <c r="D4113" t="s">
        <v>13096</v>
      </c>
      <c r="E4113" t="s">
        <v>13178</v>
      </c>
      <c r="F4113" s="35" t="s">
        <v>13179</v>
      </c>
      <c r="G4113" s="1" t="s">
        <v>5104</v>
      </c>
      <c r="H4113" s="1" t="s">
        <v>5104</v>
      </c>
      <c r="I4113" s="3">
        <v>2</v>
      </c>
      <c r="J4113" s="1">
        <v>0</v>
      </c>
      <c r="K4113" s="1">
        <v>0</v>
      </c>
      <c r="L4113" s="3">
        <v>1</v>
      </c>
      <c r="M4113" s="6" t="s">
        <v>2</v>
      </c>
      <c r="N4113" s="13">
        <v>188.8</v>
      </c>
      <c r="O4113" s="3" t="s">
        <v>14989</v>
      </c>
      <c r="P4113" s="1">
        <v>5.88</v>
      </c>
      <c r="Q4113" s="1">
        <v>5.88</v>
      </c>
      <c r="R4113" s="3">
        <v>47</v>
      </c>
      <c r="S4113" s="1">
        <v>30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20</v>
      </c>
      <c r="Z4113" s="1">
        <v>0</v>
      </c>
      <c r="AA4113" s="1">
        <v>40</v>
      </c>
      <c r="AB4113" s="1">
        <v>10</v>
      </c>
      <c r="AC4113" s="3">
        <v>11</v>
      </c>
      <c r="AD4113" s="1">
        <v>-1.4570800000000001E-4</v>
      </c>
      <c r="AE4113" s="1">
        <v>-4.0820417547275098E-2</v>
      </c>
      <c r="AF4113" s="1">
        <v>1</v>
      </c>
      <c r="AG4113" s="1">
        <v>1</v>
      </c>
      <c r="AH4113" s="1">
        <v>11</v>
      </c>
      <c r="AI4113" s="1">
        <v>1</v>
      </c>
      <c r="AJ4113" s="1">
        <v>1</v>
      </c>
      <c r="AK4113" s="1">
        <v>51</v>
      </c>
    </row>
    <row r="4114" spans="1:37" x14ac:dyDescent="0.2">
      <c r="A4114" t="s">
        <v>4112</v>
      </c>
      <c r="B4114" t="s">
        <v>5123</v>
      </c>
      <c r="C4114" t="s">
        <v>5124</v>
      </c>
      <c r="D4114" t="s">
        <v>13096</v>
      </c>
      <c r="E4114" t="s">
        <v>13180</v>
      </c>
      <c r="F4114" s="35" t="s">
        <v>13181</v>
      </c>
      <c r="G4114" s="1" t="s">
        <v>5104</v>
      </c>
      <c r="H4114" s="1" t="s">
        <v>5104</v>
      </c>
      <c r="I4114" s="3">
        <v>1</v>
      </c>
      <c r="J4114" s="1">
        <v>0</v>
      </c>
      <c r="K4114" s="1">
        <v>0</v>
      </c>
      <c r="L4114" s="3">
        <v>1</v>
      </c>
      <c r="M4114" s="6">
        <v>157.5</v>
      </c>
      <c r="N4114" s="13">
        <v>157.5</v>
      </c>
      <c r="O4114" s="3">
        <v>44</v>
      </c>
      <c r="P4114" s="1">
        <v>5.9924999999999997</v>
      </c>
      <c r="Q4114" s="1">
        <v>5.9924999999999997</v>
      </c>
      <c r="R4114" s="3">
        <v>47</v>
      </c>
      <c r="S4114" s="1">
        <v>30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20</v>
      </c>
      <c r="Z4114" s="1">
        <v>0</v>
      </c>
      <c r="AA4114" s="1">
        <v>40</v>
      </c>
      <c r="AB4114" s="1">
        <v>10</v>
      </c>
      <c r="AC4114" s="3">
        <v>11</v>
      </c>
      <c r="AD4114" s="1">
        <v>-1.4570800000000001E-4</v>
      </c>
      <c r="AE4114" s="1">
        <v>-4.0820417547275098E-2</v>
      </c>
      <c r="AF4114" s="1">
        <v>1</v>
      </c>
      <c r="AG4114" s="1">
        <v>1</v>
      </c>
      <c r="AH4114" s="1">
        <v>11</v>
      </c>
      <c r="AI4114" s="1">
        <v>4</v>
      </c>
      <c r="AJ4114" s="1">
        <v>4</v>
      </c>
      <c r="AK4114" s="1">
        <v>51</v>
      </c>
    </row>
    <row r="4115" spans="1:37" x14ac:dyDescent="0.2">
      <c r="A4115" t="s">
        <v>4113</v>
      </c>
      <c r="B4115" t="s">
        <v>5123</v>
      </c>
      <c r="C4115" t="s">
        <v>5124</v>
      </c>
      <c r="D4115" t="s">
        <v>13096</v>
      </c>
      <c r="E4115" t="s">
        <v>11966</v>
      </c>
      <c r="F4115" s="35" t="s">
        <v>13182</v>
      </c>
      <c r="G4115" s="1" t="s">
        <v>5104</v>
      </c>
      <c r="H4115" s="1" t="s">
        <v>5104</v>
      </c>
      <c r="I4115" s="3">
        <v>2</v>
      </c>
      <c r="J4115" s="1">
        <v>0</v>
      </c>
      <c r="K4115" s="1">
        <v>0</v>
      </c>
      <c r="L4115" s="3">
        <v>1</v>
      </c>
      <c r="M4115" s="6">
        <v>155</v>
      </c>
      <c r="N4115" s="13">
        <v>155</v>
      </c>
      <c r="O4115" s="3">
        <v>44</v>
      </c>
      <c r="P4115" s="1">
        <v>3.6124999999999998</v>
      </c>
      <c r="Q4115" s="1">
        <v>3.6124999999999998</v>
      </c>
      <c r="R4115" s="3">
        <v>47</v>
      </c>
      <c r="S4115" s="1">
        <v>30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20</v>
      </c>
      <c r="Z4115" s="1">
        <v>0</v>
      </c>
      <c r="AA4115" s="1">
        <v>40</v>
      </c>
      <c r="AB4115" s="1">
        <v>10</v>
      </c>
      <c r="AC4115" s="3">
        <v>11</v>
      </c>
      <c r="AD4115" s="1">
        <v>-1.4570800000000001E-4</v>
      </c>
      <c r="AE4115" s="1">
        <v>-4.0820417547275098E-2</v>
      </c>
      <c r="AF4115" s="1">
        <v>1</v>
      </c>
      <c r="AG4115" s="1">
        <v>1</v>
      </c>
      <c r="AH4115" s="1">
        <v>11</v>
      </c>
      <c r="AI4115" s="1">
        <v>4</v>
      </c>
      <c r="AJ4115" s="1">
        <v>4</v>
      </c>
      <c r="AK4115" s="1">
        <v>51</v>
      </c>
    </row>
    <row r="4116" spans="1:37" x14ac:dyDescent="0.2">
      <c r="A4116" t="s">
        <v>4114</v>
      </c>
      <c r="B4116" t="s">
        <v>5123</v>
      </c>
      <c r="C4116" t="s">
        <v>5124</v>
      </c>
      <c r="D4116" t="s">
        <v>13096</v>
      </c>
      <c r="E4116" t="s">
        <v>13183</v>
      </c>
      <c r="F4116" s="35" t="s">
        <v>13184</v>
      </c>
      <c r="G4116" s="1" t="s">
        <v>5104</v>
      </c>
      <c r="H4116" s="1" t="s">
        <v>5104</v>
      </c>
      <c r="I4116" s="3">
        <v>1</v>
      </c>
      <c r="J4116" s="1">
        <v>0</v>
      </c>
      <c r="K4116" s="1">
        <v>0</v>
      </c>
      <c r="L4116" s="3">
        <v>1</v>
      </c>
      <c r="M4116" s="6">
        <v>323</v>
      </c>
      <c r="N4116" s="13">
        <v>323</v>
      </c>
      <c r="O4116" s="3">
        <v>44</v>
      </c>
      <c r="P4116" s="1" t="s">
        <v>2</v>
      </c>
      <c r="Q4116" s="1">
        <v>3.1549999999999998</v>
      </c>
      <c r="R4116" s="3" t="s">
        <v>14989</v>
      </c>
      <c r="S4116" s="1">
        <v>30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20</v>
      </c>
      <c r="Z4116" s="1">
        <v>0</v>
      </c>
      <c r="AA4116" s="1">
        <v>40</v>
      </c>
      <c r="AB4116" s="1">
        <v>10</v>
      </c>
      <c r="AC4116" s="3">
        <v>11</v>
      </c>
      <c r="AD4116" s="1">
        <v>-1.4570800000000001E-4</v>
      </c>
      <c r="AE4116" s="1">
        <v>-4.0820417547275098E-2</v>
      </c>
      <c r="AF4116" s="1">
        <v>1</v>
      </c>
      <c r="AG4116" s="1">
        <v>1</v>
      </c>
      <c r="AH4116" s="1">
        <v>11</v>
      </c>
      <c r="AI4116" s="1">
        <v>1</v>
      </c>
      <c r="AJ4116" s="1">
        <v>1</v>
      </c>
      <c r="AK4116" s="1">
        <v>51</v>
      </c>
    </row>
    <row r="4117" spans="1:37" x14ac:dyDescent="0.2">
      <c r="A4117" t="s">
        <v>4115</v>
      </c>
      <c r="B4117" t="s">
        <v>5123</v>
      </c>
      <c r="C4117" t="s">
        <v>5124</v>
      </c>
      <c r="D4117" t="s">
        <v>13096</v>
      </c>
      <c r="E4117" t="s">
        <v>13185</v>
      </c>
      <c r="F4117" s="35" t="s">
        <v>13186</v>
      </c>
      <c r="G4117" s="1" t="s">
        <v>5104</v>
      </c>
      <c r="H4117" s="1" t="s">
        <v>5104</v>
      </c>
      <c r="I4117" s="3">
        <v>1</v>
      </c>
      <c r="J4117" s="1">
        <v>1</v>
      </c>
      <c r="K4117" s="1">
        <v>1</v>
      </c>
      <c r="L4117" s="3">
        <v>1</v>
      </c>
      <c r="M4117" s="6">
        <v>134</v>
      </c>
      <c r="N4117" s="13">
        <v>134</v>
      </c>
      <c r="O4117" s="3">
        <v>44</v>
      </c>
      <c r="P4117" s="1">
        <v>5.95</v>
      </c>
      <c r="Q4117" s="1">
        <v>5.95</v>
      </c>
      <c r="R4117" s="3">
        <v>47</v>
      </c>
      <c r="S4117" s="1">
        <v>30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20</v>
      </c>
      <c r="Z4117" s="1">
        <v>0</v>
      </c>
      <c r="AA4117" s="1">
        <v>40</v>
      </c>
      <c r="AB4117" s="1">
        <v>10</v>
      </c>
      <c r="AC4117" s="3">
        <v>11</v>
      </c>
      <c r="AD4117" s="1">
        <v>-1.4570800000000001E-4</v>
      </c>
      <c r="AE4117" s="1">
        <v>-4.0820417547275098E-2</v>
      </c>
      <c r="AF4117" s="1">
        <v>1</v>
      </c>
      <c r="AG4117" s="1">
        <v>1</v>
      </c>
      <c r="AH4117" s="1">
        <v>11</v>
      </c>
      <c r="AI4117" s="1">
        <v>18</v>
      </c>
      <c r="AJ4117" s="1">
        <v>18</v>
      </c>
      <c r="AK4117" s="1">
        <v>51</v>
      </c>
    </row>
    <row r="4118" spans="1:37" x14ac:dyDescent="0.2">
      <c r="A4118" t="s">
        <v>4116</v>
      </c>
      <c r="B4118" t="s">
        <v>5123</v>
      </c>
      <c r="C4118" t="s">
        <v>5124</v>
      </c>
      <c r="D4118" t="s">
        <v>13096</v>
      </c>
      <c r="E4118" t="s">
        <v>13187</v>
      </c>
      <c r="F4118" s="35" t="s">
        <v>13188</v>
      </c>
      <c r="G4118" s="1" t="s">
        <v>5104</v>
      </c>
      <c r="H4118" s="1" t="s">
        <v>5104</v>
      </c>
      <c r="I4118" s="3">
        <v>2</v>
      </c>
      <c r="J4118" s="1">
        <v>0</v>
      </c>
      <c r="K4118" s="1">
        <v>0</v>
      </c>
      <c r="L4118" s="3">
        <v>1</v>
      </c>
      <c r="M4118" s="6">
        <v>180</v>
      </c>
      <c r="N4118" s="13">
        <v>180</v>
      </c>
      <c r="O4118" s="3">
        <v>44</v>
      </c>
      <c r="P4118" s="1" t="s">
        <v>2</v>
      </c>
      <c r="Q4118" s="1">
        <v>3.2576000000000001</v>
      </c>
      <c r="R4118" s="3" t="s">
        <v>14989</v>
      </c>
      <c r="S4118" s="1">
        <v>30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20</v>
      </c>
      <c r="Z4118" s="1">
        <v>0</v>
      </c>
      <c r="AA4118" s="1">
        <v>40</v>
      </c>
      <c r="AB4118" s="1">
        <v>10</v>
      </c>
      <c r="AC4118" s="3">
        <v>11</v>
      </c>
      <c r="AD4118" s="1">
        <v>-1.4570800000000001E-4</v>
      </c>
      <c r="AE4118" s="1">
        <v>-4.0820417547275098E-2</v>
      </c>
      <c r="AF4118" s="1">
        <v>1</v>
      </c>
      <c r="AG4118" s="1">
        <v>1</v>
      </c>
      <c r="AH4118" s="1">
        <v>11</v>
      </c>
      <c r="AI4118" s="1">
        <v>1</v>
      </c>
      <c r="AJ4118" s="1">
        <v>1</v>
      </c>
      <c r="AK4118" s="1">
        <v>51</v>
      </c>
    </row>
    <row r="4119" spans="1:37" x14ac:dyDescent="0.2">
      <c r="A4119" t="s">
        <v>4117</v>
      </c>
      <c r="B4119" t="s">
        <v>5123</v>
      </c>
      <c r="C4119" t="s">
        <v>5124</v>
      </c>
      <c r="D4119" t="s">
        <v>13096</v>
      </c>
      <c r="E4119" t="s">
        <v>13189</v>
      </c>
      <c r="F4119" s="35" t="s">
        <v>13190</v>
      </c>
      <c r="G4119" s="1" t="s">
        <v>5104</v>
      </c>
      <c r="H4119" s="1" t="s">
        <v>5104</v>
      </c>
      <c r="I4119" s="3">
        <v>2</v>
      </c>
      <c r="J4119" s="1">
        <v>0</v>
      </c>
      <c r="K4119" s="1">
        <v>0</v>
      </c>
      <c r="L4119" s="3">
        <v>1</v>
      </c>
      <c r="M4119" s="6">
        <v>112</v>
      </c>
      <c r="N4119" s="13">
        <v>112</v>
      </c>
      <c r="O4119" s="3">
        <v>1</v>
      </c>
      <c r="P4119" s="1" t="s">
        <v>2</v>
      </c>
      <c r="Q4119" s="1">
        <v>4.3979999999999997</v>
      </c>
      <c r="R4119" s="3" t="s">
        <v>14989</v>
      </c>
      <c r="S4119" s="1">
        <v>30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20</v>
      </c>
      <c r="Z4119" s="1">
        <v>0</v>
      </c>
      <c r="AA4119" s="1">
        <v>40</v>
      </c>
      <c r="AB4119" s="1">
        <v>10</v>
      </c>
      <c r="AC4119" s="3">
        <v>11</v>
      </c>
      <c r="AD4119" s="1">
        <v>-1.4570800000000001E-4</v>
      </c>
      <c r="AE4119" s="1">
        <v>-4.0820417547275098E-2</v>
      </c>
      <c r="AF4119" s="1">
        <v>1</v>
      </c>
      <c r="AG4119" s="1">
        <v>1</v>
      </c>
      <c r="AH4119" s="1">
        <v>11</v>
      </c>
      <c r="AI4119" s="1">
        <v>1</v>
      </c>
      <c r="AJ4119" s="1">
        <v>1</v>
      </c>
      <c r="AK4119" s="1">
        <v>51</v>
      </c>
    </row>
    <row r="4120" spans="1:37" x14ac:dyDescent="0.2">
      <c r="A4120" t="s">
        <v>4118</v>
      </c>
      <c r="B4120" t="s">
        <v>5123</v>
      </c>
      <c r="C4120" t="s">
        <v>5124</v>
      </c>
      <c r="D4120" t="s">
        <v>13096</v>
      </c>
      <c r="E4120" t="s">
        <v>13191</v>
      </c>
      <c r="F4120" s="35" t="s">
        <v>13192</v>
      </c>
      <c r="G4120" s="1" t="s">
        <v>5104</v>
      </c>
      <c r="H4120" s="1" t="s">
        <v>5104</v>
      </c>
      <c r="I4120" s="3">
        <v>1</v>
      </c>
      <c r="J4120" s="1">
        <v>0</v>
      </c>
      <c r="K4120" s="1">
        <v>0</v>
      </c>
      <c r="L4120" s="3">
        <v>1</v>
      </c>
      <c r="M4120" s="6">
        <v>130</v>
      </c>
      <c r="N4120" s="13">
        <v>130</v>
      </c>
      <c r="O4120" s="3">
        <v>44</v>
      </c>
      <c r="P4120" s="1">
        <v>4.875</v>
      </c>
      <c r="Q4120" s="1">
        <v>4.875</v>
      </c>
      <c r="R4120" s="3">
        <v>47</v>
      </c>
      <c r="S4120" s="1">
        <v>30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20</v>
      </c>
      <c r="Z4120" s="1">
        <v>0</v>
      </c>
      <c r="AA4120" s="1">
        <v>40</v>
      </c>
      <c r="AB4120" s="1">
        <v>10</v>
      </c>
      <c r="AC4120" s="3">
        <v>11</v>
      </c>
      <c r="AD4120" s="1">
        <v>-1.4570800000000001E-4</v>
      </c>
      <c r="AE4120" s="1">
        <v>-4.0820417547275098E-2</v>
      </c>
      <c r="AF4120" s="1">
        <v>1</v>
      </c>
      <c r="AG4120" s="1">
        <v>1</v>
      </c>
      <c r="AH4120" s="1">
        <v>11</v>
      </c>
      <c r="AI4120" s="1">
        <v>7</v>
      </c>
      <c r="AJ4120" s="1">
        <v>7</v>
      </c>
      <c r="AK4120" s="1">
        <v>51</v>
      </c>
    </row>
    <row r="4121" spans="1:37" x14ac:dyDescent="0.2">
      <c r="A4121" t="s">
        <v>4119</v>
      </c>
      <c r="B4121" t="s">
        <v>5123</v>
      </c>
      <c r="C4121" t="s">
        <v>5124</v>
      </c>
      <c r="D4121" t="s">
        <v>13096</v>
      </c>
      <c r="E4121" t="s">
        <v>13193</v>
      </c>
      <c r="F4121" s="35" t="s">
        <v>13194</v>
      </c>
      <c r="G4121" s="1" t="s">
        <v>5104</v>
      </c>
      <c r="H4121" s="1" t="s">
        <v>5104</v>
      </c>
      <c r="I4121" s="3">
        <v>1</v>
      </c>
      <c r="J4121" s="1">
        <v>0</v>
      </c>
      <c r="K4121" s="1">
        <v>0</v>
      </c>
      <c r="L4121" s="3">
        <v>1</v>
      </c>
      <c r="M4121" s="6">
        <v>124</v>
      </c>
      <c r="N4121" s="13">
        <v>124</v>
      </c>
      <c r="O4121" s="3">
        <v>44</v>
      </c>
      <c r="P4121" s="1">
        <v>5.4424999999999999</v>
      </c>
      <c r="Q4121" s="1">
        <v>5.4424999999999999</v>
      </c>
      <c r="R4121" s="3">
        <v>47</v>
      </c>
      <c r="S4121" s="1">
        <v>30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20</v>
      </c>
      <c r="Z4121" s="1">
        <v>0</v>
      </c>
      <c r="AA4121" s="1">
        <v>40</v>
      </c>
      <c r="AB4121" s="1">
        <v>10</v>
      </c>
      <c r="AC4121" s="3">
        <v>11</v>
      </c>
      <c r="AD4121" s="1">
        <v>-1.4570800000000001E-4</v>
      </c>
      <c r="AE4121" s="1">
        <v>-4.0820417547275098E-2</v>
      </c>
      <c r="AF4121" s="1">
        <v>1</v>
      </c>
      <c r="AG4121" s="1">
        <v>1</v>
      </c>
      <c r="AH4121" s="1">
        <v>11</v>
      </c>
      <c r="AI4121" s="1">
        <v>5</v>
      </c>
      <c r="AJ4121" s="1">
        <v>5</v>
      </c>
      <c r="AK4121" s="1">
        <v>51</v>
      </c>
    </row>
    <row r="4122" spans="1:37" x14ac:dyDescent="0.2">
      <c r="A4122" t="s">
        <v>4120</v>
      </c>
      <c r="B4122" t="s">
        <v>5123</v>
      </c>
      <c r="C4122" t="s">
        <v>5124</v>
      </c>
      <c r="D4122" t="s">
        <v>13096</v>
      </c>
      <c r="E4122" t="s">
        <v>13195</v>
      </c>
      <c r="F4122" s="35" t="s">
        <v>13196</v>
      </c>
      <c r="G4122" s="1" t="s">
        <v>5104</v>
      </c>
      <c r="H4122" s="1" t="s">
        <v>5104</v>
      </c>
      <c r="I4122" s="3">
        <v>2</v>
      </c>
      <c r="J4122" s="1">
        <v>0</v>
      </c>
      <c r="K4122" s="1">
        <v>0</v>
      </c>
      <c r="L4122" s="3">
        <v>1</v>
      </c>
      <c r="M4122" s="6">
        <v>67.3</v>
      </c>
      <c r="N4122" s="13">
        <v>67.3</v>
      </c>
      <c r="O4122" s="3">
        <v>44</v>
      </c>
      <c r="P4122" s="1">
        <v>2.15</v>
      </c>
      <c r="Q4122" s="1">
        <v>2.15</v>
      </c>
      <c r="R4122" s="3">
        <v>47</v>
      </c>
      <c r="S4122" s="1">
        <v>40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30</v>
      </c>
      <c r="AB4122" s="1">
        <v>30</v>
      </c>
      <c r="AC4122" s="3">
        <v>11</v>
      </c>
      <c r="AD4122" s="1">
        <v>1.539997E-3</v>
      </c>
      <c r="AE4122" s="1">
        <v>2.6239466887201499E-2</v>
      </c>
      <c r="AF4122" s="1">
        <v>1</v>
      </c>
      <c r="AG4122" s="1">
        <v>1</v>
      </c>
      <c r="AH4122" s="1">
        <v>11</v>
      </c>
      <c r="AI4122" s="1">
        <v>1</v>
      </c>
      <c r="AJ4122" s="1">
        <v>1</v>
      </c>
      <c r="AK4122" s="1">
        <v>51</v>
      </c>
    </row>
    <row r="4123" spans="1:37" x14ac:dyDescent="0.2">
      <c r="A4123" t="s">
        <v>4121</v>
      </c>
      <c r="B4123" t="s">
        <v>5123</v>
      </c>
      <c r="C4123" t="s">
        <v>5124</v>
      </c>
      <c r="D4123" t="s">
        <v>13096</v>
      </c>
      <c r="E4123" t="s">
        <v>13197</v>
      </c>
      <c r="F4123" s="35" t="s">
        <v>13198</v>
      </c>
      <c r="G4123" s="1" t="s">
        <v>5104</v>
      </c>
      <c r="H4123" s="1" t="s">
        <v>5104</v>
      </c>
      <c r="I4123" s="3">
        <v>2</v>
      </c>
      <c r="J4123" s="1">
        <v>0</v>
      </c>
      <c r="K4123" s="1">
        <v>0</v>
      </c>
      <c r="L4123" s="3">
        <v>1</v>
      </c>
      <c r="M4123" s="6">
        <v>108.5</v>
      </c>
      <c r="N4123" s="13">
        <v>108.5</v>
      </c>
      <c r="O4123" s="3">
        <v>44</v>
      </c>
      <c r="P4123" s="1">
        <v>2.15</v>
      </c>
      <c r="Q4123" s="1">
        <v>2.15</v>
      </c>
      <c r="R4123" s="3">
        <v>47</v>
      </c>
      <c r="S4123" s="1">
        <v>40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30</v>
      </c>
      <c r="AB4123" s="1">
        <v>30</v>
      </c>
      <c r="AC4123" s="3">
        <v>11</v>
      </c>
      <c r="AD4123" s="1">
        <v>1.539997E-3</v>
      </c>
      <c r="AE4123" s="1">
        <v>2.6239466887201499E-2</v>
      </c>
      <c r="AF4123" s="1">
        <v>1</v>
      </c>
      <c r="AG4123" s="1">
        <v>1</v>
      </c>
      <c r="AH4123" s="1">
        <v>11</v>
      </c>
      <c r="AI4123" s="1">
        <v>3</v>
      </c>
      <c r="AJ4123" s="1">
        <v>3</v>
      </c>
      <c r="AK4123" s="1">
        <v>51</v>
      </c>
    </row>
    <row r="4124" spans="1:37" x14ac:dyDescent="0.2">
      <c r="A4124" t="s">
        <v>4122</v>
      </c>
      <c r="B4124" t="s">
        <v>5123</v>
      </c>
      <c r="C4124" t="s">
        <v>5124</v>
      </c>
      <c r="D4124" t="s">
        <v>13096</v>
      </c>
      <c r="E4124" t="s">
        <v>13199</v>
      </c>
      <c r="F4124" s="35" t="s">
        <v>13200</v>
      </c>
      <c r="G4124" s="1" t="s">
        <v>5104</v>
      </c>
      <c r="H4124" s="1" t="s">
        <v>5104</v>
      </c>
      <c r="I4124" s="3">
        <v>1</v>
      </c>
      <c r="J4124" s="1">
        <v>1</v>
      </c>
      <c r="K4124" s="1">
        <v>1</v>
      </c>
      <c r="L4124" s="3">
        <v>1</v>
      </c>
      <c r="M4124" s="6">
        <v>134</v>
      </c>
      <c r="N4124" s="13">
        <v>134</v>
      </c>
      <c r="O4124" s="3">
        <v>44</v>
      </c>
      <c r="P4124" s="1">
        <v>5.9950000000000001</v>
      </c>
      <c r="Q4124" s="1">
        <v>5.9950000000000001</v>
      </c>
      <c r="R4124" s="3">
        <v>47</v>
      </c>
      <c r="S4124" s="1">
        <v>30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20</v>
      </c>
      <c r="Z4124" s="1">
        <v>0</v>
      </c>
      <c r="AA4124" s="1">
        <v>40</v>
      </c>
      <c r="AB4124" s="1">
        <v>10</v>
      </c>
      <c r="AC4124" s="3">
        <v>11</v>
      </c>
      <c r="AD4124" s="1">
        <v>-1.4570800000000001E-4</v>
      </c>
      <c r="AE4124" s="1">
        <v>-4.0820417547275098E-2</v>
      </c>
      <c r="AF4124" s="1">
        <v>1</v>
      </c>
      <c r="AG4124" s="1">
        <v>1</v>
      </c>
      <c r="AH4124" s="1">
        <v>11</v>
      </c>
      <c r="AI4124" s="1">
        <v>2</v>
      </c>
      <c r="AJ4124" s="1">
        <v>2</v>
      </c>
      <c r="AK4124" s="1">
        <v>51</v>
      </c>
    </row>
    <row r="4125" spans="1:37" x14ac:dyDescent="0.2">
      <c r="A4125" t="s">
        <v>4123</v>
      </c>
      <c r="B4125" t="s">
        <v>5123</v>
      </c>
      <c r="C4125" t="s">
        <v>5124</v>
      </c>
      <c r="D4125" t="s">
        <v>13096</v>
      </c>
      <c r="E4125" t="s">
        <v>13201</v>
      </c>
      <c r="F4125" s="35" t="s">
        <v>13202</v>
      </c>
      <c r="G4125" s="1" t="s">
        <v>5104</v>
      </c>
      <c r="H4125" s="1" t="s">
        <v>5104</v>
      </c>
      <c r="I4125" s="3">
        <v>1</v>
      </c>
      <c r="J4125" s="1">
        <v>0</v>
      </c>
      <c r="K4125" s="1">
        <v>0</v>
      </c>
      <c r="L4125" s="3">
        <v>1</v>
      </c>
      <c r="M4125" s="6">
        <v>303</v>
      </c>
      <c r="N4125" s="13">
        <v>303</v>
      </c>
      <c r="O4125" s="3">
        <v>44</v>
      </c>
      <c r="P4125" s="1" t="s">
        <v>2</v>
      </c>
      <c r="Q4125" s="1">
        <v>3.6095999999999999</v>
      </c>
      <c r="R4125" s="3" t="s">
        <v>14989</v>
      </c>
      <c r="S4125" s="1">
        <v>30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20</v>
      </c>
      <c r="Z4125" s="1">
        <v>0</v>
      </c>
      <c r="AA4125" s="1">
        <v>40</v>
      </c>
      <c r="AB4125" s="1">
        <v>10</v>
      </c>
      <c r="AC4125" s="3">
        <v>11</v>
      </c>
      <c r="AD4125" s="1">
        <v>-1.4570800000000001E-4</v>
      </c>
      <c r="AE4125" s="1">
        <v>-4.0820417547275098E-2</v>
      </c>
      <c r="AF4125" s="1">
        <v>1</v>
      </c>
      <c r="AG4125" s="1">
        <v>1</v>
      </c>
      <c r="AH4125" s="1">
        <v>11</v>
      </c>
      <c r="AI4125" s="1">
        <v>2</v>
      </c>
      <c r="AJ4125" s="1">
        <v>2</v>
      </c>
      <c r="AK4125" s="1">
        <v>51</v>
      </c>
    </row>
    <row r="4126" spans="1:37" x14ac:dyDescent="0.2">
      <c r="A4126" t="s">
        <v>4124</v>
      </c>
      <c r="B4126" t="s">
        <v>5123</v>
      </c>
      <c r="C4126" t="s">
        <v>5254</v>
      </c>
      <c r="D4126" t="s">
        <v>13203</v>
      </c>
      <c r="E4126" t="s">
        <v>5307</v>
      </c>
      <c r="F4126" s="35" t="s">
        <v>13204</v>
      </c>
      <c r="G4126" s="1" t="s">
        <v>5105</v>
      </c>
      <c r="H4126" s="1" t="s">
        <v>5105</v>
      </c>
      <c r="I4126" s="3">
        <v>1</v>
      </c>
      <c r="J4126" s="1">
        <v>0</v>
      </c>
      <c r="K4126" s="1">
        <v>0</v>
      </c>
      <c r="L4126" s="3">
        <v>1</v>
      </c>
      <c r="M4126" s="6">
        <v>1156.3</v>
      </c>
      <c r="N4126" s="13">
        <v>1156.3</v>
      </c>
      <c r="O4126" s="3">
        <v>44</v>
      </c>
      <c r="P4126" s="1" t="s">
        <v>2</v>
      </c>
      <c r="Q4126" s="1">
        <v>1.3191999999999999</v>
      </c>
      <c r="R4126" s="3" t="s">
        <v>14989</v>
      </c>
      <c r="S4126" s="1">
        <v>10</v>
      </c>
      <c r="T4126" s="1">
        <v>0</v>
      </c>
      <c r="U4126" s="1">
        <v>0</v>
      </c>
      <c r="V4126" s="1">
        <v>0</v>
      </c>
      <c r="W4126" s="1">
        <v>10</v>
      </c>
      <c r="X4126" s="1">
        <v>0</v>
      </c>
      <c r="Y4126" s="1">
        <v>30</v>
      </c>
      <c r="Z4126" s="1">
        <v>0</v>
      </c>
      <c r="AA4126" s="1">
        <v>30</v>
      </c>
      <c r="AB4126" s="1">
        <v>20</v>
      </c>
      <c r="AC4126" s="3">
        <v>11</v>
      </c>
      <c r="AD4126" s="1">
        <v>-4.9551512999999998E-2</v>
      </c>
      <c r="AE4126" s="1">
        <v>-5.3292887449350901E-2</v>
      </c>
      <c r="AF4126" s="1">
        <v>3</v>
      </c>
      <c r="AG4126" s="1">
        <v>3</v>
      </c>
      <c r="AH4126" s="1">
        <v>11</v>
      </c>
      <c r="AI4126" s="1">
        <v>3</v>
      </c>
      <c r="AJ4126" s="1">
        <v>3</v>
      </c>
      <c r="AK4126" s="1">
        <v>51</v>
      </c>
    </row>
    <row r="4127" spans="1:37" x14ac:dyDescent="0.2">
      <c r="A4127" t="s">
        <v>4125</v>
      </c>
      <c r="B4127" t="s">
        <v>5123</v>
      </c>
      <c r="C4127" t="s">
        <v>5254</v>
      </c>
      <c r="D4127" t="s">
        <v>13203</v>
      </c>
      <c r="E4127" t="s">
        <v>6855</v>
      </c>
      <c r="F4127" s="35" t="s">
        <v>13205</v>
      </c>
      <c r="G4127" s="1" t="s">
        <v>5105</v>
      </c>
      <c r="H4127" s="1" t="s">
        <v>5105</v>
      </c>
      <c r="I4127" s="3">
        <v>1</v>
      </c>
      <c r="J4127" s="1">
        <v>0</v>
      </c>
      <c r="K4127" s="1">
        <v>0</v>
      </c>
      <c r="L4127" s="3">
        <v>1</v>
      </c>
      <c r="M4127" s="6">
        <v>2050</v>
      </c>
      <c r="N4127" s="13">
        <v>2050</v>
      </c>
      <c r="O4127" s="3">
        <v>44</v>
      </c>
      <c r="P4127" s="1">
        <v>1.575</v>
      </c>
      <c r="Q4127" s="1">
        <v>1.575</v>
      </c>
      <c r="R4127" s="3">
        <v>47</v>
      </c>
      <c r="S4127" s="1">
        <v>10</v>
      </c>
      <c r="T4127" s="1">
        <v>0</v>
      </c>
      <c r="U4127" s="1">
        <v>0</v>
      </c>
      <c r="V4127" s="1">
        <v>0</v>
      </c>
      <c r="W4127" s="1">
        <v>10</v>
      </c>
      <c r="X4127" s="1">
        <v>0</v>
      </c>
      <c r="Y4127" s="1">
        <v>30</v>
      </c>
      <c r="Z4127" s="1">
        <v>0</v>
      </c>
      <c r="AA4127" s="1">
        <v>30</v>
      </c>
      <c r="AB4127" s="1">
        <v>20</v>
      </c>
      <c r="AC4127" s="3">
        <v>11</v>
      </c>
      <c r="AD4127" s="1">
        <v>-4.9551512999999998E-2</v>
      </c>
      <c r="AE4127" s="1">
        <v>-5.3292887449350901E-2</v>
      </c>
      <c r="AF4127" s="1">
        <v>3</v>
      </c>
      <c r="AG4127" s="1">
        <v>3</v>
      </c>
      <c r="AH4127" s="1">
        <v>11</v>
      </c>
      <c r="AI4127" s="1">
        <v>2</v>
      </c>
      <c r="AJ4127" s="1">
        <v>2</v>
      </c>
      <c r="AK4127" s="1">
        <v>51</v>
      </c>
    </row>
    <row r="4128" spans="1:37" x14ac:dyDescent="0.2">
      <c r="A4128" t="s">
        <v>4126</v>
      </c>
      <c r="B4128" t="s">
        <v>5123</v>
      </c>
      <c r="C4128" t="s">
        <v>5254</v>
      </c>
      <c r="D4128" t="s">
        <v>13203</v>
      </c>
      <c r="E4128" t="s">
        <v>9129</v>
      </c>
      <c r="F4128" s="35" t="s">
        <v>13206</v>
      </c>
      <c r="G4128" s="1" t="s">
        <v>5105</v>
      </c>
      <c r="H4128" s="1" t="s">
        <v>5105</v>
      </c>
      <c r="I4128" s="3">
        <v>1</v>
      </c>
      <c r="J4128" s="1">
        <v>0</v>
      </c>
      <c r="K4128" s="1">
        <v>0</v>
      </c>
      <c r="L4128" s="3">
        <v>1</v>
      </c>
      <c r="M4128" s="6">
        <v>1060</v>
      </c>
      <c r="N4128" s="13">
        <v>1060</v>
      </c>
      <c r="O4128" s="3">
        <v>44</v>
      </c>
      <c r="P4128" s="1">
        <v>1</v>
      </c>
      <c r="Q4128" s="1">
        <v>1</v>
      </c>
      <c r="R4128" s="3">
        <v>47</v>
      </c>
      <c r="S4128" s="1">
        <v>10</v>
      </c>
      <c r="T4128" s="1">
        <v>0</v>
      </c>
      <c r="U4128" s="1">
        <v>0</v>
      </c>
      <c r="V4128" s="1">
        <v>0</v>
      </c>
      <c r="W4128" s="1">
        <v>10</v>
      </c>
      <c r="X4128" s="1">
        <v>0</v>
      </c>
      <c r="Y4128" s="1">
        <v>30</v>
      </c>
      <c r="Z4128" s="1">
        <v>0</v>
      </c>
      <c r="AA4128" s="1">
        <v>30</v>
      </c>
      <c r="AB4128" s="1">
        <v>20</v>
      </c>
      <c r="AC4128" s="3">
        <v>11</v>
      </c>
      <c r="AD4128" s="1">
        <v>-4.9551512999999998E-2</v>
      </c>
      <c r="AE4128" s="1">
        <v>-5.3292887449350901E-2</v>
      </c>
      <c r="AF4128" s="1">
        <v>3</v>
      </c>
      <c r="AG4128" s="1">
        <v>3</v>
      </c>
      <c r="AH4128" s="1">
        <v>11</v>
      </c>
      <c r="AI4128" s="1">
        <v>3</v>
      </c>
      <c r="AJ4128" s="1">
        <v>3</v>
      </c>
      <c r="AK4128" s="1">
        <v>51</v>
      </c>
    </row>
    <row r="4129" spans="1:37" x14ac:dyDescent="0.2">
      <c r="A4129" t="s">
        <v>4127</v>
      </c>
      <c r="B4129" t="s">
        <v>5123</v>
      </c>
      <c r="C4129" t="s">
        <v>5254</v>
      </c>
      <c r="D4129" t="s">
        <v>13203</v>
      </c>
      <c r="E4129" t="s">
        <v>10151</v>
      </c>
      <c r="F4129" s="35" t="s">
        <v>13207</v>
      </c>
      <c r="G4129" s="1" t="s">
        <v>5105</v>
      </c>
      <c r="H4129" s="1" t="s">
        <v>5105</v>
      </c>
      <c r="I4129" s="3">
        <v>1</v>
      </c>
      <c r="J4129" s="1">
        <v>0</v>
      </c>
      <c r="K4129" s="1">
        <v>0</v>
      </c>
      <c r="L4129" s="3">
        <v>1</v>
      </c>
      <c r="M4129" s="6">
        <v>1327.1</v>
      </c>
      <c r="N4129" s="13">
        <v>1327.1</v>
      </c>
      <c r="O4129" s="3">
        <v>44</v>
      </c>
      <c r="P4129" s="1">
        <v>3.41</v>
      </c>
      <c r="Q4129" s="1">
        <v>3.41</v>
      </c>
      <c r="R4129" s="3">
        <v>47</v>
      </c>
      <c r="S4129" s="1">
        <v>10</v>
      </c>
      <c r="T4129" s="1">
        <v>0</v>
      </c>
      <c r="U4129" s="1">
        <v>0</v>
      </c>
      <c r="V4129" s="1">
        <v>0</v>
      </c>
      <c r="W4129" s="1">
        <v>10</v>
      </c>
      <c r="X4129" s="1">
        <v>0</v>
      </c>
      <c r="Y4129" s="1">
        <v>30</v>
      </c>
      <c r="Z4129" s="1">
        <v>0</v>
      </c>
      <c r="AA4129" s="1">
        <v>30</v>
      </c>
      <c r="AB4129" s="1">
        <v>20</v>
      </c>
      <c r="AC4129" s="3">
        <v>11</v>
      </c>
      <c r="AD4129" s="1">
        <v>-4.9551512999999998E-2</v>
      </c>
      <c r="AE4129" s="1">
        <v>-5.3292887449350901E-2</v>
      </c>
      <c r="AF4129" s="1">
        <v>3</v>
      </c>
      <c r="AG4129" s="1">
        <v>3</v>
      </c>
      <c r="AH4129" s="1">
        <v>11</v>
      </c>
      <c r="AI4129" s="1">
        <v>3</v>
      </c>
      <c r="AJ4129" s="1">
        <v>3</v>
      </c>
      <c r="AK4129" s="1">
        <v>51</v>
      </c>
    </row>
    <row r="4130" spans="1:37" x14ac:dyDescent="0.2">
      <c r="A4130" t="s">
        <v>4128</v>
      </c>
      <c r="B4130" t="s">
        <v>5233</v>
      </c>
      <c r="C4130" t="s">
        <v>5234</v>
      </c>
      <c r="D4130" t="s">
        <v>13208</v>
      </c>
      <c r="E4130" t="s">
        <v>13209</v>
      </c>
      <c r="F4130" s="35" t="s">
        <v>13210</v>
      </c>
      <c r="G4130" s="1" t="s">
        <v>5106</v>
      </c>
      <c r="H4130" s="1" t="s">
        <v>5106</v>
      </c>
      <c r="I4130" s="3">
        <v>1</v>
      </c>
      <c r="J4130" s="1">
        <v>0</v>
      </c>
      <c r="K4130" s="1">
        <v>0</v>
      </c>
      <c r="L4130" s="3">
        <v>1</v>
      </c>
      <c r="M4130" s="6">
        <v>58000.3</v>
      </c>
      <c r="N4130" s="13">
        <v>58000.3</v>
      </c>
      <c r="O4130" s="3">
        <v>44</v>
      </c>
      <c r="P4130" s="1">
        <v>0.99</v>
      </c>
      <c r="Q4130" s="1">
        <v>0.99</v>
      </c>
      <c r="R4130" s="3">
        <v>47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100</v>
      </c>
      <c r="AC4130" s="3">
        <v>11</v>
      </c>
      <c r="AD4130" s="1">
        <v>-9.0224465000000004E-2</v>
      </c>
      <c r="AE4130" s="1">
        <v>7.4363546281954407E-2</v>
      </c>
      <c r="AF4130" s="1">
        <v>1</v>
      </c>
      <c r="AG4130" s="1">
        <v>1</v>
      </c>
      <c r="AH4130" s="1">
        <v>11</v>
      </c>
      <c r="AI4130" s="1">
        <v>4</v>
      </c>
      <c r="AJ4130" s="1">
        <v>4</v>
      </c>
      <c r="AK4130" s="1">
        <v>51</v>
      </c>
    </row>
    <row r="4131" spans="1:37" x14ac:dyDescent="0.2">
      <c r="A4131" t="s">
        <v>4129</v>
      </c>
      <c r="B4131" t="s">
        <v>5233</v>
      </c>
      <c r="C4131" t="s">
        <v>5234</v>
      </c>
      <c r="D4131" t="s">
        <v>13208</v>
      </c>
      <c r="E4131" t="s">
        <v>13211</v>
      </c>
      <c r="F4131" s="35" t="s">
        <v>13212</v>
      </c>
      <c r="G4131" s="1" t="s">
        <v>5106</v>
      </c>
      <c r="H4131" s="1" t="s">
        <v>5106</v>
      </c>
      <c r="I4131" s="3">
        <v>1</v>
      </c>
      <c r="J4131" s="1">
        <v>1</v>
      </c>
      <c r="K4131" s="1">
        <v>1</v>
      </c>
      <c r="L4131" s="3">
        <v>1</v>
      </c>
      <c r="M4131" s="6">
        <v>29499.9</v>
      </c>
      <c r="N4131" s="13">
        <v>29499.9</v>
      </c>
      <c r="O4131" s="3">
        <v>44</v>
      </c>
      <c r="P4131" s="1">
        <v>1</v>
      </c>
      <c r="Q4131" s="1">
        <v>1</v>
      </c>
      <c r="R4131" s="3">
        <v>47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100</v>
      </c>
      <c r="AC4131" s="3">
        <v>11</v>
      </c>
      <c r="AD4131" s="1">
        <v>-9.0224465000000004E-2</v>
      </c>
      <c r="AE4131" s="1">
        <v>7.4363546281954407E-2</v>
      </c>
      <c r="AF4131" s="1">
        <v>1</v>
      </c>
      <c r="AG4131" s="1">
        <v>1</v>
      </c>
      <c r="AH4131" s="1">
        <v>11</v>
      </c>
      <c r="AI4131" s="1">
        <v>3</v>
      </c>
      <c r="AJ4131" s="1">
        <v>3</v>
      </c>
      <c r="AK4131" s="1">
        <v>51</v>
      </c>
    </row>
    <row r="4132" spans="1:37" x14ac:dyDescent="0.2">
      <c r="A4132" t="s">
        <v>4130</v>
      </c>
      <c r="B4132" t="s">
        <v>5233</v>
      </c>
      <c r="C4132" t="s">
        <v>5234</v>
      </c>
      <c r="D4132" t="s">
        <v>13208</v>
      </c>
      <c r="E4132" t="s">
        <v>13213</v>
      </c>
      <c r="F4132" s="35" t="s">
        <v>13214</v>
      </c>
      <c r="G4132" s="1" t="s">
        <v>5106</v>
      </c>
      <c r="H4132" s="1" t="s">
        <v>5106</v>
      </c>
      <c r="I4132" s="3">
        <v>1</v>
      </c>
      <c r="J4132" s="1">
        <v>0</v>
      </c>
      <c r="K4132" s="1">
        <v>0</v>
      </c>
      <c r="L4132" s="3">
        <v>1</v>
      </c>
      <c r="M4132" s="6">
        <v>44050.400000000001</v>
      </c>
      <c r="N4132" s="13">
        <v>44050.400000000001</v>
      </c>
      <c r="O4132" s="3">
        <v>44</v>
      </c>
      <c r="P4132" s="1">
        <v>1</v>
      </c>
      <c r="Q4132" s="1">
        <v>1</v>
      </c>
      <c r="R4132" s="3">
        <v>47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100</v>
      </c>
      <c r="AC4132" s="3">
        <v>11</v>
      </c>
      <c r="AD4132" s="1">
        <v>-9.0224465000000004E-2</v>
      </c>
      <c r="AE4132" s="1">
        <v>7.4363546281954407E-2</v>
      </c>
      <c r="AF4132" s="1">
        <v>1</v>
      </c>
      <c r="AG4132" s="1">
        <v>1</v>
      </c>
      <c r="AH4132" s="1">
        <v>11</v>
      </c>
      <c r="AI4132" s="1">
        <v>5</v>
      </c>
      <c r="AJ4132" s="1">
        <v>5</v>
      </c>
      <c r="AK4132" s="1">
        <v>51</v>
      </c>
    </row>
    <row r="4133" spans="1:37" x14ac:dyDescent="0.2">
      <c r="A4133" t="s">
        <v>4131</v>
      </c>
      <c r="B4133" t="s">
        <v>5123</v>
      </c>
      <c r="C4133" t="s">
        <v>5131</v>
      </c>
      <c r="D4133" t="s">
        <v>13215</v>
      </c>
      <c r="E4133" t="s">
        <v>6824</v>
      </c>
      <c r="F4133" s="35" t="s">
        <v>13216</v>
      </c>
      <c r="G4133" s="1" t="s">
        <v>5104</v>
      </c>
      <c r="H4133" s="1" t="s">
        <v>5104</v>
      </c>
      <c r="I4133" s="3">
        <v>1</v>
      </c>
      <c r="J4133" s="1">
        <v>0</v>
      </c>
      <c r="K4133" s="1">
        <v>0</v>
      </c>
      <c r="L4133" s="3">
        <v>1</v>
      </c>
      <c r="M4133" s="6">
        <v>70.900000000000006</v>
      </c>
      <c r="N4133" s="13">
        <v>70.900000000000006</v>
      </c>
      <c r="O4133" s="3">
        <v>44</v>
      </c>
      <c r="P4133" s="1">
        <v>3.9575</v>
      </c>
      <c r="Q4133" s="1">
        <v>3.9575</v>
      </c>
      <c r="R4133" s="3">
        <v>47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100</v>
      </c>
      <c r="AC4133" s="3">
        <v>11</v>
      </c>
      <c r="AD4133" s="1">
        <v>-9.0224465000000004E-2</v>
      </c>
      <c r="AE4133" s="1">
        <v>7.4363546281954407E-2</v>
      </c>
      <c r="AF4133" s="1">
        <v>1</v>
      </c>
      <c r="AG4133" s="1">
        <v>1</v>
      </c>
      <c r="AH4133" s="1">
        <v>11</v>
      </c>
      <c r="AI4133" s="1">
        <v>4</v>
      </c>
      <c r="AJ4133" s="1">
        <v>4</v>
      </c>
      <c r="AK4133" s="1">
        <v>51</v>
      </c>
    </row>
    <row r="4134" spans="1:37" x14ac:dyDescent="0.2">
      <c r="A4134" t="s">
        <v>4132</v>
      </c>
      <c r="B4134" t="s">
        <v>5123</v>
      </c>
      <c r="C4134" t="s">
        <v>5131</v>
      </c>
      <c r="D4134" t="s">
        <v>13215</v>
      </c>
      <c r="E4134" t="s">
        <v>12256</v>
      </c>
      <c r="F4134" s="35" t="s">
        <v>14939</v>
      </c>
      <c r="G4134" s="1" t="s">
        <v>5104</v>
      </c>
      <c r="H4134" s="1" t="s">
        <v>5104</v>
      </c>
      <c r="I4134" s="3">
        <v>1</v>
      </c>
      <c r="J4134" s="1">
        <v>0</v>
      </c>
      <c r="K4134" s="1">
        <v>0</v>
      </c>
      <c r="L4134" s="3">
        <v>1</v>
      </c>
      <c r="M4134" s="6">
        <v>65.8</v>
      </c>
      <c r="N4134" s="13">
        <v>65.8</v>
      </c>
      <c r="O4134" s="3">
        <v>44</v>
      </c>
      <c r="P4134" s="1">
        <v>4.5149999999999997</v>
      </c>
      <c r="Q4134" s="1">
        <v>4.5149999999999997</v>
      </c>
      <c r="R4134" s="3">
        <v>47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100</v>
      </c>
      <c r="AC4134" s="3">
        <v>11</v>
      </c>
      <c r="AD4134" s="1">
        <v>-9.0224465000000004E-2</v>
      </c>
      <c r="AE4134" s="1">
        <v>7.4363546281954407E-2</v>
      </c>
      <c r="AF4134" s="1">
        <v>1</v>
      </c>
      <c r="AG4134" s="1">
        <v>1</v>
      </c>
      <c r="AH4134" s="1">
        <v>11</v>
      </c>
      <c r="AI4134" s="1">
        <v>2</v>
      </c>
      <c r="AJ4134" s="1">
        <v>2</v>
      </c>
      <c r="AK4134" s="1">
        <v>51</v>
      </c>
    </row>
    <row r="4135" spans="1:37" x14ac:dyDescent="0.2">
      <c r="A4135" t="s">
        <v>4133</v>
      </c>
      <c r="B4135" t="s">
        <v>5123</v>
      </c>
      <c r="C4135" t="s">
        <v>5131</v>
      </c>
      <c r="D4135" t="s">
        <v>13217</v>
      </c>
      <c r="E4135" t="s">
        <v>13218</v>
      </c>
      <c r="F4135" s="35" t="s">
        <v>13219</v>
      </c>
      <c r="G4135" s="1" t="s">
        <v>2</v>
      </c>
      <c r="H4135" s="1" t="s">
        <v>5104</v>
      </c>
      <c r="I4135" s="14" t="s">
        <v>14989</v>
      </c>
      <c r="J4135" s="1" t="s">
        <v>2</v>
      </c>
      <c r="K4135" s="1">
        <v>0</v>
      </c>
      <c r="L4135" s="14" t="s">
        <v>14989</v>
      </c>
      <c r="M4135" s="6">
        <v>25.8</v>
      </c>
      <c r="N4135" s="13">
        <v>25.8</v>
      </c>
      <c r="O4135" s="3">
        <v>44</v>
      </c>
      <c r="P4135" s="1" t="s">
        <v>2</v>
      </c>
      <c r="Q4135" s="1">
        <v>3.6291000000000002</v>
      </c>
      <c r="R4135" s="3" t="s">
        <v>14989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100</v>
      </c>
      <c r="AC4135" s="36">
        <v>1</v>
      </c>
      <c r="AD4135" s="1">
        <v>-9.0224465000000004E-2</v>
      </c>
      <c r="AE4135" s="1">
        <v>7.4363546281954407E-2</v>
      </c>
      <c r="AF4135" s="1" t="s">
        <v>2</v>
      </c>
      <c r="AG4135" s="1">
        <v>1</v>
      </c>
      <c r="AH4135" s="1" t="s">
        <v>14989</v>
      </c>
      <c r="AI4135" s="1">
        <v>2</v>
      </c>
      <c r="AJ4135" s="1">
        <v>2</v>
      </c>
      <c r="AK4135" s="1">
        <v>51</v>
      </c>
    </row>
    <row r="4136" spans="1:37" x14ac:dyDescent="0.2">
      <c r="A4136" t="s">
        <v>4134</v>
      </c>
      <c r="B4136" t="s">
        <v>5123</v>
      </c>
      <c r="C4136" t="s">
        <v>5131</v>
      </c>
      <c r="D4136" t="s">
        <v>13217</v>
      </c>
      <c r="E4136" t="s">
        <v>6925</v>
      </c>
      <c r="F4136" s="35" t="s">
        <v>13220</v>
      </c>
      <c r="G4136" s="1" t="s">
        <v>5104</v>
      </c>
      <c r="H4136" s="1" t="s">
        <v>5104</v>
      </c>
      <c r="I4136" s="3">
        <v>1</v>
      </c>
      <c r="J4136" s="1">
        <v>0</v>
      </c>
      <c r="K4136" s="1">
        <v>0</v>
      </c>
      <c r="L4136" s="3">
        <v>1</v>
      </c>
      <c r="M4136" s="6">
        <v>12.9</v>
      </c>
      <c r="N4136" s="13">
        <v>12.9</v>
      </c>
      <c r="O4136" s="3">
        <v>44</v>
      </c>
      <c r="P4136" s="1">
        <v>3.4</v>
      </c>
      <c r="Q4136" s="1">
        <v>3.4</v>
      </c>
      <c r="R4136" s="3">
        <v>47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50</v>
      </c>
      <c r="AB4136" s="1">
        <v>50</v>
      </c>
      <c r="AC4136" s="3">
        <v>11</v>
      </c>
      <c r="AD4136" s="1">
        <v>-8.8843203999999995E-2</v>
      </c>
      <c r="AE4136" s="1">
        <v>3.02194221042844E-2</v>
      </c>
      <c r="AF4136" s="1">
        <v>1</v>
      </c>
      <c r="AG4136" s="1">
        <v>1</v>
      </c>
      <c r="AH4136" s="1">
        <v>11</v>
      </c>
      <c r="AI4136" s="1">
        <v>1</v>
      </c>
      <c r="AJ4136" s="1">
        <v>1</v>
      </c>
      <c r="AK4136" s="1">
        <v>51</v>
      </c>
    </row>
    <row r="4137" spans="1:37" x14ac:dyDescent="0.2">
      <c r="A4137" t="s">
        <v>4135</v>
      </c>
      <c r="B4137" t="s">
        <v>5123</v>
      </c>
      <c r="C4137" t="s">
        <v>5131</v>
      </c>
      <c r="D4137" t="s">
        <v>13217</v>
      </c>
      <c r="E4137" t="s">
        <v>13221</v>
      </c>
      <c r="F4137" s="35" t="s">
        <v>13222</v>
      </c>
      <c r="G4137" s="1" t="s">
        <v>5104</v>
      </c>
      <c r="H4137" s="1" t="s">
        <v>5104</v>
      </c>
      <c r="I4137" s="3">
        <v>1</v>
      </c>
      <c r="J4137" s="1">
        <v>0</v>
      </c>
      <c r="K4137" s="1">
        <v>0</v>
      </c>
      <c r="L4137" s="3">
        <v>1</v>
      </c>
      <c r="M4137" s="6">
        <v>20</v>
      </c>
      <c r="N4137" s="13">
        <v>20</v>
      </c>
      <c r="O4137" s="3">
        <v>44</v>
      </c>
      <c r="P4137" s="1" t="s">
        <v>2</v>
      </c>
      <c r="Q4137" s="1">
        <v>4.2549999999999999</v>
      </c>
      <c r="R4137" s="3" t="s">
        <v>14989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50</v>
      </c>
      <c r="AB4137" s="1">
        <v>50</v>
      </c>
      <c r="AC4137" s="3">
        <v>11</v>
      </c>
      <c r="AD4137" s="1">
        <v>-8.8843203999999995E-2</v>
      </c>
      <c r="AE4137" s="1">
        <v>3.02194221042844E-2</v>
      </c>
      <c r="AF4137" s="1">
        <v>1</v>
      </c>
      <c r="AG4137" s="1">
        <v>1</v>
      </c>
      <c r="AH4137" s="1">
        <v>11</v>
      </c>
      <c r="AI4137" s="1">
        <v>2</v>
      </c>
      <c r="AJ4137" s="1">
        <v>2</v>
      </c>
      <c r="AK4137" s="1">
        <v>51</v>
      </c>
    </row>
    <row r="4138" spans="1:37" x14ac:dyDescent="0.2">
      <c r="A4138" t="s">
        <v>4136</v>
      </c>
      <c r="B4138" t="s">
        <v>5123</v>
      </c>
      <c r="C4138" t="s">
        <v>5131</v>
      </c>
      <c r="D4138" t="s">
        <v>13217</v>
      </c>
      <c r="E4138" t="s">
        <v>13223</v>
      </c>
      <c r="F4138" s="35" t="s">
        <v>13224</v>
      </c>
      <c r="G4138" s="1" t="s">
        <v>5104</v>
      </c>
      <c r="H4138" s="1" t="s">
        <v>5104</v>
      </c>
      <c r="I4138" s="3">
        <v>1</v>
      </c>
      <c r="J4138" s="1">
        <v>0</v>
      </c>
      <c r="K4138" s="1">
        <v>0</v>
      </c>
      <c r="L4138" s="3">
        <v>1</v>
      </c>
      <c r="M4138" s="6">
        <v>19</v>
      </c>
      <c r="N4138" s="13">
        <v>19</v>
      </c>
      <c r="O4138" s="3">
        <v>44</v>
      </c>
      <c r="P4138" s="1">
        <v>3.4</v>
      </c>
      <c r="Q4138" s="1">
        <v>3.4</v>
      </c>
      <c r="R4138" s="3">
        <v>47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50</v>
      </c>
      <c r="AB4138" s="1">
        <v>50</v>
      </c>
      <c r="AC4138" s="3">
        <v>11</v>
      </c>
      <c r="AD4138" s="1">
        <v>-8.8843203999999995E-2</v>
      </c>
      <c r="AE4138" s="1">
        <v>3.02194221042844E-2</v>
      </c>
      <c r="AF4138" s="1">
        <v>1</v>
      </c>
      <c r="AG4138" s="1">
        <v>1</v>
      </c>
      <c r="AH4138" s="1">
        <v>11</v>
      </c>
      <c r="AI4138" s="1">
        <v>1</v>
      </c>
      <c r="AJ4138" s="1">
        <v>1</v>
      </c>
      <c r="AK4138" s="1">
        <v>51</v>
      </c>
    </row>
    <row r="4139" spans="1:37" x14ac:dyDescent="0.2">
      <c r="A4139" t="s">
        <v>4137</v>
      </c>
      <c r="B4139" t="s">
        <v>5123</v>
      </c>
      <c r="C4139" t="s">
        <v>5131</v>
      </c>
      <c r="D4139" t="s">
        <v>13217</v>
      </c>
      <c r="E4139" t="s">
        <v>13225</v>
      </c>
      <c r="F4139" s="35" t="s">
        <v>13226</v>
      </c>
      <c r="G4139" s="1" t="s">
        <v>5104</v>
      </c>
      <c r="H4139" s="1" t="s">
        <v>5104</v>
      </c>
      <c r="I4139" s="3">
        <v>1</v>
      </c>
      <c r="J4139" s="1">
        <v>0</v>
      </c>
      <c r="K4139" s="1">
        <v>0</v>
      </c>
      <c r="L4139" s="3">
        <v>1</v>
      </c>
      <c r="M4139" s="6">
        <v>22.8</v>
      </c>
      <c r="N4139" s="13">
        <v>22.8</v>
      </c>
      <c r="O4139" s="3">
        <v>44</v>
      </c>
      <c r="P4139" s="1">
        <v>2.21</v>
      </c>
      <c r="Q4139" s="1">
        <v>2.21</v>
      </c>
      <c r="R4139" s="3">
        <v>47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50</v>
      </c>
      <c r="AB4139" s="1">
        <v>50</v>
      </c>
      <c r="AC4139" s="3">
        <v>11</v>
      </c>
      <c r="AD4139" s="1">
        <v>-8.8843203999999995E-2</v>
      </c>
      <c r="AE4139" s="1">
        <v>3.02194221042844E-2</v>
      </c>
      <c r="AF4139" s="1">
        <v>1</v>
      </c>
      <c r="AG4139" s="1">
        <v>1</v>
      </c>
      <c r="AH4139" s="1">
        <v>11</v>
      </c>
      <c r="AI4139" s="1">
        <v>1</v>
      </c>
      <c r="AJ4139" s="1">
        <v>1</v>
      </c>
      <c r="AK4139" s="1">
        <v>51</v>
      </c>
    </row>
    <row r="4140" spans="1:37" x14ac:dyDescent="0.2">
      <c r="A4140" t="s">
        <v>4138</v>
      </c>
      <c r="B4140" t="s">
        <v>5123</v>
      </c>
      <c r="C4140" t="s">
        <v>5131</v>
      </c>
      <c r="D4140" t="s">
        <v>13217</v>
      </c>
      <c r="E4140" t="s">
        <v>13227</v>
      </c>
      <c r="F4140" s="35" t="s">
        <v>13228</v>
      </c>
      <c r="G4140" s="1" t="s">
        <v>5104</v>
      </c>
      <c r="H4140" s="1" t="s">
        <v>5104</v>
      </c>
      <c r="I4140" s="3">
        <v>1</v>
      </c>
      <c r="J4140" s="1">
        <v>0</v>
      </c>
      <c r="K4140" s="1">
        <v>0</v>
      </c>
      <c r="L4140" s="3">
        <v>1</v>
      </c>
      <c r="M4140" s="6">
        <v>13</v>
      </c>
      <c r="N4140" s="13">
        <v>13</v>
      </c>
      <c r="O4140" s="3">
        <v>44</v>
      </c>
      <c r="P4140" s="1">
        <v>3.88</v>
      </c>
      <c r="Q4140" s="1">
        <v>3.88</v>
      </c>
      <c r="R4140" s="3">
        <v>47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50</v>
      </c>
      <c r="AB4140" s="1">
        <v>50</v>
      </c>
      <c r="AC4140" s="3">
        <v>11</v>
      </c>
      <c r="AD4140" s="1">
        <v>-8.8843203999999995E-2</v>
      </c>
      <c r="AE4140" s="1">
        <v>3.02194221042844E-2</v>
      </c>
      <c r="AF4140" s="1">
        <v>1</v>
      </c>
      <c r="AG4140" s="1">
        <v>1</v>
      </c>
      <c r="AH4140" s="1">
        <v>11</v>
      </c>
      <c r="AI4140" s="1">
        <v>1</v>
      </c>
      <c r="AJ4140" s="1">
        <v>1</v>
      </c>
      <c r="AK4140" s="1">
        <v>51</v>
      </c>
    </row>
    <row r="4141" spans="1:37" x14ac:dyDescent="0.2">
      <c r="A4141" t="s">
        <v>4139</v>
      </c>
      <c r="B4141" t="s">
        <v>5123</v>
      </c>
      <c r="C4141" t="s">
        <v>5131</v>
      </c>
      <c r="D4141" t="s">
        <v>13217</v>
      </c>
      <c r="E4141" t="s">
        <v>11408</v>
      </c>
      <c r="F4141" s="35" t="s">
        <v>13229</v>
      </c>
      <c r="G4141" s="1" t="s">
        <v>5104</v>
      </c>
      <c r="H4141" s="1" t="s">
        <v>5104</v>
      </c>
      <c r="I4141" s="3">
        <v>1</v>
      </c>
      <c r="J4141" s="1">
        <v>0</v>
      </c>
      <c r="K4141" s="1">
        <v>0</v>
      </c>
      <c r="L4141" s="3">
        <v>1</v>
      </c>
      <c r="M4141" s="6">
        <v>11.4</v>
      </c>
      <c r="N4141" s="13">
        <v>11.4</v>
      </c>
      <c r="O4141" s="3">
        <v>44</v>
      </c>
      <c r="P4141" s="1">
        <v>3.43</v>
      </c>
      <c r="Q4141" s="1">
        <v>3.43</v>
      </c>
      <c r="R4141" s="3">
        <v>47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50</v>
      </c>
      <c r="AB4141" s="1">
        <v>50</v>
      </c>
      <c r="AC4141" s="3">
        <v>11</v>
      </c>
      <c r="AD4141" s="1">
        <v>-8.8843203999999995E-2</v>
      </c>
      <c r="AE4141" s="1">
        <v>3.02194221042844E-2</v>
      </c>
      <c r="AF4141" s="1">
        <v>1</v>
      </c>
      <c r="AG4141" s="1">
        <v>1</v>
      </c>
      <c r="AH4141" s="1">
        <v>11</v>
      </c>
      <c r="AI4141" s="1">
        <v>3</v>
      </c>
      <c r="AJ4141" s="1">
        <v>3</v>
      </c>
      <c r="AK4141" s="1">
        <v>51</v>
      </c>
    </row>
    <row r="4142" spans="1:37" x14ac:dyDescent="0.2">
      <c r="A4142" t="s">
        <v>4140</v>
      </c>
      <c r="B4142" t="s">
        <v>5123</v>
      </c>
      <c r="C4142" t="s">
        <v>5131</v>
      </c>
      <c r="D4142" t="s">
        <v>13217</v>
      </c>
      <c r="E4142" t="s">
        <v>7345</v>
      </c>
      <c r="F4142" s="35" t="s">
        <v>13230</v>
      </c>
      <c r="G4142" s="1" t="s">
        <v>5104</v>
      </c>
      <c r="H4142" s="1" t="s">
        <v>5104</v>
      </c>
      <c r="I4142" s="3">
        <v>1</v>
      </c>
      <c r="J4142" s="1">
        <v>0</v>
      </c>
      <c r="K4142" s="1">
        <v>0</v>
      </c>
      <c r="L4142" s="3">
        <v>1</v>
      </c>
      <c r="M4142" s="6">
        <v>12.3</v>
      </c>
      <c r="N4142" s="13">
        <v>12.3</v>
      </c>
      <c r="O4142" s="3">
        <v>44</v>
      </c>
      <c r="P4142" s="1">
        <v>3.06</v>
      </c>
      <c r="Q4142" s="1">
        <v>3.06</v>
      </c>
      <c r="R4142" s="3">
        <v>47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50</v>
      </c>
      <c r="AB4142" s="1">
        <v>50</v>
      </c>
      <c r="AC4142" s="3">
        <v>11</v>
      </c>
      <c r="AD4142" s="1">
        <v>-8.8843203999999995E-2</v>
      </c>
      <c r="AE4142" s="1">
        <v>3.02194221042844E-2</v>
      </c>
      <c r="AF4142" s="1">
        <v>1</v>
      </c>
      <c r="AG4142" s="1">
        <v>1</v>
      </c>
      <c r="AH4142" s="1">
        <v>11</v>
      </c>
      <c r="AI4142" s="1">
        <v>4</v>
      </c>
      <c r="AJ4142" s="1">
        <v>4</v>
      </c>
      <c r="AK4142" s="1">
        <v>51</v>
      </c>
    </row>
    <row r="4143" spans="1:37" x14ac:dyDescent="0.2">
      <c r="A4143" t="s">
        <v>4141</v>
      </c>
      <c r="B4143" t="s">
        <v>5123</v>
      </c>
      <c r="C4143" t="s">
        <v>5131</v>
      </c>
      <c r="D4143" t="s">
        <v>13217</v>
      </c>
      <c r="E4143" t="s">
        <v>5757</v>
      </c>
      <c r="F4143" s="35" t="s">
        <v>13231</v>
      </c>
      <c r="G4143" s="1" t="s">
        <v>5104</v>
      </c>
      <c r="H4143" s="1" t="s">
        <v>5104</v>
      </c>
      <c r="I4143" s="3">
        <v>1</v>
      </c>
      <c r="J4143" s="1">
        <v>0</v>
      </c>
      <c r="K4143" s="1">
        <v>0</v>
      </c>
      <c r="L4143" s="3">
        <v>1</v>
      </c>
      <c r="M4143" s="6">
        <v>20</v>
      </c>
      <c r="N4143" s="13">
        <v>20</v>
      </c>
      <c r="O4143" s="3">
        <v>44</v>
      </c>
      <c r="P4143" s="1">
        <v>3.88</v>
      </c>
      <c r="Q4143" s="1">
        <v>3.88</v>
      </c>
      <c r="R4143" s="3">
        <v>47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50</v>
      </c>
      <c r="AB4143" s="1">
        <v>50</v>
      </c>
      <c r="AC4143" s="3">
        <v>11</v>
      </c>
      <c r="AD4143" s="1">
        <v>-8.8843203999999995E-2</v>
      </c>
      <c r="AE4143" s="1">
        <v>3.02194221042844E-2</v>
      </c>
      <c r="AF4143" s="1">
        <v>1</v>
      </c>
      <c r="AG4143" s="1">
        <v>1</v>
      </c>
      <c r="AH4143" s="1">
        <v>11</v>
      </c>
      <c r="AI4143" s="1">
        <v>1</v>
      </c>
      <c r="AJ4143" s="1">
        <v>1</v>
      </c>
      <c r="AK4143" s="1">
        <v>51</v>
      </c>
    </row>
    <row r="4144" spans="1:37" x14ac:dyDescent="0.2">
      <c r="A4144" t="s">
        <v>4142</v>
      </c>
      <c r="B4144" t="s">
        <v>5123</v>
      </c>
      <c r="C4144" t="s">
        <v>5131</v>
      </c>
      <c r="D4144" t="s">
        <v>13217</v>
      </c>
      <c r="E4144" t="s">
        <v>13232</v>
      </c>
      <c r="F4144" s="35" t="s">
        <v>13233</v>
      </c>
      <c r="G4144" s="1" t="s">
        <v>5104</v>
      </c>
      <c r="H4144" s="1" t="s">
        <v>5104</v>
      </c>
      <c r="I4144" s="3">
        <v>1</v>
      </c>
      <c r="J4144" s="1">
        <v>0</v>
      </c>
      <c r="K4144" s="1">
        <v>0</v>
      </c>
      <c r="L4144" s="3">
        <v>1</v>
      </c>
      <c r="M4144" s="6">
        <v>8.3000000000000007</v>
      </c>
      <c r="N4144" s="13">
        <v>8.3000000000000007</v>
      </c>
      <c r="O4144" s="3">
        <v>44</v>
      </c>
      <c r="P4144" s="1">
        <v>2.9674999999999998</v>
      </c>
      <c r="Q4144" s="1">
        <v>2.9674999999999998</v>
      </c>
      <c r="R4144" s="3">
        <v>47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50</v>
      </c>
      <c r="AB4144" s="1">
        <v>50</v>
      </c>
      <c r="AC4144" s="3">
        <v>11</v>
      </c>
      <c r="AD4144" s="1">
        <v>-8.8843203999999995E-2</v>
      </c>
      <c r="AE4144" s="1">
        <v>3.02194221042844E-2</v>
      </c>
      <c r="AF4144" s="1">
        <v>1</v>
      </c>
      <c r="AG4144" s="1">
        <v>1</v>
      </c>
      <c r="AH4144" s="1">
        <v>11</v>
      </c>
      <c r="AI4144" s="1">
        <v>4</v>
      </c>
      <c r="AJ4144" s="1">
        <v>4</v>
      </c>
      <c r="AK4144" s="1">
        <v>51</v>
      </c>
    </row>
    <row r="4145" spans="1:37" x14ac:dyDescent="0.2">
      <c r="A4145" t="s">
        <v>4143</v>
      </c>
      <c r="B4145" t="s">
        <v>5123</v>
      </c>
      <c r="C4145" t="s">
        <v>5131</v>
      </c>
      <c r="D4145" t="s">
        <v>13217</v>
      </c>
      <c r="E4145" t="s">
        <v>7798</v>
      </c>
      <c r="F4145" s="35" t="s">
        <v>13234</v>
      </c>
      <c r="G4145" s="1" t="s">
        <v>5104</v>
      </c>
      <c r="H4145" s="1" t="s">
        <v>5104</v>
      </c>
      <c r="I4145" s="3">
        <v>1</v>
      </c>
      <c r="J4145" s="1">
        <v>0</v>
      </c>
      <c r="K4145" s="1">
        <v>0</v>
      </c>
      <c r="L4145" s="3">
        <v>1</v>
      </c>
      <c r="M4145" s="6">
        <v>9.4</v>
      </c>
      <c r="N4145" s="13">
        <v>9.4</v>
      </c>
      <c r="O4145" s="3">
        <v>44</v>
      </c>
      <c r="P4145" s="1">
        <v>3.9649999999999999</v>
      </c>
      <c r="Q4145" s="1">
        <v>3.9649999999999999</v>
      </c>
      <c r="R4145" s="3">
        <v>47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50</v>
      </c>
      <c r="AB4145" s="1">
        <v>50</v>
      </c>
      <c r="AC4145" s="3">
        <v>11</v>
      </c>
      <c r="AD4145" s="1">
        <v>-8.8843203999999995E-2</v>
      </c>
      <c r="AE4145" s="1">
        <v>3.02194221042844E-2</v>
      </c>
      <c r="AF4145" s="1">
        <v>1</v>
      </c>
      <c r="AG4145" s="1">
        <v>1</v>
      </c>
      <c r="AH4145" s="1">
        <v>11</v>
      </c>
      <c r="AI4145" s="1">
        <v>6</v>
      </c>
      <c r="AJ4145" s="1">
        <v>6</v>
      </c>
      <c r="AK4145" s="1">
        <v>51</v>
      </c>
    </row>
    <row r="4146" spans="1:37" x14ac:dyDescent="0.2">
      <c r="A4146" t="s">
        <v>4144</v>
      </c>
      <c r="B4146" t="s">
        <v>5123</v>
      </c>
      <c r="C4146" t="s">
        <v>5131</v>
      </c>
      <c r="D4146" t="s">
        <v>13217</v>
      </c>
      <c r="E4146" t="s">
        <v>6862</v>
      </c>
      <c r="F4146" s="35" t="s">
        <v>13235</v>
      </c>
      <c r="G4146" s="1" t="s">
        <v>5104</v>
      </c>
      <c r="H4146" s="1" t="s">
        <v>5104</v>
      </c>
      <c r="I4146" s="3">
        <v>1</v>
      </c>
      <c r="J4146" s="1">
        <v>0</v>
      </c>
      <c r="K4146" s="1">
        <v>0</v>
      </c>
      <c r="L4146" s="3">
        <v>1</v>
      </c>
      <c r="M4146" s="6">
        <v>16</v>
      </c>
      <c r="N4146" s="13">
        <v>16</v>
      </c>
      <c r="O4146" s="3">
        <v>44</v>
      </c>
      <c r="P4146" s="1">
        <v>2.91</v>
      </c>
      <c r="Q4146" s="1">
        <v>2.91</v>
      </c>
      <c r="R4146" s="3">
        <v>47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50</v>
      </c>
      <c r="AB4146" s="1">
        <v>50</v>
      </c>
      <c r="AC4146" s="3">
        <v>11</v>
      </c>
      <c r="AD4146" s="1">
        <v>-8.8843203999999995E-2</v>
      </c>
      <c r="AE4146" s="1">
        <v>3.02194221042844E-2</v>
      </c>
      <c r="AF4146" s="1">
        <v>1</v>
      </c>
      <c r="AG4146" s="1">
        <v>1</v>
      </c>
      <c r="AH4146" s="1">
        <v>11</v>
      </c>
      <c r="AI4146" s="1">
        <v>6</v>
      </c>
      <c r="AJ4146" s="1">
        <v>6</v>
      </c>
      <c r="AK4146" s="1">
        <v>51</v>
      </c>
    </row>
    <row r="4147" spans="1:37" x14ac:dyDescent="0.2">
      <c r="A4147" t="s">
        <v>4145</v>
      </c>
      <c r="B4147" t="s">
        <v>5123</v>
      </c>
      <c r="C4147" t="s">
        <v>5131</v>
      </c>
      <c r="D4147" t="s">
        <v>13217</v>
      </c>
      <c r="E4147" t="s">
        <v>5689</v>
      </c>
      <c r="F4147" s="35" t="s">
        <v>13236</v>
      </c>
      <c r="G4147" s="1" t="s">
        <v>5104</v>
      </c>
      <c r="H4147" s="1" t="s">
        <v>5104</v>
      </c>
      <c r="I4147" s="3">
        <v>1</v>
      </c>
      <c r="J4147" s="1">
        <v>0</v>
      </c>
      <c r="K4147" s="1">
        <v>0</v>
      </c>
      <c r="L4147" s="3">
        <v>1</v>
      </c>
      <c r="M4147" s="6">
        <v>20</v>
      </c>
      <c r="N4147" s="13">
        <v>20</v>
      </c>
      <c r="O4147" s="3">
        <v>44</v>
      </c>
      <c r="P4147" s="1" t="s">
        <v>2</v>
      </c>
      <c r="Q4147" s="1">
        <v>3.8222999999999998</v>
      </c>
      <c r="R4147" s="3" t="s">
        <v>14989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50</v>
      </c>
      <c r="AB4147" s="1">
        <v>50</v>
      </c>
      <c r="AC4147" s="3">
        <v>11</v>
      </c>
      <c r="AD4147" s="1">
        <v>-8.8843203999999995E-2</v>
      </c>
      <c r="AE4147" s="1">
        <v>3.02194221042844E-2</v>
      </c>
      <c r="AF4147" s="1">
        <v>1</v>
      </c>
      <c r="AG4147" s="1">
        <v>1</v>
      </c>
      <c r="AH4147" s="1">
        <v>11</v>
      </c>
      <c r="AI4147" s="1">
        <v>1</v>
      </c>
      <c r="AJ4147" s="1">
        <v>1</v>
      </c>
      <c r="AK4147" s="1">
        <v>51</v>
      </c>
    </row>
    <row r="4148" spans="1:37" x14ac:dyDescent="0.2">
      <c r="A4148" t="s">
        <v>4146</v>
      </c>
      <c r="B4148" t="s">
        <v>5123</v>
      </c>
      <c r="C4148" t="s">
        <v>5131</v>
      </c>
      <c r="D4148" t="s">
        <v>13217</v>
      </c>
      <c r="E4148" t="s">
        <v>7486</v>
      </c>
      <c r="F4148" s="35" t="s">
        <v>13237</v>
      </c>
      <c r="G4148" s="1" t="s">
        <v>5104</v>
      </c>
      <c r="H4148" s="1" t="s">
        <v>5104</v>
      </c>
      <c r="I4148" s="3">
        <v>1</v>
      </c>
      <c r="J4148" s="1">
        <v>0</v>
      </c>
      <c r="K4148" s="1">
        <v>0</v>
      </c>
      <c r="L4148" s="3">
        <v>1</v>
      </c>
      <c r="M4148" s="6">
        <v>10.9</v>
      </c>
      <c r="N4148" s="13">
        <v>10.9</v>
      </c>
      <c r="O4148" s="3">
        <v>44</v>
      </c>
      <c r="P4148" s="1">
        <v>3.99</v>
      </c>
      <c r="Q4148" s="1">
        <v>3.99</v>
      </c>
      <c r="R4148" s="3">
        <v>47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50</v>
      </c>
      <c r="AB4148" s="1">
        <v>50</v>
      </c>
      <c r="AC4148" s="3">
        <v>11</v>
      </c>
      <c r="AD4148" s="1">
        <v>-8.8843203999999995E-2</v>
      </c>
      <c r="AE4148" s="1">
        <v>3.02194221042844E-2</v>
      </c>
      <c r="AF4148" s="1">
        <v>1</v>
      </c>
      <c r="AG4148" s="1">
        <v>1</v>
      </c>
      <c r="AH4148" s="1">
        <v>11</v>
      </c>
      <c r="AI4148" s="1">
        <v>2</v>
      </c>
      <c r="AJ4148" s="1">
        <v>2</v>
      </c>
      <c r="AK4148" s="1">
        <v>51</v>
      </c>
    </row>
    <row r="4149" spans="1:37" x14ac:dyDescent="0.2">
      <c r="A4149" t="s">
        <v>4147</v>
      </c>
      <c r="B4149" t="s">
        <v>5123</v>
      </c>
      <c r="C4149" t="s">
        <v>5131</v>
      </c>
      <c r="D4149" t="s">
        <v>13217</v>
      </c>
      <c r="E4149" t="s">
        <v>6374</v>
      </c>
      <c r="F4149" s="35" t="s">
        <v>13238</v>
      </c>
      <c r="G4149" s="1" t="s">
        <v>5104</v>
      </c>
      <c r="H4149" s="1" t="s">
        <v>5104</v>
      </c>
      <c r="I4149" s="3">
        <v>1</v>
      </c>
      <c r="J4149" s="1">
        <v>0</v>
      </c>
      <c r="K4149" s="1">
        <v>0</v>
      </c>
      <c r="L4149" s="3">
        <v>1</v>
      </c>
      <c r="M4149" s="6">
        <v>11.3</v>
      </c>
      <c r="N4149" s="13">
        <v>11.3</v>
      </c>
      <c r="O4149" s="3">
        <v>44</v>
      </c>
      <c r="P4149" s="1" t="s">
        <v>2</v>
      </c>
      <c r="Q4149" s="1">
        <v>3.64</v>
      </c>
      <c r="R4149" s="3" t="s">
        <v>14989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50</v>
      </c>
      <c r="AB4149" s="1">
        <v>50</v>
      </c>
      <c r="AC4149" s="3">
        <v>11</v>
      </c>
      <c r="AD4149" s="1">
        <v>-8.8843203999999995E-2</v>
      </c>
      <c r="AE4149" s="1">
        <v>3.02194221042844E-2</v>
      </c>
      <c r="AF4149" s="1">
        <v>1</v>
      </c>
      <c r="AG4149" s="1">
        <v>1</v>
      </c>
      <c r="AH4149" s="1">
        <v>11</v>
      </c>
      <c r="AI4149" s="1">
        <v>3</v>
      </c>
      <c r="AJ4149" s="1">
        <v>3</v>
      </c>
      <c r="AK4149" s="1">
        <v>51</v>
      </c>
    </row>
    <row r="4150" spans="1:37" x14ac:dyDescent="0.2">
      <c r="A4150" t="s">
        <v>4148</v>
      </c>
      <c r="B4150" t="s">
        <v>5123</v>
      </c>
      <c r="C4150" t="s">
        <v>5131</v>
      </c>
      <c r="D4150" t="s">
        <v>13217</v>
      </c>
      <c r="E4150" t="s">
        <v>13239</v>
      </c>
      <c r="F4150" s="35" t="s">
        <v>13240</v>
      </c>
      <c r="G4150" s="1" t="s">
        <v>5104</v>
      </c>
      <c r="H4150" s="1" t="s">
        <v>5104</v>
      </c>
      <c r="I4150" s="3">
        <v>2</v>
      </c>
      <c r="J4150" s="1">
        <v>0</v>
      </c>
      <c r="K4150" s="1">
        <v>0</v>
      </c>
      <c r="L4150" s="3">
        <v>1</v>
      </c>
      <c r="M4150" s="6">
        <v>11.1</v>
      </c>
      <c r="N4150" s="13">
        <v>11.1</v>
      </c>
      <c r="O4150" s="3">
        <v>44</v>
      </c>
      <c r="P4150" s="1">
        <v>3.8725000000000001</v>
      </c>
      <c r="Q4150" s="1">
        <v>3.8725000000000001</v>
      </c>
      <c r="R4150" s="3">
        <v>47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50</v>
      </c>
      <c r="AB4150" s="1">
        <v>50</v>
      </c>
      <c r="AC4150" s="3">
        <v>11</v>
      </c>
      <c r="AD4150" s="1">
        <v>-8.8843203999999995E-2</v>
      </c>
      <c r="AE4150" s="1">
        <v>3.02194221042844E-2</v>
      </c>
      <c r="AF4150" s="1">
        <v>1</v>
      </c>
      <c r="AG4150" s="1">
        <v>1</v>
      </c>
      <c r="AH4150" s="1">
        <v>11</v>
      </c>
      <c r="AI4150" s="1">
        <v>2</v>
      </c>
      <c r="AJ4150" s="1">
        <v>2</v>
      </c>
      <c r="AK4150" s="1">
        <v>51</v>
      </c>
    </row>
    <row r="4151" spans="1:37" x14ac:dyDescent="0.2">
      <c r="A4151" t="s">
        <v>4149</v>
      </c>
      <c r="B4151" t="s">
        <v>5123</v>
      </c>
      <c r="C4151" t="s">
        <v>5131</v>
      </c>
      <c r="D4151" t="s">
        <v>13217</v>
      </c>
      <c r="E4151" t="s">
        <v>13241</v>
      </c>
      <c r="F4151" s="35" t="s">
        <v>13242</v>
      </c>
      <c r="G4151" s="1" t="s">
        <v>5104</v>
      </c>
      <c r="H4151" s="1" t="s">
        <v>5104</v>
      </c>
      <c r="I4151" s="3">
        <v>2</v>
      </c>
      <c r="J4151" s="1">
        <v>0</v>
      </c>
      <c r="K4151" s="1">
        <v>0</v>
      </c>
      <c r="L4151" s="3">
        <v>1</v>
      </c>
      <c r="M4151" s="6">
        <v>31.2</v>
      </c>
      <c r="N4151" s="13">
        <v>31.2</v>
      </c>
      <c r="O4151" s="3">
        <v>44</v>
      </c>
      <c r="P4151" s="1" t="s">
        <v>2</v>
      </c>
      <c r="Q4151" s="1">
        <v>2.9941</v>
      </c>
      <c r="R4151" s="3" t="s">
        <v>14989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50</v>
      </c>
      <c r="AB4151" s="1">
        <v>50</v>
      </c>
      <c r="AC4151" s="3">
        <v>11</v>
      </c>
      <c r="AD4151" s="1">
        <v>-8.8843203999999995E-2</v>
      </c>
      <c r="AE4151" s="1">
        <v>3.02194221042844E-2</v>
      </c>
      <c r="AF4151" s="1">
        <v>1</v>
      </c>
      <c r="AG4151" s="1">
        <v>1</v>
      </c>
      <c r="AH4151" s="1">
        <v>11</v>
      </c>
      <c r="AI4151" s="1">
        <v>1</v>
      </c>
      <c r="AJ4151" s="1">
        <v>1</v>
      </c>
      <c r="AK4151" s="1">
        <v>51</v>
      </c>
    </row>
    <row r="4152" spans="1:37" x14ac:dyDescent="0.2">
      <c r="A4152" t="s">
        <v>4150</v>
      </c>
      <c r="B4152" t="s">
        <v>5123</v>
      </c>
      <c r="C4152" t="s">
        <v>5131</v>
      </c>
      <c r="D4152" t="s">
        <v>13217</v>
      </c>
      <c r="E4152" t="s">
        <v>7753</v>
      </c>
      <c r="F4152" s="35" t="s">
        <v>13243</v>
      </c>
      <c r="G4152" s="1" t="s">
        <v>5104</v>
      </c>
      <c r="H4152" s="1" t="s">
        <v>5104</v>
      </c>
      <c r="I4152" s="3">
        <v>1</v>
      </c>
      <c r="J4152" s="1">
        <v>0</v>
      </c>
      <c r="K4152" s="1">
        <v>0</v>
      </c>
      <c r="L4152" s="3">
        <v>1</v>
      </c>
      <c r="M4152" s="6">
        <v>20.2</v>
      </c>
      <c r="N4152" s="13">
        <v>20.2</v>
      </c>
      <c r="O4152" s="3">
        <v>44</v>
      </c>
      <c r="P4152" s="1" t="s">
        <v>2</v>
      </c>
      <c r="Q4152" s="1">
        <v>3.8649</v>
      </c>
      <c r="R4152" s="3" t="s">
        <v>14989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50</v>
      </c>
      <c r="AB4152" s="1">
        <v>50</v>
      </c>
      <c r="AC4152" s="3">
        <v>11</v>
      </c>
      <c r="AD4152" s="1">
        <v>-8.8843203999999995E-2</v>
      </c>
      <c r="AE4152" s="1">
        <v>3.02194221042844E-2</v>
      </c>
      <c r="AF4152" s="1">
        <v>1</v>
      </c>
      <c r="AG4152" s="1">
        <v>1</v>
      </c>
      <c r="AH4152" s="1">
        <v>11</v>
      </c>
      <c r="AI4152" s="1">
        <v>1</v>
      </c>
      <c r="AJ4152" s="1">
        <v>1</v>
      </c>
      <c r="AK4152" s="1">
        <v>51</v>
      </c>
    </row>
    <row r="4153" spans="1:37" x14ac:dyDescent="0.2">
      <c r="A4153" t="s">
        <v>4151</v>
      </c>
      <c r="B4153" t="s">
        <v>5123</v>
      </c>
      <c r="C4153" t="s">
        <v>5131</v>
      </c>
      <c r="D4153" t="s">
        <v>13217</v>
      </c>
      <c r="E4153" t="s">
        <v>5928</v>
      </c>
      <c r="F4153" s="35" t="s">
        <v>13244</v>
      </c>
      <c r="G4153" s="1" t="s">
        <v>5104</v>
      </c>
      <c r="H4153" s="1" t="s">
        <v>5104</v>
      </c>
      <c r="I4153" s="3">
        <v>1</v>
      </c>
      <c r="J4153" s="1">
        <v>0</v>
      </c>
      <c r="K4153" s="1">
        <v>0</v>
      </c>
      <c r="L4153" s="3">
        <v>1</v>
      </c>
      <c r="M4153" s="6">
        <v>19</v>
      </c>
      <c r="N4153" s="13">
        <v>19</v>
      </c>
      <c r="O4153" s="3">
        <v>44</v>
      </c>
      <c r="P4153" s="1">
        <v>3.49</v>
      </c>
      <c r="Q4153" s="1">
        <v>3.49</v>
      </c>
      <c r="R4153" s="3">
        <v>47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50</v>
      </c>
      <c r="AB4153" s="1">
        <v>50</v>
      </c>
      <c r="AC4153" s="3">
        <v>11</v>
      </c>
      <c r="AD4153" s="1">
        <v>-8.8843203999999995E-2</v>
      </c>
      <c r="AE4153" s="1">
        <v>3.02194221042844E-2</v>
      </c>
      <c r="AF4153" s="1">
        <v>1</v>
      </c>
      <c r="AG4153" s="1">
        <v>1</v>
      </c>
      <c r="AH4153" s="1">
        <v>11</v>
      </c>
      <c r="AI4153" s="1">
        <v>1</v>
      </c>
      <c r="AJ4153" s="1">
        <v>1</v>
      </c>
      <c r="AK4153" s="1">
        <v>51</v>
      </c>
    </row>
    <row r="4154" spans="1:37" x14ac:dyDescent="0.2">
      <c r="A4154" t="s">
        <v>4152</v>
      </c>
      <c r="B4154" t="s">
        <v>5123</v>
      </c>
      <c r="C4154" t="s">
        <v>5131</v>
      </c>
      <c r="D4154" t="s">
        <v>13217</v>
      </c>
      <c r="E4154" t="s">
        <v>12546</v>
      </c>
      <c r="F4154" s="35" t="s">
        <v>13245</v>
      </c>
      <c r="G4154" s="1" t="s">
        <v>5104</v>
      </c>
      <c r="H4154" s="1" t="s">
        <v>5104</v>
      </c>
      <c r="I4154" s="3">
        <v>1</v>
      </c>
      <c r="J4154" s="1">
        <v>0</v>
      </c>
      <c r="K4154" s="1">
        <v>0</v>
      </c>
      <c r="L4154" s="3">
        <v>1</v>
      </c>
      <c r="M4154" s="6">
        <v>20</v>
      </c>
      <c r="N4154" s="13">
        <v>20</v>
      </c>
      <c r="O4154" s="3">
        <v>44</v>
      </c>
      <c r="P4154" s="1" t="s">
        <v>2</v>
      </c>
      <c r="Q4154" s="1">
        <v>3.9306000000000001</v>
      </c>
      <c r="R4154" s="3" t="s">
        <v>14989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50</v>
      </c>
      <c r="AB4154" s="1">
        <v>50</v>
      </c>
      <c r="AC4154" s="3">
        <v>11</v>
      </c>
      <c r="AD4154" s="1">
        <v>-8.8843203999999995E-2</v>
      </c>
      <c r="AE4154" s="1">
        <v>3.02194221042844E-2</v>
      </c>
      <c r="AF4154" s="1">
        <v>1</v>
      </c>
      <c r="AG4154" s="1">
        <v>1</v>
      </c>
      <c r="AH4154" s="1">
        <v>11</v>
      </c>
      <c r="AI4154" s="1">
        <v>1</v>
      </c>
      <c r="AJ4154" s="1">
        <v>1</v>
      </c>
      <c r="AK4154" s="1">
        <v>51</v>
      </c>
    </row>
    <row r="4155" spans="1:37" x14ac:dyDescent="0.2">
      <c r="A4155" t="s">
        <v>4153</v>
      </c>
      <c r="B4155" t="s">
        <v>5123</v>
      </c>
      <c r="C4155" t="s">
        <v>5131</v>
      </c>
      <c r="D4155" t="s">
        <v>13217</v>
      </c>
      <c r="E4155" t="s">
        <v>13246</v>
      </c>
      <c r="F4155" s="35" t="s">
        <v>13247</v>
      </c>
      <c r="G4155" s="1" t="s">
        <v>5104</v>
      </c>
      <c r="H4155" s="1" t="s">
        <v>5104</v>
      </c>
      <c r="I4155" s="3">
        <v>1</v>
      </c>
      <c r="J4155" s="1">
        <v>0</v>
      </c>
      <c r="K4155" s="1">
        <v>0</v>
      </c>
      <c r="L4155" s="3">
        <v>1</v>
      </c>
      <c r="M4155" s="6">
        <v>9.6999999999999993</v>
      </c>
      <c r="N4155" s="13">
        <v>9.6999999999999993</v>
      </c>
      <c r="O4155" s="3">
        <v>44</v>
      </c>
      <c r="P4155" s="1">
        <v>3.75</v>
      </c>
      <c r="Q4155" s="1">
        <v>3.75</v>
      </c>
      <c r="R4155" s="3">
        <v>47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50</v>
      </c>
      <c r="AB4155" s="1">
        <v>50</v>
      </c>
      <c r="AC4155" s="3">
        <v>11</v>
      </c>
      <c r="AD4155" s="1">
        <v>-8.8843203999999995E-2</v>
      </c>
      <c r="AE4155" s="1">
        <v>3.02194221042844E-2</v>
      </c>
      <c r="AF4155" s="1">
        <v>1</v>
      </c>
      <c r="AG4155" s="1">
        <v>1</v>
      </c>
      <c r="AH4155" s="1">
        <v>11</v>
      </c>
      <c r="AI4155" s="1">
        <v>1</v>
      </c>
      <c r="AJ4155" s="1">
        <v>1</v>
      </c>
      <c r="AK4155" s="1">
        <v>51</v>
      </c>
    </row>
    <row r="4156" spans="1:37" x14ac:dyDescent="0.2">
      <c r="A4156" t="s">
        <v>4154</v>
      </c>
      <c r="B4156" t="s">
        <v>5123</v>
      </c>
      <c r="C4156" t="s">
        <v>5124</v>
      </c>
      <c r="D4156" t="s">
        <v>13248</v>
      </c>
      <c r="E4156" t="s">
        <v>10882</v>
      </c>
      <c r="F4156" s="35" t="s">
        <v>13249</v>
      </c>
      <c r="G4156" s="1" t="s">
        <v>5105</v>
      </c>
      <c r="H4156" s="1" t="s">
        <v>5105</v>
      </c>
      <c r="I4156" s="3">
        <v>1</v>
      </c>
      <c r="J4156" s="1">
        <v>1</v>
      </c>
      <c r="K4156" s="1">
        <v>1</v>
      </c>
      <c r="L4156" s="3">
        <v>1</v>
      </c>
      <c r="M4156" s="6">
        <v>41.1</v>
      </c>
      <c r="N4156" s="13">
        <v>41.1</v>
      </c>
      <c r="O4156" s="3">
        <v>44</v>
      </c>
      <c r="P4156" s="1">
        <v>5.64</v>
      </c>
      <c r="Q4156" s="1">
        <v>5.64</v>
      </c>
      <c r="R4156" s="3">
        <v>47</v>
      </c>
      <c r="S4156" s="1">
        <v>20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20</v>
      </c>
      <c r="Z4156" s="1">
        <v>0</v>
      </c>
      <c r="AA4156" s="1">
        <v>40</v>
      </c>
      <c r="AB4156" s="1">
        <v>20</v>
      </c>
      <c r="AC4156" s="3">
        <v>11</v>
      </c>
      <c r="AD4156" s="1">
        <v>-3.0000230999999999E-2</v>
      </c>
      <c r="AE4156" s="1">
        <v>-3.4264104148290397E-2</v>
      </c>
      <c r="AF4156" s="1">
        <v>1</v>
      </c>
      <c r="AG4156" s="1">
        <v>1</v>
      </c>
      <c r="AH4156" s="1">
        <v>11</v>
      </c>
      <c r="AI4156" s="1">
        <v>5</v>
      </c>
      <c r="AJ4156" s="1">
        <v>5</v>
      </c>
      <c r="AK4156" s="1">
        <v>51</v>
      </c>
    </row>
    <row r="4157" spans="1:37" x14ac:dyDescent="0.2">
      <c r="A4157" t="s">
        <v>4155</v>
      </c>
      <c r="B4157" t="s">
        <v>5123</v>
      </c>
      <c r="C4157" t="s">
        <v>5131</v>
      </c>
      <c r="D4157" t="s">
        <v>13250</v>
      </c>
      <c r="E4157" t="s">
        <v>13251</v>
      </c>
      <c r="F4157" s="35" t="s">
        <v>13252</v>
      </c>
      <c r="G4157" s="1" t="s">
        <v>5104</v>
      </c>
      <c r="H4157" s="1" t="s">
        <v>5104</v>
      </c>
      <c r="I4157" s="3">
        <v>1</v>
      </c>
      <c r="J4157" s="1">
        <v>0</v>
      </c>
      <c r="K4157" s="1">
        <v>0</v>
      </c>
      <c r="L4157" s="3">
        <v>1</v>
      </c>
      <c r="M4157" s="6">
        <v>30</v>
      </c>
      <c r="N4157" s="13">
        <v>30</v>
      </c>
      <c r="O4157" s="3">
        <v>44</v>
      </c>
      <c r="P4157" s="1" t="s">
        <v>2</v>
      </c>
      <c r="Q4157" s="1">
        <v>3.3874</v>
      </c>
      <c r="R4157" s="3" t="s">
        <v>14989</v>
      </c>
      <c r="S4157" s="1">
        <v>20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10</v>
      </c>
      <c r="Z4157" s="1">
        <v>0</v>
      </c>
      <c r="AA4157" s="1">
        <v>40</v>
      </c>
      <c r="AB4157" s="1">
        <v>30</v>
      </c>
      <c r="AC4157" s="3">
        <v>11</v>
      </c>
      <c r="AD4157" s="1">
        <v>-3.6722113000000001E-2</v>
      </c>
      <c r="AE4157" s="1">
        <v>-5.4924045430878102E-3</v>
      </c>
      <c r="AF4157" s="1">
        <v>3</v>
      </c>
      <c r="AG4157" s="1">
        <v>3</v>
      </c>
      <c r="AH4157" s="1">
        <v>11</v>
      </c>
      <c r="AI4157" s="1">
        <v>4</v>
      </c>
      <c r="AJ4157" s="1">
        <v>4</v>
      </c>
      <c r="AK4157" s="1">
        <v>51</v>
      </c>
    </row>
    <row r="4158" spans="1:37" x14ac:dyDescent="0.2">
      <c r="A4158" t="s">
        <v>4156</v>
      </c>
      <c r="B4158" t="s">
        <v>5123</v>
      </c>
      <c r="C4158" t="s">
        <v>5131</v>
      </c>
      <c r="D4158" t="s">
        <v>13250</v>
      </c>
      <c r="E4158" t="s">
        <v>5252</v>
      </c>
      <c r="F4158" s="35" t="s">
        <v>13253</v>
      </c>
      <c r="G4158" s="1" t="s">
        <v>2</v>
      </c>
      <c r="H4158" s="1" t="s">
        <v>5104</v>
      </c>
      <c r="I4158" s="14" t="s">
        <v>14989</v>
      </c>
      <c r="J4158" s="1" t="s">
        <v>2</v>
      </c>
      <c r="K4158" s="1">
        <v>0</v>
      </c>
      <c r="L4158" s="14" t="s">
        <v>14989</v>
      </c>
      <c r="M4158" s="6">
        <v>21.2</v>
      </c>
      <c r="N4158" s="13">
        <v>21.2</v>
      </c>
      <c r="O4158" s="3">
        <v>44</v>
      </c>
      <c r="P4158" s="1" t="s">
        <v>2</v>
      </c>
      <c r="Q4158" s="1">
        <v>2.7054</v>
      </c>
      <c r="R4158" s="3" t="s">
        <v>14989</v>
      </c>
      <c r="S4158" s="1">
        <v>20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10</v>
      </c>
      <c r="Z4158" s="1">
        <v>0</v>
      </c>
      <c r="AA4158" s="1">
        <v>40</v>
      </c>
      <c r="AB4158" s="1">
        <v>30</v>
      </c>
      <c r="AC4158" s="3">
        <v>11</v>
      </c>
      <c r="AD4158" s="1">
        <v>-3.6722113000000001E-2</v>
      </c>
      <c r="AE4158" s="1">
        <v>-5.4924045430878102E-3</v>
      </c>
      <c r="AF4158" s="1">
        <v>3</v>
      </c>
      <c r="AG4158" s="1">
        <v>3</v>
      </c>
      <c r="AH4158" s="1">
        <v>11</v>
      </c>
      <c r="AI4158" s="1">
        <v>1</v>
      </c>
      <c r="AJ4158" s="1">
        <v>1</v>
      </c>
      <c r="AK4158" s="1">
        <v>51</v>
      </c>
    </row>
    <row r="4159" spans="1:37" x14ac:dyDescent="0.2">
      <c r="A4159" t="s">
        <v>4157</v>
      </c>
      <c r="B4159" t="s">
        <v>5123</v>
      </c>
      <c r="C4159" t="s">
        <v>5254</v>
      </c>
      <c r="D4159" t="s">
        <v>13254</v>
      </c>
      <c r="E4159" t="s">
        <v>5465</v>
      </c>
      <c r="F4159" s="35" t="s">
        <v>13255</v>
      </c>
      <c r="G4159" s="1" t="s">
        <v>5105</v>
      </c>
      <c r="H4159" s="1" t="s">
        <v>5105</v>
      </c>
      <c r="I4159" s="3">
        <v>1</v>
      </c>
      <c r="J4159" s="1">
        <v>0</v>
      </c>
      <c r="K4159" s="1">
        <v>0</v>
      </c>
      <c r="L4159" s="3">
        <v>1</v>
      </c>
      <c r="M4159" s="6">
        <v>1225</v>
      </c>
      <c r="N4159" s="13">
        <v>1225</v>
      </c>
      <c r="O4159" s="3">
        <v>44</v>
      </c>
      <c r="P4159" s="1" t="s">
        <v>2</v>
      </c>
      <c r="Q4159" s="1">
        <v>1.0608</v>
      </c>
      <c r="R4159" s="3" t="s">
        <v>14989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100</v>
      </c>
      <c r="Z4159" s="1">
        <v>0</v>
      </c>
      <c r="AA4159" s="1">
        <v>0</v>
      </c>
      <c r="AB4159" s="1">
        <v>0</v>
      </c>
      <c r="AC4159" s="3">
        <v>11</v>
      </c>
      <c r="AD4159" s="1">
        <v>-3.0872732999999999E-2</v>
      </c>
      <c r="AE4159" s="1">
        <v>-0.113818620885237</v>
      </c>
      <c r="AF4159" s="1">
        <v>3</v>
      </c>
      <c r="AG4159" s="1">
        <v>3</v>
      </c>
      <c r="AH4159" s="1">
        <v>11</v>
      </c>
      <c r="AI4159" s="1">
        <v>2</v>
      </c>
      <c r="AJ4159" s="1">
        <v>2</v>
      </c>
      <c r="AK4159" s="1">
        <v>51</v>
      </c>
    </row>
    <row r="4160" spans="1:37" x14ac:dyDescent="0.2">
      <c r="A4160" t="s">
        <v>4158</v>
      </c>
      <c r="B4160" t="s">
        <v>5123</v>
      </c>
      <c r="C4160" t="s">
        <v>5131</v>
      </c>
      <c r="D4160" t="s">
        <v>13256</v>
      </c>
      <c r="E4160" t="s">
        <v>6862</v>
      </c>
      <c r="F4160" s="35" t="s">
        <v>13257</v>
      </c>
      <c r="G4160" s="1" t="s">
        <v>5106</v>
      </c>
      <c r="H4160" s="1" t="s">
        <v>5106</v>
      </c>
      <c r="I4160" s="3">
        <v>2</v>
      </c>
      <c r="J4160" s="1">
        <v>0</v>
      </c>
      <c r="K4160" s="1">
        <v>0</v>
      </c>
      <c r="L4160" s="3">
        <v>1</v>
      </c>
      <c r="M4160" s="6">
        <v>40</v>
      </c>
      <c r="N4160" s="13">
        <v>40</v>
      </c>
      <c r="O4160" s="3">
        <v>44</v>
      </c>
      <c r="P4160" s="1">
        <v>2</v>
      </c>
      <c r="Q4160" s="1">
        <v>2</v>
      </c>
      <c r="R4160" s="3">
        <v>1</v>
      </c>
      <c r="S4160" s="1">
        <v>100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3">
        <v>11</v>
      </c>
      <c r="AD4160" s="1">
        <v>9.9855619000000007E-2</v>
      </c>
      <c r="AE4160" s="1">
        <v>2.2143426940416901E-2</v>
      </c>
      <c r="AF4160" s="1">
        <v>1</v>
      </c>
      <c r="AG4160" s="1">
        <v>1</v>
      </c>
      <c r="AH4160" s="1">
        <v>11</v>
      </c>
      <c r="AI4160" s="1">
        <v>2</v>
      </c>
      <c r="AJ4160" s="1">
        <v>2</v>
      </c>
      <c r="AK4160" s="1">
        <v>51</v>
      </c>
    </row>
    <row r="4161" spans="1:37" x14ac:dyDescent="0.2">
      <c r="A4161" t="s">
        <v>4159</v>
      </c>
      <c r="B4161" t="s">
        <v>5123</v>
      </c>
      <c r="C4161" t="s">
        <v>5131</v>
      </c>
      <c r="D4161" t="s">
        <v>13256</v>
      </c>
      <c r="E4161" t="s">
        <v>11971</v>
      </c>
      <c r="F4161" s="35" t="s">
        <v>13258</v>
      </c>
      <c r="G4161" s="1" t="s">
        <v>5106</v>
      </c>
      <c r="H4161" s="1" t="s">
        <v>5106</v>
      </c>
      <c r="I4161" s="3">
        <v>1</v>
      </c>
      <c r="J4161" s="1">
        <v>0</v>
      </c>
      <c r="K4161" s="1">
        <v>0</v>
      </c>
      <c r="L4161" s="3">
        <v>1</v>
      </c>
      <c r="M4161" s="6">
        <v>38</v>
      </c>
      <c r="N4161" s="13">
        <v>38</v>
      </c>
      <c r="O4161" s="3">
        <v>44</v>
      </c>
      <c r="P4161" s="1">
        <v>0.97</v>
      </c>
      <c r="Q4161" s="1">
        <v>0.97</v>
      </c>
      <c r="R4161" s="3">
        <v>47</v>
      </c>
      <c r="S4161" s="1">
        <v>100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3">
        <v>11</v>
      </c>
      <c r="AD4161" s="1">
        <v>9.9855619000000007E-2</v>
      </c>
      <c r="AE4161" s="1">
        <v>2.2143426940416901E-2</v>
      </c>
      <c r="AF4161" s="1">
        <v>1</v>
      </c>
      <c r="AG4161" s="1">
        <v>1</v>
      </c>
      <c r="AH4161" s="1">
        <v>11</v>
      </c>
      <c r="AI4161" s="1">
        <v>2</v>
      </c>
      <c r="AJ4161" s="1">
        <v>2</v>
      </c>
      <c r="AK4161" s="1">
        <v>51</v>
      </c>
    </row>
    <row r="4162" spans="1:37" x14ac:dyDescent="0.2">
      <c r="A4162" t="s">
        <v>4160</v>
      </c>
      <c r="B4162" t="s">
        <v>5123</v>
      </c>
      <c r="C4162" t="s">
        <v>5131</v>
      </c>
      <c r="D4162" t="s">
        <v>13256</v>
      </c>
      <c r="E4162" t="s">
        <v>5261</v>
      </c>
      <c r="F4162" s="35" t="s">
        <v>13259</v>
      </c>
      <c r="G4162" s="1" t="s">
        <v>5106</v>
      </c>
      <c r="H4162" s="1" t="s">
        <v>5106</v>
      </c>
      <c r="I4162" s="3">
        <v>2</v>
      </c>
      <c r="J4162" s="1">
        <v>0</v>
      </c>
      <c r="K4162" s="1">
        <v>0</v>
      </c>
      <c r="L4162" s="3">
        <v>1</v>
      </c>
      <c r="M4162" s="6">
        <v>40</v>
      </c>
      <c r="N4162" s="13">
        <v>40</v>
      </c>
      <c r="O4162" s="3">
        <v>44</v>
      </c>
      <c r="P4162" s="1">
        <v>0.97</v>
      </c>
      <c r="Q4162" s="1">
        <v>0.97</v>
      </c>
      <c r="R4162" s="3">
        <v>47</v>
      </c>
      <c r="S4162" s="1">
        <v>100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3">
        <v>11</v>
      </c>
      <c r="AD4162" s="1">
        <v>9.9855619000000007E-2</v>
      </c>
      <c r="AE4162" s="1">
        <v>2.2143426940416901E-2</v>
      </c>
      <c r="AF4162" s="1">
        <v>1</v>
      </c>
      <c r="AG4162" s="1">
        <v>1</v>
      </c>
      <c r="AH4162" s="1">
        <v>11</v>
      </c>
      <c r="AI4162" s="1">
        <v>3</v>
      </c>
      <c r="AJ4162" s="1">
        <v>3</v>
      </c>
      <c r="AK4162" s="1">
        <v>51</v>
      </c>
    </row>
    <row r="4163" spans="1:37" x14ac:dyDescent="0.2">
      <c r="A4163" t="s">
        <v>4161</v>
      </c>
      <c r="B4163" t="s">
        <v>5123</v>
      </c>
      <c r="C4163" t="s">
        <v>5131</v>
      </c>
      <c r="D4163" t="s">
        <v>13256</v>
      </c>
      <c r="E4163" t="s">
        <v>8176</v>
      </c>
      <c r="F4163" s="35" t="s">
        <v>13260</v>
      </c>
      <c r="G4163" s="1" t="s">
        <v>5106</v>
      </c>
      <c r="H4163" s="1" t="s">
        <v>5106</v>
      </c>
      <c r="I4163" s="3">
        <v>1</v>
      </c>
      <c r="J4163" s="1">
        <v>0</v>
      </c>
      <c r="K4163" s="1">
        <v>0</v>
      </c>
      <c r="L4163" s="3">
        <v>1</v>
      </c>
      <c r="M4163" s="6">
        <v>66.2</v>
      </c>
      <c r="N4163" s="13">
        <v>66.2</v>
      </c>
      <c r="O4163" s="3">
        <v>44</v>
      </c>
      <c r="P4163" s="1" t="s">
        <v>2</v>
      </c>
      <c r="Q4163" s="1">
        <v>3.3999000000000001</v>
      </c>
      <c r="R4163" s="3" t="s">
        <v>14989</v>
      </c>
      <c r="S4163" s="1">
        <v>100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3">
        <v>11</v>
      </c>
      <c r="AD4163" s="1">
        <v>9.9855619000000007E-2</v>
      </c>
      <c r="AE4163" s="1">
        <v>2.2143426940416901E-2</v>
      </c>
      <c r="AF4163" s="1">
        <v>1</v>
      </c>
      <c r="AG4163" s="1">
        <v>1</v>
      </c>
      <c r="AH4163" s="1">
        <v>11</v>
      </c>
      <c r="AI4163" s="1">
        <v>2</v>
      </c>
      <c r="AJ4163" s="1">
        <v>2</v>
      </c>
      <c r="AK4163" s="1">
        <v>51</v>
      </c>
    </row>
    <row r="4164" spans="1:37" x14ac:dyDescent="0.2">
      <c r="A4164" t="s">
        <v>4162</v>
      </c>
      <c r="B4164" t="s">
        <v>6489</v>
      </c>
      <c r="C4164" t="s">
        <v>6490</v>
      </c>
      <c r="D4164" t="s">
        <v>13261</v>
      </c>
      <c r="E4164" t="s">
        <v>13262</v>
      </c>
      <c r="F4164" s="35" t="s">
        <v>13263</v>
      </c>
      <c r="G4164" s="1" t="s">
        <v>5104</v>
      </c>
      <c r="H4164" s="1" t="s">
        <v>5104</v>
      </c>
      <c r="I4164" s="3">
        <v>1</v>
      </c>
      <c r="J4164" s="1">
        <v>1</v>
      </c>
      <c r="K4164" s="1">
        <v>1</v>
      </c>
      <c r="L4164" s="3">
        <v>1</v>
      </c>
      <c r="M4164" s="6">
        <v>1750000</v>
      </c>
      <c r="N4164" s="13">
        <v>1750000</v>
      </c>
      <c r="O4164" s="3">
        <v>44</v>
      </c>
      <c r="P4164" s="1">
        <v>1</v>
      </c>
      <c r="Q4164" s="1">
        <v>1</v>
      </c>
      <c r="R4164" s="3">
        <v>47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30</v>
      </c>
      <c r="Z4164" s="1">
        <v>0</v>
      </c>
      <c r="AA4164" s="1">
        <v>0</v>
      </c>
      <c r="AB4164" s="1">
        <v>70</v>
      </c>
      <c r="AC4164" s="3">
        <v>11</v>
      </c>
      <c r="AD4164" s="1">
        <v>-9.6893048999999995E-2</v>
      </c>
      <c r="AE4164" s="1">
        <v>1.5037891538590201E-3</v>
      </c>
      <c r="AF4164" s="1">
        <v>1</v>
      </c>
      <c r="AG4164" s="1">
        <v>1</v>
      </c>
      <c r="AH4164" s="1">
        <v>11</v>
      </c>
      <c r="AI4164" s="1">
        <v>3</v>
      </c>
      <c r="AJ4164" s="1">
        <v>3</v>
      </c>
      <c r="AK4164" s="1">
        <v>51</v>
      </c>
    </row>
    <row r="4165" spans="1:37" x14ac:dyDescent="0.2">
      <c r="A4165" t="s">
        <v>4163</v>
      </c>
      <c r="B4165" t="s">
        <v>6489</v>
      </c>
      <c r="C4165" t="s">
        <v>6490</v>
      </c>
      <c r="D4165" t="s">
        <v>13261</v>
      </c>
      <c r="E4165" t="s">
        <v>13264</v>
      </c>
      <c r="F4165" s="35" t="s">
        <v>13265</v>
      </c>
      <c r="G4165" s="1" t="s">
        <v>5106</v>
      </c>
      <c r="H4165" s="1" t="s">
        <v>5106</v>
      </c>
      <c r="I4165" s="3">
        <v>1</v>
      </c>
      <c r="J4165" s="1">
        <v>0</v>
      </c>
      <c r="K4165" s="1">
        <v>0</v>
      </c>
      <c r="L4165" s="3">
        <v>1</v>
      </c>
      <c r="M4165" s="6">
        <v>1602333</v>
      </c>
      <c r="N4165" s="13">
        <v>1602333</v>
      </c>
      <c r="O4165" s="3">
        <v>44</v>
      </c>
      <c r="P4165" s="1">
        <v>1.2050000000000001</v>
      </c>
      <c r="Q4165" s="1">
        <v>1.2050000000000001</v>
      </c>
      <c r="R4165" s="3">
        <v>47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20</v>
      </c>
      <c r="Z4165" s="1">
        <v>0</v>
      </c>
      <c r="AA4165" s="1">
        <v>0</v>
      </c>
      <c r="AB4165" s="1">
        <v>80</v>
      </c>
      <c r="AC4165" s="3">
        <v>11</v>
      </c>
      <c r="AD4165" s="1">
        <v>-9.6483146000000006E-2</v>
      </c>
      <c r="AE4165" s="1">
        <v>2.21853394695667E-2</v>
      </c>
      <c r="AF4165" s="1">
        <v>1</v>
      </c>
      <c r="AG4165" s="1">
        <v>1</v>
      </c>
      <c r="AH4165" s="1">
        <v>11</v>
      </c>
      <c r="AI4165" s="1">
        <v>6</v>
      </c>
      <c r="AJ4165" s="1">
        <v>6</v>
      </c>
      <c r="AK4165" s="1">
        <v>51</v>
      </c>
    </row>
    <row r="4166" spans="1:37" x14ac:dyDescent="0.2">
      <c r="A4166" t="s">
        <v>4164</v>
      </c>
      <c r="B4166" t="s">
        <v>5168</v>
      </c>
      <c r="C4166" t="s">
        <v>13266</v>
      </c>
      <c r="D4166" t="s">
        <v>13267</v>
      </c>
      <c r="E4166" t="s">
        <v>13268</v>
      </c>
      <c r="F4166" s="35" t="s">
        <v>13269</v>
      </c>
      <c r="G4166" s="1" t="s">
        <v>5104</v>
      </c>
      <c r="H4166" s="1" t="s">
        <v>5104</v>
      </c>
      <c r="I4166" s="3">
        <v>1</v>
      </c>
      <c r="J4166" s="1">
        <v>0</v>
      </c>
      <c r="K4166" s="1">
        <v>0</v>
      </c>
      <c r="L4166" s="3">
        <v>1</v>
      </c>
      <c r="M4166" s="6">
        <v>12.1</v>
      </c>
      <c r="N4166" s="13">
        <v>12.1</v>
      </c>
      <c r="O4166" s="3">
        <v>44</v>
      </c>
      <c r="P4166" s="1">
        <v>1</v>
      </c>
      <c r="Q4166" s="1">
        <v>1</v>
      </c>
      <c r="R4166" s="3">
        <v>47</v>
      </c>
      <c r="S4166" s="1">
        <v>100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3">
        <v>11</v>
      </c>
      <c r="AD4166" s="1">
        <v>9.9855619000000007E-2</v>
      </c>
      <c r="AE4166" s="1">
        <v>2.2143426940416901E-2</v>
      </c>
      <c r="AF4166" s="1">
        <v>4</v>
      </c>
      <c r="AG4166" s="2">
        <v>4</v>
      </c>
      <c r="AH4166" s="1">
        <v>11</v>
      </c>
      <c r="AI4166" s="1">
        <v>3</v>
      </c>
      <c r="AJ4166" s="1">
        <v>3</v>
      </c>
      <c r="AK4166" s="1">
        <v>51</v>
      </c>
    </row>
    <row r="4167" spans="1:37" x14ac:dyDescent="0.2">
      <c r="A4167" t="s">
        <v>4165</v>
      </c>
      <c r="B4167" t="s">
        <v>5168</v>
      </c>
      <c r="C4167" t="s">
        <v>13266</v>
      </c>
      <c r="D4167" t="s">
        <v>13267</v>
      </c>
      <c r="E4167" t="s">
        <v>13270</v>
      </c>
      <c r="F4167" s="35" t="s">
        <v>13271</v>
      </c>
      <c r="G4167" s="1" t="s">
        <v>5104</v>
      </c>
      <c r="H4167" s="1" t="s">
        <v>5104</v>
      </c>
      <c r="I4167" s="3">
        <v>1</v>
      </c>
      <c r="J4167" s="1">
        <v>0</v>
      </c>
      <c r="K4167" s="1">
        <v>0</v>
      </c>
      <c r="L4167" s="3">
        <v>1</v>
      </c>
      <c r="M4167" s="6">
        <v>5.8</v>
      </c>
      <c r="N4167" s="13">
        <v>5.8</v>
      </c>
      <c r="O4167" s="3">
        <v>44</v>
      </c>
      <c r="P4167" s="1">
        <v>1</v>
      </c>
      <c r="Q4167" s="1">
        <v>1</v>
      </c>
      <c r="R4167" s="3">
        <v>1</v>
      </c>
      <c r="S4167" s="1">
        <v>100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3">
        <v>11</v>
      </c>
      <c r="AD4167" s="1">
        <v>9.9855619000000007E-2</v>
      </c>
      <c r="AE4167" s="1">
        <v>2.2143426940416901E-2</v>
      </c>
      <c r="AF4167" s="1">
        <v>4</v>
      </c>
      <c r="AG4167" s="2">
        <v>4</v>
      </c>
      <c r="AH4167" s="1">
        <v>11</v>
      </c>
      <c r="AI4167" s="1">
        <v>2</v>
      </c>
      <c r="AJ4167" s="1">
        <v>2</v>
      </c>
      <c r="AK4167" s="1">
        <v>51</v>
      </c>
    </row>
    <row r="4168" spans="1:37" x14ac:dyDescent="0.2">
      <c r="A4168" t="s">
        <v>4166</v>
      </c>
      <c r="B4168" t="s">
        <v>5168</v>
      </c>
      <c r="C4168" t="s">
        <v>13266</v>
      </c>
      <c r="D4168" t="s">
        <v>13267</v>
      </c>
      <c r="E4168" t="s">
        <v>5307</v>
      </c>
      <c r="F4168" s="35" t="s">
        <v>13272</v>
      </c>
      <c r="G4168" s="1" t="s">
        <v>5104</v>
      </c>
      <c r="H4168" s="1" t="s">
        <v>5104</v>
      </c>
      <c r="I4168" s="3">
        <v>1</v>
      </c>
      <c r="J4168" s="1">
        <v>0</v>
      </c>
      <c r="K4168" s="1">
        <v>0</v>
      </c>
      <c r="L4168" s="3">
        <v>1</v>
      </c>
      <c r="M4168" s="6">
        <v>13.6</v>
      </c>
      <c r="N4168" s="13">
        <v>13.6</v>
      </c>
      <c r="O4168" s="3">
        <v>44</v>
      </c>
      <c r="P4168" s="1">
        <v>0.99</v>
      </c>
      <c r="Q4168" s="1">
        <v>0.99</v>
      </c>
      <c r="R4168" s="3">
        <v>47</v>
      </c>
      <c r="S4168" s="1">
        <v>100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3">
        <v>11</v>
      </c>
      <c r="AD4168" s="1">
        <v>9.9855619000000007E-2</v>
      </c>
      <c r="AE4168" s="1">
        <v>2.2143426940416901E-2</v>
      </c>
      <c r="AF4168" s="1">
        <v>4</v>
      </c>
      <c r="AG4168" s="2">
        <v>4</v>
      </c>
      <c r="AH4168" s="1">
        <v>11</v>
      </c>
      <c r="AI4168" s="1">
        <v>7</v>
      </c>
      <c r="AJ4168" s="1">
        <v>7</v>
      </c>
      <c r="AK4168" s="1">
        <v>51</v>
      </c>
    </row>
    <row r="4169" spans="1:37" x14ac:dyDescent="0.2">
      <c r="A4169" t="s">
        <v>4167</v>
      </c>
      <c r="B4169" t="s">
        <v>5168</v>
      </c>
      <c r="C4169" t="s">
        <v>13266</v>
      </c>
      <c r="D4169" t="s">
        <v>13267</v>
      </c>
      <c r="E4169" t="s">
        <v>13273</v>
      </c>
      <c r="F4169" s="35" t="s">
        <v>13274</v>
      </c>
      <c r="G4169" s="1" t="s">
        <v>5104</v>
      </c>
      <c r="H4169" s="1" t="s">
        <v>5104</v>
      </c>
      <c r="I4169" s="3">
        <v>1</v>
      </c>
      <c r="J4169" s="1">
        <v>0</v>
      </c>
      <c r="K4169" s="1">
        <v>0</v>
      </c>
      <c r="L4169" s="3">
        <v>1</v>
      </c>
      <c r="M4169" s="6">
        <v>18.8</v>
      </c>
      <c r="N4169" s="13">
        <v>18.8</v>
      </c>
      <c r="O4169" s="3">
        <v>44</v>
      </c>
      <c r="P4169" s="1">
        <v>0.98</v>
      </c>
      <c r="Q4169" s="1">
        <v>0.98</v>
      </c>
      <c r="R4169" s="3">
        <v>47</v>
      </c>
      <c r="S4169" s="1">
        <v>100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3">
        <v>11</v>
      </c>
      <c r="AD4169" s="1">
        <v>9.9855619000000007E-2</v>
      </c>
      <c r="AE4169" s="1">
        <v>2.2143426940416901E-2</v>
      </c>
      <c r="AF4169" s="1">
        <v>4</v>
      </c>
      <c r="AG4169" s="2">
        <v>4</v>
      </c>
      <c r="AH4169" s="1">
        <v>11</v>
      </c>
      <c r="AI4169" s="1">
        <v>5</v>
      </c>
      <c r="AJ4169" s="1">
        <v>5</v>
      </c>
      <c r="AK4169" s="1">
        <v>51</v>
      </c>
    </row>
    <row r="4170" spans="1:37" x14ac:dyDescent="0.2">
      <c r="A4170" t="s">
        <v>4168</v>
      </c>
      <c r="B4170" t="s">
        <v>5168</v>
      </c>
      <c r="C4170" t="s">
        <v>13266</v>
      </c>
      <c r="D4170" t="s">
        <v>13267</v>
      </c>
      <c r="E4170" t="s">
        <v>13275</v>
      </c>
      <c r="F4170" s="35" t="s">
        <v>13276</v>
      </c>
      <c r="G4170" s="1" t="s">
        <v>5104</v>
      </c>
      <c r="H4170" s="1" t="s">
        <v>5104</v>
      </c>
      <c r="I4170" s="3">
        <v>1</v>
      </c>
      <c r="J4170" s="1">
        <v>0</v>
      </c>
      <c r="K4170" s="1">
        <v>0</v>
      </c>
      <c r="L4170" s="3">
        <v>1</v>
      </c>
      <c r="M4170" s="6">
        <v>8.8000000000000007</v>
      </c>
      <c r="N4170" s="13">
        <v>8.8000000000000007</v>
      </c>
      <c r="O4170" s="3">
        <v>44</v>
      </c>
      <c r="P4170" s="1">
        <v>1</v>
      </c>
      <c r="Q4170" s="1">
        <v>1</v>
      </c>
      <c r="R4170" s="3">
        <v>1</v>
      </c>
      <c r="S4170" s="1">
        <v>100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3">
        <v>11</v>
      </c>
      <c r="AD4170" s="1">
        <v>9.9855619000000007E-2</v>
      </c>
      <c r="AE4170" s="1">
        <v>2.2143426940416901E-2</v>
      </c>
      <c r="AF4170" s="1">
        <v>4</v>
      </c>
      <c r="AG4170" s="2">
        <v>4</v>
      </c>
      <c r="AH4170" s="1">
        <v>11</v>
      </c>
      <c r="AI4170" s="1">
        <v>6</v>
      </c>
      <c r="AJ4170" s="1">
        <v>6</v>
      </c>
      <c r="AK4170" s="1">
        <v>51</v>
      </c>
    </row>
    <row r="4171" spans="1:37" x14ac:dyDescent="0.2">
      <c r="A4171" t="s">
        <v>4169</v>
      </c>
      <c r="B4171" t="s">
        <v>5168</v>
      </c>
      <c r="C4171" t="s">
        <v>13266</v>
      </c>
      <c r="D4171" t="s">
        <v>13267</v>
      </c>
      <c r="E4171" t="s">
        <v>13277</v>
      </c>
      <c r="F4171" s="35" t="s">
        <v>13278</v>
      </c>
      <c r="G4171" s="1" t="s">
        <v>5104</v>
      </c>
      <c r="H4171" s="1" t="s">
        <v>5104</v>
      </c>
      <c r="I4171" s="3">
        <v>1</v>
      </c>
      <c r="J4171" s="1">
        <v>0</v>
      </c>
      <c r="K4171" s="1">
        <v>0</v>
      </c>
      <c r="L4171" s="3">
        <v>1</v>
      </c>
      <c r="M4171" s="6">
        <v>14.5</v>
      </c>
      <c r="N4171" s="13">
        <v>14.5</v>
      </c>
      <c r="O4171" s="3">
        <v>44</v>
      </c>
      <c r="P4171" s="1">
        <v>0.99</v>
      </c>
      <c r="Q4171" s="1">
        <v>0.99</v>
      </c>
      <c r="R4171" s="3">
        <v>47</v>
      </c>
      <c r="S4171" s="1">
        <v>80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10</v>
      </c>
      <c r="AB4171" s="1">
        <v>10</v>
      </c>
      <c r="AC4171" s="3">
        <v>11</v>
      </c>
      <c r="AD4171" s="1">
        <v>6.9104864000000002E-2</v>
      </c>
      <c r="AE4171" s="1">
        <v>2.5847016558470898E-2</v>
      </c>
      <c r="AF4171" s="1">
        <v>4</v>
      </c>
      <c r="AG4171" s="2">
        <v>4</v>
      </c>
      <c r="AH4171" s="1">
        <v>11</v>
      </c>
      <c r="AI4171" s="1">
        <v>5</v>
      </c>
      <c r="AJ4171" s="1">
        <v>5</v>
      </c>
      <c r="AK4171" s="1">
        <v>51</v>
      </c>
    </row>
    <row r="4172" spans="1:37" x14ac:dyDescent="0.2">
      <c r="A4172" t="s">
        <v>4170</v>
      </c>
      <c r="B4172" t="s">
        <v>5168</v>
      </c>
      <c r="C4172" t="s">
        <v>13266</v>
      </c>
      <c r="D4172" t="s">
        <v>13267</v>
      </c>
      <c r="E4172" t="s">
        <v>13279</v>
      </c>
      <c r="F4172" s="35" t="s">
        <v>13280</v>
      </c>
      <c r="G4172" s="1" t="s">
        <v>5104</v>
      </c>
      <c r="H4172" s="1" t="s">
        <v>5104</v>
      </c>
      <c r="I4172" s="3">
        <v>1</v>
      </c>
      <c r="J4172" s="1">
        <v>0</v>
      </c>
      <c r="K4172" s="1">
        <v>0</v>
      </c>
      <c r="L4172" s="3">
        <v>1</v>
      </c>
      <c r="M4172" s="6">
        <v>9.6999999999999993</v>
      </c>
      <c r="N4172" s="13">
        <v>9.6999999999999993</v>
      </c>
      <c r="O4172" s="3">
        <v>44</v>
      </c>
      <c r="P4172" s="1">
        <v>1</v>
      </c>
      <c r="Q4172" s="1">
        <v>1</v>
      </c>
      <c r="R4172" s="3">
        <v>47</v>
      </c>
      <c r="S4172" s="1">
        <v>100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3">
        <v>11</v>
      </c>
      <c r="AD4172" s="1">
        <v>9.9855619000000007E-2</v>
      </c>
      <c r="AE4172" s="1">
        <v>2.2143426940416901E-2</v>
      </c>
      <c r="AF4172" s="1">
        <v>4</v>
      </c>
      <c r="AG4172" s="2">
        <v>4</v>
      </c>
      <c r="AH4172" s="1">
        <v>11</v>
      </c>
      <c r="AI4172" s="1">
        <v>7</v>
      </c>
      <c r="AJ4172" s="1">
        <v>7</v>
      </c>
      <c r="AK4172" s="1">
        <v>51</v>
      </c>
    </row>
    <row r="4173" spans="1:37" x14ac:dyDescent="0.2">
      <c r="A4173" t="s">
        <v>4171</v>
      </c>
      <c r="B4173" t="s">
        <v>5168</v>
      </c>
      <c r="C4173" t="s">
        <v>13266</v>
      </c>
      <c r="D4173" t="s">
        <v>13267</v>
      </c>
      <c r="E4173" t="s">
        <v>13281</v>
      </c>
      <c r="F4173" s="35" t="s">
        <v>13282</v>
      </c>
      <c r="G4173" s="1" t="s">
        <v>5104</v>
      </c>
      <c r="H4173" s="1" t="s">
        <v>5104</v>
      </c>
      <c r="I4173" s="3">
        <v>1</v>
      </c>
      <c r="J4173" s="1">
        <v>0</v>
      </c>
      <c r="K4173" s="1">
        <v>0</v>
      </c>
      <c r="L4173" s="3">
        <v>1</v>
      </c>
      <c r="M4173" s="6">
        <v>15.2</v>
      </c>
      <c r="N4173" s="13">
        <v>15.2</v>
      </c>
      <c r="O4173" s="3">
        <v>44</v>
      </c>
      <c r="P4173" s="1">
        <v>1</v>
      </c>
      <c r="Q4173" s="1">
        <v>1</v>
      </c>
      <c r="R4173" s="14">
        <v>1</v>
      </c>
      <c r="S4173" s="1">
        <v>80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10</v>
      </c>
      <c r="AB4173" s="1">
        <v>10</v>
      </c>
      <c r="AC4173" s="3">
        <v>11</v>
      </c>
      <c r="AD4173" s="1">
        <v>6.9104864000000002E-2</v>
      </c>
      <c r="AE4173" s="1">
        <v>2.5847016558470898E-2</v>
      </c>
      <c r="AF4173" s="1">
        <v>4</v>
      </c>
      <c r="AG4173" s="2">
        <v>4</v>
      </c>
      <c r="AH4173" s="1">
        <v>11</v>
      </c>
      <c r="AI4173" s="1">
        <v>5</v>
      </c>
      <c r="AJ4173" s="1">
        <v>5</v>
      </c>
      <c r="AK4173" s="1">
        <v>51</v>
      </c>
    </row>
    <row r="4174" spans="1:37" x14ac:dyDescent="0.2">
      <c r="A4174" t="s">
        <v>4172</v>
      </c>
      <c r="B4174" t="s">
        <v>5168</v>
      </c>
      <c r="C4174" t="s">
        <v>13266</v>
      </c>
      <c r="D4174" t="s">
        <v>13267</v>
      </c>
      <c r="E4174" t="s">
        <v>13283</v>
      </c>
      <c r="F4174" s="35" t="s">
        <v>13284</v>
      </c>
      <c r="G4174" s="1" t="s">
        <v>5104</v>
      </c>
      <c r="H4174" s="1" t="s">
        <v>5104</v>
      </c>
      <c r="I4174" s="3">
        <v>1</v>
      </c>
      <c r="J4174" s="1">
        <v>0</v>
      </c>
      <c r="K4174" s="1">
        <v>0</v>
      </c>
      <c r="L4174" s="3">
        <v>1</v>
      </c>
      <c r="M4174" s="6">
        <v>7.9</v>
      </c>
      <c r="N4174" s="13">
        <v>7.9</v>
      </c>
      <c r="O4174" s="3">
        <v>44</v>
      </c>
      <c r="P4174" s="1">
        <v>1</v>
      </c>
      <c r="Q4174" s="1">
        <v>1</v>
      </c>
      <c r="R4174" s="14">
        <v>1</v>
      </c>
      <c r="S4174" s="1">
        <v>100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3">
        <v>11</v>
      </c>
      <c r="AD4174" s="1">
        <v>9.9855619000000007E-2</v>
      </c>
      <c r="AE4174" s="1">
        <v>2.2143426940416901E-2</v>
      </c>
      <c r="AF4174" s="1">
        <v>4</v>
      </c>
      <c r="AG4174" s="2">
        <v>4</v>
      </c>
      <c r="AH4174" s="1">
        <v>11</v>
      </c>
      <c r="AI4174" s="1">
        <v>3</v>
      </c>
      <c r="AJ4174" s="1">
        <v>3</v>
      </c>
      <c r="AK4174" s="1">
        <v>51</v>
      </c>
    </row>
    <row r="4175" spans="1:37" x14ac:dyDescent="0.2">
      <c r="A4175" t="s">
        <v>4173</v>
      </c>
      <c r="B4175" t="s">
        <v>5168</v>
      </c>
      <c r="C4175" t="s">
        <v>13266</v>
      </c>
      <c r="D4175" t="s">
        <v>13267</v>
      </c>
      <c r="E4175" t="s">
        <v>13285</v>
      </c>
      <c r="F4175" s="35" t="s">
        <v>13286</v>
      </c>
      <c r="G4175" s="1" t="s">
        <v>5104</v>
      </c>
      <c r="H4175" s="1" t="s">
        <v>5104</v>
      </c>
      <c r="I4175" s="3">
        <v>1</v>
      </c>
      <c r="J4175" s="1">
        <v>0</v>
      </c>
      <c r="K4175" s="1">
        <v>0</v>
      </c>
      <c r="L4175" s="3">
        <v>1</v>
      </c>
      <c r="M4175" s="6">
        <v>12.7</v>
      </c>
      <c r="N4175" s="13">
        <v>12.7</v>
      </c>
      <c r="O4175" s="3">
        <v>44</v>
      </c>
      <c r="P4175" s="1">
        <v>1</v>
      </c>
      <c r="Q4175" s="1">
        <v>1</v>
      </c>
      <c r="R4175" s="14">
        <v>1</v>
      </c>
      <c r="S4175" s="1">
        <v>100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3">
        <v>11</v>
      </c>
      <c r="AD4175" s="1">
        <v>9.9855619000000007E-2</v>
      </c>
      <c r="AE4175" s="1">
        <v>2.2143426940416901E-2</v>
      </c>
      <c r="AF4175" s="1">
        <v>4</v>
      </c>
      <c r="AG4175" s="2">
        <v>4</v>
      </c>
      <c r="AH4175" s="1">
        <v>11</v>
      </c>
      <c r="AI4175" s="1">
        <v>3</v>
      </c>
      <c r="AJ4175" s="1">
        <v>3</v>
      </c>
      <c r="AK4175" s="1">
        <v>51</v>
      </c>
    </row>
    <row r="4176" spans="1:37" x14ac:dyDescent="0.2">
      <c r="A4176" t="s">
        <v>4174</v>
      </c>
      <c r="B4176" t="s">
        <v>5168</v>
      </c>
      <c r="C4176" t="s">
        <v>13266</v>
      </c>
      <c r="D4176" t="s">
        <v>13267</v>
      </c>
      <c r="E4176" t="s">
        <v>5611</v>
      </c>
      <c r="F4176" s="35" t="s">
        <v>13287</v>
      </c>
      <c r="G4176" s="1" t="s">
        <v>5104</v>
      </c>
      <c r="H4176" s="1" t="s">
        <v>5104</v>
      </c>
      <c r="I4176" s="3">
        <v>1</v>
      </c>
      <c r="J4176" s="1">
        <v>0</v>
      </c>
      <c r="K4176" s="1">
        <v>0</v>
      </c>
      <c r="L4176" s="3">
        <v>1</v>
      </c>
      <c r="M4176" s="6">
        <v>12.8</v>
      </c>
      <c r="N4176" s="13">
        <v>12.8</v>
      </c>
      <c r="O4176" s="3">
        <v>44</v>
      </c>
      <c r="P4176" s="1">
        <v>0.99250000000000005</v>
      </c>
      <c r="Q4176" s="1">
        <v>0.99250000000000005</v>
      </c>
      <c r="R4176" s="3">
        <v>47</v>
      </c>
      <c r="S4176" s="1">
        <v>100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3">
        <v>11</v>
      </c>
      <c r="AD4176" s="1">
        <v>9.9855619000000007E-2</v>
      </c>
      <c r="AE4176" s="1">
        <v>2.2143426940416801E-2</v>
      </c>
      <c r="AF4176" s="1">
        <v>4</v>
      </c>
      <c r="AG4176" s="2">
        <v>4</v>
      </c>
      <c r="AH4176" s="1">
        <v>11</v>
      </c>
      <c r="AI4176" s="1">
        <v>3</v>
      </c>
      <c r="AJ4176" s="1">
        <v>3</v>
      </c>
      <c r="AK4176" s="1">
        <v>51</v>
      </c>
    </row>
    <row r="4177" spans="1:37" x14ac:dyDescent="0.2">
      <c r="A4177" t="s">
        <v>4175</v>
      </c>
      <c r="B4177" t="s">
        <v>5168</v>
      </c>
      <c r="C4177" t="s">
        <v>13266</v>
      </c>
      <c r="D4177" t="s">
        <v>13267</v>
      </c>
      <c r="E4177" t="s">
        <v>5171</v>
      </c>
      <c r="F4177" s="35" t="s">
        <v>13288</v>
      </c>
      <c r="G4177" s="1" t="s">
        <v>5104</v>
      </c>
      <c r="H4177" s="1" t="s">
        <v>5104</v>
      </c>
      <c r="I4177" s="3">
        <v>1</v>
      </c>
      <c r="J4177" s="1">
        <v>0</v>
      </c>
      <c r="K4177" s="1">
        <v>0</v>
      </c>
      <c r="L4177" s="3">
        <v>1</v>
      </c>
      <c r="M4177" s="6">
        <v>6.7</v>
      </c>
      <c r="N4177" s="13">
        <v>6.7</v>
      </c>
      <c r="O4177" s="3">
        <v>44</v>
      </c>
      <c r="P4177" s="1">
        <v>1</v>
      </c>
      <c r="Q4177" s="1">
        <v>1</v>
      </c>
      <c r="R4177" s="3">
        <v>1</v>
      </c>
      <c r="S4177" s="1">
        <v>100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3">
        <v>11</v>
      </c>
      <c r="AD4177" s="1">
        <v>9.9855619000000007E-2</v>
      </c>
      <c r="AE4177" s="1">
        <v>2.2143426940416801E-2</v>
      </c>
      <c r="AF4177" s="1">
        <v>4</v>
      </c>
      <c r="AG4177" s="2">
        <v>4</v>
      </c>
      <c r="AH4177" s="1">
        <v>11</v>
      </c>
      <c r="AI4177" s="1">
        <v>2</v>
      </c>
      <c r="AJ4177" s="1">
        <v>2</v>
      </c>
      <c r="AK4177" s="1">
        <v>51</v>
      </c>
    </row>
    <row r="4178" spans="1:37" x14ac:dyDescent="0.2">
      <c r="A4178" t="s">
        <v>4176</v>
      </c>
      <c r="B4178" t="s">
        <v>5168</v>
      </c>
      <c r="C4178" t="s">
        <v>13266</v>
      </c>
      <c r="D4178" t="s">
        <v>13267</v>
      </c>
      <c r="E4178" t="s">
        <v>13289</v>
      </c>
      <c r="F4178" s="35" t="s">
        <v>13290</v>
      </c>
      <c r="G4178" s="1" t="s">
        <v>5104</v>
      </c>
      <c r="H4178" s="1" t="s">
        <v>5104</v>
      </c>
      <c r="I4178" s="3">
        <v>1</v>
      </c>
      <c r="J4178" s="1">
        <v>0</v>
      </c>
      <c r="K4178" s="1">
        <v>0</v>
      </c>
      <c r="L4178" s="3">
        <v>1</v>
      </c>
      <c r="M4178" s="6">
        <v>15.7</v>
      </c>
      <c r="N4178" s="13">
        <v>15.7</v>
      </c>
      <c r="O4178" s="3">
        <v>44</v>
      </c>
      <c r="P4178" s="1">
        <v>1</v>
      </c>
      <c r="Q4178" s="1">
        <v>1</v>
      </c>
      <c r="R4178" s="3">
        <v>1</v>
      </c>
      <c r="S4178" s="1">
        <v>100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3">
        <v>11</v>
      </c>
      <c r="AD4178" s="1">
        <v>9.9855619000000007E-2</v>
      </c>
      <c r="AE4178" s="1">
        <v>2.2143426940416801E-2</v>
      </c>
      <c r="AF4178" s="1">
        <v>4</v>
      </c>
      <c r="AG4178" s="2">
        <v>4</v>
      </c>
      <c r="AH4178" s="1">
        <v>11</v>
      </c>
      <c r="AI4178" s="1">
        <v>9</v>
      </c>
      <c r="AJ4178" s="1">
        <v>9</v>
      </c>
      <c r="AK4178" s="1">
        <v>51</v>
      </c>
    </row>
    <row r="4179" spans="1:37" x14ac:dyDescent="0.2">
      <c r="A4179" t="s">
        <v>4177</v>
      </c>
      <c r="B4179" t="s">
        <v>5168</v>
      </c>
      <c r="C4179" t="s">
        <v>13266</v>
      </c>
      <c r="D4179" t="s">
        <v>13267</v>
      </c>
      <c r="E4179" t="s">
        <v>13291</v>
      </c>
      <c r="F4179" s="35" t="s">
        <v>13292</v>
      </c>
      <c r="G4179" s="1" t="s">
        <v>5104</v>
      </c>
      <c r="H4179" s="1" t="s">
        <v>5104</v>
      </c>
      <c r="I4179" s="3">
        <v>1</v>
      </c>
      <c r="J4179" s="1">
        <v>0</v>
      </c>
      <c r="K4179" s="1">
        <v>0</v>
      </c>
      <c r="L4179" s="3">
        <v>1</v>
      </c>
      <c r="M4179" s="6">
        <v>7.1</v>
      </c>
      <c r="N4179" s="13">
        <v>7.1</v>
      </c>
      <c r="O4179" s="3">
        <v>44</v>
      </c>
      <c r="P4179" s="1">
        <v>1</v>
      </c>
      <c r="Q4179" s="1">
        <v>1</v>
      </c>
      <c r="R4179" s="3">
        <v>1</v>
      </c>
      <c r="S4179" s="1">
        <v>100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3">
        <v>11</v>
      </c>
      <c r="AD4179" s="1">
        <v>9.9855619000000007E-2</v>
      </c>
      <c r="AE4179" s="1">
        <v>2.2143426940416901E-2</v>
      </c>
      <c r="AF4179" s="1">
        <v>4</v>
      </c>
      <c r="AG4179" s="2">
        <v>4</v>
      </c>
      <c r="AH4179" s="1">
        <v>11</v>
      </c>
      <c r="AI4179" s="1">
        <v>1</v>
      </c>
      <c r="AJ4179" s="1">
        <v>1</v>
      </c>
      <c r="AK4179" s="1">
        <v>51</v>
      </c>
    </row>
    <row r="4180" spans="1:37" x14ac:dyDescent="0.2">
      <c r="A4180" t="s">
        <v>4178</v>
      </c>
      <c r="B4180" t="s">
        <v>5168</v>
      </c>
      <c r="C4180" t="s">
        <v>13266</v>
      </c>
      <c r="D4180" t="s">
        <v>13267</v>
      </c>
      <c r="E4180" t="s">
        <v>12981</v>
      </c>
      <c r="F4180" s="35" t="s">
        <v>13293</v>
      </c>
      <c r="G4180" s="1" t="s">
        <v>5104</v>
      </c>
      <c r="H4180" s="1" t="s">
        <v>5104</v>
      </c>
      <c r="I4180" s="3">
        <v>1</v>
      </c>
      <c r="J4180" s="1">
        <v>0</v>
      </c>
      <c r="K4180" s="1">
        <v>0</v>
      </c>
      <c r="L4180" s="3">
        <v>1</v>
      </c>
      <c r="M4180" s="6">
        <v>5.4</v>
      </c>
      <c r="N4180" s="13">
        <v>5.4</v>
      </c>
      <c r="O4180" s="3">
        <v>44</v>
      </c>
      <c r="P4180" s="1">
        <v>1</v>
      </c>
      <c r="Q4180" s="1">
        <v>1</v>
      </c>
      <c r="R4180" s="3">
        <v>1</v>
      </c>
      <c r="S4180" s="1">
        <v>100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3">
        <v>11</v>
      </c>
      <c r="AD4180" s="1">
        <v>9.9855619000000007E-2</v>
      </c>
      <c r="AE4180" s="1">
        <v>2.2143426940416801E-2</v>
      </c>
      <c r="AF4180" s="1">
        <v>4</v>
      </c>
      <c r="AG4180" s="2">
        <v>4</v>
      </c>
      <c r="AH4180" s="1">
        <v>11</v>
      </c>
      <c r="AI4180" s="1">
        <v>3</v>
      </c>
      <c r="AJ4180" s="1">
        <v>3</v>
      </c>
      <c r="AK4180" s="1">
        <v>51</v>
      </c>
    </row>
    <row r="4181" spans="1:37" x14ac:dyDescent="0.2">
      <c r="A4181" t="s">
        <v>4179</v>
      </c>
      <c r="B4181" t="s">
        <v>5168</v>
      </c>
      <c r="C4181" t="s">
        <v>13266</v>
      </c>
      <c r="D4181" t="s">
        <v>13267</v>
      </c>
      <c r="E4181" t="s">
        <v>13294</v>
      </c>
      <c r="F4181" s="35" t="s">
        <v>13295</v>
      </c>
      <c r="G4181" s="1" t="s">
        <v>5104</v>
      </c>
      <c r="H4181" s="1" t="s">
        <v>5104</v>
      </c>
      <c r="I4181" s="3">
        <v>1</v>
      </c>
      <c r="J4181" s="1">
        <v>0</v>
      </c>
      <c r="K4181" s="1">
        <v>0</v>
      </c>
      <c r="L4181" s="3">
        <v>1</v>
      </c>
      <c r="M4181" s="6">
        <v>7.7</v>
      </c>
      <c r="N4181" s="13">
        <v>7.7</v>
      </c>
      <c r="O4181" s="3">
        <v>44</v>
      </c>
      <c r="P4181" s="1">
        <v>1</v>
      </c>
      <c r="Q4181" s="1">
        <v>1</v>
      </c>
      <c r="R4181" s="3">
        <v>1</v>
      </c>
      <c r="S4181" s="1">
        <v>80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10</v>
      </c>
      <c r="AB4181" s="1">
        <v>10</v>
      </c>
      <c r="AC4181" s="3">
        <v>11</v>
      </c>
      <c r="AD4181" s="1">
        <v>6.9104864000000002E-2</v>
      </c>
      <c r="AE4181" s="1">
        <v>2.5847016558470898E-2</v>
      </c>
      <c r="AF4181" s="1">
        <v>4</v>
      </c>
      <c r="AG4181" s="2">
        <v>4</v>
      </c>
      <c r="AH4181" s="1">
        <v>11</v>
      </c>
      <c r="AI4181" s="1">
        <v>1</v>
      </c>
      <c r="AJ4181" s="1">
        <v>1</v>
      </c>
      <c r="AK4181" s="1">
        <v>51</v>
      </c>
    </row>
    <row r="4182" spans="1:37" x14ac:dyDescent="0.2">
      <c r="A4182" t="s">
        <v>4180</v>
      </c>
      <c r="B4182" t="s">
        <v>5168</v>
      </c>
      <c r="C4182" t="s">
        <v>13266</v>
      </c>
      <c r="D4182" t="s">
        <v>13267</v>
      </c>
      <c r="E4182" t="s">
        <v>13296</v>
      </c>
      <c r="F4182" s="35" t="s">
        <v>13297</v>
      </c>
      <c r="G4182" s="1" t="s">
        <v>5104</v>
      </c>
      <c r="H4182" s="1" t="s">
        <v>5104</v>
      </c>
      <c r="I4182" s="3">
        <v>1</v>
      </c>
      <c r="J4182" s="1">
        <v>0</v>
      </c>
      <c r="K4182" s="1">
        <v>0</v>
      </c>
      <c r="L4182" s="3">
        <v>1</v>
      </c>
      <c r="M4182" s="6">
        <v>12</v>
      </c>
      <c r="N4182" s="13">
        <v>12</v>
      </c>
      <c r="O4182" s="3">
        <v>44</v>
      </c>
      <c r="P4182" s="1">
        <v>1</v>
      </c>
      <c r="Q4182" s="1">
        <v>1</v>
      </c>
      <c r="R4182" s="3">
        <v>1</v>
      </c>
      <c r="S4182" s="1">
        <v>100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3">
        <v>11</v>
      </c>
      <c r="AD4182" s="1">
        <v>9.9855619000000007E-2</v>
      </c>
      <c r="AE4182" s="1">
        <v>2.2143426940416801E-2</v>
      </c>
      <c r="AF4182" s="1">
        <v>4</v>
      </c>
      <c r="AG4182" s="2">
        <v>4</v>
      </c>
      <c r="AH4182" s="1">
        <v>11</v>
      </c>
      <c r="AI4182" s="1">
        <v>2</v>
      </c>
      <c r="AJ4182" s="1">
        <v>2</v>
      </c>
      <c r="AK4182" s="1">
        <v>51</v>
      </c>
    </row>
    <row r="4183" spans="1:37" x14ac:dyDescent="0.2">
      <c r="A4183" t="s">
        <v>4181</v>
      </c>
      <c r="B4183" t="s">
        <v>5168</v>
      </c>
      <c r="C4183" t="s">
        <v>13266</v>
      </c>
      <c r="D4183" t="s">
        <v>13267</v>
      </c>
      <c r="E4183" t="s">
        <v>13298</v>
      </c>
      <c r="F4183" s="35" t="s">
        <v>13299</v>
      </c>
      <c r="G4183" s="1" t="s">
        <v>5104</v>
      </c>
      <c r="H4183" s="1" t="s">
        <v>5104</v>
      </c>
      <c r="I4183" s="3">
        <v>1</v>
      </c>
      <c r="J4183" s="1">
        <v>0</v>
      </c>
      <c r="K4183" s="1">
        <v>0</v>
      </c>
      <c r="L4183" s="3">
        <v>1</v>
      </c>
      <c r="M4183" s="6">
        <v>9.5</v>
      </c>
      <c r="N4183" s="13">
        <v>9.5</v>
      </c>
      <c r="O4183" s="3">
        <v>44</v>
      </c>
      <c r="P4183" s="1">
        <v>1.96</v>
      </c>
      <c r="Q4183" s="1">
        <v>1.96</v>
      </c>
      <c r="R4183" s="3">
        <v>47</v>
      </c>
      <c r="S4183" s="1">
        <v>100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3">
        <v>11</v>
      </c>
      <c r="AD4183" s="1">
        <v>9.9855619000000007E-2</v>
      </c>
      <c r="AE4183" s="1">
        <v>2.2143426940416801E-2</v>
      </c>
      <c r="AF4183" s="1">
        <v>4</v>
      </c>
      <c r="AG4183" s="2">
        <v>4</v>
      </c>
      <c r="AH4183" s="1">
        <v>11</v>
      </c>
      <c r="AI4183" s="1">
        <v>3</v>
      </c>
      <c r="AJ4183" s="1">
        <v>3</v>
      </c>
      <c r="AK4183" s="1">
        <v>51</v>
      </c>
    </row>
    <row r="4184" spans="1:37" x14ac:dyDescent="0.2">
      <c r="A4184" t="s">
        <v>4182</v>
      </c>
      <c r="B4184" t="s">
        <v>5168</v>
      </c>
      <c r="C4184" t="s">
        <v>13266</v>
      </c>
      <c r="D4184" t="s">
        <v>13267</v>
      </c>
      <c r="E4184" t="s">
        <v>12799</v>
      </c>
      <c r="F4184" s="35" t="s">
        <v>13300</v>
      </c>
      <c r="G4184" s="1" t="s">
        <v>5104</v>
      </c>
      <c r="H4184" s="1" t="s">
        <v>5104</v>
      </c>
      <c r="I4184" s="3">
        <v>1</v>
      </c>
      <c r="J4184" s="1">
        <v>0</v>
      </c>
      <c r="K4184" s="1">
        <v>0</v>
      </c>
      <c r="L4184" s="3">
        <v>1</v>
      </c>
      <c r="M4184" s="6">
        <v>16.8</v>
      </c>
      <c r="N4184" s="13">
        <v>16.8</v>
      </c>
      <c r="O4184" s="3">
        <v>44</v>
      </c>
      <c r="P4184" s="1">
        <v>1</v>
      </c>
      <c r="Q4184" s="1">
        <v>1</v>
      </c>
      <c r="R4184" s="3">
        <v>1</v>
      </c>
      <c r="S4184" s="1">
        <v>100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3">
        <v>11</v>
      </c>
      <c r="AD4184" s="1">
        <v>9.9855619000000007E-2</v>
      </c>
      <c r="AE4184" s="1">
        <v>2.2143426940416801E-2</v>
      </c>
      <c r="AF4184" s="1">
        <v>4</v>
      </c>
      <c r="AG4184" s="2">
        <v>4</v>
      </c>
      <c r="AH4184" s="1">
        <v>11</v>
      </c>
      <c r="AI4184" s="1">
        <v>2</v>
      </c>
      <c r="AJ4184" s="1">
        <v>2</v>
      </c>
      <c r="AK4184" s="1">
        <v>51</v>
      </c>
    </row>
    <row r="4185" spans="1:37" x14ac:dyDescent="0.2">
      <c r="A4185" t="s">
        <v>4183</v>
      </c>
      <c r="B4185" t="s">
        <v>5168</v>
      </c>
      <c r="C4185" t="s">
        <v>13266</v>
      </c>
      <c r="D4185" t="s">
        <v>13267</v>
      </c>
      <c r="E4185" t="s">
        <v>6521</v>
      </c>
      <c r="F4185" s="35" t="s">
        <v>13301</v>
      </c>
      <c r="G4185" s="1" t="s">
        <v>5104</v>
      </c>
      <c r="H4185" s="1" t="s">
        <v>5104</v>
      </c>
      <c r="I4185" s="3">
        <v>1</v>
      </c>
      <c r="J4185" s="1">
        <v>0</v>
      </c>
      <c r="K4185" s="1">
        <v>0</v>
      </c>
      <c r="L4185" s="3">
        <v>1</v>
      </c>
      <c r="M4185" s="6">
        <v>6.2</v>
      </c>
      <c r="N4185" s="13">
        <v>6.2</v>
      </c>
      <c r="O4185" s="3">
        <v>44</v>
      </c>
      <c r="P4185" s="1">
        <v>1</v>
      </c>
      <c r="Q4185" s="1">
        <v>1</v>
      </c>
      <c r="R4185" s="3">
        <v>47</v>
      </c>
      <c r="S4185" s="1">
        <v>100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3">
        <v>11</v>
      </c>
      <c r="AD4185" s="1">
        <v>9.9855619000000007E-2</v>
      </c>
      <c r="AE4185" s="1">
        <v>2.2143426940416901E-2</v>
      </c>
      <c r="AF4185" s="1">
        <v>4</v>
      </c>
      <c r="AG4185" s="2">
        <v>4</v>
      </c>
      <c r="AH4185" s="1">
        <v>11</v>
      </c>
      <c r="AI4185" s="1">
        <v>3</v>
      </c>
      <c r="AJ4185" s="1">
        <v>3</v>
      </c>
      <c r="AK4185" s="1">
        <v>51</v>
      </c>
    </row>
    <row r="4186" spans="1:37" x14ac:dyDescent="0.2">
      <c r="A4186" t="s">
        <v>4184</v>
      </c>
      <c r="B4186" t="s">
        <v>5168</v>
      </c>
      <c r="C4186" t="s">
        <v>13266</v>
      </c>
      <c r="D4186" t="s">
        <v>13267</v>
      </c>
      <c r="E4186" t="s">
        <v>13302</v>
      </c>
      <c r="F4186" s="35" t="s">
        <v>13303</v>
      </c>
      <c r="G4186" s="1" t="s">
        <v>5104</v>
      </c>
      <c r="H4186" s="1" t="s">
        <v>5104</v>
      </c>
      <c r="I4186" s="3">
        <v>1</v>
      </c>
      <c r="J4186" s="1">
        <v>0</v>
      </c>
      <c r="K4186" s="1">
        <v>0</v>
      </c>
      <c r="L4186" s="3">
        <v>1</v>
      </c>
      <c r="M4186" s="6">
        <v>19.100000000000001</v>
      </c>
      <c r="N4186" s="13">
        <v>19.100000000000001</v>
      </c>
      <c r="O4186" s="3">
        <v>44</v>
      </c>
      <c r="P4186" s="1">
        <v>0.99</v>
      </c>
      <c r="Q4186" s="1">
        <v>0.99</v>
      </c>
      <c r="R4186" s="3">
        <v>47</v>
      </c>
      <c r="S4186" s="1">
        <v>100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3">
        <v>11</v>
      </c>
      <c r="AD4186" s="1">
        <v>9.9855619000000007E-2</v>
      </c>
      <c r="AE4186" s="1">
        <v>2.2143426940416901E-2</v>
      </c>
      <c r="AF4186" s="1">
        <v>4</v>
      </c>
      <c r="AG4186" s="2">
        <v>4</v>
      </c>
      <c r="AH4186" s="1">
        <v>11</v>
      </c>
      <c r="AI4186" s="1">
        <v>5</v>
      </c>
      <c r="AJ4186" s="1">
        <v>5</v>
      </c>
      <c r="AK4186" s="1">
        <v>51</v>
      </c>
    </row>
    <row r="4187" spans="1:37" x14ac:dyDescent="0.2">
      <c r="A4187" t="s">
        <v>4185</v>
      </c>
      <c r="B4187" t="s">
        <v>5168</v>
      </c>
      <c r="C4187" t="s">
        <v>13266</v>
      </c>
      <c r="D4187" t="s">
        <v>13267</v>
      </c>
      <c r="E4187" t="s">
        <v>13304</v>
      </c>
      <c r="F4187" s="35" t="s">
        <v>13305</v>
      </c>
      <c r="G4187" s="1" t="s">
        <v>5104</v>
      </c>
      <c r="H4187" s="1" t="s">
        <v>5104</v>
      </c>
      <c r="I4187" s="3">
        <v>1</v>
      </c>
      <c r="J4187" s="1">
        <v>0</v>
      </c>
      <c r="K4187" s="1">
        <v>0</v>
      </c>
      <c r="L4187" s="3">
        <v>1</v>
      </c>
      <c r="M4187" s="6">
        <v>8.1999999999999993</v>
      </c>
      <c r="N4187" s="13">
        <v>8.1999999999999993</v>
      </c>
      <c r="O4187" s="3">
        <v>44</v>
      </c>
      <c r="P4187" s="1">
        <v>1</v>
      </c>
      <c r="Q4187" s="1">
        <v>1</v>
      </c>
      <c r="R4187" s="3">
        <v>47</v>
      </c>
      <c r="S4187" s="1">
        <v>100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3">
        <v>11</v>
      </c>
      <c r="AD4187" s="1">
        <v>9.9855619000000007E-2</v>
      </c>
      <c r="AE4187" s="1">
        <v>2.2143426940416801E-2</v>
      </c>
      <c r="AF4187" s="1">
        <v>4</v>
      </c>
      <c r="AG4187" s="2">
        <v>4</v>
      </c>
      <c r="AH4187" s="1">
        <v>11</v>
      </c>
      <c r="AI4187" s="1">
        <v>8</v>
      </c>
      <c r="AJ4187" s="1">
        <v>8</v>
      </c>
      <c r="AK4187" s="1">
        <v>51</v>
      </c>
    </row>
    <row r="4188" spans="1:37" x14ac:dyDescent="0.2">
      <c r="A4188" t="s">
        <v>4186</v>
      </c>
      <c r="B4188" t="s">
        <v>5168</v>
      </c>
      <c r="C4188" t="s">
        <v>13266</v>
      </c>
      <c r="D4188" t="s">
        <v>13267</v>
      </c>
      <c r="E4188" t="s">
        <v>13306</v>
      </c>
      <c r="F4188" s="35" t="s">
        <v>13307</v>
      </c>
      <c r="G4188" s="1" t="s">
        <v>5104</v>
      </c>
      <c r="H4188" s="1" t="s">
        <v>5104</v>
      </c>
      <c r="I4188" s="3">
        <v>1</v>
      </c>
      <c r="J4188" s="1">
        <v>0</v>
      </c>
      <c r="K4188" s="1">
        <v>0</v>
      </c>
      <c r="L4188" s="3">
        <v>1</v>
      </c>
      <c r="M4188" s="6">
        <v>14.3</v>
      </c>
      <c r="N4188" s="13">
        <v>14.3</v>
      </c>
      <c r="O4188" s="3">
        <v>44</v>
      </c>
      <c r="P4188" s="1">
        <v>1</v>
      </c>
      <c r="Q4188" s="1">
        <v>1</v>
      </c>
      <c r="R4188" s="3">
        <v>1</v>
      </c>
      <c r="S4188" s="1">
        <v>100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3">
        <v>11</v>
      </c>
      <c r="AD4188" s="1">
        <v>9.9855619000000007E-2</v>
      </c>
      <c r="AE4188" s="1">
        <v>2.2143426940416801E-2</v>
      </c>
      <c r="AF4188" s="1">
        <v>4</v>
      </c>
      <c r="AG4188" s="2">
        <v>4</v>
      </c>
      <c r="AH4188" s="1">
        <v>11</v>
      </c>
      <c r="AI4188" s="1">
        <v>4</v>
      </c>
      <c r="AJ4188" s="1">
        <v>4</v>
      </c>
      <c r="AK4188" s="1">
        <v>51</v>
      </c>
    </row>
    <row r="4189" spans="1:37" x14ac:dyDescent="0.2">
      <c r="A4189" t="s">
        <v>4187</v>
      </c>
      <c r="B4189" t="s">
        <v>5168</v>
      </c>
      <c r="C4189" t="s">
        <v>13266</v>
      </c>
      <c r="D4189" t="s">
        <v>13267</v>
      </c>
      <c r="E4189" t="s">
        <v>13308</v>
      </c>
      <c r="F4189" s="35" t="s">
        <v>13309</v>
      </c>
      <c r="G4189" s="1" t="s">
        <v>5104</v>
      </c>
      <c r="H4189" s="1" t="s">
        <v>5104</v>
      </c>
      <c r="I4189" s="3">
        <v>1</v>
      </c>
      <c r="J4189" s="1">
        <v>0</v>
      </c>
      <c r="K4189" s="1">
        <v>0</v>
      </c>
      <c r="L4189" s="3">
        <v>1</v>
      </c>
      <c r="M4189" s="6">
        <v>21.1</v>
      </c>
      <c r="N4189" s="13">
        <v>21.1</v>
      </c>
      <c r="O4189" s="3">
        <v>44</v>
      </c>
      <c r="P4189" s="1">
        <v>0.98499999999999999</v>
      </c>
      <c r="Q4189" s="1">
        <v>0.98499999999999999</v>
      </c>
      <c r="R4189" s="3">
        <v>47</v>
      </c>
      <c r="S4189" s="1">
        <v>100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3">
        <v>11</v>
      </c>
      <c r="AD4189" s="1">
        <v>9.9855619000000007E-2</v>
      </c>
      <c r="AE4189" s="1">
        <v>2.2143426940416801E-2</v>
      </c>
      <c r="AF4189" s="1">
        <v>4</v>
      </c>
      <c r="AG4189" s="2">
        <v>4</v>
      </c>
      <c r="AH4189" s="1">
        <v>11</v>
      </c>
      <c r="AI4189" s="1">
        <v>7</v>
      </c>
      <c r="AJ4189" s="1">
        <v>7</v>
      </c>
      <c r="AK4189" s="1">
        <v>51</v>
      </c>
    </row>
    <row r="4190" spans="1:37" x14ac:dyDescent="0.2">
      <c r="A4190" t="s">
        <v>4188</v>
      </c>
      <c r="B4190" t="s">
        <v>5168</v>
      </c>
      <c r="C4190" t="s">
        <v>13266</v>
      </c>
      <c r="D4190" t="s">
        <v>13267</v>
      </c>
      <c r="E4190" t="s">
        <v>13310</v>
      </c>
      <c r="F4190" s="35" t="s">
        <v>13311</v>
      </c>
      <c r="G4190" s="1" t="s">
        <v>5104</v>
      </c>
      <c r="H4190" s="1" t="s">
        <v>5104</v>
      </c>
      <c r="I4190" s="3">
        <v>1</v>
      </c>
      <c r="J4190" s="1">
        <v>0</v>
      </c>
      <c r="K4190" s="1">
        <v>0</v>
      </c>
      <c r="L4190" s="3">
        <v>1</v>
      </c>
      <c r="M4190" s="6">
        <v>20</v>
      </c>
      <c r="N4190" s="13">
        <v>20</v>
      </c>
      <c r="O4190" s="3">
        <v>44</v>
      </c>
      <c r="P4190" s="1">
        <v>0.99</v>
      </c>
      <c r="Q4190" s="1">
        <v>0.99</v>
      </c>
      <c r="R4190" s="3">
        <v>47</v>
      </c>
      <c r="S4190" s="1">
        <v>80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10</v>
      </c>
      <c r="AB4190" s="1">
        <v>10</v>
      </c>
      <c r="AC4190" s="3">
        <v>11</v>
      </c>
      <c r="AD4190" s="1">
        <v>6.9104864000000002E-2</v>
      </c>
      <c r="AE4190" s="1">
        <v>2.5847016558470801E-2</v>
      </c>
      <c r="AF4190" s="1">
        <v>4</v>
      </c>
      <c r="AG4190" s="2">
        <v>4</v>
      </c>
      <c r="AH4190" s="1">
        <v>11</v>
      </c>
      <c r="AI4190" s="1">
        <v>3</v>
      </c>
      <c r="AJ4190" s="1">
        <v>3</v>
      </c>
      <c r="AK4190" s="1">
        <v>51</v>
      </c>
    </row>
    <row r="4191" spans="1:37" x14ac:dyDescent="0.2">
      <c r="A4191" t="s">
        <v>4189</v>
      </c>
      <c r="B4191" t="s">
        <v>5168</v>
      </c>
      <c r="C4191" t="s">
        <v>13266</v>
      </c>
      <c r="D4191" t="s">
        <v>13267</v>
      </c>
      <c r="E4191" t="s">
        <v>13312</v>
      </c>
      <c r="F4191" s="35" t="s">
        <v>15020</v>
      </c>
      <c r="G4191" s="1" t="s">
        <v>5104</v>
      </c>
      <c r="H4191" s="1" t="s">
        <v>5104</v>
      </c>
      <c r="I4191" s="3">
        <v>1</v>
      </c>
      <c r="J4191" s="1">
        <v>0</v>
      </c>
      <c r="K4191" s="1">
        <v>0</v>
      </c>
      <c r="L4191" s="3">
        <v>1</v>
      </c>
      <c r="M4191" s="6">
        <v>12.9</v>
      </c>
      <c r="N4191" s="13">
        <v>12.9</v>
      </c>
      <c r="O4191" s="3">
        <v>44</v>
      </c>
      <c r="P4191" s="1">
        <v>0.99</v>
      </c>
      <c r="Q4191" s="1">
        <v>0.99</v>
      </c>
      <c r="R4191" s="3">
        <v>47</v>
      </c>
      <c r="S4191" s="1">
        <v>100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3">
        <v>11</v>
      </c>
      <c r="AD4191" s="1">
        <v>9.9855619000000007E-2</v>
      </c>
      <c r="AE4191" s="1">
        <v>2.2143426940416801E-2</v>
      </c>
      <c r="AF4191" s="1">
        <v>4</v>
      </c>
      <c r="AG4191" s="2">
        <v>4</v>
      </c>
      <c r="AH4191" s="1">
        <v>11</v>
      </c>
      <c r="AI4191" s="1">
        <v>5</v>
      </c>
      <c r="AJ4191" s="1">
        <v>5</v>
      </c>
      <c r="AK4191" s="1">
        <v>51</v>
      </c>
    </row>
    <row r="4192" spans="1:37" x14ac:dyDescent="0.2">
      <c r="A4192" t="s">
        <v>4190</v>
      </c>
      <c r="B4192" t="s">
        <v>5168</v>
      </c>
      <c r="C4192" t="s">
        <v>13266</v>
      </c>
      <c r="D4192" t="s">
        <v>13267</v>
      </c>
      <c r="E4192" t="s">
        <v>11229</v>
      </c>
      <c r="F4192" s="35" t="s">
        <v>13313</v>
      </c>
      <c r="G4192" s="1" t="s">
        <v>5104</v>
      </c>
      <c r="H4192" s="1" t="s">
        <v>5104</v>
      </c>
      <c r="I4192" s="3">
        <v>1</v>
      </c>
      <c r="J4192" s="1">
        <v>0</v>
      </c>
      <c r="K4192" s="1">
        <v>0</v>
      </c>
      <c r="L4192" s="3">
        <v>1</v>
      </c>
      <c r="M4192" s="6">
        <v>10.4</v>
      </c>
      <c r="N4192" s="13">
        <v>10.4</v>
      </c>
      <c r="O4192" s="3">
        <v>44</v>
      </c>
      <c r="P4192" s="1">
        <v>0.99</v>
      </c>
      <c r="Q4192" s="1">
        <v>0.99</v>
      </c>
      <c r="R4192" s="3">
        <v>47</v>
      </c>
      <c r="S4192" s="1">
        <v>100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3">
        <v>11</v>
      </c>
      <c r="AD4192" s="1">
        <v>9.9855619000000007E-2</v>
      </c>
      <c r="AE4192" s="1">
        <v>2.2143426940416801E-2</v>
      </c>
      <c r="AF4192" s="1">
        <v>4</v>
      </c>
      <c r="AG4192" s="2">
        <v>4</v>
      </c>
      <c r="AH4192" s="1">
        <v>11</v>
      </c>
      <c r="AI4192" s="1">
        <v>5</v>
      </c>
      <c r="AJ4192" s="1">
        <v>5</v>
      </c>
      <c r="AK4192" s="1">
        <v>51</v>
      </c>
    </row>
    <row r="4193" spans="1:37" x14ac:dyDescent="0.2">
      <c r="A4193" t="s">
        <v>4191</v>
      </c>
      <c r="B4193" t="s">
        <v>5168</v>
      </c>
      <c r="C4193" t="s">
        <v>13266</v>
      </c>
      <c r="D4193" t="s">
        <v>13267</v>
      </c>
      <c r="E4193" t="s">
        <v>13314</v>
      </c>
      <c r="F4193" s="35" t="s">
        <v>13315</v>
      </c>
      <c r="G4193" s="1" t="s">
        <v>5104</v>
      </c>
      <c r="H4193" s="1" t="s">
        <v>5104</v>
      </c>
      <c r="I4193" s="3">
        <v>1</v>
      </c>
      <c r="J4193" s="1">
        <v>0</v>
      </c>
      <c r="K4193" s="1">
        <v>0</v>
      </c>
      <c r="L4193" s="3">
        <v>1</v>
      </c>
      <c r="M4193" s="6">
        <v>25.8</v>
      </c>
      <c r="N4193" s="13">
        <v>25.8</v>
      </c>
      <c r="O4193" s="3">
        <v>44</v>
      </c>
      <c r="P4193" s="1">
        <v>0.99</v>
      </c>
      <c r="Q4193" s="1">
        <v>0.99</v>
      </c>
      <c r="R4193" s="3">
        <v>47</v>
      </c>
      <c r="S4193" s="1">
        <v>100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3">
        <v>11</v>
      </c>
      <c r="AD4193" s="1">
        <v>9.9855619000000007E-2</v>
      </c>
      <c r="AE4193" s="1">
        <v>2.2143426940416901E-2</v>
      </c>
      <c r="AF4193" s="1">
        <v>4</v>
      </c>
      <c r="AG4193" s="2">
        <v>4</v>
      </c>
      <c r="AH4193" s="1">
        <v>11</v>
      </c>
      <c r="AI4193" s="1">
        <v>5</v>
      </c>
      <c r="AJ4193" s="1">
        <v>5</v>
      </c>
      <c r="AK4193" s="1">
        <v>51</v>
      </c>
    </row>
    <row r="4194" spans="1:37" x14ac:dyDescent="0.2">
      <c r="A4194" t="s">
        <v>4192</v>
      </c>
      <c r="B4194" t="s">
        <v>5168</v>
      </c>
      <c r="C4194" t="s">
        <v>13266</v>
      </c>
      <c r="D4194" t="s">
        <v>13267</v>
      </c>
      <c r="E4194" t="s">
        <v>13316</v>
      </c>
      <c r="F4194" s="35" t="s">
        <v>13317</v>
      </c>
      <c r="G4194" s="1" t="s">
        <v>5104</v>
      </c>
      <c r="H4194" s="1" t="s">
        <v>5104</v>
      </c>
      <c r="I4194" s="3">
        <v>1</v>
      </c>
      <c r="J4194" s="1">
        <v>0</v>
      </c>
      <c r="K4194" s="1">
        <v>0</v>
      </c>
      <c r="L4194" s="3">
        <v>1</v>
      </c>
      <c r="M4194" s="6">
        <v>16.5</v>
      </c>
      <c r="N4194" s="13">
        <v>16.5</v>
      </c>
      <c r="O4194" s="3">
        <v>44</v>
      </c>
      <c r="P4194" s="1">
        <v>0.98</v>
      </c>
      <c r="Q4194" s="1">
        <v>0.98</v>
      </c>
      <c r="R4194" s="3">
        <v>47</v>
      </c>
      <c r="S4194" s="1">
        <v>80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10</v>
      </c>
      <c r="AB4194" s="1">
        <v>10</v>
      </c>
      <c r="AC4194" s="3">
        <v>11</v>
      </c>
      <c r="AD4194" s="1">
        <v>6.9104864000000002E-2</v>
      </c>
      <c r="AE4194" s="1">
        <v>2.5847016558470801E-2</v>
      </c>
      <c r="AF4194" s="1">
        <v>4</v>
      </c>
      <c r="AG4194" s="2">
        <v>4</v>
      </c>
      <c r="AH4194" s="1">
        <v>11</v>
      </c>
      <c r="AI4194" s="1">
        <v>3</v>
      </c>
      <c r="AJ4194" s="1">
        <v>3</v>
      </c>
      <c r="AK4194" s="1">
        <v>51</v>
      </c>
    </row>
    <row r="4195" spans="1:37" x14ac:dyDescent="0.2">
      <c r="A4195" t="s">
        <v>4193</v>
      </c>
      <c r="B4195" t="s">
        <v>5168</v>
      </c>
      <c r="C4195" t="s">
        <v>13266</v>
      </c>
      <c r="D4195" t="s">
        <v>13267</v>
      </c>
      <c r="E4195" t="s">
        <v>13318</v>
      </c>
      <c r="F4195" s="35" t="s">
        <v>13319</v>
      </c>
      <c r="G4195" s="1" t="s">
        <v>5104</v>
      </c>
      <c r="H4195" s="1" t="s">
        <v>5104</v>
      </c>
      <c r="I4195" s="3">
        <v>1</v>
      </c>
      <c r="J4195" s="1">
        <v>0</v>
      </c>
      <c r="K4195" s="1">
        <v>0</v>
      </c>
      <c r="L4195" s="3">
        <v>1</v>
      </c>
      <c r="M4195" s="6">
        <v>14.8</v>
      </c>
      <c r="N4195" s="13">
        <v>14.8</v>
      </c>
      <c r="O4195" s="3">
        <v>44</v>
      </c>
      <c r="P4195" s="1">
        <v>1</v>
      </c>
      <c r="Q4195" s="1">
        <v>1</v>
      </c>
      <c r="R4195" s="3">
        <v>1</v>
      </c>
      <c r="S4195" s="1">
        <v>80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10</v>
      </c>
      <c r="AB4195" s="1">
        <v>10</v>
      </c>
      <c r="AC4195" s="3">
        <v>11</v>
      </c>
      <c r="AD4195" s="1">
        <v>6.9104864000000002E-2</v>
      </c>
      <c r="AE4195" s="1">
        <v>2.5847016558470801E-2</v>
      </c>
      <c r="AF4195" s="1">
        <v>4</v>
      </c>
      <c r="AG4195" s="2">
        <v>4</v>
      </c>
      <c r="AH4195" s="1">
        <v>11</v>
      </c>
      <c r="AI4195" s="1">
        <v>4</v>
      </c>
      <c r="AJ4195" s="1">
        <v>4</v>
      </c>
      <c r="AK4195" s="1">
        <v>51</v>
      </c>
    </row>
    <row r="4196" spans="1:37" x14ac:dyDescent="0.2">
      <c r="A4196" t="s">
        <v>4194</v>
      </c>
      <c r="B4196" t="s">
        <v>5168</v>
      </c>
      <c r="C4196" t="s">
        <v>13266</v>
      </c>
      <c r="D4196" t="s">
        <v>13267</v>
      </c>
      <c r="E4196" t="s">
        <v>13320</v>
      </c>
      <c r="F4196" s="35" t="s">
        <v>13321</v>
      </c>
      <c r="G4196" s="1" t="s">
        <v>5104</v>
      </c>
      <c r="H4196" s="1" t="s">
        <v>5104</v>
      </c>
      <c r="I4196" s="3">
        <v>1</v>
      </c>
      <c r="J4196" s="1">
        <v>0</v>
      </c>
      <c r="K4196" s="1">
        <v>0</v>
      </c>
      <c r="L4196" s="3">
        <v>1</v>
      </c>
      <c r="M4196" s="6">
        <v>4.7</v>
      </c>
      <c r="N4196" s="13">
        <v>4.7</v>
      </c>
      <c r="O4196" s="3">
        <v>44</v>
      </c>
      <c r="P4196" s="1">
        <v>1</v>
      </c>
      <c r="Q4196" s="1">
        <v>1</v>
      </c>
      <c r="R4196" s="3">
        <v>47</v>
      </c>
      <c r="S4196" s="1">
        <v>100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3">
        <v>11</v>
      </c>
      <c r="AD4196" s="1">
        <v>9.9855619000000007E-2</v>
      </c>
      <c r="AE4196" s="1">
        <v>2.2143426940416901E-2</v>
      </c>
      <c r="AF4196" s="1">
        <v>4</v>
      </c>
      <c r="AG4196" s="2">
        <v>4</v>
      </c>
      <c r="AH4196" s="1">
        <v>11</v>
      </c>
      <c r="AI4196" s="1">
        <v>9</v>
      </c>
      <c r="AJ4196" s="1">
        <v>9</v>
      </c>
      <c r="AK4196" s="1">
        <v>51</v>
      </c>
    </row>
    <row r="4197" spans="1:37" x14ac:dyDescent="0.2">
      <c r="A4197" t="s">
        <v>4195</v>
      </c>
      <c r="B4197" t="s">
        <v>5168</v>
      </c>
      <c r="C4197" t="s">
        <v>13266</v>
      </c>
      <c r="D4197" t="s">
        <v>13267</v>
      </c>
      <c r="E4197" t="s">
        <v>13322</v>
      </c>
      <c r="F4197" s="35" t="s">
        <v>13323</v>
      </c>
      <c r="G4197" s="1" t="s">
        <v>5104</v>
      </c>
      <c r="H4197" s="1" t="s">
        <v>5104</v>
      </c>
      <c r="I4197" s="3">
        <v>1</v>
      </c>
      <c r="J4197" s="1">
        <v>0</v>
      </c>
      <c r="K4197" s="1">
        <v>0</v>
      </c>
      <c r="L4197" s="3">
        <v>1</v>
      </c>
      <c r="M4197" s="6">
        <v>13.5</v>
      </c>
      <c r="N4197" s="13">
        <v>13.5</v>
      </c>
      <c r="O4197" s="3">
        <v>44</v>
      </c>
      <c r="P4197" s="1">
        <v>1</v>
      </c>
      <c r="Q4197" s="1">
        <v>1</v>
      </c>
      <c r="R4197" s="3">
        <v>47</v>
      </c>
      <c r="S4197" s="1">
        <v>100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3">
        <v>11</v>
      </c>
      <c r="AD4197" s="1">
        <v>9.9855619000000007E-2</v>
      </c>
      <c r="AE4197" s="1">
        <v>2.2143426940416901E-2</v>
      </c>
      <c r="AF4197" s="1">
        <v>4</v>
      </c>
      <c r="AG4197" s="2">
        <v>4</v>
      </c>
      <c r="AH4197" s="1">
        <v>11</v>
      </c>
      <c r="AI4197" s="1">
        <v>3</v>
      </c>
      <c r="AJ4197" s="1">
        <v>3</v>
      </c>
      <c r="AK4197" s="1">
        <v>51</v>
      </c>
    </row>
    <row r="4198" spans="1:37" x14ac:dyDescent="0.2">
      <c r="A4198" t="s">
        <v>4196</v>
      </c>
      <c r="B4198" t="s">
        <v>5168</v>
      </c>
      <c r="C4198" t="s">
        <v>13266</v>
      </c>
      <c r="D4198" t="s">
        <v>13267</v>
      </c>
      <c r="E4198" t="s">
        <v>12998</v>
      </c>
      <c r="F4198" s="35" t="s">
        <v>13324</v>
      </c>
      <c r="G4198" s="1" t="s">
        <v>5104</v>
      </c>
      <c r="H4198" s="1" t="s">
        <v>5104</v>
      </c>
      <c r="I4198" s="3">
        <v>1</v>
      </c>
      <c r="J4198" s="1">
        <v>0</v>
      </c>
      <c r="K4198" s="1">
        <v>0</v>
      </c>
      <c r="L4198" s="3">
        <v>1</v>
      </c>
      <c r="M4198" s="6">
        <v>7.4</v>
      </c>
      <c r="N4198" s="13">
        <v>7.4</v>
      </c>
      <c r="O4198" s="3">
        <v>44</v>
      </c>
      <c r="P4198" s="1">
        <v>1</v>
      </c>
      <c r="Q4198" s="1">
        <v>1</v>
      </c>
      <c r="R4198" s="3">
        <v>47</v>
      </c>
      <c r="S4198" s="1">
        <v>100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3">
        <v>11</v>
      </c>
      <c r="AD4198" s="1">
        <v>9.9855619000000007E-2</v>
      </c>
      <c r="AE4198" s="1">
        <v>2.2143426940416901E-2</v>
      </c>
      <c r="AF4198" s="1">
        <v>4</v>
      </c>
      <c r="AG4198" s="2">
        <v>4</v>
      </c>
      <c r="AH4198" s="1">
        <v>11</v>
      </c>
      <c r="AI4198" s="1">
        <v>1</v>
      </c>
      <c r="AJ4198" s="1">
        <v>1</v>
      </c>
      <c r="AK4198" s="1">
        <v>51</v>
      </c>
    </row>
    <row r="4199" spans="1:37" x14ac:dyDescent="0.2">
      <c r="A4199" t="s">
        <v>4197</v>
      </c>
      <c r="B4199" t="s">
        <v>5168</v>
      </c>
      <c r="C4199" t="s">
        <v>13266</v>
      </c>
      <c r="D4199" t="s">
        <v>13267</v>
      </c>
      <c r="E4199" t="s">
        <v>13325</v>
      </c>
      <c r="F4199" s="35" t="s">
        <v>13326</v>
      </c>
      <c r="G4199" s="1" t="s">
        <v>5104</v>
      </c>
      <c r="H4199" s="1" t="s">
        <v>5104</v>
      </c>
      <c r="I4199" s="3">
        <v>1</v>
      </c>
      <c r="J4199" s="1">
        <v>0</v>
      </c>
      <c r="K4199" s="1">
        <v>0</v>
      </c>
      <c r="L4199" s="3">
        <v>1</v>
      </c>
      <c r="M4199" s="6">
        <v>8.9</v>
      </c>
      <c r="N4199" s="13">
        <v>8.9</v>
      </c>
      <c r="O4199" s="3">
        <v>44</v>
      </c>
      <c r="P4199" s="1">
        <v>0.99</v>
      </c>
      <c r="Q4199" s="1">
        <v>0.99</v>
      </c>
      <c r="R4199" s="3">
        <v>47</v>
      </c>
      <c r="S4199" s="1">
        <v>100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3">
        <v>11</v>
      </c>
      <c r="AD4199" s="1">
        <v>9.9855619000000007E-2</v>
      </c>
      <c r="AE4199" s="1">
        <v>2.2143426940416901E-2</v>
      </c>
      <c r="AF4199" s="1">
        <v>4</v>
      </c>
      <c r="AG4199" s="2">
        <v>4</v>
      </c>
      <c r="AH4199" s="1">
        <v>11</v>
      </c>
      <c r="AI4199" s="1">
        <v>9</v>
      </c>
      <c r="AJ4199" s="1">
        <v>9</v>
      </c>
      <c r="AK4199" s="1">
        <v>51</v>
      </c>
    </row>
    <row r="4200" spans="1:37" x14ac:dyDescent="0.2">
      <c r="A4200" t="s">
        <v>4198</v>
      </c>
      <c r="B4200" t="s">
        <v>5168</v>
      </c>
      <c r="C4200" t="s">
        <v>13266</v>
      </c>
      <c r="D4200" t="s">
        <v>13267</v>
      </c>
      <c r="E4200" t="s">
        <v>6264</v>
      </c>
      <c r="F4200" s="35" t="s">
        <v>13327</v>
      </c>
      <c r="G4200" s="1" t="s">
        <v>5104</v>
      </c>
      <c r="H4200" s="1" t="s">
        <v>5104</v>
      </c>
      <c r="I4200" s="3">
        <v>1</v>
      </c>
      <c r="J4200" s="1">
        <v>1</v>
      </c>
      <c r="K4200" s="1">
        <v>1</v>
      </c>
      <c r="L4200" s="3">
        <v>1</v>
      </c>
      <c r="M4200" s="6">
        <v>5.7</v>
      </c>
      <c r="N4200" s="13">
        <v>5.7</v>
      </c>
      <c r="O4200" s="3">
        <v>44</v>
      </c>
      <c r="P4200" s="1">
        <v>1</v>
      </c>
      <c r="Q4200" s="1">
        <v>1</v>
      </c>
      <c r="R4200" s="3">
        <v>47</v>
      </c>
      <c r="S4200" s="1">
        <v>100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3">
        <v>11</v>
      </c>
      <c r="AD4200" s="1">
        <v>9.9855619000000007E-2</v>
      </c>
      <c r="AE4200" s="1">
        <v>2.2143426940416901E-2</v>
      </c>
      <c r="AF4200" s="1">
        <v>4</v>
      </c>
      <c r="AG4200" s="2">
        <v>4</v>
      </c>
      <c r="AH4200" s="1">
        <v>11</v>
      </c>
      <c r="AI4200" s="1">
        <v>6</v>
      </c>
      <c r="AJ4200" s="1">
        <v>6</v>
      </c>
      <c r="AK4200" s="1">
        <v>51</v>
      </c>
    </row>
    <row r="4201" spans="1:37" x14ac:dyDescent="0.2">
      <c r="A4201" t="s">
        <v>4199</v>
      </c>
      <c r="B4201" t="s">
        <v>5168</v>
      </c>
      <c r="C4201" t="s">
        <v>13266</v>
      </c>
      <c r="D4201" t="s">
        <v>13267</v>
      </c>
      <c r="E4201" t="s">
        <v>13328</v>
      </c>
      <c r="F4201" s="35" t="s">
        <v>13329</v>
      </c>
      <c r="G4201" s="1" t="s">
        <v>5104</v>
      </c>
      <c r="H4201" s="1" t="s">
        <v>5104</v>
      </c>
      <c r="I4201" s="3">
        <v>1</v>
      </c>
      <c r="J4201" s="1">
        <v>0</v>
      </c>
      <c r="K4201" s="1">
        <v>0</v>
      </c>
      <c r="L4201" s="3">
        <v>1</v>
      </c>
      <c r="M4201" s="6">
        <v>33.5</v>
      </c>
      <c r="N4201" s="13">
        <v>33.5</v>
      </c>
      <c r="O4201" s="3">
        <v>44</v>
      </c>
      <c r="P4201" s="1">
        <v>0.99</v>
      </c>
      <c r="Q4201" s="1">
        <v>0.99</v>
      </c>
      <c r="R4201" s="3">
        <v>47</v>
      </c>
      <c r="S4201" s="1">
        <v>100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3">
        <v>11</v>
      </c>
      <c r="AD4201" s="1">
        <v>9.9855619000000007E-2</v>
      </c>
      <c r="AE4201" s="1">
        <v>2.2143426940416901E-2</v>
      </c>
      <c r="AF4201" s="1">
        <v>4</v>
      </c>
      <c r="AG4201" s="2">
        <v>4</v>
      </c>
      <c r="AH4201" s="1">
        <v>11</v>
      </c>
      <c r="AI4201" s="1">
        <v>6</v>
      </c>
      <c r="AJ4201" s="1">
        <v>6</v>
      </c>
      <c r="AK4201" s="1">
        <v>51</v>
      </c>
    </row>
    <row r="4202" spans="1:37" x14ac:dyDescent="0.2">
      <c r="A4202" t="s">
        <v>4200</v>
      </c>
      <c r="B4202" t="s">
        <v>5168</v>
      </c>
      <c r="C4202" t="s">
        <v>13266</v>
      </c>
      <c r="D4202" t="s">
        <v>13267</v>
      </c>
      <c r="E4202" t="s">
        <v>13330</v>
      </c>
      <c r="F4202" s="35" t="s">
        <v>13331</v>
      </c>
      <c r="G4202" s="1" t="s">
        <v>5104</v>
      </c>
      <c r="H4202" s="1" t="s">
        <v>5104</v>
      </c>
      <c r="I4202" s="3">
        <v>1</v>
      </c>
      <c r="J4202" s="1">
        <v>0</v>
      </c>
      <c r="K4202" s="1">
        <v>0</v>
      </c>
      <c r="L4202" s="3">
        <v>1</v>
      </c>
      <c r="M4202" s="6">
        <v>13.1</v>
      </c>
      <c r="N4202" s="13">
        <v>13.1</v>
      </c>
      <c r="O4202" s="3">
        <v>44</v>
      </c>
      <c r="P4202" s="1">
        <v>0.98</v>
      </c>
      <c r="Q4202" s="1">
        <v>0.98</v>
      </c>
      <c r="R4202" s="3">
        <v>47</v>
      </c>
      <c r="S4202" s="1">
        <v>100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3">
        <v>11</v>
      </c>
      <c r="AD4202" s="1">
        <v>9.9855619000000007E-2</v>
      </c>
      <c r="AE4202" s="1">
        <v>2.2143426940416901E-2</v>
      </c>
      <c r="AF4202" s="1">
        <v>4</v>
      </c>
      <c r="AG4202" s="2">
        <v>4</v>
      </c>
      <c r="AH4202" s="1">
        <v>11</v>
      </c>
      <c r="AI4202" s="1">
        <v>4</v>
      </c>
      <c r="AJ4202" s="1">
        <v>4</v>
      </c>
      <c r="AK4202" s="1">
        <v>51</v>
      </c>
    </row>
    <row r="4203" spans="1:37" x14ac:dyDescent="0.2">
      <c r="A4203" t="s">
        <v>4201</v>
      </c>
      <c r="B4203" t="s">
        <v>5168</v>
      </c>
      <c r="C4203" t="s">
        <v>13266</v>
      </c>
      <c r="D4203" t="s">
        <v>13267</v>
      </c>
      <c r="E4203" t="s">
        <v>5465</v>
      </c>
      <c r="F4203" s="35" t="s">
        <v>13332</v>
      </c>
      <c r="G4203" s="1" t="s">
        <v>5104</v>
      </c>
      <c r="H4203" s="1" t="s">
        <v>5104</v>
      </c>
      <c r="I4203" s="3">
        <v>1</v>
      </c>
      <c r="J4203" s="1">
        <v>0</v>
      </c>
      <c r="K4203" s="1">
        <v>0</v>
      </c>
      <c r="L4203" s="3">
        <v>1</v>
      </c>
      <c r="M4203" s="6">
        <v>6.2</v>
      </c>
      <c r="N4203" s="13">
        <v>6.2</v>
      </c>
      <c r="O4203" s="3">
        <v>44</v>
      </c>
      <c r="P4203" s="1">
        <v>0.98</v>
      </c>
      <c r="Q4203" s="1">
        <v>0.98</v>
      </c>
      <c r="R4203" s="3">
        <v>47</v>
      </c>
      <c r="S4203" s="1">
        <v>100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3">
        <v>11</v>
      </c>
      <c r="AD4203" s="1">
        <v>9.9855619000000007E-2</v>
      </c>
      <c r="AE4203" s="1">
        <v>2.2143426940416901E-2</v>
      </c>
      <c r="AF4203" s="1">
        <v>4</v>
      </c>
      <c r="AG4203" s="2">
        <v>4</v>
      </c>
      <c r="AH4203" s="1">
        <v>11</v>
      </c>
      <c r="AI4203" s="1">
        <v>5</v>
      </c>
      <c r="AJ4203" s="1">
        <v>5</v>
      </c>
      <c r="AK4203" s="1">
        <v>51</v>
      </c>
    </row>
    <row r="4204" spans="1:37" x14ac:dyDescent="0.2">
      <c r="A4204" t="s">
        <v>4202</v>
      </c>
      <c r="B4204" t="s">
        <v>5168</v>
      </c>
      <c r="C4204" t="s">
        <v>13266</v>
      </c>
      <c r="D4204" t="s">
        <v>13267</v>
      </c>
      <c r="E4204" t="s">
        <v>13333</v>
      </c>
      <c r="F4204" s="35" t="s">
        <v>13334</v>
      </c>
      <c r="G4204" s="1" t="s">
        <v>5104</v>
      </c>
      <c r="H4204" s="1" t="s">
        <v>5104</v>
      </c>
      <c r="I4204" s="3">
        <v>1</v>
      </c>
      <c r="J4204" s="1">
        <v>0</v>
      </c>
      <c r="K4204" s="1">
        <v>0</v>
      </c>
      <c r="L4204" s="3">
        <v>1</v>
      </c>
      <c r="M4204" s="6">
        <v>6.7</v>
      </c>
      <c r="N4204" s="13">
        <v>6.7</v>
      </c>
      <c r="O4204" s="3">
        <v>44</v>
      </c>
      <c r="P4204" s="1">
        <v>1</v>
      </c>
      <c r="Q4204" s="1">
        <v>1</v>
      </c>
      <c r="R4204" s="3">
        <v>1</v>
      </c>
      <c r="S4204" s="1">
        <v>80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10</v>
      </c>
      <c r="AB4204" s="1">
        <v>10</v>
      </c>
      <c r="AC4204" s="3">
        <v>11</v>
      </c>
      <c r="AD4204" s="1">
        <v>6.9104864000000002E-2</v>
      </c>
      <c r="AE4204" s="1">
        <v>2.5847016558470801E-2</v>
      </c>
      <c r="AF4204" s="1">
        <v>4</v>
      </c>
      <c r="AG4204" s="2">
        <v>4</v>
      </c>
      <c r="AH4204" s="1">
        <v>11</v>
      </c>
      <c r="AI4204" s="1">
        <v>2</v>
      </c>
      <c r="AJ4204" s="1">
        <v>2</v>
      </c>
      <c r="AK4204" s="1">
        <v>51</v>
      </c>
    </row>
    <row r="4205" spans="1:37" x14ac:dyDescent="0.2">
      <c r="A4205" t="s">
        <v>4203</v>
      </c>
      <c r="B4205" t="s">
        <v>5168</v>
      </c>
      <c r="C4205" t="s">
        <v>13266</v>
      </c>
      <c r="D4205" t="s">
        <v>13267</v>
      </c>
      <c r="E4205" t="s">
        <v>13335</v>
      </c>
      <c r="F4205" s="35" t="s">
        <v>13336</v>
      </c>
      <c r="G4205" s="1" t="s">
        <v>5104</v>
      </c>
      <c r="H4205" s="1" t="s">
        <v>5104</v>
      </c>
      <c r="I4205" s="3">
        <v>1</v>
      </c>
      <c r="J4205" s="1">
        <v>0</v>
      </c>
      <c r="K4205" s="1">
        <v>0</v>
      </c>
      <c r="L4205" s="3">
        <v>1</v>
      </c>
      <c r="M4205" s="6">
        <v>6</v>
      </c>
      <c r="N4205" s="13">
        <v>6</v>
      </c>
      <c r="O4205" s="3">
        <v>44</v>
      </c>
      <c r="P4205" s="1">
        <v>1</v>
      </c>
      <c r="Q4205" s="1">
        <v>1</v>
      </c>
      <c r="R4205" s="3">
        <v>1</v>
      </c>
      <c r="S4205" s="1">
        <v>80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10</v>
      </c>
      <c r="AB4205" s="1">
        <v>10</v>
      </c>
      <c r="AC4205" s="3">
        <v>11</v>
      </c>
      <c r="AD4205" s="1">
        <v>6.9104864000000002E-2</v>
      </c>
      <c r="AE4205" s="1">
        <v>2.5847016558470801E-2</v>
      </c>
      <c r="AF4205" s="1">
        <v>4</v>
      </c>
      <c r="AG4205" s="2">
        <v>4</v>
      </c>
      <c r="AH4205" s="1">
        <v>11</v>
      </c>
      <c r="AI4205" s="1">
        <v>3</v>
      </c>
      <c r="AJ4205" s="1">
        <v>3</v>
      </c>
      <c r="AK4205" s="1">
        <v>51</v>
      </c>
    </row>
    <row r="4206" spans="1:37" x14ac:dyDescent="0.2">
      <c r="A4206" t="s">
        <v>4204</v>
      </c>
      <c r="B4206" t="s">
        <v>5168</v>
      </c>
      <c r="C4206" t="s">
        <v>13266</v>
      </c>
      <c r="D4206" t="s">
        <v>13267</v>
      </c>
      <c r="E4206" t="s">
        <v>8719</v>
      </c>
      <c r="F4206" s="35" t="s">
        <v>13337</v>
      </c>
      <c r="G4206" s="1" t="s">
        <v>5104</v>
      </c>
      <c r="H4206" s="1" t="s">
        <v>5104</v>
      </c>
      <c r="I4206" s="3">
        <v>1</v>
      </c>
      <c r="J4206" s="1">
        <v>0</v>
      </c>
      <c r="K4206" s="1">
        <v>0</v>
      </c>
      <c r="L4206" s="3">
        <v>1</v>
      </c>
      <c r="M4206" s="6">
        <v>6.7</v>
      </c>
      <c r="N4206" s="13">
        <v>6.7</v>
      </c>
      <c r="O4206" s="3">
        <v>44</v>
      </c>
      <c r="P4206" s="1">
        <v>1</v>
      </c>
      <c r="Q4206" s="1">
        <v>1</v>
      </c>
      <c r="R4206" s="3">
        <v>1</v>
      </c>
      <c r="S4206" s="1">
        <v>100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3">
        <v>11</v>
      </c>
      <c r="AD4206" s="1">
        <v>9.9855619000000007E-2</v>
      </c>
      <c r="AE4206" s="1">
        <v>2.2143426940416801E-2</v>
      </c>
      <c r="AF4206" s="1">
        <v>4</v>
      </c>
      <c r="AG4206" s="2">
        <v>4</v>
      </c>
      <c r="AH4206" s="1">
        <v>11</v>
      </c>
      <c r="AI4206" s="1">
        <v>6</v>
      </c>
      <c r="AJ4206" s="1">
        <v>6</v>
      </c>
      <c r="AK4206" s="1">
        <v>51</v>
      </c>
    </row>
    <row r="4207" spans="1:37" x14ac:dyDescent="0.2">
      <c r="A4207" t="s">
        <v>4205</v>
      </c>
      <c r="B4207" t="s">
        <v>5168</v>
      </c>
      <c r="C4207" t="s">
        <v>13266</v>
      </c>
      <c r="D4207" t="s">
        <v>13267</v>
      </c>
      <c r="E4207" t="s">
        <v>13338</v>
      </c>
      <c r="F4207" s="35" t="s">
        <v>13339</v>
      </c>
      <c r="G4207" s="1" t="s">
        <v>5104</v>
      </c>
      <c r="H4207" s="1" t="s">
        <v>5104</v>
      </c>
      <c r="I4207" s="3">
        <v>1</v>
      </c>
      <c r="J4207" s="1">
        <v>0</v>
      </c>
      <c r="K4207" s="1">
        <v>0</v>
      </c>
      <c r="L4207" s="3">
        <v>1</v>
      </c>
      <c r="M4207" s="6">
        <v>5</v>
      </c>
      <c r="N4207" s="13">
        <v>5</v>
      </c>
      <c r="O4207" s="3">
        <v>44</v>
      </c>
      <c r="P4207" s="1">
        <v>1</v>
      </c>
      <c r="Q4207" s="1">
        <v>1</v>
      </c>
      <c r="R4207" s="3">
        <v>1</v>
      </c>
      <c r="S4207" s="1">
        <v>100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3">
        <v>11</v>
      </c>
      <c r="AD4207" s="1">
        <v>9.9855619000000007E-2</v>
      </c>
      <c r="AE4207" s="1">
        <v>2.2143426940416801E-2</v>
      </c>
      <c r="AF4207" s="1">
        <v>4</v>
      </c>
      <c r="AG4207" s="2">
        <v>4</v>
      </c>
      <c r="AH4207" s="1">
        <v>11</v>
      </c>
      <c r="AI4207" s="1">
        <v>6</v>
      </c>
      <c r="AJ4207" s="1">
        <v>6</v>
      </c>
      <c r="AK4207" s="1">
        <v>51</v>
      </c>
    </row>
    <row r="4208" spans="1:37" x14ac:dyDescent="0.2">
      <c r="A4208" t="s">
        <v>4206</v>
      </c>
      <c r="B4208" t="s">
        <v>5168</v>
      </c>
      <c r="C4208" t="s">
        <v>13266</v>
      </c>
      <c r="D4208" t="s">
        <v>13267</v>
      </c>
      <c r="E4208" t="s">
        <v>13340</v>
      </c>
      <c r="F4208" s="35" t="s">
        <v>13341</v>
      </c>
      <c r="G4208" s="1" t="s">
        <v>5104</v>
      </c>
      <c r="H4208" s="1" t="s">
        <v>5104</v>
      </c>
      <c r="I4208" s="3">
        <v>1</v>
      </c>
      <c r="J4208" s="1">
        <v>0</v>
      </c>
      <c r="K4208" s="1">
        <v>0</v>
      </c>
      <c r="L4208" s="3">
        <v>1</v>
      </c>
      <c r="M4208" s="6">
        <v>10.1</v>
      </c>
      <c r="N4208" s="13">
        <v>10.1</v>
      </c>
      <c r="O4208" s="3">
        <v>44</v>
      </c>
      <c r="P4208" s="1">
        <v>1</v>
      </c>
      <c r="Q4208" s="1">
        <v>1</v>
      </c>
      <c r="R4208" s="3">
        <v>47</v>
      </c>
      <c r="S4208" s="1">
        <v>100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3">
        <v>11</v>
      </c>
      <c r="AD4208" s="1">
        <v>9.9855619000000007E-2</v>
      </c>
      <c r="AE4208" s="1">
        <v>2.2143426940416901E-2</v>
      </c>
      <c r="AF4208" s="1">
        <v>4</v>
      </c>
      <c r="AG4208" s="2">
        <v>4</v>
      </c>
      <c r="AH4208" s="1">
        <v>11</v>
      </c>
      <c r="AI4208" s="1">
        <v>6</v>
      </c>
      <c r="AJ4208" s="1">
        <v>6</v>
      </c>
      <c r="AK4208" s="1">
        <v>51</v>
      </c>
    </row>
    <row r="4209" spans="1:37" x14ac:dyDescent="0.2">
      <c r="A4209" t="s">
        <v>4207</v>
      </c>
      <c r="B4209" t="s">
        <v>5168</v>
      </c>
      <c r="C4209" t="s">
        <v>13266</v>
      </c>
      <c r="D4209" t="s">
        <v>13267</v>
      </c>
      <c r="E4209" t="s">
        <v>13342</v>
      </c>
      <c r="F4209" s="35" t="s">
        <v>13343</v>
      </c>
      <c r="G4209" s="1" t="s">
        <v>5104</v>
      </c>
      <c r="H4209" s="1" t="s">
        <v>5104</v>
      </c>
      <c r="I4209" s="3">
        <v>1</v>
      </c>
      <c r="J4209" s="1">
        <v>0</v>
      </c>
      <c r="K4209" s="1">
        <v>0</v>
      </c>
      <c r="L4209" s="3">
        <v>1</v>
      </c>
      <c r="M4209" s="6">
        <v>12.3</v>
      </c>
      <c r="N4209" s="13">
        <v>12.3</v>
      </c>
      <c r="O4209" s="3">
        <v>44</v>
      </c>
      <c r="P4209" s="1">
        <v>2</v>
      </c>
      <c r="Q4209" s="1">
        <v>2</v>
      </c>
      <c r="R4209" s="3">
        <v>47</v>
      </c>
      <c r="S4209" s="1">
        <v>100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3">
        <v>11</v>
      </c>
      <c r="AD4209" s="1">
        <v>9.9855619000000007E-2</v>
      </c>
      <c r="AE4209" s="1">
        <v>2.2143426940416901E-2</v>
      </c>
      <c r="AF4209" s="1">
        <v>4</v>
      </c>
      <c r="AG4209" s="2">
        <v>4</v>
      </c>
      <c r="AH4209" s="1">
        <v>11</v>
      </c>
      <c r="AI4209" s="1">
        <v>4</v>
      </c>
      <c r="AJ4209" s="1">
        <v>4</v>
      </c>
      <c r="AK4209" s="1">
        <v>51</v>
      </c>
    </row>
    <row r="4210" spans="1:37" x14ac:dyDescent="0.2">
      <c r="A4210" t="s">
        <v>4208</v>
      </c>
      <c r="B4210" t="s">
        <v>5168</v>
      </c>
      <c r="C4210" t="s">
        <v>13266</v>
      </c>
      <c r="D4210" t="s">
        <v>13267</v>
      </c>
      <c r="E4210" t="s">
        <v>13344</v>
      </c>
      <c r="F4210" s="35" t="s">
        <v>13345</v>
      </c>
      <c r="G4210" s="1" t="s">
        <v>5104</v>
      </c>
      <c r="H4210" s="1" t="s">
        <v>5104</v>
      </c>
      <c r="I4210" s="3">
        <v>1</v>
      </c>
      <c r="J4210" s="1">
        <v>0</v>
      </c>
      <c r="K4210" s="1">
        <v>0</v>
      </c>
      <c r="L4210" s="3">
        <v>1</v>
      </c>
      <c r="M4210" s="6">
        <v>19</v>
      </c>
      <c r="N4210" s="13">
        <v>19</v>
      </c>
      <c r="O4210" s="3">
        <v>44</v>
      </c>
      <c r="P4210" s="1">
        <v>1</v>
      </c>
      <c r="Q4210" s="1">
        <v>1</v>
      </c>
      <c r="R4210" s="3">
        <v>1</v>
      </c>
      <c r="S4210" s="1">
        <v>100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3">
        <v>11</v>
      </c>
      <c r="AD4210" s="1">
        <v>9.9855619000000007E-2</v>
      </c>
      <c r="AE4210" s="1">
        <v>2.2143426940416901E-2</v>
      </c>
      <c r="AF4210" s="1">
        <v>4</v>
      </c>
      <c r="AG4210" s="2">
        <v>4</v>
      </c>
      <c r="AH4210" s="1">
        <v>11</v>
      </c>
      <c r="AI4210" s="1">
        <v>1</v>
      </c>
      <c r="AJ4210" s="1">
        <v>1</v>
      </c>
      <c r="AK4210" s="1">
        <v>51</v>
      </c>
    </row>
    <row r="4211" spans="1:37" x14ac:dyDescent="0.2">
      <c r="A4211" t="s">
        <v>4209</v>
      </c>
      <c r="B4211" t="s">
        <v>5168</v>
      </c>
      <c r="C4211" t="s">
        <v>13266</v>
      </c>
      <c r="D4211" t="s">
        <v>13267</v>
      </c>
      <c r="E4211" t="s">
        <v>7486</v>
      </c>
      <c r="F4211" s="35" t="s">
        <v>13346</v>
      </c>
      <c r="G4211" s="1" t="s">
        <v>5104</v>
      </c>
      <c r="H4211" s="1" t="s">
        <v>5104</v>
      </c>
      <c r="I4211" s="3">
        <v>1</v>
      </c>
      <c r="J4211" s="1">
        <v>0</v>
      </c>
      <c r="K4211" s="1">
        <v>0</v>
      </c>
      <c r="L4211" s="3">
        <v>1</v>
      </c>
      <c r="M4211" s="6">
        <v>6.7</v>
      </c>
      <c r="N4211" s="13">
        <v>6.7</v>
      </c>
      <c r="O4211" s="3">
        <v>44</v>
      </c>
      <c r="P4211" s="1">
        <v>1</v>
      </c>
      <c r="Q4211" s="1">
        <v>1</v>
      </c>
      <c r="R4211" s="3">
        <v>1</v>
      </c>
      <c r="S4211" s="1">
        <v>80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10</v>
      </c>
      <c r="AB4211" s="1">
        <v>10</v>
      </c>
      <c r="AC4211" s="3">
        <v>11</v>
      </c>
      <c r="AD4211" s="1">
        <v>6.9104864000000002E-2</v>
      </c>
      <c r="AE4211" s="1">
        <v>2.5847016558470801E-2</v>
      </c>
      <c r="AF4211" s="1">
        <v>4</v>
      </c>
      <c r="AG4211" s="2">
        <v>4</v>
      </c>
      <c r="AH4211" s="1">
        <v>11</v>
      </c>
      <c r="AI4211" s="1">
        <v>2</v>
      </c>
      <c r="AJ4211" s="1">
        <v>2</v>
      </c>
      <c r="AK4211" s="1">
        <v>51</v>
      </c>
    </row>
    <row r="4212" spans="1:37" x14ac:dyDescent="0.2">
      <c r="A4212" t="s">
        <v>4210</v>
      </c>
      <c r="B4212" t="s">
        <v>5168</v>
      </c>
      <c r="C4212" t="s">
        <v>13266</v>
      </c>
      <c r="D4212" t="s">
        <v>13267</v>
      </c>
      <c r="E4212" t="s">
        <v>13347</v>
      </c>
      <c r="F4212" s="35" t="s">
        <v>13348</v>
      </c>
      <c r="G4212" s="1" t="s">
        <v>5104</v>
      </c>
      <c r="H4212" s="1" t="s">
        <v>5104</v>
      </c>
      <c r="I4212" s="3">
        <v>1</v>
      </c>
      <c r="J4212" s="1">
        <v>0</v>
      </c>
      <c r="K4212" s="1">
        <v>0</v>
      </c>
      <c r="L4212" s="3">
        <v>1</v>
      </c>
      <c r="M4212" s="6">
        <v>7.6</v>
      </c>
      <c r="N4212" s="13">
        <v>7.6</v>
      </c>
      <c r="O4212" s="3">
        <v>44</v>
      </c>
      <c r="P4212" s="1">
        <v>1</v>
      </c>
      <c r="Q4212" s="1">
        <v>1</v>
      </c>
      <c r="R4212" s="3">
        <v>1</v>
      </c>
      <c r="S4212" s="1">
        <v>100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3">
        <v>11</v>
      </c>
      <c r="AD4212" s="1">
        <v>9.9855619000000007E-2</v>
      </c>
      <c r="AE4212" s="1">
        <v>2.2143426940416901E-2</v>
      </c>
      <c r="AF4212" s="1">
        <v>4</v>
      </c>
      <c r="AG4212" s="2">
        <v>4</v>
      </c>
      <c r="AH4212" s="1">
        <v>11</v>
      </c>
      <c r="AI4212" s="1">
        <v>1</v>
      </c>
      <c r="AJ4212" s="1">
        <v>1</v>
      </c>
      <c r="AK4212" s="1">
        <v>51</v>
      </c>
    </row>
    <row r="4213" spans="1:37" x14ac:dyDescent="0.2">
      <c r="A4213" t="s">
        <v>4211</v>
      </c>
      <c r="B4213" t="s">
        <v>5168</v>
      </c>
      <c r="C4213" t="s">
        <v>13266</v>
      </c>
      <c r="D4213" t="s">
        <v>13267</v>
      </c>
      <c r="E4213" t="s">
        <v>10552</v>
      </c>
      <c r="F4213" s="35" t="s">
        <v>13349</v>
      </c>
      <c r="G4213" s="1" t="s">
        <v>5104</v>
      </c>
      <c r="H4213" s="1" t="s">
        <v>5104</v>
      </c>
      <c r="I4213" s="3">
        <v>1</v>
      </c>
      <c r="J4213" s="1">
        <v>0</v>
      </c>
      <c r="K4213" s="1">
        <v>0</v>
      </c>
      <c r="L4213" s="3">
        <v>1</v>
      </c>
      <c r="M4213" s="6">
        <v>7.3</v>
      </c>
      <c r="N4213" s="13">
        <v>7.3</v>
      </c>
      <c r="O4213" s="3">
        <v>44</v>
      </c>
      <c r="P4213" s="1">
        <v>1</v>
      </c>
      <c r="Q4213" s="1">
        <v>1</v>
      </c>
      <c r="R4213" s="3">
        <v>1</v>
      </c>
      <c r="S4213" s="1">
        <v>100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3">
        <v>11</v>
      </c>
      <c r="AD4213" s="1">
        <v>9.9855619000000007E-2</v>
      </c>
      <c r="AE4213" s="1">
        <v>2.2143426940416901E-2</v>
      </c>
      <c r="AF4213" s="1">
        <v>4</v>
      </c>
      <c r="AG4213" s="2">
        <v>4</v>
      </c>
      <c r="AH4213" s="1">
        <v>11</v>
      </c>
      <c r="AI4213" s="1">
        <v>1</v>
      </c>
      <c r="AJ4213" s="1">
        <v>1</v>
      </c>
      <c r="AK4213" s="1">
        <v>51</v>
      </c>
    </row>
    <row r="4214" spans="1:37" x14ac:dyDescent="0.2">
      <c r="A4214" t="s">
        <v>4212</v>
      </c>
      <c r="B4214" t="s">
        <v>5168</v>
      </c>
      <c r="C4214" t="s">
        <v>13266</v>
      </c>
      <c r="D4214" t="s">
        <v>13267</v>
      </c>
      <c r="E4214" t="s">
        <v>13350</v>
      </c>
      <c r="F4214" s="35" t="s">
        <v>13351</v>
      </c>
      <c r="G4214" s="1" t="s">
        <v>5104</v>
      </c>
      <c r="H4214" s="1" t="s">
        <v>5104</v>
      </c>
      <c r="I4214" s="3">
        <v>1</v>
      </c>
      <c r="J4214" s="1">
        <v>0</v>
      </c>
      <c r="K4214" s="1">
        <v>0</v>
      </c>
      <c r="L4214" s="3">
        <v>1</v>
      </c>
      <c r="M4214" s="6">
        <v>8.1999999999999993</v>
      </c>
      <c r="N4214" s="13">
        <v>8.1999999999999993</v>
      </c>
      <c r="O4214" s="3">
        <v>44</v>
      </c>
      <c r="P4214" s="1">
        <v>1</v>
      </c>
      <c r="Q4214" s="1">
        <v>1</v>
      </c>
      <c r="R4214" s="3">
        <v>47</v>
      </c>
      <c r="S4214" s="1">
        <v>100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3">
        <v>11</v>
      </c>
      <c r="AD4214" s="1">
        <v>9.9855619000000007E-2</v>
      </c>
      <c r="AE4214" s="1">
        <v>2.2143426940416901E-2</v>
      </c>
      <c r="AF4214" s="1">
        <v>4</v>
      </c>
      <c r="AG4214" s="2">
        <v>4</v>
      </c>
      <c r="AH4214" s="1">
        <v>11</v>
      </c>
      <c r="AI4214" s="1">
        <v>2</v>
      </c>
      <c r="AJ4214" s="1">
        <v>2</v>
      </c>
      <c r="AK4214" s="1">
        <v>51</v>
      </c>
    </row>
    <row r="4215" spans="1:37" x14ac:dyDescent="0.2">
      <c r="A4215" t="s">
        <v>4213</v>
      </c>
      <c r="B4215" t="s">
        <v>5168</v>
      </c>
      <c r="C4215" t="s">
        <v>13266</v>
      </c>
      <c r="D4215" t="s">
        <v>13267</v>
      </c>
      <c r="E4215" t="s">
        <v>5956</v>
      </c>
      <c r="F4215" s="35" t="s">
        <v>13352</v>
      </c>
      <c r="G4215" s="1" t="s">
        <v>5104</v>
      </c>
      <c r="H4215" s="1" t="s">
        <v>5104</v>
      </c>
      <c r="I4215" s="3">
        <v>1</v>
      </c>
      <c r="J4215" s="1">
        <v>0</v>
      </c>
      <c r="K4215" s="1">
        <v>0</v>
      </c>
      <c r="L4215" s="3">
        <v>1</v>
      </c>
      <c r="M4215" s="6">
        <v>11.8</v>
      </c>
      <c r="N4215" s="13">
        <v>11.8</v>
      </c>
      <c r="O4215" s="3">
        <v>44</v>
      </c>
      <c r="P4215" s="1">
        <v>1</v>
      </c>
      <c r="Q4215" s="1">
        <v>1</v>
      </c>
      <c r="R4215" s="3">
        <v>1</v>
      </c>
      <c r="S4215" s="1">
        <v>100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3">
        <v>11</v>
      </c>
      <c r="AD4215" s="1">
        <v>9.9855619000000007E-2</v>
      </c>
      <c r="AE4215" s="1">
        <v>2.2143426940416901E-2</v>
      </c>
      <c r="AF4215" s="1">
        <v>4</v>
      </c>
      <c r="AG4215" s="2">
        <v>4</v>
      </c>
      <c r="AH4215" s="1">
        <v>11</v>
      </c>
      <c r="AI4215" s="1">
        <v>9</v>
      </c>
      <c r="AJ4215" s="1">
        <v>9</v>
      </c>
      <c r="AK4215" s="1">
        <v>51</v>
      </c>
    </row>
    <row r="4216" spans="1:37" x14ac:dyDescent="0.2">
      <c r="A4216" t="s">
        <v>4214</v>
      </c>
      <c r="B4216" t="s">
        <v>5168</v>
      </c>
      <c r="C4216" t="s">
        <v>13266</v>
      </c>
      <c r="D4216" t="s">
        <v>13267</v>
      </c>
      <c r="E4216" t="s">
        <v>13353</v>
      </c>
      <c r="F4216" s="35" t="s">
        <v>13354</v>
      </c>
      <c r="G4216" s="1" t="s">
        <v>5104</v>
      </c>
      <c r="H4216" s="1" t="s">
        <v>5104</v>
      </c>
      <c r="I4216" s="3">
        <v>1</v>
      </c>
      <c r="J4216" s="1">
        <v>0</v>
      </c>
      <c r="K4216" s="1">
        <v>0</v>
      </c>
      <c r="L4216" s="3">
        <v>1</v>
      </c>
      <c r="M4216" s="6">
        <v>10.3</v>
      </c>
      <c r="N4216" s="13">
        <v>10.3</v>
      </c>
      <c r="O4216" s="3">
        <v>44</v>
      </c>
      <c r="P4216" s="1">
        <v>1</v>
      </c>
      <c r="Q4216" s="1">
        <v>1</v>
      </c>
      <c r="R4216" s="3">
        <v>1</v>
      </c>
      <c r="S4216" s="1">
        <v>100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3">
        <v>11</v>
      </c>
      <c r="AD4216" s="1">
        <v>9.9855619000000007E-2</v>
      </c>
      <c r="AE4216" s="1">
        <v>2.2143426940416901E-2</v>
      </c>
      <c r="AF4216" s="1">
        <v>4</v>
      </c>
      <c r="AG4216" s="2">
        <v>4</v>
      </c>
      <c r="AH4216" s="1">
        <v>11</v>
      </c>
      <c r="AI4216" s="1">
        <v>4</v>
      </c>
      <c r="AJ4216" s="1">
        <v>4</v>
      </c>
      <c r="AK4216" s="1">
        <v>51</v>
      </c>
    </row>
    <row r="4217" spans="1:37" x14ac:dyDescent="0.2">
      <c r="A4217" t="s">
        <v>4215</v>
      </c>
      <c r="B4217" t="s">
        <v>5168</v>
      </c>
      <c r="C4217" t="s">
        <v>13266</v>
      </c>
      <c r="D4217" t="s">
        <v>13267</v>
      </c>
      <c r="E4217" t="s">
        <v>5534</v>
      </c>
      <c r="F4217" s="35" t="s">
        <v>13355</v>
      </c>
      <c r="G4217" s="1" t="s">
        <v>5104</v>
      </c>
      <c r="H4217" s="1" t="s">
        <v>5104</v>
      </c>
      <c r="I4217" s="3">
        <v>1</v>
      </c>
      <c r="J4217" s="1">
        <v>0</v>
      </c>
      <c r="K4217" s="1">
        <v>0</v>
      </c>
      <c r="L4217" s="3">
        <v>1</v>
      </c>
      <c r="M4217" s="6">
        <v>7.2</v>
      </c>
      <c r="N4217" s="13">
        <v>7.2</v>
      </c>
      <c r="O4217" s="3">
        <v>44</v>
      </c>
      <c r="P4217" s="1">
        <v>1</v>
      </c>
      <c r="Q4217" s="1">
        <v>1</v>
      </c>
      <c r="R4217" s="3">
        <v>47</v>
      </c>
      <c r="S4217" s="1">
        <v>100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3">
        <v>11</v>
      </c>
      <c r="AD4217" s="1">
        <v>9.9855619000000007E-2</v>
      </c>
      <c r="AE4217" s="1">
        <v>2.2143426940416901E-2</v>
      </c>
      <c r="AF4217" s="1">
        <v>4</v>
      </c>
      <c r="AG4217" s="2">
        <v>4</v>
      </c>
      <c r="AH4217" s="1">
        <v>11</v>
      </c>
      <c r="AI4217" s="1">
        <v>4</v>
      </c>
      <c r="AJ4217" s="1">
        <v>4</v>
      </c>
      <c r="AK4217" s="1">
        <v>51</v>
      </c>
    </row>
    <row r="4218" spans="1:37" x14ac:dyDescent="0.2">
      <c r="A4218" t="s">
        <v>4216</v>
      </c>
      <c r="B4218" t="s">
        <v>5168</v>
      </c>
      <c r="C4218" t="s">
        <v>13266</v>
      </c>
      <c r="D4218" t="s">
        <v>13267</v>
      </c>
      <c r="E4218" t="s">
        <v>10172</v>
      </c>
      <c r="F4218" s="35" t="s">
        <v>13356</v>
      </c>
      <c r="G4218" s="1" t="s">
        <v>5104</v>
      </c>
      <c r="H4218" s="1" t="s">
        <v>5104</v>
      </c>
      <c r="I4218" s="3">
        <v>1</v>
      </c>
      <c r="J4218" s="1">
        <v>0</v>
      </c>
      <c r="K4218" s="1">
        <v>0</v>
      </c>
      <c r="L4218" s="3">
        <v>1</v>
      </c>
      <c r="M4218" s="6">
        <v>11.3</v>
      </c>
      <c r="N4218" s="13">
        <v>11.3</v>
      </c>
      <c r="O4218" s="3">
        <v>44</v>
      </c>
      <c r="P4218" s="1">
        <v>1</v>
      </c>
      <c r="Q4218" s="1">
        <v>1</v>
      </c>
      <c r="R4218" s="3">
        <v>1</v>
      </c>
      <c r="S4218" s="1">
        <v>100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3">
        <v>11</v>
      </c>
      <c r="AD4218" s="1">
        <v>9.9855619000000007E-2</v>
      </c>
      <c r="AE4218" s="1">
        <v>2.2143426940416901E-2</v>
      </c>
      <c r="AF4218" s="1">
        <v>4</v>
      </c>
      <c r="AG4218" s="2">
        <v>4</v>
      </c>
      <c r="AH4218" s="1">
        <v>11</v>
      </c>
      <c r="AI4218" s="1">
        <v>2</v>
      </c>
      <c r="AJ4218" s="1">
        <v>2</v>
      </c>
      <c r="AK4218" s="1">
        <v>51</v>
      </c>
    </row>
    <row r="4219" spans="1:37" x14ac:dyDescent="0.2">
      <c r="A4219" t="s">
        <v>4217</v>
      </c>
      <c r="B4219" t="s">
        <v>5168</v>
      </c>
      <c r="C4219" t="s">
        <v>13266</v>
      </c>
      <c r="D4219" t="s">
        <v>13267</v>
      </c>
      <c r="E4219" t="s">
        <v>6850</v>
      </c>
      <c r="F4219" s="35" t="s">
        <v>13357</v>
      </c>
      <c r="G4219" s="1" t="s">
        <v>5104</v>
      </c>
      <c r="H4219" s="1" t="s">
        <v>5104</v>
      </c>
      <c r="I4219" s="3">
        <v>1</v>
      </c>
      <c r="J4219" s="1">
        <v>0</v>
      </c>
      <c r="K4219" s="1">
        <v>0</v>
      </c>
      <c r="L4219" s="3">
        <v>1</v>
      </c>
      <c r="M4219" s="6">
        <v>8.5</v>
      </c>
      <c r="N4219" s="13">
        <v>8.5</v>
      </c>
      <c r="O4219" s="3">
        <v>44</v>
      </c>
      <c r="P4219" s="14">
        <v>1</v>
      </c>
      <c r="Q4219" s="1">
        <v>1</v>
      </c>
      <c r="R4219" s="3">
        <v>1</v>
      </c>
      <c r="S4219" s="1">
        <v>100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3">
        <v>11</v>
      </c>
      <c r="AD4219" s="1">
        <v>9.9855619000000007E-2</v>
      </c>
      <c r="AE4219" s="1">
        <v>2.2143426940416901E-2</v>
      </c>
      <c r="AF4219" s="1">
        <v>4</v>
      </c>
      <c r="AG4219" s="2">
        <v>4</v>
      </c>
      <c r="AH4219" s="1">
        <v>11</v>
      </c>
      <c r="AI4219" s="1">
        <v>2</v>
      </c>
      <c r="AJ4219" s="1">
        <v>2</v>
      </c>
      <c r="AK4219" s="1">
        <v>51</v>
      </c>
    </row>
    <row r="4220" spans="1:37" x14ac:dyDescent="0.2">
      <c r="A4220" t="s">
        <v>4218</v>
      </c>
      <c r="B4220" t="s">
        <v>5168</v>
      </c>
      <c r="C4220" t="s">
        <v>13266</v>
      </c>
      <c r="D4220" t="s">
        <v>13267</v>
      </c>
      <c r="E4220" t="s">
        <v>13358</v>
      </c>
      <c r="F4220" s="35" t="s">
        <v>13359</v>
      </c>
      <c r="G4220" s="1" t="s">
        <v>5104</v>
      </c>
      <c r="H4220" s="1" t="s">
        <v>5104</v>
      </c>
      <c r="I4220" s="3">
        <v>1</v>
      </c>
      <c r="J4220" s="1">
        <v>0</v>
      </c>
      <c r="K4220" s="1">
        <v>0</v>
      </c>
      <c r="L4220" s="3">
        <v>1</v>
      </c>
      <c r="M4220" s="6">
        <v>11.8</v>
      </c>
      <c r="N4220" s="13">
        <v>11.8</v>
      </c>
      <c r="O4220" s="3">
        <v>44</v>
      </c>
      <c r="P4220" s="1">
        <v>0.99</v>
      </c>
      <c r="Q4220" s="1">
        <v>0.99</v>
      </c>
      <c r="R4220" s="3">
        <v>47</v>
      </c>
      <c r="S4220" s="1">
        <v>100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3">
        <v>11</v>
      </c>
      <c r="AD4220" s="1">
        <v>9.9855619000000007E-2</v>
      </c>
      <c r="AE4220" s="1">
        <v>2.2143426940416901E-2</v>
      </c>
      <c r="AF4220" s="1">
        <v>4</v>
      </c>
      <c r="AG4220" s="2">
        <v>4</v>
      </c>
      <c r="AH4220" s="1">
        <v>11</v>
      </c>
      <c r="AI4220" s="1">
        <v>5</v>
      </c>
      <c r="AJ4220" s="1">
        <v>5</v>
      </c>
      <c r="AK4220" s="1">
        <v>51</v>
      </c>
    </row>
    <row r="4221" spans="1:37" x14ac:dyDescent="0.2">
      <c r="A4221" t="s">
        <v>4219</v>
      </c>
      <c r="B4221" t="s">
        <v>5168</v>
      </c>
      <c r="C4221" t="s">
        <v>13266</v>
      </c>
      <c r="D4221" t="s">
        <v>13267</v>
      </c>
      <c r="E4221" t="s">
        <v>6314</v>
      </c>
      <c r="F4221" s="35" t="s">
        <v>13360</v>
      </c>
      <c r="G4221" s="1" t="s">
        <v>5104</v>
      </c>
      <c r="H4221" s="1" t="s">
        <v>5104</v>
      </c>
      <c r="I4221" s="3">
        <v>1</v>
      </c>
      <c r="J4221" s="1">
        <v>0</v>
      </c>
      <c r="K4221" s="1">
        <v>0</v>
      </c>
      <c r="L4221" s="3">
        <v>1</v>
      </c>
      <c r="M4221" s="6">
        <v>30</v>
      </c>
      <c r="N4221" s="13">
        <v>30</v>
      </c>
      <c r="O4221" s="3">
        <v>44</v>
      </c>
      <c r="P4221" s="1">
        <v>1</v>
      </c>
      <c r="Q4221" s="1">
        <v>1</v>
      </c>
      <c r="R4221" s="3">
        <v>1</v>
      </c>
      <c r="S4221" s="1">
        <v>100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3">
        <v>11</v>
      </c>
      <c r="AD4221" s="1">
        <v>9.9855619000000007E-2</v>
      </c>
      <c r="AE4221" s="1">
        <v>2.2143426940416901E-2</v>
      </c>
      <c r="AF4221" s="1">
        <v>4</v>
      </c>
      <c r="AG4221" s="2">
        <v>4</v>
      </c>
      <c r="AH4221" s="1">
        <v>11</v>
      </c>
      <c r="AI4221" s="1">
        <v>2</v>
      </c>
      <c r="AJ4221" s="1">
        <v>2</v>
      </c>
      <c r="AK4221" s="1">
        <v>51</v>
      </c>
    </row>
    <row r="4222" spans="1:37" x14ac:dyDescent="0.2">
      <c r="A4222" t="s">
        <v>4220</v>
      </c>
      <c r="B4222" t="s">
        <v>5168</v>
      </c>
      <c r="C4222" t="s">
        <v>13266</v>
      </c>
      <c r="D4222" t="s">
        <v>13267</v>
      </c>
      <c r="E4222" t="s">
        <v>8729</v>
      </c>
      <c r="F4222" s="35" t="s">
        <v>13361</v>
      </c>
      <c r="G4222" s="1" t="s">
        <v>5104</v>
      </c>
      <c r="H4222" s="1" t="s">
        <v>5104</v>
      </c>
      <c r="I4222" s="3">
        <v>1</v>
      </c>
      <c r="J4222" s="1">
        <v>0</v>
      </c>
      <c r="K4222" s="1">
        <v>0</v>
      </c>
      <c r="L4222" s="3">
        <v>1</v>
      </c>
      <c r="M4222" s="6">
        <v>17.600000000000001</v>
      </c>
      <c r="N4222" s="13">
        <v>17.600000000000001</v>
      </c>
      <c r="O4222" s="3">
        <v>44</v>
      </c>
      <c r="P4222" s="1">
        <v>1</v>
      </c>
      <c r="Q4222" s="1">
        <v>1</v>
      </c>
      <c r="R4222" s="3">
        <v>47</v>
      </c>
      <c r="S4222" s="1">
        <v>80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10</v>
      </c>
      <c r="AB4222" s="1">
        <v>10</v>
      </c>
      <c r="AC4222" s="3">
        <v>11</v>
      </c>
      <c r="AD4222" s="1">
        <v>6.9104864000000002E-2</v>
      </c>
      <c r="AE4222" s="1">
        <v>2.5847016558470701E-2</v>
      </c>
      <c r="AF4222" s="1">
        <v>4</v>
      </c>
      <c r="AG4222" s="2">
        <v>4</v>
      </c>
      <c r="AH4222" s="1">
        <v>11</v>
      </c>
      <c r="AI4222" s="1">
        <v>6</v>
      </c>
      <c r="AJ4222" s="1">
        <v>6</v>
      </c>
      <c r="AK4222" s="1">
        <v>51</v>
      </c>
    </row>
    <row r="4223" spans="1:37" x14ac:dyDescent="0.2">
      <c r="A4223" t="s">
        <v>4221</v>
      </c>
      <c r="B4223" t="s">
        <v>5168</v>
      </c>
      <c r="C4223" t="s">
        <v>13266</v>
      </c>
      <c r="D4223" t="s">
        <v>13267</v>
      </c>
      <c r="E4223" t="s">
        <v>13362</v>
      </c>
      <c r="F4223" s="35" t="s">
        <v>13363</v>
      </c>
      <c r="G4223" s="1" t="s">
        <v>5104</v>
      </c>
      <c r="H4223" s="1" t="s">
        <v>5104</v>
      </c>
      <c r="I4223" s="3">
        <v>1</v>
      </c>
      <c r="J4223" s="1">
        <v>0</v>
      </c>
      <c r="K4223" s="1">
        <v>0</v>
      </c>
      <c r="L4223" s="3">
        <v>1</v>
      </c>
      <c r="M4223" s="6">
        <v>14.1</v>
      </c>
      <c r="N4223" s="13">
        <v>14.1</v>
      </c>
      <c r="O4223" s="3">
        <v>44</v>
      </c>
      <c r="P4223" s="1">
        <v>1</v>
      </c>
      <c r="Q4223" s="1">
        <v>1</v>
      </c>
      <c r="R4223" s="3">
        <v>1</v>
      </c>
      <c r="S4223" s="1">
        <v>80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10</v>
      </c>
      <c r="AB4223" s="1">
        <v>10</v>
      </c>
      <c r="AC4223" s="3">
        <v>11</v>
      </c>
      <c r="AD4223" s="1">
        <v>6.9104864000000002E-2</v>
      </c>
      <c r="AE4223" s="1">
        <v>2.5847016558470701E-2</v>
      </c>
      <c r="AF4223" s="1">
        <v>4</v>
      </c>
      <c r="AG4223" s="2">
        <v>4</v>
      </c>
      <c r="AH4223" s="1">
        <v>11</v>
      </c>
      <c r="AI4223" s="1">
        <v>1</v>
      </c>
      <c r="AJ4223" s="1">
        <v>1</v>
      </c>
      <c r="AK4223" s="1">
        <v>51</v>
      </c>
    </row>
    <row r="4224" spans="1:37" x14ac:dyDescent="0.2">
      <c r="A4224" t="s">
        <v>4222</v>
      </c>
      <c r="B4224" t="s">
        <v>5168</v>
      </c>
      <c r="C4224" t="s">
        <v>13266</v>
      </c>
      <c r="D4224" t="s">
        <v>13267</v>
      </c>
      <c r="E4224" t="s">
        <v>13364</v>
      </c>
      <c r="F4224" s="35" t="s">
        <v>13365</v>
      </c>
      <c r="G4224" s="1" t="s">
        <v>5104</v>
      </c>
      <c r="H4224" s="1" t="s">
        <v>5104</v>
      </c>
      <c r="I4224" s="3">
        <v>1</v>
      </c>
      <c r="J4224" s="1">
        <v>0</v>
      </c>
      <c r="K4224" s="1">
        <v>0</v>
      </c>
      <c r="L4224" s="3">
        <v>1</v>
      </c>
      <c r="M4224" s="6">
        <v>8.8000000000000007</v>
      </c>
      <c r="N4224" s="13">
        <v>8.8000000000000007</v>
      </c>
      <c r="O4224" s="3">
        <v>44</v>
      </c>
      <c r="P4224" s="1">
        <v>1</v>
      </c>
      <c r="Q4224" s="1">
        <v>1</v>
      </c>
      <c r="R4224" s="3">
        <v>1</v>
      </c>
      <c r="S4224" s="1">
        <v>100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3">
        <v>11</v>
      </c>
      <c r="AD4224" s="1">
        <v>9.9855619000000007E-2</v>
      </c>
      <c r="AE4224" s="1">
        <v>2.2143426940416901E-2</v>
      </c>
      <c r="AF4224" s="1">
        <v>4</v>
      </c>
      <c r="AG4224" s="2">
        <v>4</v>
      </c>
      <c r="AH4224" s="1">
        <v>11</v>
      </c>
      <c r="AI4224" s="1">
        <v>2</v>
      </c>
      <c r="AJ4224" s="1">
        <v>2</v>
      </c>
      <c r="AK4224" s="1">
        <v>51</v>
      </c>
    </row>
    <row r="4225" spans="1:37" x14ac:dyDescent="0.2">
      <c r="A4225" t="s">
        <v>4223</v>
      </c>
      <c r="B4225" t="s">
        <v>5168</v>
      </c>
      <c r="C4225" t="s">
        <v>13266</v>
      </c>
      <c r="D4225" t="s">
        <v>13267</v>
      </c>
      <c r="E4225" t="s">
        <v>13366</v>
      </c>
      <c r="F4225" s="35" t="s">
        <v>13367</v>
      </c>
      <c r="G4225" s="1" t="s">
        <v>5104</v>
      </c>
      <c r="H4225" s="1" t="s">
        <v>5104</v>
      </c>
      <c r="I4225" s="3">
        <v>1</v>
      </c>
      <c r="J4225" s="1">
        <v>0</v>
      </c>
      <c r="K4225" s="1">
        <v>0</v>
      </c>
      <c r="L4225" s="3">
        <v>1</v>
      </c>
      <c r="M4225" s="6">
        <v>9.6</v>
      </c>
      <c r="N4225" s="13">
        <v>9.6</v>
      </c>
      <c r="O4225" s="3">
        <v>44</v>
      </c>
      <c r="P4225" s="1">
        <v>1</v>
      </c>
      <c r="Q4225" s="1">
        <v>1</v>
      </c>
      <c r="R4225" s="3">
        <v>1</v>
      </c>
      <c r="S4225" s="1">
        <v>100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3">
        <v>11</v>
      </c>
      <c r="AD4225" s="1">
        <v>9.9855619000000007E-2</v>
      </c>
      <c r="AE4225" s="1">
        <v>2.2143426940416901E-2</v>
      </c>
      <c r="AF4225" s="1">
        <v>4</v>
      </c>
      <c r="AG4225" s="2">
        <v>4</v>
      </c>
      <c r="AH4225" s="1">
        <v>11</v>
      </c>
      <c r="AI4225" s="1">
        <v>4</v>
      </c>
      <c r="AJ4225" s="1">
        <v>4</v>
      </c>
      <c r="AK4225" s="1">
        <v>51</v>
      </c>
    </row>
    <row r="4226" spans="1:37" x14ac:dyDescent="0.2">
      <c r="A4226" t="s">
        <v>4224</v>
      </c>
      <c r="B4226" t="s">
        <v>5168</v>
      </c>
      <c r="C4226" t="s">
        <v>13266</v>
      </c>
      <c r="D4226" t="s">
        <v>13267</v>
      </c>
      <c r="E4226" t="s">
        <v>10003</v>
      </c>
      <c r="F4226" s="35" t="s">
        <v>13368</v>
      </c>
      <c r="G4226" s="1" t="s">
        <v>5104</v>
      </c>
      <c r="H4226" s="1" t="s">
        <v>5104</v>
      </c>
      <c r="I4226" s="3">
        <v>1</v>
      </c>
      <c r="J4226" s="1">
        <v>0</v>
      </c>
      <c r="K4226" s="1">
        <v>0</v>
      </c>
      <c r="L4226" s="3">
        <v>1</v>
      </c>
      <c r="M4226" s="6">
        <v>6.4</v>
      </c>
      <c r="N4226" s="13">
        <v>6.4</v>
      </c>
      <c r="O4226" s="3">
        <v>44</v>
      </c>
      <c r="P4226" s="1">
        <v>1</v>
      </c>
      <c r="Q4226" s="1">
        <v>1</v>
      </c>
      <c r="R4226" s="3">
        <v>47</v>
      </c>
      <c r="S4226" s="1">
        <v>80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10</v>
      </c>
      <c r="AB4226" s="1">
        <v>10</v>
      </c>
      <c r="AC4226" s="3">
        <v>11</v>
      </c>
      <c r="AD4226" s="1">
        <v>6.9104864000000002E-2</v>
      </c>
      <c r="AE4226" s="1">
        <v>2.5847016558470701E-2</v>
      </c>
      <c r="AF4226" s="1">
        <v>4</v>
      </c>
      <c r="AG4226" s="2">
        <v>4</v>
      </c>
      <c r="AH4226" s="1">
        <v>11</v>
      </c>
      <c r="AI4226" s="1">
        <v>1</v>
      </c>
      <c r="AJ4226" s="1">
        <v>1</v>
      </c>
      <c r="AK4226" s="1">
        <v>51</v>
      </c>
    </row>
    <row r="4227" spans="1:37" x14ac:dyDescent="0.2">
      <c r="A4227" t="s">
        <v>4225</v>
      </c>
      <c r="B4227" t="s">
        <v>5168</v>
      </c>
      <c r="C4227" t="s">
        <v>13266</v>
      </c>
      <c r="D4227" t="s">
        <v>13267</v>
      </c>
      <c r="E4227" t="s">
        <v>12704</v>
      </c>
      <c r="F4227" s="35" t="s">
        <v>13369</v>
      </c>
      <c r="G4227" s="1" t="s">
        <v>5104</v>
      </c>
      <c r="H4227" s="1" t="s">
        <v>5104</v>
      </c>
      <c r="I4227" s="3">
        <v>1</v>
      </c>
      <c r="J4227" s="1">
        <v>0</v>
      </c>
      <c r="K4227" s="1">
        <v>0</v>
      </c>
      <c r="L4227" s="3">
        <v>1</v>
      </c>
      <c r="M4227" s="6">
        <v>5.0999999999999996</v>
      </c>
      <c r="N4227" s="13">
        <v>5.0999999999999996</v>
      </c>
      <c r="O4227" s="3">
        <v>44</v>
      </c>
      <c r="P4227" s="1">
        <v>0.98</v>
      </c>
      <c r="Q4227" s="1">
        <v>0.98</v>
      </c>
      <c r="R4227" s="3">
        <v>47</v>
      </c>
      <c r="S4227" s="1">
        <v>80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10</v>
      </c>
      <c r="AB4227" s="1">
        <v>10</v>
      </c>
      <c r="AC4227" s="3">
        <v>11</v>
      </c>
      <c r="AD4227" s="1">
        <v>6.9104864000000002E-2</v>
      </c>
      <c r="AE4227" s="1">
        <v>2.5847016558470701E-2</v>
      </c>
      <c r="AF4227" s="1">
        <v>4</v>
      </c>
      <c r="AG4227" s="2">
        <v>4</v>
      </c>
      <c r="AH4227" s="1">
        <v>11</v>
      </c>
      <c r="AI4227" s="1">
        <v>2</v>
      </c>
      <c r="AJ4227" s="1">
        <v>2</v>
      </c>
      <c r="AK4227" s="1">
        <v>51</v>
      </c>
    </row>
    <row r="4228" spans="1:37" x14ac:dyDescent="0.2">
      <c r="A4228" t="s">
        <v>4226</v>
      </c>
      <c r="B4228" t="s">
        <v>5168</v>
      </c>
      <c r="C4228" t="s">
        <v>13266</v>
      </c>
      <c r="D4228" t="s">
        <v>13267</v>
      </c>
      <c r="E4228" t="s">
        <v>8241</v>
      </c>
      <c r="F4228" s="35" t="s">
        <v>13370</v>
      </c>
      <c r="G4228" s="1" t="s">
        <v>5104</v>
      </c>
      <c r="H4228" s="1" t="s">
        <v>5104</v>
      </c>
      <c r="I4228" s="3">
        <v>1</v>
      </c>
      <c r="J4228" s="1">
        <v>0</v>
      </c>
      <c r="K4228" s="1">
        <v>0</v>
      </c>
      <c r="L4228" s="3">
        <v>1</v>
      </c>
      <c r="M4228" s="6">
        <v>16.8</v>
      </c>
      <c r="N4228" s="13">
        <v>16.8</v>
      </c>
      <c r="O4228" s="3">
        <v>44</v>
      </c>
      <c r="P4228" s="1">
        <v>1</v>
      </c>
      <c r="Q4228" s="1">
        <v>1</v>
      </c>
      <c r="R4228" s="3">
        <v>1</v>
      </c>
      <c r="S4228" s="1">
        <v>100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3">
        <v>11</v>
      </c>
      <c r="AD4228" s="1">
        <v>9.9855619000000007E-2</v>
      </c>
      <c r="AE4228" s="1">
        <v>2.2143426940416801E-2</v>
      </c>
      <c r="AF4228" s="1">
        <v>4</v>
      </c>
      <c r="AG4228" s="2">
        <v>4</v>
      </c>
      <c r="AH4228" s="1">
        <v>11</v>
      </c>
      <c r="AI4228" s="1">
        <v>2</v>
      </c>
      <c r="AJ4228" s="1">
        <v>2</v>
      </c>
      <c r="AK4228" s="1">
        <v>51</v>
      </c>
    </row>
    <row r="4229" spans="1:37" x14ac:dyDescent="0.2">
      <c r="A4229" t="s">
        <v>4227</v>
      </c>
      <c r="B4229" t="s">
        <v>5168</v>
      </c>
      <c r="C4229" t="s">
        <v>13266</v>
      </c>
      <c r="D4229" t="s">
        <v>13267</v>
      </c>
      <c r="E4229" t="s">
        <v>5358</v>
      </c>
      <c r="F4229" s="35" t="s">
        <v>13371</v>
      </c>
      <c r="G4229" s="1" t="s">
        <v>5104</v>
      </c>
      <c r="H4229" s="1" t="s">
        <v>5104</v>
      </c>
      <c r="I4229" s="3">
        <v>1</v>
      </c>
      <c r="J4229" s="1">
        <v>0</v>
      </c>
      <c r="K4229" s="1">
        <v>0</v>
      </c>
      <c r="L4229" s="3">
        <v>1</v>
      </c>
      <c r="M4229" s="6">
        <v>8.1</v>
      </c>
      <c r="N4229" s="13">
        <v>8.1</v>
      </c>
      <c r="O4229" s="3">
        <v>44</v>
      </c>
      <c r="P4229" s="1">
        <v>0.99</v>
      </c>
      <c r="Q4229" s="1">
        <v>0.99</v>
      </c>
      <c r="R4229" s="3">
        <v>47</v>
      </c>
      <c r="S4229" s="1">
        <v>100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3">
        <v>11</v>
      </c>
      <c r="AD4229" s="1">
        <v>9.9855619000000007E-2</v>
      </c>
      <c r="AE4229" s="1">
        <v>2.2143426940416801E-2</v>
      </c>
      <c r="AF4229" s="1">
        <v>4</v>
      </c>
      <c r="AG4229" s="2">
        <v>4</v>
      </c>
      <c r="AH4229" s="1">
        <v>11</v>
      </c>
      <c r="AI4229" s="1">
        <v>3</v>
      </c>
      <c r="AJ4229" s="1">
        <v>3</v>
      </c>
      <c r="AK4229" s="1">
        <v>51</v>
      </c>
    </row>
    <row r="4230" spans="1:37" x14ac:dyDescent="0.2">
      <c r="A4230" t="s">
        <v>4228</v>
      </c>
      <c r="B4230" t="s">
        <v>5168</v>
      </c>
      <c r="C4230" t="s">
        <v>13266</v>
      </c>
      <c r="D4230" t="s">
        <v>13267</v>
      </c>
      <c r="E4230" t="s">
        <v>13372</v>
      </c>
      <c r="F4230" s="35" t="s">
        <v>13373</v>
      </c>
      <c r="G4230" s="1" t="s">
        <v>5104</v>
      </c>
      <c r="H4230" s="1" t="s">
        <v>5104</v>
      </c>
      <c r="I4230" s="3">
        <v>1</v>
      </c>
      <c r="J4230" s="1">
        <v>0</v>
      </c>
      <c r="K4230" s="1">
        <v>0</v>
      </c>
      <c r="L4230" s="3">
        <v>1</v>
      </c>
      <c r="M4230" s="6">
        <v>11.6</v>
      </c>
      <c r="N4230" s="13">
        <v>11.6</v>
      </c>
      <c r="O4230" s="3">
        <v>44</v>
      </c>
      <c r="P4230" s="1">
        <v>0.99</v>
      </c>
      <c r="Q4230" s="1">
        <v>0.99</v>
      </c>
      <c r="R4230" s="3">
        <v>47</v>
      </c>
      <c r="S4230" s="1">
        <v>80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10</v>
      </c>
      <c r="AB4230" s="1">
        <v>10</v>
      </c>
      <c r="AC4230" s="3">
        <v>11</v>
      </c>
      <c r="AD4230" s="1">
        <v>6.9104864000000002E-2</v>
      </c>
      <c r="AE4230" s="1">
        <v>2.5847016558470701E-2</v>
      </c>
      <c r="AF4230" s="1">
        <v>4</v>
      </c>
      <c r="AG4230" s="2">
        <v>4</v>
      </c>
      <c r="AH4230" s="1">
        <v>11</v>
      </c>
      <c r="AI4230" s="1">
        <v>5</v>
      </c>
      <c r="AJ4230" s="1">
        <v>5</v>
      </c>
      <c r="AK4230" s="1">
        <v>51</v>
      </c>
    </row>
    <row r="4231" spans="1:37" x14ac:dyDescent="0.2">
      <c r="A4231" t="s">
        <v>4229</v>
      </c>
      <c r="B4231" t="s">
        <v>5168</v>
      </c>
      <c r="C4231" t="s">
        <v>13266</v>
      </c>
      <c r="D4231" t="s">
        <v>13267</v>
      </c>
      <c r="E4231" t="s">
        <v>13374</v>
      </c>
      <c r="F4231" s="35" t="s">
        <v>13375</v>
      </c>
      <c r="G4231" s="1" t="s">
        <v>5104</v>
      </c>
      <c r="H4231" s="1" t="s">
        <v>5104</v>
      </c>
      <c r="I4231" s="3">
        <v>1</v>
      </c>
      <c r="J4231" s="1">
        <v>0</v>
      </c>
      <c r="K4231" s="1">
        <v>0</v>
      </c>
      <c r="L4231" s="3">
        <v>1</v>
      </c>
      <c r="M4231" s="6">
        <v>7.9</v>
      </c>
      <c r="N4231" s="13">
        <v>7.9</v>
      </c>
      <c r="O4231" s="3">
        <v>44</v>
      </c>
      <c r="P4231" s="1">
        <v>0.98499999999999999</v>
      </c>
      <c r="Q4231" s="1">
        <v>0.98499999999999999</v>
      </c>
      <c r="R4231" s="3">
        <v>47</v>
      </c>
      <c r="S4231" s="1">
        <v>100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3">
        <v>11</v>
      </c>
      <c r="AD4231" s="1">
        <v>9.9855619000000007E-2</v>
      </c>
      <c r="AE4231" s="1">
        <v>2.2143426940416901E-2</v>
      </c>
      <c r="AF4231" s="1">
        <v>4</v>
      </c>
      <c r="AG4231" s="2">
        <v>4</v>
      </c>
      <c r="AH4231" s="1">
        <v>11</v>
      </c>
      <c r="AI4231" s="1">
        <v>4</v>
      </c>
      <c r="AJ4231" s="1">
        <v>4</v>
      </c>
      <c r="AK4231" s="1">
        <v>51</v>
      </c>
    </row>
    <row r="4232" spans="1:37" x14ac:dyDescent="0.2">
      <c r="A4232" t="s">
        <v>4230</v>
      </c>
      <c r="B4232" t="s">
        <v>5168</v>
      </c>
      <c r="C4232" t="s">
        <v>13266</v>
      </c>
      <c r="D4232" t="s">
        <v>13267</v>
      </c>
      <c r="E4232" t="s">
        <v>13376</v>
      </c>
      <c r="F4232" s="35" t="s">
        <v>13377</v>
      </c>
      <c r="G4232" s="1" t="s">
        <v>5104</v>
      </c>
      <c r="H4232" s="1" t="s">
        <v>5104</v>
      </c>
      <c r="I4232" s="3">
        <v>1</v>
      </c>
      <c r="J4232" s="1">
        <v>0</v>
      </c>
      <c r="K4232" s="1">
        <v>0</v>
      </c>
      <c r="L4232" s="3">
        <v>1</v>
      </c>
      <c r="M4232" s="6">
        <v>6.6</v>
      </c>
      <c r="N4232" s="13">
        <v>6.6</v>
      </c>
      <c r="O4232" s="3">
        <v>44</v>
      </c>
      <c r="P4232" s="1">
        <v>1</v>
      </c>
      <c r="Q4232" s="1">
        <v>1</v>
      </c>
      <c r="R4232" s="3">
        <v>1</v>
      </c>
      <c r="S4232" s="1">
        <v>100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3">
        <v>11</v>
      </c>
      <c r="AD4232" s="1">
        <v>9.9855619000000007E-2</v>
      </c>
      <c r="AE4232" s="1">
        <v>2.2143426940416901E-2</v>
      </c>
      <c r="AF4232" s="1">
        <v>4</v>
      </c>
      <c r="AG4232" s="2">
        <v>4</v>
      </c>
      <c r="AH4232" s="1">
        <v>11</v>
      </c>
      <c r="AI4232" s="1">
        <v>3</v>
      </c>
      <c r="AJ4232" s="1">
        <v>3</v>
      </c>
      <c r="AK4232" s="1">
        <v>51</v>
      </c>
    </row>
    <row r="4233" spans="1:37" x14ac:dyDescent="0.2">
      <c r="A4233" t="s">
        <v>4231</v>
      </c>
      <c r="B4233" t="s">
        <v>5168</v>
      </c>
      <c r="C4233" t="s">
        <v>13266</v>
      </c>
      <c r="D4233" t="s">
        <v>13267</v>
      </c>
      <c r="E4233" t="s">
        <v>13378</v>
      </c>
      <c r="F4233" s="35" t="s">
        <v>13379</v>
      </c>
      <c r="G4233" s="1" t="s">
        <v>5104</v>
      </c>
      <c r="H4233" s="1" t="s">
        <v>5104</v>
      </c>
      <c r="I4233" s="3">
        <v>1</v>
      </c>
      <c r="J4233" s="1">
        <v>0</v>
      </c>
      <c r="K4233" s="1">
        <v>0</v>
      </c>
      <c r="L4233" s="3">
        <v>1</v>
      </c>
      <c r="M4233" s="6">
        <v>14.5</v>
      </c>
      <c r="N4233" s="13">
        <v>14.5</v>
      </c>
      <c r="O4233" s="3">
        <v>44</v>
      </c>
      <c r="P4233" s="1">
        <v>1</v>
      </c>
      <c r="Q4233" s="1">
        <v>1</v>
      </c>
      <c r="R4233" s="3">
        <v>1</v>
      </c>
      <c r="S4233" s="1">
        <v>100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3">
        <v>11</v>
      </c>
      <c r="AD4233" s="1">
        <v>9.9855619000000007E-2</v>
      </c>
      <c r="AE4233" s="1">
        <v>2.2143426940416901E-2</v>
      </c>
      <c r="AF4233" s="1">
        <v>4</v>
      </c>
      <c r="AG4233" s="2">
        <v>4</v>
      </c>
      <c r="AH4233" s="1">
        <v>11</v>
      </c>
      <c r="AI4233" s="1">
        <v>2</v>
      </c>
      <c r="AJ4233" s="1">
        <v>2</v>
      </c>
      <c r="AK4233" s="1">
        <v>51</v>
      </c>
    </row>
    <row r="4234" spans="1:37" x14ac:dyDescent="0.2">
      <c r="A4234" t="s">
        <v>4232</v>
      </c>
      <c r="B4234" t="s">
        <v>5168</v>
      </c>
      <c r="C4234" t="s">
        <v>13266</v>
      </c>
      <c r="D4234" t="s">
        <v>13267</v>
      </c>
      <c r="E4234" t="s">
        <v>13380</v>
      </c>
      <c r="F4234" s="35" t="s">
        <v>13381</v>
      </c>
      <c r="G4234" s="1" t="s">
        <v>5104</v>
      </c>
      <c r="H4234" s="1" t="s">
        <v>5104</v>
      </c>
      <c r="I4234" s="3">
        <v>1</v>
      </c>
      <c r="J4234" s="1">
        <v>0</v>
      </c>
      <c r="K4234" s="1">
        <v>0</v>
      </c>
      <c r="L4234" s="3">
        <v>1</v>
      </c>
      <c r="M4234" s="6">
        <v>7.1</v>
      </c>
      <c r="N4234" s="13">
        <v>7.1</v>
      </c>
      <c r="O4234" s="3">
        <v>44</v>
      </c>
      <c r="P4234" s="1">
        <v>0.98499999999999999</v>
      </c>
      <c r="Q4234" s="1">
        <v>0.98499999999999999</v>
      </c>
      <c r="R4234" s="3">
        <v>47</v>
      </c>
      <c r="S4234" s="1">
        <v>100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3">
        <v>11</v>
      </c>
      <c r="AD4234" s="1">
        <v>9.9855619000000007E-2</v>
      </c>
      <c r="AE4234" s="1">
        <v>2.2143426940416901E-2</v>
      </c>
      <c r="AF4234" s="1">
        <v>4</v>
      </c>
      <c r="AG4234" s="2">
        <v>4</v>
      </c>
      <c r="AH4234" s="1">
        <v>11</v>
      </c>
      <c r="AI4234" s="1">
        <v>5</v>
      </c>
      <c r="AJ4234" s="1">
        <v>5</v>
      </c>
      <c r="AK4234" s="1">
        <v>51</v>
      </c>
    </row>
    <row r="4235" spans="1:37" x14ac:dyDescent="0.2">
      <c r="A4235" t="s">
        <v>4233</v>
      </c>
      <c r="B4235" t="s">
        <v>5168</v>
      </c>
      <c r="C4235" t="s">
        <v>13266</v>
      </c>
      <c r="D4235" t="s">
        <v>13267</v>
      </c>
      <c r="E4235" t="s">
        <v>5261</v>
      </c>
      <c r="F4235" s="35" t="s">
        <v>13382</v>
      </c>
      <c r="G4235" s="1" t="s">
        <v>5104</v>
      </c>
      <c r="H4235" s="1" t="s">
        <v>5104</v>
      </c>
      <c r="I4235" s="3">
        <v>1</v>
      </c>
      <c r="J4235" s="1">
        <v>0</v>
      </c>
      <c r="K4235" s="1">
        <v>0</v>
      </c>
      <c r="L4235" s="3">
        <v>1</v>
      </c>
      <c r="M4235" s="6">
        <v>8.3000000000000007</v>
      </c>
      <c r="N4235" s="13">
        <v>8.3000000000000007</v>
      </c>
      <c r="O4235" s="3">
        <v>44</v>
      </c>
      <c r="P4235" s="1">
        <v>1</v>
      </c>
      <c r="Q4235" s="1">
        <v>1</v>
      </c>
      <c r="R4235" s="3">
        <v>1</v>
      </c>
      <c r="S4235" s="1">
        <v>100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3">
        <v>11</v>
      </c>
      <c r="AD4235" s="1">
        <v>9.9855619000000007E-2</v>
      </c>
      <c r="AE4235" s="1">
        <v>2.2143426940416901E-2</v>
      </c>
      <c r="AF4235" s="1">
        <v>4</v>
      </c>
      <c r="AG4235" s="2">
        <v>4</v>
      </c>
      <c r="AH4235" s="1">
        <v>11</v>
      </c>
      <c r="AI4235" s="1">
        <v>4</v>
      </c>
      <c r="AJ4235" s="1">
        <v>4</v>
      </c>
      <c r="AK4235" s="1">
        <v>51</v>
      </c>
    </row>
    <row r="4236" spans="1:37" x14ac:dyDescent="0.2">
      <c r="A4236" t="s">
        <v>4234</v>
      </c>
      <c r="B4236" t="s">
        <v>5168</v>
      </c>
      <c r="C4236" t="s">
        <v>13266</v>
      </c>
      <c r="D4236" t="s">
        <v>13267</v>
      </c>
      <c r="E4236" t="s">
        <v>13383</v>
      </c>
      <c r="F4236" s="35" t="s">
        <v>13384</v>
      </c>
      <c r="G4236" s="1" t="s">
        <v>5104</v>
      </c>
      <c r="H4236" s="1" t="s">
        <v>5104</v>
      </c>
      <c r="I4236" s="3">
        <v>1</v>
      </c>
      <c r="J4236" s="1">
        <v>0</v>
      </c>
      <c r="K4236" s="1">
        <v>0</v>
      </c>
      <c r="L4236" s="3">
        <v>1</v>
      </c>
      <c r="M4236" s="6">
        <v>14.5</v>
      </c>
      <c r="N4236" s="13">
        <v>14.5</v>
      </c>
      <c r="O4236" s="3">
        <v>44</v>
      </c>
      <c r="P4236" s="1">
        <v>1</v>
      </c>
      <c r="Q4236" s="1">
        <v>1</v>
      </c>
      <c r="R4236" s="3">
        <v>47</v>
      </c>
      <c r="S4236" s="1">
        <v>100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3">
        <v>11</v>
      </c>
      <c r="AD4236" s="1">
        <v>9.9855619000000007E-2</v>
      </c>
      <c r="AE4236" s="1">
        <v>2.2143426940416901E-2</v>
      </c>
      <c r="AF4236" s="1">
        <v>4</v>
      </c>
      <c r="AG4236" s="2">
        <v>4</v>
      </c>
      <c r="AH4236" s="1">
        <v>11</v>
      </c>
      <c r="AI4236" s="1">
        <v>2</v>
      </c>
      <c r="AJ4236" s="1">
        <v>2</v>
      </c>
      <c r="AK4236" s="1">
        <v>51</v>
      </c>
    </row>
    <row r="4237" spans="1:37" x14ac:dyDescent="0.2">
      <c r="A4237" t="s">
        <v>4235</v>
      </c>
      <c r="B4237" t="s">
        <v>5168</v>
      </c>
      <c r="C4237" t="s">
        <v>13266</v>
      </c>
      <c r="D4237" t="s">
        <v>13267</v>
      </c>
      <c r="E4237" t="s">
        <v>13385</v>
      </c>
      <c r="F4237" s="35" t="s">
        <v>13386</v>
      </c>
      <c r="G4237" s="1" t="s">
        <v>5104</v>
      </c>
      <c r="H4237" s="1" t="s">
        <v>5104</v>
      </c>
      <c r="I4237" s="3">
        <v>1</v>
      </c>
      <c r="J4237" s="1">
        <v>0</v>
      </c>
      <c r="K4237" s="1">
        <v>0</v>
      </c>
      <c r="L4237" s="3">
        <v>1</v>
      </c>
      <c r="M4237" s="6">
        <v>6</v>
      </c>
      <c r="N4237" s="13">
        <v>6</v>
      </c>
      <c r="O4237" s="3">
        <v>44</v>
      </c>
      <c r="P4237" s="1">
        <v>1</v>
      </c>
      <c r="Q4237" s="1">
        <v>1</v>
      </c>
      <c r="R4237" s="3">
        <v>1</v>
      </c>
      <c r="S4237" s="1">
        <v>100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3">
        <v>11</v>
      </c>
      <c r="AD4237" s="1">
        <v>9.9855619000000007E-2</v>
      </c>
      <c r="AE4237" s="1">
        <v>2.2143426940416901E-2</v>
      </c>
      <c r="AF4237" s="1">
        <v>4</v>
      </c>
      <c r="AG4237" s="2">
        <v>4</v>
      </c>
      <c r="AH4237" s="1">
        <v>11</v>
      </c>
      <c r="AI4237" s="1">
        <v>5</v>
      </c>
      <c r="AJ4237" s="1">
        <v>5</v>
      </c>
      <c r="AK4237" s="1">
        <v>51</v>
      </c>
    </row>
    <row r="4238" spans="1:37" x14ac:dyDescent="0.2">
      <c r="A4238" t="s">
        <v>4236</v>
      </c>
      <c r="B4238" t="s">
        <v>5168</v>
      </c>
      <c r="C4238" t="s">
        <v>13266</v>
      </c>
      <c r="D4238" t="s">
        <v>13267</v>
      </c>
      <c r="E4238" t="s">
        <v>13387</v>
      </c>
      <c r="F4238" s="35" t="s">
        <v>13388</v>
      </c>
      <c r="G4238" s="1" t="s">
        <v>5104</v>
      </c>
      <c r="H4238" s="1" t="s">
        <v>5104</v>
      </c>
      <c r="I4238" s="3">
        <v>1</v>
      </c>
      <c r="J4238" s="1">
        <v>0</v>
      </c>
      <c r="K4238" s="1">
        <v>0</v>
      </c>
      <c r="L4238" s="3">
        <v>1</v>
      </c>
      <c r="M4238" s="6">
        <v>19.7</v>
      </c>
      <c r="N4238" s="13">
        <v>19.7</v>
      </c>
      <c r="O4238" s="3">
        <v>44</v>
      </c>
      <c r="P4238" s="1">
        <v>1</v>
      </c>
      <c r="Q4238" s="1">
        <v>1</v>
      </c>
      <c r="R4238" s="3">
        <v>1</v>
      </c>
      <c r="S4238" s="1">
        <v>100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3">
        <v>11</v>
      </c>
      <c r="AD4238" s="1">
        <v>9.9855619000000007E-2</v>
      </c>
      <c r="AE4238" s="1">
        <v>2.2143426940416901E-2</v>
      </c>
      <c r="AF4238" s="1">
        <v>4</v>
      </c>
      <c r="AG4238" s="2">
        <v>4</v>
      </c>
      <c r="AH4238" s="1">
        <v>11</v>
      </c>
      <c r="AI4238" s="1">
        <v>5</v>
      </c>
      <c r="AJ4238" s="1">
        <v>5</v>
      </c>
      <c r="AK4238" s="1">
        <v>51</v>
      </c>
    </row>
    <row r="4239" spans="1:37" x14ac:dyDescent="0.2">
      <c r="A4239" t="s">
        <v>4237</v>
      </c>
      <c r="B4239" t="s">
        <v>5168</v>
      </c>
      <c r="C4239" t="s">
        <v>13266</v>
      </c>
      <c r="D4239" t="s">
        <v>13267</v>
      </c>
      <c r="E4239" t="s">
        <v>13389</v>
      </c>
      <c r="F4239" s="35" t="s">
        <v>13390</v>
      </c>
      <c r="G4239" s="1" t="s">
        <v>5104</v>
      </c>
      <c r="H4239" s="1" t="s">
        <v>5104</v>
      </c>
      <c r="I4239" s="3">
        <v>1</v>
      </c>
      <c r="J4239" s="1">
        <v>0</v>
      </c>
      <c r="K4239" s="1">
        <v>0</v>
      </c>
      <c r="L4239" s="3">
        <v>1</v>
      </c>
      <c r="M4239" s="6">
        <v>22.3</v>
      </c>
      <c r="N4239" s="13">
        <v>22.3</v>
      </c>
      <c r="O4239" s="3">
        <v>44</v>
      </c>
      <c r="P4239" s="1">
        <v>1</v>
      </c>
      <c r="Q4239" s="1">
        <v>1</v>
      </c>
      <c r="R4239" s="3">
        <v>1</v>
      </c>
      <c r="S4239" s="1">
        <v>80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10</v>
      </c>
      <c r="AB4239" s="1">
        <v>10</v>
      </c>
      <c r="AC4239" s="3">
        <v>11</v>
      </c>
      <c r="AD4239" s="1">
        <v>6.9104864000000002E-2</v>
      </c>
      <c r="AE4239" s="1">
        <v>2.5847016558470701E-2</v>
      </c>
      <c r="AF4239" s="1">
        <v>4</v>
      </c>
      <c r="AG4239" s="2">
        <v>4</v>
      </c>
      <c r="AH4239" s="1">
        <v>11</v>
      </c>
      <c r="AI4239" s="1">
        <v>4</v>
      </c>
      <c r="AJ4239" s="1">
        <v>4</v>
      </c>
      <c r="AK4239" s="1">
        <v>51</v>
      </c>
    </row>
    <row r="4240" spans="1:37" x14ac:dyDescent="0.2">
      <c r="A4240" t="s">
        <v>4238</v>
      </c>
      <c r="B4240" t="s">
        <v>5168</v>
      </c>
      <c r="C4240" t="s">
        <v>5591</v>
      </c>
      <c r="D4240" t="s">
        <v>13391</v>
      </c>
      <c r="E4240" t="s">
        <v>13392</v>
      </c>
      <c r="F4240" s="35" t="s">
        <v>13393</v>
      </c>
      <c r="G4240" s="1" t="s">
        <v>5104</v>
      </c>
      <c r="H4240" s="1" t="s">
        <v>5104</v>
      </c>
      <c r="I4240" s="3">
        <v>1</v>
      </c>
      <c r="J4240" s="1">
        <v>1</v>
      </c>
      <c r="K4240" s="1">
        <v>1</v>
      </c>
      <c r="L4240" s="3">
        <v>1</v>
      </c>
      <c r="M4240" s="6">
        <v>8.8000000000000007</v>
      </c>
      <c r="N4240" s="13">
        <v>8.8000000000000007</v>
      </c>
      <c r="O4240" s="3">
        <v>44</v>
      </c>
      <c r="P4240" s="1">
        <v>1</v>
      </c>
      <c r="Q4240" s="1">
        <v>1</v>
      </c>
      <c r="R4240" s="3">
        <v>47</v>
      </c>
      <c r="S4240" s="1">
        <v>100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3">
        <v>11</v>
      </c>
      <c r="AD4240" s="1">
        <v>9.9855619000000007E-2</v>
      </c>
      <c r="AE4240" s="1">
        <v>2.2143426940416901E-2</v>
      </c>
      <c r="AF4240" s="1">
        <v>4</v>
      </c>
      <c r="AG4240" s="2">
        <v>4</v>
      </c>
      <c r="AH4240" s="1">
        <v>11</v>
      </c>
      <c r="AI4240" s="1">
        <v>4</v>
      </c>
      <c r="AJ4240" s="1">
        <v>4</v>
      </c>
      <c r="AK4240" s="1">
        <v>51</v>
      </c>
    </row>
    <row r="4241" spans="1:37" x14ac:dyDescent="0.2">
      <c r="A4241" t="s">
        <v>4239</v>
      </c>
      <c r="B4241" t="s">
        <v>5168</v>
      </c>
      <c r="C4241" t="s">
        <v>5481</v>
      </c>
      <c r="D4241" t="s">
        <v>13394</v>
      </c>
      <c r="E4241" t="s">
        <v>13395</v>
      </c>
      <c r="F4241" s="35" t="s">
        <v>13396</v>
      </c>
      <c r="G4241" s="1" t="s">
        <v>5104</v>
      </c>
      <c r="H4241" s="1" t="s">
        <v>5104</v>
      </c>
      <c r="I4241" s="3">
        <v>1</v>
      </c>
      <c r="J4241" s="1">
        <v>0</v>
      </c>
      <c r="K4241" s="1">
        <v>0</v>
      </c>
      <c r="L4241" s="3">
        <v>1</v>
      </c>
      <c r="M4241" s="6">
        <v>14</v>
      </c>
      <c r="N4241" s="13">
        <v>14</v>
      </c>
      <c r="O4241" s="3">
        <v>44</v>
      </c>
      <c r="P4241" s="1">
        <v>1</v>
      </c>
      <c r="Q4241" s="1">
        <v>1</v>
      </c>
      <c r="R4241" s="6">
        <v>1</v>
      </c>
      <c r="S4241" s="1">
        <v>10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90</v>
      </c>
      <c r="Z4241" s="1">
        <v>0</v>
      </c>
      <c r="AA4241" s="1">
        <v>0</v>
      </c>
      <c r="AB4241" s="1">
        <v>0</v>
      </c>
      <c r="AC4241" s="3">
        <v>11</v>
      </c>
      <c r="AD4241" s="1">
        <v>-1.3325541999999999E-2</v>
      </c>
      <c r="AE4241" s="1">
        <v>-0.107499173838959</v>
      </c>
      <c r="AF4241" s="1">
        <v>3</v>
      </c>
      <c r="AG4241" s="1">
        <v>3</v>
      </c>
      <c r="AH4241" s="1">
        <v>11</v>
      </c>
      <c r="AI4241" s="1">
        <v>1</v>
      </c>
      <c r="AJ4241" s="1">
        <v>1</v>
      </c>
      <c r="AK4241" s="1">
        <v>51</v>
      </c>
    </row>
    <row r="4242" spans="1:37" x14ac:dyDescent="0.2">
      <c r="A4242" t="s">
        <v>4240</v>
      </c>
      <c r="B4242" t="s">
        <v>5168</v>
      </c>
      <c r="C4242" t="s">
        <v>5481</v>
      </c>
      <c r="D4242" t="s">
        <v>13394</v>
      </c>
      <c r="E4242" t="s">
        <v>13397</v>
      </c>
      <c r="F4242" s="35" t="s">
        <v>13398</v>
      </c>
      <c r="G4242" s="1" t="s">
        <v>5104</v>
      </c>
      <c r="H4242" s="1" t="s">
        <v>5104</v>
      </c>
      <c r="I4242" s="3">
        <v>1</v>
      </c>
      <c r="J4242" s="1">
        <v>0</v>
      </c>
      <c r="K4242" s="1">
        <v>0</v>
      </c>
      <c r="L4242" s="3">
        <v>1</v>
      </c>
      <c r="M4242" s="6">
        <v>10.6</v>
      </c>
      <c r="N4242" s="13">
        <v>10.6</v>
      </c>
      <c r="O4242" s="3">
        <v>44</v>
      </c>
      <c r="P4242" s="1">
        <v>0.98</v>
      </c>
      <c r="Q4242" s="1">
        <v>0.98</v>
      </c>
      <c r="R4242" s="3">
        <v>47</v>
      </c>
      <c r="S4242" s="1">
        <v>10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90</v>
      </c>
      <c r="Z4242" s="1">
        <v>0</v>
      </c>
      <c r="AA4242" s="1">
        <v>0</v>
      </c>
      <c r="AB4242" s="1">
        <v>0</v>
      </c>
      <c r="AC4242" s="3">
        <v>11</v>
      </c>
      <c r="AD4242" s="1">
        <v>-1.3325541999999999E-2</v>
      </c>
      <c r="AE4242" s="1">
        <v>-0.107499173838959</v>
      </c>
      <c r="AF4242" s="1">
        <v>3</v>
      </c>
      <c r="AG4242" s="1">
        <v>3</v>
      </c>
      <c r="AH4242" s="1">
        <v>11</v>
      </c>
      <c r="AI4242" s="1">
        <v>2</v>
      </c>
      <c r="AJ4242" s="1">
        <v>2</v>
      </c>
      <c r="AK4242" s="1">
        <v>51</v>
      </c>
    </row>
    <row r="4243" spans="1:37" x14ac:dyDescent="0.2">
      <c r="A4243" t="s">
        <v>4241</v>
      </c>
      <c r="B4243" t="s">
        <v>5168</v>
      </c>
      <c r="C4243" t="s">
        <v>5481</v>
      </c>
      <c r="D4243" t="s">
        <v>13394</v>
      </c>
      <c r="E4243" t="s">
        <v>10882</v>
      </c>
      <c r="F4243" s="35" t="s">
        <v>13399</v>
      </c>
      <c r="G4243" s="1" t="s">
        <v>5104</v>
      </c>
      <c r="H4243" s="1" t="s">
        <v>5104</v>
      </c>
      <c r="I4243" s="3">
        <v>1</v>
      </c>
      <c r="J4243" s="1">
        <v>0</v>
      </c>
      <c r="K4243" s="1">
        <v>0</v>
      </c>
      <c r="L4243" s="3">
        <v>1</v>
      </c>
      <c r="M4243" s="6">
        <v>9.6</v>
      </c>
      <c r="N4243" s="13">
        <v>9.6</v>
      </c>
      <c r="O4243" s="3">
        <v>44</v>
      </c>
      <c r="P4243" s="1">
        <v>0.98499999999999999</v>
      </c>
      <c r="Q4243" s="1">
        <v>0.98499999999999999</v>
      </c>
      <c r="R4243" s="3">
        <v>47</v>
      </c>
      <c r="S4243" s="1">
        <v>10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90</v>
      </c>
      <c r="Z4243" s="1">
        <v>0</v>
      </c>
      <c r="AA4243" s="1">
        <v>0</v>
      </c>
      <c r="AB4243" s="1">
        <v>0</v>
      </c>
      <c r="AC4243" s="3">
        <v>11</v>
      </c>
      <c r="AD4243" s="1">
        <v>-1.3325541999999999E-2</v>
      </c>
      <c r="AE4243" s="1">
        <v>-0.107499173838959</v>
      </c>
      <c r="AF4243" s="1">
        <v>3</v>
      </c>
      <c r="AG4243" s="1">
        <v>3</v>
      </c>
      <c r="AH4243" s="1">
        <v>11</v>
      </c>
      <c r="AI4243" s="1">
        <v>2</v>
      </c>
      <c r="AJ4243" s="1">
        <v>2</v>
      </c>
      <c r="AK4243" s="1">
        <v>51</v>
      </c>
    </row>
    <row r="4244" spans="1:37" x14ac:dyDescent="0.2">
      <c r="A4244" t="s">
        <v>4242</v>
      </c>
      <c r="B4244" t="s">
        <v>5412</v>
      </c>
      <c r="C4244" t="s">
        <v>5413</v>
      </c>
      <c r="D4244" t="s">
        <v>13400</v>
      </c>
      <c r="E4244" t="s">
        <v>13401</v>
      </c>
      <c r="F4244" s="35" t="s">
        <v>13402</v>
      </c>
      <c r="G4244" s="1" t="s">
        <v>5105</v>
      </c>
      <c r="H4244" s="1" t="s">
        <v>5105</v>
      </c>
      <c r="I4244" s="3">
        <v>2</v>
      </c>
      <c r="J4244" s="1">
        <v>0</v>
      </c>
      <c r="K4244" s="1">
        <v>0</v>
      </c>
      <c r="L4244" s="3">
        <v>1</v>
      </c>
      <c r="M4244" s="6">
        <v>8000</v>
      </c>
      <c r="N4244" s="13">
        <v>8000</v>
      </c>
      <c r="O4244" s="3">
        <v>44</v>
      </c>
      <c r="P4244" s="1">
        <v>1</v>
      </c>
      <c r="Q4244" s="1">
        <v>1</v>
      </c>
      <c r="R4244" s="3">
        <v>47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20</v>
      </c>
      <c r="Z4244" s="1">
        <v>0</v>
      </c>
      <c r="AA4244" s="1">
        <v>10</v>
      </c>
      <c r="AB4244" s="1">
        <v>70</v>
      </c>
      <c r="AC4244" s="3">
        <v>11</v>
      </c>
      <c r="AD4244" s="1">
        <v>-9.7850095999999998E-2</v>
      </c>
      <c r="AE4244" s="1">
        <v>1.26383474934394E-2</v>
      </c>
      <c r="AF4244" s="1">
        <v>3</v>
      </c>
      <c r="AG4244" s="1">
        <v>3</v>
      </c>
      <c r="AH4244" s="1">
        <v>11</v>
      </c>
      <c r="AI4244" s="1">
        <v>2</v>
      </c>
      <c r="AJ4244" s="1">
        <v>2</v>
      </c>
      <c r="AK4244" s="1">
        <v>51</v>
      </c>
    </row>
    <row r="4245" spans="1:37" x14ac:dyDescent="0.2">
      <c r="A4245" t="s">
        <v>4243</v>
      </c>
      <c r="B4245" t="s">
        <v>5412</v>
      </c>
      <c r="C4245" t="s">
        <v>5413</v>
      </c>
      <c r="D4245" t="s">
        <v>13400</v>
      </c>
      <c r="E4245" t="s">
        <v>8234</v>
      </c>
      <c r="F4245" s="35" t="s">
        <v>13403</v>
      </c>
      <c r="G4245" s="1" t="s">
        <v>5105</v>
      </c>
      <c r="H4245" s="1" t="s">
        <v>5105</v>
      </c>
      <c r="I4245" s="3">
        <v>2</v>
      </c>
      <c r="J4245" s="1">
        <v>0</v>
      </c>
      <c r="K4245" s="1">
        <v>0</v>
      </c>
      <c r="L4245" s="3">
        <v>1</v>
      </c>
      <c r="M4245" s="6">
        <v>9960</v>
      </c>
      <c r="N4245" s="13">
        <v>9960</v>
      </c>
      <c r="O4245" s="3">
        <v>44</v>
      </c>
      <c r="P4245" s="1">
        <v>1</v>
      </c>
      <c r="Q4245" s="1">
        <v>1</v>
      </c>
      <c r="R4245" s="3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20</v>
      </c>
      <c r="Z4245" s="1">
        <v>0</v>
      </c>
      <c r="AA4245" s="1">
        <v>20</v>
      </c>
      <c r="AB4245" s="1">
        <v>60</v>
      </c>
      <c r="AC4245" s="3">
        <v>1</v>
      </c>
      <c r="AD4245" s="1">
        <v>-9.7166989999999995E-2</v>
      </c>
      <c r="AE4245" s="1">
        <v>2.5668516386303801E-3</v>
      </c>
      <c r="AF4245" s="1">
        <v>3</v>
      </c>
      <c r="AG4245" s="1">
        <v>3</v>
      </c>
      <c r="AH4245" s="1">
        <v>11</v>
      </c>
      <c r="AI4245" s="1">
        <v>1</v>
      </c>
      <c r="AJ4245" s="1">
        <v>1</v>
      </c>
      <c r="AK4245" s="1">
        <v>51</v>
      </c>
    </row>
    <row r="4246" spans="1:37" x14ac:dyDescent="0.2">
      <c r="A4246" t="s">
        <v>4244</v>
      </c>
      <c r="B4246" t="s">
        <v>5412</v>
      </c>
      <c r="C4246" t="s">
        <v>5413</v>
      </c>
      <c r="D4246" t="s">
        <v>13400</v>
      </c>
      <c r="E4246" t="s">
        <v>13404</v>
      </c>
      <c r="F4246" s="35" t="s">
        <v>13405</v>
      </c>
      <c r="G4246" s="1" t="s">
        <v>5105</v>
      </c>
      <c r="H4246" s="1" t="s">
        <v>5105</v>
      </c>
      <c r="I4246" s="3">
        <v>2</v>
      </c>
      <c r="J4246" s="1">
        <v>0</v>
      </c>
      <c r="K4246" s="1">
        <v>0</v>
      </c>
      <c r="L4246" s="3">
        <v>1</v>
      </c>
      <c r="M4246" s="6">
        <v>11500</v>
      </c>
      <c r="N4246" s="13">
        <v>11500</v>
      </c>
      <c r="O4246" s="3">
        <v>44</v>
      </c>
      <c r="P4246" s="1">
        <v>1</v>
      </c>
      <c r="Q4246" s="1">
        <v>1</v>
      </c>
      <c r="R4246" s="3">
        <v>47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20</v>
      </c>
      <c r="Z4246" s="1">
        <v>0</v>
      </c>
      <c r="AA4246" s="1">
        <v>10</v>
      </c>
      <c r="AB4246" s="1">
        <v>70</v>
      </c>
      <c r="AC4246" s="3">
        <v>11</v>
      </c>
      <c r="AD4246" s="1">
        <v>-9.7850095999999998E-2</v>
      </c>
      <c r="AE4246" s="1">
        <v>1.26383474934394E-2</v>
      </c>
      <c r="AF4246" s="1">
        <v>3</v>
      </c>
      <c r="AG4246" s="1">
        <v>3</v>
      </c>
      <c r="AH4246" s="1">
        <v>11</v>
      </c>
      <c r="AI4246" s="1">
        <v>1</v>
      </c>
      <c r="AJ4246" s="1">
        <v>1</v>
      </c>
      <c r="AK4246" s="1">
        <v>51</v>
      </c>
    </row>
    <row r="4247" spans="1:37" x14ac:dyDescent="0.2">
      <c r="A4247" t="s">
        <v>4245</v>
      </c>
      <c r="B4247" t="s">
        <v>5412</v>
      </c>
      <c r="C4247" t="s">
        <v>5413</v>
      </c>
      <c r="D4247" t="s">
        <v>13400</v>
      </c>
      <c r="E4247" t="s">
        <v>13406</v>
      </c>
      <c r="F4247" s="35" t="s">
        <v>13407</v>
      </c>
      <c r="G4247" s="1" t="s">
        <v>5105</v>
      </c>
      <c r="H4247" s="1" t="s">
        <v>5105</v>
      </c>
      <c r="I4247" s="3">
        <v>1</v>
      </c>
      <c r="J4247" s="1">
        <v>0</v>
      </c>
      <c r="K4247" s="1">
        <v>0</v>
      </c>
      <c r="L4247" s="3">
        <v>1</v>
      </c>
      <c r="M4247" s="6">
        <v>12125</v>
      </c>
      <c r="N4247" s="13">
        <v>12125</v>
      </c>
      <c r="O4247" s="3">
        <v>44</v>
      </c>
      <c r="P4247" s="1">
        <v>1</v>
      </c>
      <c r="Q4247" s="1">
        <v>1</v>
      </c>
      <c r="R4247" s="3">
        <v>47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10</v>
      </c>
      <c r="Z4247" s="1">
        <v>0</v>
      </c>
      <c r="AA4247" s="1">
        <v>10</v>
      </c>
      <c r="AB4247" s="1">
        <v>80</v>
      </c>
      <c r="AC4247" s="3">
        <v>11</v>
      </c>
      <c r="AD4247" s="1">
        <v>-9.6854295000000007E-2</v>
      </c>
      <c r="AE4247" s="1">
        <v>3.80265206107279E-2</v>
      </c>
      <c r="AF4247" s="1">
        <v>3</v>
      </c>
      <c r="AG4247" s="1">
        <v>3</v>
      </c>
      <c r="AH4247" s="1">
        <v>11</v>
      </c>
      <c r="AI4247" s="1">
        <v>1</v>
      </c>
      <c r="AJ4247" s="1">
        <v>1</v>
      </c>
      <c r="AK4247" s="1">
        <v>51</v>
      </c>
    </row>
    <row r="4248" spans="1:37" x14ac:dyDescent="0.2">
      <c r="A4248" t="s">
        <v>4246</v>
      </c>
      <c r="B4248" t="s">
        <v>5412</v>
      </c>
      <c r="C4248" t="s">
        <v>5413</v>
      </c>
      <c r="D4248" t="s">
        <v>13400</v>
      </c>
      <c r="E4248" t="s">
        <v>13408</v>
      </c>
      <c r="F4248" s="35" t="s">
        <v>13409</v>
      </c>
      <c r="G4248" s="1" t="s">
        <v>5105</v>
      </c>
      <c r="H4248" s="1" t="s">
        <v>5105</v>
      </c>
      <c r="I4248" s="3">
        <v>1</v>
      </c>
      <c r="J4248" s="1">
        <v>0</v>
      </c>
      <c r="K4248" s="1">
        <v>0</v>
      </c>
      <c r="L4248" s="3">
        <v>1</v>
      </c>
      <c r="M4248" s="6">
        <v>11250</v>
      </c>
      <c r="N4248" s="13">
        <v>11250</v>
      </c>
      <c r="O4248" s="3">
        <v>44</v>
      </c>
      <c r="P4248" s="1" t="s">
        <v>2</v>
      </c>
      <c r="Q4248" s="1">
        <v>1.1529</v>
      </c>
      <c r="R4248" s="3" t="s">
        <v>14989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100</v>
      </c>
      <c r="AC4248" s="36">
        <v>1</v>
      </c>
      <c r="AD4248" s="1">
        <v>-9.0224465000000004E-2</v>
      </c>
      <c r="AE4248" s="1">
        <v>7.4363546281954407E-2</v>
      </c>
      <c r="AF4248" s="1">
        <v>3</v>
      </c>
      <c r="AG4248" s="1">
        <v>3</v>
      </c>
      <c r="AH4248" s="1">
        <v>1</v>
      </c>
      <c r="AI4248" s="1">
        <v>1</v>
      </c>
      <c r="AJ4248" s="1">
        <v>1</v>
      </c>
      <c r="AK4248" s="1">
        <v>51</v>
      </c>
    </row>
    <row r="4249" spans="1:37" x14ac:dyDescent="0.2">
      <c r="A4249" t="s">
        <v>4247</v>
      </c>
      <c r="B4249" t="s">
        <v>5168</v>
      </c>
      <c r="C4249" t="s">
        <v>13410</v>
      </c>
      <c r="D4249" t="s">
        <v>13411</v>
      </c>
      <c r="E4249" t="s">
        <v>9231</v>
      </c>
      <c r="F4249" s="35" t="s">
        <v>13412</v>
      </c>
      <c r="G4249" s="1" t="s">
        <v>5104</v>
      </c>
      <c r="H4249" s="1" t="s">
        <v>5104</v>
      </c>
      <c r="I4249" s="3">
        <v>1</v>
      </c>
      <c r="J4249" s="1">
        <v>0</v>
      </c>
      <c r="K4249" s="1">
        <v>0</v>
      </c>
      <c r="L4249" s="3">
        <v>1</v>
      </c>
      <c r="M4249" s="6">
        <v>14.2</v>
      </c>
      <c r="N4249" s="13">
        <v>14.2</v>
      </c>
      <c r="O4249" s="3">
        <v>44</v>
      </c>
      <c r="P4249" s="1">
        <v>0.99250000000000005</v>
      </c>
      <c r="Q4249" s="1">
        <v>0.99250000000000005</v>
      </c>
      <c r="R4249" s="3">
        <v>47</v>
      </c>
      <c r="S4249" s="1">
        <v>100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3">
        <v>11</v>
      </c>
      <c r="AD4249" s="1">
        <v>9.9855619000000007E-2</v>
      </c>
      <c r="AE4249" s="1">
        <v>2.2143426940416901E-2</v>
      </c>
      <c r="AF4249" s="1">
        <v>4</v>
      </c>
      <c r="AG4249" s="2">
        <v>4</v>
      </c>
      <c r="AH4249" s="1">
        <v>11</v>
      </c>
      <c r="AI4249" s="1">
        <v>6</v>
      </c>
      <c r="AJ4249" s="1">
        <v>6</v>
      </c>
      <c r="AK4249" s="1">
        <v>51</v>
      </c>
    </row>
    <row r="4250" spans="1:37" x14ac:dyDescent="0.2">
      <c r="A4250" t="s">
        <v>4248</v>
      </c>
      <c r="B4250" t="s">
        <v>5168</v>
      </c>
      <c r="C4250" t="s">
        <v>13410</v>
      </c>
      <c r="D4250" t="s">
        <v>13411</v>
      </c>
      <c r="E4250" t="s">
        <v>13413</v>
      </c>
      <c r="F4250" s="35" t="s">
        <v>13414</v>
      </c>
      <c r="G4250" s="1" t="s">
        <v>5104</v>
      </c>
      <c r="H4250" s="1" t="s">
        <v>5104</v>
      </c>
      <c r="I4250" s="3">
        <v>1</v>
      </c>
      <c r="J4250" s="1">
        <v>0</v>
      </c>
      <c r="K4250" s="1">
        <v>0</v>
      </c>
      <c r="L4250" s="3">
        <v>1</v>
      </c>
      <c r="M4250" s="6">
        <v>8.6</v>
      </c>
      <c r="N4250" s="13">
        <v>8.6</v>
      </c>
      <c r="O4250" s="3">
        <v>44</v>
      </c>
      <c r="P4250" s="1">
        <v>1</v>
      </c>
      <c r="Q4250" s="1">
        <v>1</v>
      </c>
      <c r="R4250" s="3">
        <v>1</v>
      </c>
      <c r="S4250" s="1">
        <v>100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3">
        <v>11</v>
      </c>
      <c r="AD4250" s="1">
        <v>9.9855619000000007E-2</v>
      </c>
      <c r="AE4250" s="1">
        <v>2.2143426940416901E-2</v>
      </c>
      <c r="AF4250" s="1">
        <v>4</v>
      </c>
      <c r="AG4250" s="2">
        <v>4</v>
      </c>
      <c r="AH4250" s="1">
        <v>11</v>
      </c>
      <c r="AI4250" s="1">
        <v>3</v>
      </c>
      <c r="AJ4250" s="1">
        <v>3</v>
      </c>
      <c r="AK4250" s="1">
        <v>51</v>
      </c>
    </row>
    <row r="4251" spans="1:37" x14ac:dyDescent="0.2">
      <c r="A4251" t="s">
        <v>4249</v>
      </c>
      <c r="B4251" t="s">
        <v>5168</v>
      </c>
      <c r="C4251" t="s">
        <v>13410</v>
      </c>
      <c r="D4251" t="s">
        <v>13411</v>
      </c>
      <c r="E4251" t="s">
        <v>13415</v>
      </c>
      <c r="F4251" s="35" t="s">
        <v>13416</v>
      </c>
      <c r="G4251" s="1" t="s">
        <v>5104</v>
      </c>
      <c r="H4251" s="1" t="s">
        <v>5104</v>
      </c>
      <c r="I4251" s="3">
        <v>1</v>
      </c>
      <c r="J4251" s="1">
        <v>0</v>
      </c>
      <c r="K4251" s="1">
        <v>0</v>
      </c>
      <c r="L4251" s="3">
        <v>1</v>
      </c>
      <c r="M4251" s="6">
        <v>27.9</v>
      </c>
      <c r="N4251" s="13">
        <v>27.9</v>
      </c>
      <c r="O4251" s="3">
        <v>44</v>
      </c>
      <c r="P4251" s="1">
        <v>1</v>
      </c>
      <c r="Q4251" s="1">
        <v>1</v>
      </c>
      <c r="R4251" s="3">
        <v>47</v>
      </c>
      <c r="S4251" s="1">
        <v>100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3">
        <v>11</v>
      </c>
      <c r="AD4251" s="1">
        <v>9.9855619000000007E-2</v>
      </c>
      <c r="AE4251" s="1">
        <v>2.2143426940416901E-2</v>
      </c>
      <c r="AF4251" s="1">
        <v>4</v>
      </c>
      <c r="AG4251" s="2">
        <v>4</v>
      </c>
      <c r="AH4251" s="1">
        <v>11</v>
      </c>
      <c r="AI4251" s="1">
        <v>3</v>
      </c>
      <c r="AJ4251" s="1">
        <v>3</v>
      </c>
      <c r="AK4251" s="1">
        <v>51</v>
      </c>
    </row>
    <row r="4252" spans="1:37" x14ac:dyDescent="0.2">
      <c r="A4252" t="s">
        <v>4250</v>
      </c>
      <c r="B4252" t="s">
        <v>5168</v>
      </c>
      <c r="C4252" t="s">
        <v>13410</v>
      </c>
      <c r="D4252" t="s">
        <v>13411</v>
      </c>
      <c r="E4252" t="s">
        <v>13417</v>
      </c>
      <c r="F4252" s="35" t="s">
        <v>13418</v>
      </c>
      <c r="G4252" s="1" t="s">
        <v>5104</v>
      </c>
      <c r="H4252" s="1" t="s">
        <v>5104</v>
      </c>
      <c r="I4252" s="3">
        <v>1</v>
      </c>
      <c r="J4252" s="1">
        <v>0</v>
      </c>
      <c r="K4252" s="1">
        <v>0</v>
      </c>
      <c r="L4252" s="3">
        <v>1</v>
      </c>
      <c r="M4252" s="6">
        <v>9.1</v>
      </c>
      <c r="N4252" s="13">
        <v>9.1</v>
      </c>
      <c r="O4252" s="3">
        <v>44</v>
      </c>
      <c r="P4252" s="1">
        <v>1</v>
      </c>
      <c r="Q4252" s="1">
        <v>1</v>
      </c>
      <c r="R4252" s="3">
        <v>1</v>
      </c>
      <c r="S4252" s="1">
        <v>100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3">
        <v>11</v>
      </c>
      <c r="AD4252" s="1">
        <v>9.9855619000000007E-2</v>
      </c>
      <c r="AE4252" s="1">
        <v>2.2143426940416901E-2</v>
      </c>
      <c r="AF4252" s="1">
        <v>4</v>
      </c>
      <c r="AG4252" s="2">
        <v>4</v>
      </c>
      <c r="AH4252" s="1">
        <v>11</v>
      </c>
      <c r="AI4252" s="1">
        <v>5</v>
      </c>
      <c r="AJ4252" s="1">
        <v>5</v>
      </c>
      <c r="AK4252" s="1">
        <v>51</v>
      </c>
    </row>
    <row r="4253" spans="1:37" x14ac:dyDescent="0.2">
      <c r="A4253" t="s">
        <v>4251</v>
      </c>
      <c r="B4253" t="s">
        <v>5123</v>
      </c>
      <c r="C4253" t="s">
        <v>5254</v>
      </c>
      <c r="D4253" t="s">
        <v>13419</v>
      </c>
      <c r="E4253" t="s">
        <v>11554</v>
      </c>
      <c r="F4253" s="35" t="s">
        <v>13420</v>
      </c>
      <c r="G4253" s="1" t="s">
        <v>5105</v>
      </c>
      <c r="H4253" s="1" t="s">
        <v>5105</v>
      </c>
      <c r="I4253" s="3">
        <v>2</v>
      </c>
      <c r="J4253" s="1">
        <v>0</v>
      </c>
      <c r="K4253" s="1">
        <v>0</v>
      </c>
      <c r="L4253" s="3">
        <v>1</v>
      </c>
      <c r="M4253" s="6">
        <v>228.3</v>
      </c>
      <c r="N4253" s="13">
        <v>228.3</v>
      </c>
      <c r="O4253" s="3">
        <v>44</v>
      </c>
      <c r="P4253" s="1">
        <v>1.39</v>
      </c>
      <c r="Q4253" s="1">
        <v>1.39</v>
      </c>
      <c r="R4253" s="3">
        <v>47</v>
      </c>
      <c r="S4253" s="1">
        <v>80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20</v>
      </c>
      <c r="Z4253" s="1">
        <v>0</v>
      </c>
      <c r="AA4253" s="1">
        <v>0</v>
      </c>
      <c r="AB4253" s="1">
        <v>0</v>
      </c>
      <c r="AC4253" s="3">
        <v>11</v>
      </c>
      <c r="AD4253" s="1">
        <v>7.8540758000000002E-2</v>
      </c>
      <c r="AE4253" s="1">
        <v>-2.4736138973648701E-2</v>
      </c>
      <c r="AF4253" s="1">
        <v>1</v>
      </c>
      <c r="AG4253" s="1">
        <v>1</v>
      </c>
      <c r="AH4253" s="1">
        <v>11</v>
      </c>
      <c r="AI4253" s="1">
        <v>1</v>
      </c>
      <c r="AJ4253" s="1">
        <v>1</v>
      </c>
      <c r="AK4253" s="1">
        <v>51</v>
      </c>
    </row>
    <row r="4254" spans="1:37" x14ac:dyDescent="0.2">
      <c r="A4254" t="s">
        <v>4252</v>
      </c>
      <c r="B4254" t="s">
        <v>5123</v>
      </c>
      <c r="C4254" t="s">
        <v>5131</v>
      </c>
      <c r="D4254" t="s">
        <v>13421</v>
      </c>
      <c r="E4254" t="s">
        <v>13422</v>
      </c>
      <c r="F4254" s="35" t="s">
        <v>13423</v>
      </c>
      <c r="G4254" s="1" t="s">
        <v>5104</v>
      </c>
      <c r="H4254" s="1" t="s">
        <v>5104</v>
      </c>
      <c r="I4254" s="3">
        <v>2</v>
      </c>
      <c r="J4254" s="1">
        <v>0</v>
      </c>
      <c r="K4254" s="1">
        <v>0</v>
      </c>
      <c r="L4254" s="3">
        <v>1</v>
      </c>
      <c r="M4254" s="6">
        <v>89</v>
      </c>
      <c r="N4254" s="13">
        <v>89</v>
      </c>
      <c r="O4254" s="3">
        <v>44</v>
      </c>
      <c r="P4254" s="1">
        <v>2</v>
      </c>
      <c r="Q4254" s="1">
        <v>2</v>
      </c>
      <c r="R4254" s="3">
        <v>1</v>
      </c>
      <c r="S4254" s="1">
        <v>20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30</v>
      </c>
      <c r="Z4254" s="1">
        <v>0</v>
      </c>
      <c r="AA4254" s="1">
        <v>30</v>
      </c>
      <c r="AB4254" s="1">
        <v>20</v>
      </c>
      <c r="AC4254" s="3">
        <v>11</v>
      </c>
      <c r="AD4254" s="1">
        <v>-3.2059775999999998E-2</v>
      </c>
      <c r="AE4254" s="1">
        <v>-4.6282374712854901E-2</v>
      </c>
      <c r="AF4254" s="1">
        <v>3</v>
      </c>
      <c r="AG4254" s="1">
        <v>3</v>
      </c>
      <c r="AH4254" s="1">
        <v>11</v>
      </c>
      <c r="AI4254" s="1">
        <v>5</v>
      </c>
      <c r="AJ4254" s="1">
        <v>5</v>
      </c>
      <c r="AK4254" s="1">
        <v>51</v>
      </c>
    </row>
    <row r="4255" spans="1:37" x14ac:dyDescent="0.2">
      <c r="A4255" t="s">
        <v>4253</v>
      </c>
      <c r="B4255" t="s">
        <v>5123</v>
      </c>
      <c r="C4255" t="s">
        <v>5131</v>
      </c>
      <c r="D4255" t="s">
        <v>13421</v>
      </c>
      <c r="E4255" t="s">
        <v>13424</v>
      </c>
      <c r="F4255" s="35" t="s">
        <v>13425</v>
      </c>
      <c r="G4255" s="1" t="s">
        <v>2</v>
      </c>
      <c r="H4255" s="1" t="s">
        <v>5104</v>
      </c>
      <c r="I4255" s="14" t="s">
        <v>14989</v>
      </c>
      <c r="J4255" s="1" t="s">
        <v>2</v>
      </c>
      <c r="K4255" s="1">
        <v>0</v>
      </c>
      <c r="L4255" s="14" t="s">
        <v>14989</v>
      </c>
      <c r="M4255" s="6">
        <v>92.6</v>
      </c>
      <c r="N4255" s="13">
        <v>92.6</v>
      </c>
      <c r="O4255" s="3">
        <v>44</v>
      </c>
      <c r="P4255" s="1">
        <v>4</v>
      </c>
      <c r="Q4255" s="1">
        <v>4</v>
      </c>
      <c r="R4255" s="3">
        <v>1</v>
      </c>
      <c r="S4255" s="1">
        <v>20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30</v>
      </c>
      <c r="Z4255" s="1">
        <v>0</v>
      </c>
      <c r="AA4255" s="1">
        <v>30</v>
      </c>
      <c r="AB4255" s="1">
        <v>20</v>
      </c>
      <c r="AC4255" s="3">
        <v>44</v>
      </c>
      <c r="AD4255" s="1">
        <v>-3.2059775999999998E-2</v>
      </c>
      <c r="AE4255" s="1">
        <v>-4.6282374712854901E-2</v>
      </c>
      <c r="AF4255" s="1" t="s">
        <v>2</v>
      </c>
      <c r="AG4255" s="1">
        <v>3</v>
      </c>
      <c r="AH4255" s="1" t="s">
        <v>14989</v>
      </c>
      <c r="AI4255" s="1">
        <v>5</v>
      </c>
      <c r="AJ4255" s="1">
        <v>5</v>
      </c>
      <c r="AK4255" s="1">
        <v>51</v>
      </c>
    </row>
    <row r="4256" spans="1:37" x14ac:dyDescent="0.2">
      <c r="A4256" t="s">
        <v>4254</v>
      </c>
      <c r="B4256" t="s">
        <v>5123</v>
      </c>
      <c r="C4256" t="s">
        <v>5131</v>
      </c>
      <c r="D4256" t="s">
        <v>13421</v>
      </c>
      <c r="E4256" t="s">
        <v>13426</v>
      </c>
      <c r="F4256" s="35" t="s">
        <v>13427</v>
      </c>
      <c r="G4256" s="1" t="s">
        <v>5104</v>
      </c>
      <c r="H4256" s="1" t="s">
        <v>5104</v>
      </c>
      <c r="I4256" s="3">
        <v>1</v>
      </c>
      <c r="J4256" s="1">
        <v>0</v>
      </c>
      <c r="K4256" s="1">
        <v>0</v>
      </c>
      <c r="L4256" s="3">
        <v>1</v>
      </c>
      <c r="M4256" s="6">
        <v>89</v>
      </c>
      <c r="N4256" s="13">
        <v>89</v>
      </c>
      <c r="O4256" s="3">
        <v>44</v>
      </c>
      <c r="P4256" s="1">
        <v>2</v>
      </c>
      <c r="Q4256" s="1">
        <v>2</v>
      </c>
      <c r="R4256" s="3">
        <v>47</v>
      </c>
      <c r="S4256" s="1">
        <v>20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30</v>
      </c>
      <c r="Z4256" s="1">
        <v>0</v>
      </c>
      <c r="AA4256" s="1">
        <v>30</v>
      </c>
      <c r="AB4256" s="1">
        <v>20</v>
      </c>
      <c r="AC4256" s="3">
        <v>11</v>
      </c>
      <c r="AD4256" s="1">
        <v>-3.2059775999999998E-2</v>
      </c>
      <c r="AE4256" s="1">
        <v>-4.6282374712854901E-2</v>
      </c>
      <c r="AF4256" s="1">
        <v>3</v>
      </c>
      <c r="AG4256" s="1">
        <v>3</v>
      </c>
      <c r="AH4256" s="1">
        <v>11</v>
      </c>
      <c r="AI4256" s="1">
        <v>1</v>
      </c>
      <c r="AJ4256" s="1">
        <v>1</v>
      </c>
      <c r="AK4256" s="1">
        <v>51</v>
      </c>
    </row>
    <row r="4257" spans="1:37" x14ac:dyDescent="0.2">
      <c r="A4257" t="s">
        <v>4255</v>
      </c>
      <c r="B4257" t="s">
        <v>5123</v>
      </c>
      <c r="C4257" t="s">
        <v>5131</v>
      </c>
      <c r="D4257" t="s">
        <v>13421</v>
      </c>
      <c r="E4257" t="s">
        <v>11764</v>
      </c>
      <c r="F4257" s="35" t="s">
        <v>13428</v>
      </c>
      <c r="G4257" s="1" t="s">
        <v>5104</v>
      </c>
      <c r="H4257" s="1" t="s">
        <v>5104</v>
      </c>
      <c r="I4257" s="3">
        <v>1</v>
      </c>
      <c r="J4257" s="1">
        <v>0</v>
      </c>
      <c r="K4257" s="1">
        <v>0</v>
      </c>
      <c r="L4257" s="3">
        <v>1</v>
      </c>
      <c r="M4257" s="6">
        <v>89</v>
      </c>
      <c r="N4257" s="13">
        <v>89</v>
      </c>
      <c r="O4257" s="3">
        <v>44</v>
      </c>
      <c r="P4257" s="1" t="s">
        <v>2</v>
      </c>
      <c r="Q4257" s="1">
        <v>2.2122999999999999</v>
      </c>
      <c r="R4257" s="3" t="s">
        <v>14989</v>
      </c>
      <c r="S4257" s="1">
        <v>20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</v>
      </c>
      <c r="Z4257" s="1">
        <v>0</v>
      </c>
      <c r="AA4257" s="1">
        <v>30</v>
      </c>
      <c r="AB4257" s="1">
        <v>20</v>
      </c>
      <c r="AC4257" s="3">
        <v>11</v>
      </c>
      <c r="AD4257" s="1">
        <v>-3.2059775999999998E-2</v>
      </c>
      <c r="AE4257" s="1">
        <v>-4.6282374712854901E-2</v>
      </c>
      <c r="AF4257" s="1">
        <v>3</v>
      </c>
      <c r="AG4257" s="1">
        <v>3</v>
      </c>
      <c r="AH4257" s="1">
        <v>11</v>
      </c>
      <c r="AI4257" s="1">
        <v>2</v>
      </c>
      <c r="AJ4257" s="1">
        <v>2</v>
      </c>
      <c r="AK4257" s="1">
        <v>51</v>
      </c>
    </row>
    <row r="4258" spans="1:37" x14ac:dyDescent="0.2">
      <c r="A4258" t="s">
        <v>4256</v>
      </c>
      <c r="B4258" t="s">
        <v>5123</v>
      </c>
      <c r="C4258" t="s">
        <v>5131</v>
      </c>
      <c r="D4258" t="s">
        <v>13421</v>
      </c>
      <c r="E4258" t="s">
        <v>8583</v>
      </c>
      <c r="F4258" s="35" t="s">
        <v>13429</v>
      </c>
      <c r="G4258" s="1" t="s">
        <v>5104</v>
      </c>
      <c r="H4258" s="1" t="s">
        <v>5104</v>
      </c>
      <c r="I4258" s="3">
        <v>2</v>
      </c>
      <c r="J4258" s="1">
        <v>0</v>
      </c>
      <c r="K4258" s="1">
        <v>0</v>
      </c>
      <c r="L4258" s="3">
        <v>1</v>
      </c>
      <c r="M4258" s="6">
        <v>96.5</v>
      </c>
      <c r="N4258" s="13">
        <v>96.5</v>
      </c>
      <c r="O4258" s="3">
        <v>44</v>
      </c>
      <c r="P4258" s="1">
        <v>3.8</v>
      </c>
      <c r="Q4258" s="1">
        <v>3.8</v>
      </c>
      <c r="R4258" s="3">
        <v>47</v>
      </c>
      <c r="S4258" s="1">
        <v>20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20</v>
      </c>
      <c r="Z4258" s="1">
        <v>0</v>
      </c>
      <c r="AA4258" s="1">
        <v>30</v>
      </c>
      <c r="AB4258" s="1">
        <v>30</v>
      </c>
      <c r="AC4258" s="3">
        <v>11</v>
      </c>
      <c r="AD4258" s="1">
        <v>-3.9752599999999999E-2</v>
      </c>
      <c r="AE4258" s="1">
        <v>-2.0694203270162598E-2</v>
      </c>
      <c r="AF4258" s="1">
        <v>3</v>
      </c>
      <c r="AG4258" s="1">
        <v>3</v>
      </c>
      <c r="AH4258" s="1">
        <v>11</v>
      </c>
      <c r="AI4258" s="1">
        <v>4</v>
      </c>
      <c r="AJ4258" s="1">
        <v>4</v>
      </c>
      <c r="AK4258" s="1">
        <v>51</v>
      </c>
    </row>
    <row r="4259" spans="1:37" x14ac:dyDescent="0.2">
      <c r="A4259" t="s">
        <v>4257</v>
      </c>
      <c r="B4259" t="s">
        <v>5123</v>
      </c>
      <c r="C4259" t="s">
        <v>5131</v>
      </c>
      <c r="D4259" t="s">
        <v>13421</v>
      </c>
      <c r="E4259" t="s">
        <v>13430</v>
      </c>
      <c r="F4259" s="35" t="s">
        <v>13431</v>
      </c>
      <c r="G4259" s="1" t="s">
        <v>5104</v>
      </c>
      <c r="H4259" s="1" t="s">
        <v>5104</v>
      </c>
      <c r="I4259" s="3">
        <v>1</v>
      </c>
      <c r="J4259" s="1">
        <v>0</v>
      </c>
      <c r="K4259" s="1">
        <v>0</v>
      </c>
      <c r="L4259" s="3">
        <v>1</v>
      </c>
      <c r="M4259" s="6">
        <v>89</v>
      </c>
      <c r="N4259" s="13">
        <v>89</v>
      </c>
      <c r="O4259" s="3">
        <v>44</v>
      </c>
      <c r="P4259" s="1">
        <v>2</v>
      </c>
      <c r="Q4259" s="1">
        <v>2</v>
      </c>
      <c r="R4259" s="3">
        <v>47</v>
      </c>
      <c r="S4259" s="1">
        <v>20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</v>
      </c>
      <c r="Z4259" s="1">
        <v>0</v>
      </c>
      <c r="AA4259" s="1">
        <v>30</v>
      </c>
      <c r="AB4259" s="1">
        <v>20</v>
      </c>
      <c r="AC4259" s="3">
        <v>11</v>
      </c>
      <c r="AD4259" s="1">
        <v>-3.2059775999999998E-2</v>
      </c>
      <c r="AE4259" s="1">
        <v>-4.6282374712854901E-2</v>
      </c>
      <c r="AF4259" s="1">
        <v>3</v>
      </c>
      <c r="AG4259" s="1">
        <v>3</v>
      </c>
      <c r="AH4259" s="1">
        <v>11</v>
      </c>
      <c r="AI4259" s="1">
        <v>1</v>
      </c>
      <c r="AJ4259" s="1">
        <v>1</v>
      </c>
      <c r="AK4259" s="1">
        <v>51</v>
      </c>
    </row>
    <row r="4260" spans="1:37" x14ac:dyDescent="0.2">
      <c r="A4260" t="s">
        <v>4258</v>
      </c>
      <c r="B4260" t="s">
        <v>5123</v>
      </c>
      <c r="C4260" t="s">
        <v>5131</v>
      </c>
      <c r="D4260" t="s">
        <v>13421</v>
      </c>
      <c r="E4260" t="s">
        <v>12751</v>
      </c>
      <c r="F4260" s="35" t="s">
        <v>13432</v>
      </c>
      <c r="G4260" s="1" t="s">
        <v>5104</v>
      </c>
      <c r="H4260" s="4" t="s">
        <v>5104</v>
      </c>
      <c r="I4260" s="3">
        <v>2</v>
      </c>
      <c r="J4260" s="1">
        <v>0</v>
      </c>
      <c r="K4260" s="1">
        <v>0</v>
      </c>
      <c r="L4260" s="3">
        <v>1</v>
      </c>
      <c r="M4260" s="6">
        <v>71.099999999999994</v>
      </c>
      <c r="N4260" s="13">
        <v>71.099999999999994</v>
      </c>
      <c r="O4260" s="3">
        <v>44</v>
      </c>
      <c r="P4260" s="1">
        <v>3</v>
      </c>
      <c r="Q4260" s="1">
        <v>3</v>
      </c>
      <c r="R4260" s="3">
        <v>1</v>
      </c>
      <c r="S4260" s="1">
        <v>20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20</v>
      </c>
      <c r="Z4260" s="1">
        <v>0</v>
      </c>
      <c r="AA4260" s="1">
        <v>30</v>
      </c>
      <c r="AB4260" s="1">
        <v>30</v>
      </c>
      <c r="AC4260" s="3">
        <v>11</v>
      </c>
      <c r="AD4260" s="1">
        <v>-3.9752599999999999E-2</v>
      </c>
      <c r="AE4260" s="1">
        <v>-2.0694203270162598E-2</v>
      </c>
      <c r="AF4260" s="1">
        <v>3</v>
      </c>
      <c r="AG4260" s="1">
        <v>3</v>
      </c>
      <c r="AH4260" s="1">
        <v>11</v>
      </c>
      <c r="AI4260" s="1">
        <v>2</v>
      </c>
      <c r="AJ4260" s="1">
        <v>2</v>
      </c>
      <c r="AK4260" s="1">
        <v>51</v>
      </c>
    </row>
    <row r="4261" spans="1:37" x14ac:dyDescent="0.2">
      <c r="A4261" t="s">
        <v>4259</v>
      </c>
      <c r="B4261" t="s">
        <v>5123</v>
      </c>
      <c r="C4261" t="s">
        <v>5131</v>
      </c>
      <c r="D4261" t="s">
        <v>13421</v>
      </c>
      <c r="E4261" t="s">
        <v>13433</v>
      </c>
      <c r="F4261" s="35" t="s">
        <v>13434</v>
      </c>
      <c r="G4261" s="1" t="s">
        <v>5104</v>
      </c>
      <c r="H4261" s="1" t="s">
        <v>5104</v>
      </c>
      <c r="I4261" s="3">
        <v>1</v>
      </c>
      <c r="J4261" s="1">
        <v>0</v>
      </c>
      <c r="K4261" s="1">
        <v>0</v>
      </c>
      <c r="L4261" s="3">
        <v>1</v>
      </c>
      <c r="M4261" s="6">
        <v>57.5</v>
      </c>
      <c r="N4261" s="13">
        <v>57.5</v>
      </c>
      <c r="O4261" s="3">
        <v>44</v>
      </c>
      <c r="P4261" s="1">
        <v>2</v>
      </c>
      <c r="Q4261" s="1">
        <v>2</v>
      </c>
      <c r="R4261" s="3">
        <v>47</v>
      </c>
      <c r="S4261" s="1">
        <v>20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30</v>
      </c>
      <c r="Z4261" s="1">
        <v>0</v>
      </c>
      <c r="AA4261" s="1">
        <v>30</v>
      </c>
      <c r="AB4261" s="1">
        <v>20</v>
      </c>
      <c r="AC4261" s="3">
        <v>11</v>
      </c>
      <c r="AD4261" s="1">
        <v>-3.2059775999999998E-2</v>
      </c>
      <c r="AE4261" s="1">
        <v>-4.6282374712854901E-2</v>
      </c>
      <c r="AF4261" s="1">
        <v>3</v>
      </c>
      <c r="AG4261" s="1">
        <v>3</v>
      </c>
      <c r="AH4261" s="1">
        <v>11</v>
      </c>
      <c r="AI4261" s="1">
        <v>2</v>
      </c>
      <c r="AJ4261" s="1">
        <v>2</v>
      </c>
      <c r="AK4261" s="1">
        <v>51</v>
      </c>
    </row>
    <row r="4262" spans="1:37" x14ac:dyDescent="0.2">
      <c r="A4262" t="s">
        <v>4260</v>
      </c>
      <c r="B4262" t="s">
        <v>5123</v>
      </c>
      <c r="C4262" t="s">
        <v>5131</v>
      </c>
      <c r="D4262" t="s">
        <v>13421</v>
      </c>
      <c r="E4262" t="s">
        <v>13435</v>
      </c>
      <c r="F4262" s="35" t="s">
        <v>13436</v>
      </c>
      <c r="G4262" s="1" t="s">
        <v>5104</v>
      </c>
      <c r="H4262" s="1" t="s">
        <v>5104</v>
      </c>
      <c r="I4262" s="3">
        <v>1</v>
      </c>
      <c r="J4262" s="1">
        <v>0</v>
      </c>
      <c r="K4262" s="1">
        <v>0</v>
      </c>
      <c r="L4262" s="3">
        <v>1</v>
      </c>
      <c r="M4262" s="6">
        <v>80</v>
      </c>
      <c r="N4262" s="13">
        <v>80</v>
      </c>
      <c r="O4262" s="3">
        <v>44</v>
      </c>
      <c r="P4262" s="1">
        <v>2</v>
      </c>
      <c r="Q4262" s="1">
        <v>2</v>
      </c>
      <c r="R4262" s="3">
        <v>1</v>
      </c>
      <c r="S4262" s="1">
        <v>20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30</v>
      </c>
      <c r="Z4262" s="1">
        <v>0</v>
      </c>
      <c r="AA4262" s="1">
        <v>30</v>
      </c>
      <c r="AB4262" s="1">
        <v>20</v>
      </c>
      <c r="AC4262" s="3">
        <v>11</v>
      </c>
      <c r="AD4262" s="1">
        <v>-3.2059775999999998E-2</v>
      </c>
      <c r="AE4262" s="1">
        <v>-4.6282374712854901E-2</v>
      </c>
      <c r="AF4262" s="1">
        <v>3</v>
      </c>
      <c r="AG4262" s="1">
        <v>3</v>
      </c>
      <c r="AH4262" s="1">
        <v>11</v>
      </c>
      <c r="AI4262" s="1">
        <v>1</v>
      </c>
      <c r="AJ4262" s="1">
        <v>1</v>
      </c>
      <c r="AK4262" s="1">
        <v>51</v>
      </c>
    </row>
    <row r="4263" spans="1:37" x14ac:dyDescent="0.2">
      <c r="A4263" t="s">
        <v>4261</v>
      </c>
      <c r="B4263" t="s">
        <v>5123</v>
      </c>
      <c r="C4263" t="s">
        <v>5131</v>
      </c>
      <c r="D4263" t="s">
        <v>13421</v>
      </c>
      <c r="E4263" t="s">
        <v>5444</v>
      </c>
      <c r="F4263" s="35" t="s">
        <v>13437</v>
      </c>
      <c r="G4263" s="1" t="s">
        <v>5104</v>
      </c>
      <c r="H4263" s="1" t="s">
        <v>5104</v>
      </c>
      <c r="I4263" s="3">
        <v>1</v>
      </c>
      <c r="J4263" s="1">
        <v>0</v>
      </c>
      <c r="K4263" s="1">
        <v>0</v>
      </c>
      <c r="L4263" s="3">
        <v>1</v>
      </c>
      <c r="M4263" s="6">
        <v>41.6</v>
      </c>
      <c r="N4263" s="13">
        <v>41.6</v>
      </c>
      <c r="O4263" s="3">
        <v>44</v>
      </c>
      <c r="P4263" s="1">
        <v>3.5</v>
      </c>
      <c r="Q4263" s="1">
        <v>3.5</v>
      </c>
      <c r="R4263" s="3">
        <v>1</v>
      </c>
      <c r="S4263" s="1">
        <v>20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30</v>
      </c>
      <c r="Z4263" s="1">
        <v>0</v>
      </c>
      <c r="AA4263" s="1">
        <v>30</v>
      </c>
      <c r="AB4263" s="1">
        <v>20</v>
      </c>
      <c r="AC4263" s="3">
        <v>11</v>
      </c>
      <c r="AD4263" s="1">
        <v>-3.2059775999999998E-2</v>
      </c>
      <c r="AE4263" s="1">
        <v>-4.6282374712854901E-2</v>
      </c>
      <c r="AF4263" s="1">
        <v>3</v>
      </c>
      <c r="AG4263" s="1">
        <v>3</v>
      </c>
      <c r="AH4263" s="1">
        <v>11</v>
      </c>
      <c r="AI4263" s="1">
        <v>3</v>
      </c>
      <c r="AJ4263" s="1">
        <v>3</v>
      </c>
      <c r="AK4263" s="1">
        <v>51</v>
      </c>
    </row>
    <row r="4264" spans="1:37" x14ac:dyDescent="0.2">
      <c r="A4264" t="s">
        <v>4262</v>
      </c>
      <c r="B4264" t="s">
        <v>5123</v>
      </c>
      <c r="C4264" t="s">
        <v>5131</v>
      </c>
      <c r="D4264" t="s">
        <v>13421</v>
      </c>
      <c r="E4264" t="s">
        <v>8012</v>
      </c>
      <c r="F4264" s="35" t="s">
        <v>13438</v>
      </c>
      <c r="G4264" s="1" t="s">
        <v>5104</v>
      </c>
      <c r="H4264" s="1" t="s">
        <v>5104</v>
      </c>
      <c r="I4264" s="3">
        <v>1</v>
      </c>
      <c r="J4264" s="1">
        <v>0</v>
      </c>
      <c r="K4264" s="1">
        <v>0</v>
      </c>
      <c r="L4264" s="3">
        <v>1</v>
      </c>
      <c r="M4264" s="6">
        <v>79.900000000000006</v>
      </c>
      <c r="N4264" s="13">
        <v>79.900000000000006</v>
      </c>
      <c r="O4264" s="3">
        <v>44</v>
      </c>
      <c r="P4264" s="1">
        <v>3.8</v>
      </c>
      <c r="Q4264" s="1">
        <v>3.8</v>
      </c>
      <c r="R4264" s="3">
        <v>47</v>
      </c>
      <c r="S4264" s="1">
        <v>20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20</v>
      </c>
      <c r="Z4264" s="1">
        <v>0</v>
      </c>
      <c r="AA4264" s="1">
        <v>30</v>
      </c>
      <c r="AB4264" s="1">
        <v>30</v>
      </c>
      <c r="AC4264" s="3">
        <v>11</v>
      </c>
      <c r="AD4264" s="1">
        <v>-3.9752599999999999E-2</v>
      </c>
      <c r="AE4264" s="1">
        <v>-2.0694203270162598E-2</v>
      </c>
      <c r="AF4264" s="1">
        <v>3</v>
      </c>
      <c r="AG4264" s="1">
        <v>3</v>
      </c>
      <c r="AH4264" s="1">
        <v>11</v>
      </c>
      <c r="AI4264" s="1">
        <v>3</v>
      </c>
      <c r="AJ4264" s="1">
        <v>3</v>
      </c>
      <c r="AK4264" s="1">
        <v>51</v>
      </c>
    </row>
    <row r="4265" spans="1:37" x14ac:dyDescent="0.2">
      <c r="A4265" t="s">
        <v>4263</v>
      </c>
      <c r="B4265" t="s">
        <v>5123</v>
      </c>
      <c r="C4265" t="s">
        <v>5131</v>
      </c>
      <c r="D4265" t="s">
        <v>13421</v>
      </c>
      <c r="E4265" t="s">
        <v>13439</v>
      </c>
      <c r="F4265" s="35" t="s">
        <v>13440</v>
      </c>
      <c r="G4265" s="1" t="s">
        <v>5104</v>
      </c>
      <c r="H4265" s="1" t="s">
        <v>5104</v>
      </c>
      <c r="I4265" s="3">
        <v>1</v>
      </c>
      <c r="J4265" s="1">
        <v>0</v>
      </c>
      <c r="K4265" s="1">
        <v>0</v>
      </c>
      <c r="L4265" s="3">
        <v>1</v>
      </c>
      <c r="M4265" s="6">
        <v>77.5</v>
      </c>
      <c r="N4265" s="13">
        <v>77.5</v>
      </c>
      <c r="O4265" s="3">
        <v>44</v>
      </c>
      <c r="P4265" s="1">
        <v>3.8</v>
      </c>
      <c r="Q4265" s="1">
        <v>3.8</v>
      </c>
      <c r="R4265" s="3">
        <v>47</v>
      </c>
      <c r="S4265" s="1">
        <v>20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30</v>
      </c>
      <c r="Z4265" s="1">
        <v>0</v>
      </c>
      <c r="AA4265" s="1">
        <v>30</v>
      </c>
      <c r="AB4265" s="1">
        <v>20</v>
      </c>
      <c r="AC4265" s="3">
        <v>11</v>
      </c>
      <c r="AD4265" s="1">
        <v>-3.2059775999999998E-2</v>
      </c>
      <c r="AE4265" s="1">
        <v>-4.6282374712854901E-2</v>
      </c>
      <c r="AF4265" s="1">
        <v>3</v>
      </c>
      <c r="AG4265" s="1">
        <v>3</v>
      </c>
      <c r="AH4265" s="1">
        <v>11</v>
      </c>
      <c r="AI4265" s="1">
        <v>1</v>
      </c>
      <c r="AJ4265" s="1">
        <v>1</v>
      </c>
      <c r="AK4265" s="1">
        <v>51</v>
      </c>
    </row>
    <row r="4266" spans="1:37" x14ac:dyDescent="0.2">
      <c r="A4266" t="s">
        <v>4264</v>
      </c>
      <c r="B4266" t="s">
        <v>5123</v>
      </c>
      <c r="C4266" t="s">
        <v>5131</v>
      </c>
      <c r="D4266" t="s">
        <v>13421</v>
      </c>
      <c r="E4266" t="s">
        <v>13441</v>
      </c>
      <c r="F4266" s="35" t="s">
        <v>13442</v>
      </c>
      <c r="G4266" s="1" t="s">
        <v>5104</v>
      </c>
      <c r="H4266" s="1" t="s">
        <v>5104</v>
      </c>
      <c r="I4266" s="3">
        <v>1</v>
      </c>
      <c r="J4266" s="1">
        <v>0</v>
      </c>
      <c r="K4266" s="1">
        <v>0</v>
      </c>
      <c r="L4266" s="3">
        <v>1</v>
      </c>
      <c r="M4266" s="6" t="s">
        <v>2</v>
      </c>
      <c r="N4266" s="13">
        <v>84.6</v>
      </c>
      <c r="O4266" s="3" t="s">
        <v>14989</v>
      </c>
      <c r="P4266" s="1" t="s">
        <v>2</v>
      </c>
      <c r="Q4266" s="1">
        <v>2.0135000000000001</v>
      </c>
      <c r="R4266" s="3" t="s">
        <v>14989</v>
      </c>
      <c r="S4266" s="1">
        <v>20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20</v>
      </c>
      <c r="Z4266" s="1">
        <v>0</v>
      </c>
      <c r="AA4266" s="1">
        <v>30</v>
      </c>
      <c r="AB4266" s="1">
        <v>30</v>
      </c>
      <c r="AC4266" s="3">
        <v>11</v>
      </c>
      <c r="AD4266" s="1">
        <v>-3.9752599999999999E-2</v>
      </c>
      <c r="AE4266" s="1">
        <v>-2.0694203270162598E-2</v>
      </c>
      <c r="AF4266" s="1">
        <v>3</v>
      </c>
      <c r="AG4266" s="1">
        <v>3</v>
      </c>
      <c r="AH4266" s="1">
        <v>11</v>
      </c>
      <c r="AI4266" s="1">
        <v>2</v>
      </c>
      <c r="AJ4266" s="1">
        <v>2</v>
      </c>
      <c r="AK4266" s="1">
        <v>51</v>
      </c>
    </row>
    <row r="4267" spans="1:37" x14ac:dyDescent="0.2">
      <c r="A4267" t="s">
        <v>4265</v>
      </c>
      <c r="B4267" t="s">
        <v>5123</v>
      </c>
      <c r="C4267" t="s">
        <v>5131</v>
      </c>
      <c r="D4267" t="s">
        <v>13421</v>
      </c>
      <c r="E4267" t="s">
        <v>13443</v>
      </c>
      <c r="F4267" s="35" t="s">
        <v>13444</v>
      </c>
      <c r="G4267" s="1" t="s">
        <v>5104</v>
      </c>
      <c r="H4267" s="4" t="s">
        <v>5104</v>
      </c>
      <c r="I4267" s="3">
        <v>2</v>
      </c>
      <c r="J4267" s="1">
        <v>0</v>
      </c>
      <c r="K4267" s="1">
        <v>0</v>
      </c>
      <c r="L4267" s="3">
        <v>1</v>
      </c>
      <c r="M4267" s="6">
        <v>56</v>
      </c>
      <c r="N4267" s="13">
        <v>56</v>
      </c>
      <c r="O4267" s="3">
        <v>44</v>
      </c>
      <c r="P4267" s="1">
        <v>2</v>
      </c>
      <c r="Q4267" s="1">
        <v>2</v>
      </c>
      <c r="R4267" s="3">
        <v>1</v>
      </c>
      <c r="S4267" s="1">
        <v>20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30</v>
      </c>
      <c r="Z4267" s="1">
        <v>0</v>
      </c>
      <c r="AA4267" s="1">
        <v>30</v>
      </c>
      <c r="AB4267" s="1">
        <v>20</v>
      </c>
      <c r="AC4267" s="3">
        <v>11</v>
      </c>
      <c r="AD4267" s="1">
        <v>-3.2059775999999998E-2</v>
      </c>
      <c r="AE4267" s="1">
        <v>-4.6282374712854901E-2</v>
      </c>
      <c r="AF4267" s="1">
        <v>3</v>
      </c>
      <c r="AG4267" s="1">
        <v>3</v>
      </c>
      <c r="AH4267" s="1">
        <v>11</v>
      </c>
      <c r="AI4267" s="1">
        <v>3</v>
      </c>
      <c r="AJ4267" s="1">
        <v>3</v>
      </c>
      <c r="AK4267" s="1">
        <v>51</v>
      </c>
    </row>
    <row r="4268" spans="1:37" x14ac:dyDescent="0.2">
      <c r="A4268" t="s">
        <v>4266</v>
      </c>
      <c r="B4268" t="s">
        <v>5123</v>
      </c>
      <c r="C4268" t="s">
        <v>5131</v>
      </c>
      <c r="D4268" t="s">
        <v>13421</v>
      </c>
      <c r="E4268" t="s">
        <v>10435</v>
      </c>
      <c r="F4268" s="35" t="s">
        <v>13445</v>
      </c>
      <c r="G4268" s="1" t="s">
        <v>5104</v>
      </c>
      <c r="H4268" s="4" t="s">
        <v>5104</v>
      </c>
      <c r="I4268" s="3">
        <v>2</v>
      </c>
      <c r="J4268" s="1">
        <v>0</v>
      </c>
      <c r="K4268" s="1">
        <v>0</v>
      </c>
      <c r="L4268" s="3">
        <v>1</v>
      </c>
      <c r="M4268" s="6">
        <v>89</v>
      </c>
      <c r="N4268" s="13">
        <v>89</v>
      </c>
      <c r="O4268" s="3">
        <v>44</v>
      </c>
      <c r="P4268" s="1" t="s">
        <v>2</v>
      </c>
      <c r="Q4268" s="1">
        <v>2.4706999999999999</v>
      </c>
      <c r="R4268" s="3" t="s">
        <v>14989</v>
      </c>
      <c r="S4268" s="1">
        <v>20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30</v>
      </c>
      <c r="Z4268" s="1">
        <v>0</v>
      </c>
      <c r="AA4268" s="1">
        <v>30</v>
      </c>
      <c r="AB4268" s="1">
        <v>20</v>
      </c>
      <c r="AC4268" s="3">
        <v>11</v>
      </c>
      <c r="AD4268" s="1">
        <v>-3.2059775999999998E-2</v>
      </c>
      <c r="AE4268" s="1">
        <v>-4.6282374712854901E-2</v>
      </c>
      <c r="AF4268" s="1">
        <v>3</v>
      </c>
      <c r="AG4268" s="1">
        <v>3</v>
      </c>
      <c r="AH4268" s="1">
        <v>11</v>
      </c>
      <c r="AI4268" s="1">
        <v>1</v>
      </c>
      <c r="AJ4268" s="1">
        <v>1</v>
      </c>
      <c r="AK4268" s="1">
        <v>51</v>
      </c>
    </row>
    <row r="4269" spans="1:37" x14ac:dyDescent="0.2">
      <c r="A4269" t="s">
        <v>4267</v>
      </c>
      <c r="B4269" t="s">
        <v>5123</v>
      </c>
      <c r="C4269" t="s">
        <v>5131</v>
      </c>
      <c r="D4269" t="s">
        <v>13421</v>
      </c>
      <c r="E4269" t="s">
        <v>11373</v>
      </c>
      <c r="F4269" s="35" t="s">
        <v>13446</v>
      </c>
      <c r="G4269" s="1" t="s">
        <v>5104</v>
      </c>
      <c r="H4269" s="1" t="s">
        <v>5104</v>
      </c>
      <c r="I4269" s="3">
        <v>1</v>
      </c>
      <c r="J4269" s="1">
        <v>0</v>
      </c>
      <c r="K4269" s="1">
        <v>0</v>
      </c>
      <c r="L4269" s="3">
        <v>1</v>
      </c>
      <c r="M4269" s="6">
        <v>90</v>
      </c>
      <c r="N4269" s="13">
        <v>90</v>
      </c>
      <c r="O4269" s="3">
        <v>44</v>
      </c>
      <c r="P4269" s="1">
        <v>3.8</v>
      </c>
      <c r="Q4269" s="1">
        <v>3.8</v>
      </c>
      <c r="R4269" s="3">
        <v>1</v>
      </c>
      <c r="S4269" s="1">
        <v>20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30</v>
      </c>
      <c r="Z4269" s="1">
        <v>0</v>
      </c>
      <c r="AA4269" s="1">
        <v>30</v>
      </c>
      <c r="AB4269" s="1">
        <v>20</v>
      </c>
      <c r="AC4269" s="3">
        <v>11</v>
      </c>
      <c r="AD4269" s="1">
        <v>-3.2059775999999998E-2</v>
      </c>
      <c r="AE4269" s="1">
        <v>-4.6282374712854901E-2</v>
      </c>
      <c r="AF4269" s="1">
        <v>3</v>
      </c>
      <c r="AG4269" s="1">
        <v>3</v>
      </c>
      <c r="AH4269" s="1">
        <v>11</v>
      </c>
      <c r="AI4269" s="1">
        <v>2</v>
      </c>
      <c r="AJ4269" s="1">
        <v>2</v>
      </c>
      <c r="AK4269" s="1">
        <v>51</v>
      </c>
    </row>
    <row r="4270" spans="1:37" x14ac:dyDescent="0.2">
      <c r="A4270" t="s">
        <v>4268</v>
      </c>
      <c r="B4270" t="s">
        <v>5123</v>
      </c>
      <c r="C4270" t="s">
        <v>5131</v>
      </c>
      <c r="D4270" t="s">
        <v>13421</v>
      </c>
      <c r="E4270" t="s">
        <v>6274</v>
      </c>
      <c r="F4270" s="35" t="s">
        <v>13447</v>
      </c>
      <c r="G4270" s="1" t="s">
        <v>5104</v>
      </c>
      <c r="H4270" s="1" t="s">
        <v>5104</v>
      </c>
      <c r="I4270" s="3">
        <v>1</v>
      </c>
      <c r="J4270" s="1">
        <v>0</v>
      </c>
      <c r="K4270" s="1">
        <v>0</v>
      </c>
      <c r="L4270" s="3">
        <v>1</v>
      </c>
      <c r="M4270" s="6">
        <v>89</v>
      </c>
      <c r="N4270" s="13">
        <v>89</v>
      </c>
      <c r="O4270" s="3">
        <v>44</v>
      </c>
      <c r="P4270" s="1">
        <v>2</v>
      </c>
      <c r="Q4270" s="1">
        <v>2</v>
      </c>
      <c r="R4270" s="3">
        <v>47</v>
      </c>
      <c r="S4270" s="1">
        <v>20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30</v>
      </c>
      <c r="Z4270" s="1">
        <v>0</v>
      </c>
      <c r="AA4270" s="1">
        <v>30</v>
      </c>
      <c r="AB4270" s="1">
        <v>20</v>
      </c>
      <c r="AC4270" s="3">
        <v>11</v>
      </c>
      <c r="AD4270" s="1">
        <v>-3.2059775999999998E-2</v>
      </c>
      <c r="AE4270" s="1">
        <v>-4.6282374712854901E-2</v>
      </c>
      <c r="AF4270" s="1">
        <v>3</v>
      </c>
      <c r="AG4270" s="1">
        <v>3</v>
      </c>
      <c r="AH4270" s="1">
        <v>11</v>
      </c>
      <c r="AI4270" s="1">
        <v>2</v>
      </c>
      <c r="AJ4270" s="1">
        <v>2</v>
      </c>
      <c r="AK4270" s="1">
        <v>51</v>
      </c>
    </row>
    <row r="4271" spans="1:37" x14ac:dyDescent="0.2">
      <c r="A4271" t="s">
        <v>4269</v>
      </c>
      <c r="B4271" t="s">
        <v>5123</v>
      </c>
      <c r="C4271" t="s">
        <v>5131</v>
      </c>
      <c r="D4271" t="s">
        <v>13421</v>
      </c>
      <c r="E4271" t="s">
        <v>13448</v>
      </c>
      <c r="F4271" s="35" t="s">
        <v>13449</v>
      </c>
      <c r="G4271" s="1" t="s">
        <v>5104</v>
      </c>
      <c r="H4271" s="4" t="s">
        <v>5104</v>
      </c>
      <c r="I4271" s="3">
        <v>2</v>
      </c>
      <c r="J4271" s="1">
        <v>0</v>
      </c>
      <c r="K4271" s="1">
        <v>0</v>
      </c>
      <c r="L4271" s="3">
        <v>1</v>
      </c>
      <c r="M4271" s="6">
        <v>89</v>
      </c>
      <c r="N4271" s="13">
        <v>89</v>
      </c>
      <c r="O4271" s="3">
        <v>44</v>
      </c>
      <c r="P4271" s="1">
        <v>2</v>
      </c>
      <c r="Q4271" s="1">
        <v>2</v>
      </c>
      <c r="R4271" s="3">
        <v>47</v>
      </c>
      <c r="S4271" s="1">
        <v>20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30</v>
      </c>
      <c r="Z4271" s="1">
        <v>0</v>
      </c>
      <c r="AA4271" s="1">
        <v>30</v>
      </c>
      <c r="AB4271" s="1">
        <v>20</v>
      </c>
      <c r="AC4271" s="3">
        <v>11</v>
      </c>
      <c r="AD4271" s="1">
        <v>-3.2059775999999998E-2</v>
      </c>
      <c r="AE4271" s="1">
        <v>-4.6282374712854901E-2</v>
      </c>
      <c r="AF4271" s="1">
        <v>3</v>
      </c>
      <c r="AG4271" s="1">
        <v>3</v>
      </c>
      <c r="AH4271" s="1">
        <v>11</v>
      </c>
      <c r="AI4271" s="1">
        <v>3</v>
      </c>
      <c r="AJ4271" s="1">
        <v>3</v>
      </c>
      <c r="AK4271" s="1">
        <v>51</v>
      </c>
    </row>
    <row r="4272" spans="1:37" x14ac:dyDescent="0.2">
      <c r="A4272" t="s">
        <v>4270</v>
      </c>
      <c r="B4272" t="s">
        <v>5123</v>
      </c>
      <c r="C4272" t="s">
        <v>6318</v>
      </c>
      <c r="D4272" t="s">
        <v>13450</v>
      </c>
      <c r="E4272" t="s">
        <v>9567</v>
      </c>
      <c r="F4272" s="35" t="s">
        <v>13451</v>
      </c>
      <c r="G4272" s="1" t="s">
        <v>5104</v>
      </c>
      <c r="H4272" s="1" t="s">
        <v>5104</v>
      </c>
      <c r="I4272" s="3">
        <v>1</v>
      </c>
      <c r="J4272" s="1">
        <v>1</v>
      </c>
      <c r="K4272" s="1">
        <v>1</v>
      </c>
      <c r="L4272" s="3">
        <v>1</v>
      </c>
      <c r="M4272" s="6">
        <v>865</v>
      </c>
      <c r="N4272" s="13">
        <v>865</v>
      </c>
      <c r="O4272" s="3">
        <v>44</v>
      </c>
      <c r="P4272" s="1">
        <v>3</v>
      </c>
      <c r="Q4272" s="1">
        <v>3</v>
      </c>
      <c r="R4272" s="3">
        <v>47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30</v>
      </c>
      <c r="Z4272" s="1">
        <v>0</v>
      </c>
      <c r="AA4272" s="1">
        <v>30</v>
      </c>
      <c r="AB4272" s="1">
        <v>40</v>
      </c>
      <c r="AC4272" s="3">
        <v>11</v>
      </c>
      <c r="AD4272" s="1">
        <v>-8.9501807000000003E-2</v>
      </c>
      <c r="AE4272" s="1">
        <v>-3.2361811093070798E-2</v>
      </c>
      <c r="AF4272" s="1">
        <v>1</v>
      </c>
      <c r="AG4272" s="1">
        <v>1</v>
      </c>
      <c r="AH4272" s="1">
        <v>11</v>
      </c>
      <c r="AI4272" s="1">
        <v>4</v>
      </c>
      <c r="AJ4272" s="1">
        <v>4</v>
      </c>
      <c r="AK4272" s="1">
        <v>51</v>
      </c>
    </row>
    <row r="4273" spans="1:37" x14ac:dyDescent="0.2">
      <c r="A4273" t="s">
        <v>4271</v>
      </c>
      <c r="B4273" t="s">
        <v>5123</v>
      </c>
      <c r="C4273" t="s">
        <v>6318</v>
      </c>
      <c r="D4273" t="s">
        <v>13450</v>
      </c>
      <c r="E4273" t="s">
        <v>7671</v>
      </c>
      <c r="F4273" s="35" t="s">
        <v>13452</v>
      </c>
      <c r="G4273" s="1" t="s">
        <v>5104</v>
      </c>
      <c r="H4273" s="1" t="s">
        <v>5104</v>
      </c>
      <c r="I4273" s="3">
        <v>1</v>
      </c>
      <c r="J4273" s="1">
        <v>0</v>
      </c>
      <c r="K4273" s="1">
        <v>0</v>
      </c>
      <c r="L4273" s="3">
        <v>1</v>
      </c>
      <c r="M4273" s="6">
        <v>1625</v>
      </c>
      <c r="N4273" s="13">
        <v>1625</v>
      </c>
      <c r="O4273" s="3">
        <v>44</v>
      </c>
      <c r="P4273" s="1">
        <v>4</v>
      </c>
      <c r="Q4273" s="1">
        <v>4</v>
      </c>
      <c r="R4273" s="3">
        <v>47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30</v>
      </c>
      <c r="Z4273" s="1">
        <v>0</v>
      </c>
      <c r="AA4273" s="1">
        <v>30</v>
      </c>
      <c r="AB4273" s="1">
        <v>40</v>
      </c>
      <c r="AC4273" s="3">
        <v>11</v>
      </c>
      <c r="AD4273" s="1">
        <v>-8.9501807000000003E-2</v>
      </c>
      <c r="AE4273" s="1">
        <v>-3.2361811093070798E-2</v>
      </c>
      <c r="AF4273" s="1">
        <v>1</v>
      </c>
      <c r="AG4273" s="1">
        <v>1</v>
      </c>
      <c r="AH4273" s="1">
        <v>11</v>
      </c>
      <c r="AI4273" s="1">
        <v>5</v>
      </c>
      <c r="AJ4273" s="1">
        <v>5</v>
      </c>
      <c r="AK4273" s="1">
        <v>51</v>
      </c>
    </row>
    <row r="4274" spans="1:37" x14ac:dyDescent="0.2">
      <c r="A4274" t="s">
        <v>4272</v>
      </c>
      <c r="B4274" t="s">
        <v>5168</v>
      </c>
      <c r="C4274" t="s">
        <v>5605</v>
      </c>
      <c r="D4274" t="s">
        <v>13453</v>
      </c>
      <c r="E4274" t="s">
        <v>13454</v>
      </c>
      <c r="F4274" s="35" t="s">
        <v>13455</v>
      </c>
      <c r="G4274" s="1" t="s">
        <v>5104</v>
      </c>
      <c r="H4274" s="1" t="s">
        <v>5104</v>
      </c>
      <c r="I4274" s="3">
        <v>1</v>
      </c>
      <c r="J4274" s="1">
        <v>0</v>
      </c>
      <c r="K4274" s="1">
        <v>0</v>
      </c>
      <c r="L4274" s="3">
        <v>1</v>
      </c>
      <c r="M4274" s="6">
        <v>3.4</v>
      </c>
      <c r="N4274" s="13">
        <v>3.4</v>
      </c>
      <c r="O4274" s="3">
        <v>44</v>
      </c>
      <c r="P4274" s="1">
        <v>1.69</v>
      </c>
      <c r="Q4274" s="1">
        <v>1.69</v>
      </c>
      <c r="R4274" s="3">
        <v>47</v>
      </c>
      <c r="S4274" s="1">
        <v>100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3">
        <v>11</v>
      </c>
      <c r="AD4274" s="1">
        <v>9.9855619000000007E-2</v>
      </c>
      <c r="AE4274" s="1">
        <v>2.2143426940416901E-2</v>
      </c>
      <c r="AF4274" s="1">
        <v>4</v>
      </c>
      <c r="AG4274" s="2">
        <v>4</v>
      </c>
      <c r="AH4274" s="1">
        <v>11</v>
      </c>
      <c r="AI4274" s="1">
        <v>1</v>
      </c>
      <c r="AJ4274" s="1">
        <v>1</v>
      </c>
      <c r="AK4274" s="1">
        <v>51</v>
      </c>
    </row>
    <row r="4275" spans="1:37" x14ac:dyDescent="0.2">
      <c r="A4275" t="s">
        <v>4273</v>
      </c>
      <c r="B4275" t="s">
        <v>5168</v>
      </c>
      <c r="C4275" t="s">
        <v>5605</v>
      </c>
      <c r="D4275" t="s">
        <v>13453</v>
      </c>
      <c r="E4275" t="s">
        <v>5917</v>
      </c>
      <c r="F4275" s="35" t="s">
        <v>13456</v>
      </c>
      <c r="G4275" s="1" t="s">
        <v>5104</v>
      </c>
      <c r="H4275" s="1" t="s">
        <v>5104</v>
      </c>
      <c r="I4275" s="3">
        <v>1</v>
      </c>
      <c r="J4275" s="1">
        <v>0</v>
      </c>
      <c r="K4275" s="1">
        <v>1</v>
      </c>
      <c r="L4275" s="3">
        <v>1</v>
      </c>
      <c r="M4275" s="6">
        <v>7.2</v>
      </c>
      <c r="N4275" s="13">
        <v>7.2</v>
      </c>
      <c r="O4275" s="3">
        <v>44</v>
      </c>
      <c r="P4275" s="1" t="s">
        <v>2</v>
      </c>
      <c r="Q4275" s="1">
        <v>1.3880999999999999</v>
      </c>
      <c r="R4275" s="3" t="s">
        <v>14989</v>
      </c>
      <c r="S4275" s="1">
        <v>100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3">
        <v>11</v>
      </c>
      <c r="AD4275" s="1">
        <v>9.9855619000000007E-2</v>
      </c>
      <c r="AE4275" s="1">
        <v>2.2143426940416901E-2</v>
      </c>
      <c r="AF4275" s="1">
        <v>4</v>
      </c>
      <c r="AG4275" s="2">
        <v>4</v>
      </c>
      <c r="AH4275" s="1">
        <v>11</v>
      </c>
      <c r="AI4275" s="1">
        <v>2</v>
      </c>
      <c r="AJ4275" s="1">
        <v>2</v>
      </c>
      <c r="AK4275" s="1">
        <v>51</v>
      </c>
    </row>
    <row r="4276" spans="1:37" x14ac:dyDescent="0.2">
      <c r="A4276" t="s">
        <v>4274</v>
      </c>
      <c r="B4276" t="s">
        <v>5168</v>
      </c>
      <c r="C4276" t="s">
        <v>5605</v>
      </c>
      <c r="D4276" t="s">
        <v>13453</v>
      </c>
      <c r="E4276" t="s">
        <v>13457</v>
      </c>
      <c r="F4276" s="35" t="s">
        <v>13458</v>
      </c>
      <c r="G4276" s="1" t="s">
        <v>5104</v>
      </c>
      <c r="H4276" s="1" t="s">
        <v>5104</v>
      </c>
      <c r="I4276" s="3">
        <v>1</v>
      </c>
      <c r="J4276" s="1">
        <v>0</v>
      </c>
      <c r="K4276" s="1">
        <v>0</v>
      </c>
      <c r="L4276" s="3">
        <v>1</v>
      </c>
      <c r="M4276" s="6">
        <v>5</v>
      </c>
      <c r="N4276" s="13">
        <v>5</v>
      </c>
      <c r="O4276" s="3">
        <v>44</v>
      </c>
      <c r="P4276" s="1">
        <v>2</v>
      </c>
      <c r="Q4276" s="1">
        <v>2</v>
      </c>
      <c r="R4276" s="3">
        <v>47</v>
      </c>
      <c r="S4276" s="1">
        <v>100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3">
        <v>11</v>
      </c>
      <c r="AD4276" s="1">
        <v>9.9855619000000007E-2</v>
      </c>
      <c r="AE4276" s="1">
        <v>2.2143426940416901E-2</v>
      </c>
      <c r="AF4276" s="1">
        <v>4</v>
      </c>
      <c r="AG4276" s="2">
        <v>4</v>
      </c>
      <c r="AH4276" s="1">
        <v>11</v>
      </c>
      <c r="AI4276" s="1">
        <v>2</v>
      </c>
      <c r="AJ4276" s="1">
        <v>2</v>
      </c>
      <c r="AK4276" s="1">
        <v>51</v>
      </c>
    </row>
    <row r="4277" spans="1:37" x14ac:dyDescent="0.2">
      <c r="A4277" t="s">
        <v>4275</v>
      </c>
      <c r="B4277" t="s">
        <v>5168</v>
      </c>
      <c r="C4277" t="s">
        <v>5605</v>
      </c>
      <c r="D4277" t="s">
        <v>13453</v>
      </c>
      <c r="E4277" t="s">
        <v>7345</v>
      </c>
      <c r="F4277" s="35" t="s">
        <v>13459</v>
      </c>
      <c r="G4277" s="1" t="s">
        <v>5104</v>
      </c>
      <c r="H4277" s="1" t="s">
        <v>5104</v>
      </c>
      <c r="I4277" s="3">
        <v>1</v>
      </c>
      <c r="J4277" s="1">
        <v>0</v>
      </c>
      <c r="K4277" s="1">
        <v>0</v>
      </c>
      <c r="L4277" s="3">
        <v>1</v>
      </c>
      <c r="M4277" s="6">
        <v>6.1</v>
      </c>
      <c r="N4277" s="13">
        <v>6.1</v>
      </c>
      <c r="O4277" s="3">
        <v>44</v>
      </c>
      <c r="P4277" s="1" t="s">
        <v>2</v>
      </c>
      <c r="Q4277" s="1">
        <v>1.1722999999999999</v>
      </c>
      <c r="R4277" s="3" t="s">
        <v>14989</v>
      </c>
      <c r="S4277" s="1">
        <v>100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3">
        <v>11</v>
      </c>
      <c r="AD4277" s="1">
        <v>9.9855619000000007E-2</v>
      </c>
      <c r="AE4277" s="1">
        <v>2.2143426940416901E-2</v>
      </c>
      <c r="AF4277" s="1">
        <v>4</v>
      </c>
      <c r="AG4277" s="2">
        <v>4</v>
      </c>
      <c r="AH4277" s="1">
        <v>11</v>
      </c>
      <c r="AI4277" s="1">
        <v>3</v>
      </c>
      <c r="AJ4277" s="1">
        <v>3</v>
      </c>
      <c r="AK4277" s="11">
        <v>1</v>
      </c>
    </row>
    <row r="4278" spans="1:37" x14ac:dyDescent="0.2">
      <c r="A4278" t="s">
        <v>4276</v>
      </c>
      <c r="B4278" t="s">
        <v>5168</v>
      </c>
      <c r="C4278" t="s">
        <v>5605</v>
      </c>
      <c r="D4278" t="s">
        <v>13453</v>
      </c>
      <c r="E4278" t="s">
        <v>9010</v>
      </c>
      <c r="F4278" s="35" t="s">
        <v>13460</v>
      </c>
      <c r="G4278" s="1" t="s">
        <v>5104</v>
      </c>
      <c r="H4278" s="1" t="s">
        <v>5104</v>
      </c>
      <c r="I4278" s="3">
        <v>1</v>
      </c>
      <c r="J4278" s="1">
        <v>0</v>
      </c>
      <c r="K4278" s="1">
        <v>0</v>
      </c>
      <c r="L4278" s="3">
        <v>1</v>
      </c>
      <c r="M4278" s="6">
        <v>5.8</v>
      </c>
      <c r="N4278" s="13">
        <v>5.8</v>
      </c>
      <c r="O4278" s="3">
        <v>44</v>
      </c>
      <c r="P4278" s="1" t="s">
        <v>2</v>
      </c>
      <c r="Q4278" s="1">
        <v>1.3005</v>
      </c>
      <c r="R4278" s="3" t="s">
        <v>14989</v>
      </c>
      <c r="S4278" s="1">
        <v>100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3">
        <v>11</v>
      </c>
      <c r="AD4278" s="1">
        <v>9.9855619000000007E-2</v>
      </c>
      <c r="AE4278" s="1">
        <v>2.2143426940416901E-2</v>
      </c>
      <c r="AF4278" s="1">
        <v>4</v>
      </c>
      <c r="AG4278" s="2">
        <v>4</v>
      </c>
      <c r="AH4278" s="1">
        <v>11</v>
      </c>
      <c r="AI4278" s="1">
        <v>1</v>
      </c>
      <c r="AJ4278" s="1">
        <v>1</v>
      </c>
      <c r="AK4278" s="1">
        <v>51</v>
      </c>
    </row>
    <row r="4279" spans="1:37" x14ac:dyDescent="0.2">
      <c r="A4279" t="s">
        <v>4277</v>
      </c>
      <c r="B4279" t="s">
        <v>5168</v>
      </c>
      <c r="C4279" t="s">
        <v>5605</v>
      </c>
      <c r="D4279" t="s">
        <v>13453</v>
      </c>
      <c r="E4279" t="s">
        <v>5900</v>
      </c>
      <c r="F4279" s="35" t="s">
        <v>13461</v>
      </c>
      <c r="G4279" s="1" t="s">
        <v>5104</v>
      </c>
      <c r="H4279" s="1" t="s">
        <v>5104</v>
      </c>
      <c r="I4279" s="3">
        <v>1</v>
      </c>
      <c r="J4279" s="1">
        <v>0</v>
      </c>
      <c r="K4279" s="1">
        <v>0</v>
      </c>
      <c r="L4279" s="3">
        <v>1</v>
      </c>
      <c r="M4279" s="6">
        <v>5</v>
      </c>
      <c r="N4279" s="13">
        <v>5</v>
      </c>
      <c r="O4279" s="3">
        <v>44</v>
      </c>
      <c r="P4279" s="1">
        <v>1.69</v>
      </c>
      <c r="Q4279" s="1">
        <v>1.69</v>
      </c>
      <c r="R4279" s="3">
        <v>47</v>
      </c>
      <c r="S4279" s="1">
        <v>100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3">
        <v>11</v>
      </c>
      <c r="AD4279" s="1">
        <v>9.9855619000000007E-2</v>
      </c>
      <c r="AE4279" s="1">
        <v>2.2143426940416901E-2</v>
      </c>
      <c r="AF4279" s="1">
        <v>4</v>
      </c>
      <c r="AG4279" s="2">
        <v>4</v>
      </c>
      <c r="AH4279" s="1">
        <v>11</v>
      </c>
      <c r="AI4279" s="1">
        <v>4</v>
      </c>
      <c r="AJ4279" s="1">
        <v>4</v>
      </c>
      <c r="AK4279" s="1">
        <v>51</v>
      </c>
    </row>
    <row r="4280" spans="1:37" x14ac:dyDescent="0.2">
      <c r="A4280" t="s">
        <v>4278</v>
      </c>
      <c r="B4280" t="s">
        <v>5168</v>
      </c>
      <c r="C4280" t="s">
        <v>5605</v>
      </c>
      <c r="D4280" t="s">
        <v>13453</v>
      </c>
      <c r="E4280" t="s">
        <v>13462</v>
      </c>
      <c r="F4280" s="35" t="s">
        <v>13463</v>
      </c>
      <c r="G4280" s="1" t="s">
        <v>5104</v>
      </c>
      <c r="H4280" s="1" t="s">
        <v>5104</v>
      </c>
      <c r="I4280" s="3">
        <v>1</v>
      </c>
      <c r="J4280" s="1">
        <v>0</v>
      </c>
      <c r="K4280" s="1">
        <v>0</v>
      </c>
      <c r="L4280" s="3">
        <v>1</v>
      </c>
      <c r="M4280" s="6">
        <v>3.7</v>
      </c>
      <c r="N4280" s="13">
        <v>3.7</v>
      </c>
      <c r="O4280" s="3">
        <v>44</v>
      </c>
      <c r="P4280" s="1">
        <v>1.98</v>
      </c>
      <c r="Q4280" s="1">
        <v>1.98</v>
      </c>
      <c r="R4280" s="3">
        <v>47</v>
      </c>
      <c r="S4280" s="1">
        <v>100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3">
        <v>11</v>
      </c>
      <c r="AD4280" s="1">
        <v>9.9855619000000007E-2</v>
      </c>
      <c r="AE4280" s="1">
        <v>2.2143426940416901E-2</v>
      </c>
      <c r="AF4280" s="1">
        <v>4</v>
      </c>
      <c r="AG4280" s="2">
        <v>4</v>
      </c>
      <c r="AH4280" s="1">
        <v>11</v>
      </c>
      <c r="AI4280" s="1">
        <v>2</v>
      </c>
      <c r="AJ4280" s="1">
        <v>2</v>
      </c>
      <c r="AK4280" s="1">
        <v>51</v>
      </c>
    </row>
    <row r="4281" spans="1:37" x14ac:dyDescent="0.2">
      <c r="A4281" t="s">
        <v>4279</v>
      </c>
      <c r="B4281" t="s">
        <v>5168</v>
      </c>
      <c r="C4281" t="s">
        <v>5605</v>
      </c>
      <c r="D4281" t="s">
        <v>13453</v>
      </c>
      <c r="E4281" t="s">
        <v>13464</v>
      </c>
      <c r="F4281" s="35" t="s">
        <v>13465</v>
      </c>
      <c r="G4281" s="1" t="s">
        <v>5104</v>
      </c>
      <c r="H4281" s="1" t="s">
        <v>5104</v>
      </c>
      <c r="I4281" s="3">
        <v>1</v>
      </c>
      <c r="J4281" s="1">
        <v>0</v>
      </c>
      <c r="K4281" s="1">
        <v>0</v>
      </c>
      <c r="L4281" s="3">
        <v>1</v>
      </c>
      <c r="M4281" s="6">
        <v>3.1</v>
      </c>
      <c r="N4281" s="13">
        <v>3.1</v>
      </c>
      <c r="O4281" s="3">
        <v>44</v>
      </c>
      <c r="P4281" s="1" t="s">
        <v>2</v>
      </c>
      <c r="Q4281" s="1">
        <v>1.1997</v>
      </c>
      <c r="R4281" s="3" t="s">
        <v>14989</v>
      </c>
      <c r="S4281" s="1">
        <v>100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3">
        <v>11</v>
      </c>
      <c r="AD4281" s="1">
        <v>9.9855619000000007E-2</v>
      </c>
      <c r="AE4281" s="1">
        <v>2.2143426940416901E-2</v>
      </c>
      <c r="AF4281" s="1">
        <v>4</v>
      </c>
      <c r="AG4281" s="2">
        <v>4</v>
      </c>
      <c r="AH4281" s="1">
        <v>11</v>
      </c>
      <c r="AI4281" s="1">
        <v>1</v>
      </c>
      <c r="AJ4281" s="1">
        <v>1</v>
      </c>
      <c r="AK4281" s="1">
        <v>51</v>
      </c>
    </row>
    <row r="4282" spans="1:37" x14ac:dyDescent="0.2">
      <c r="A4282" t="s">
        <v>4280</v>
      </c>
      <c r="B4282" t="s">
        <v>5168</v>
      </c>
      <c r="C4282" t="s">
        <v>5605</v>
      </c>
      <c r="D4282" t="s">
        <v>13453</v>
      </c>
      <c r="E4282" t="s">
        <v>8736</v>
      </c>
      <c r="F4282" s="35" t="s">
        <v>13466</v>
      </c>
      <c r="G4282" s="1" t="s">
        <v>5104</v>
      </c>
      <c r="H4282" s="1" t="s">
        <v>5104</v>
      </c>
      <c r="I4282" s="3">
        <v>1</v>
      </c>
      <c r="J4282" s="1">
        <v>0</v>
      </c>
      <c r="K4282" s="1">
        <v>0</v>
      </c>
      <c r="L4282" s="3">
        <v>1</v>
      </c>
      <c r="M4282" s="6">
        <v>4.4000000000000004</v>
      </c>
      <c r="N4282" s="13">
        <v>4.4000000000000004</v>
      </c>
      <c r="O4282" s="3">
        <v>44</v>
      </c>
      <c r="P4282" s="1">
        <v>1.98</v>
      </c>
      <c r="Q4282" s="1">
        <v>1.98</v>
      </c>
      <c r="R4282" s="3">
        <v>47</v>
      </c>
      <c r="S4282" s="1">
        <v>100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3">
        <v>11</v>
      </c>
      <c r="AD4282" s="1">
        <v>9.9855619000000007E-2</v>
      </c>
      <c r="AE4282" s="1">
        <v>2.2143426940416901E-2</v>
      </c>
      <c r="AF4282" s="1">
        <v>4</v>
      </c>
      <c r="AG4282" s="2">
        <v>4</v>
      </c>
      <c r="AH4282" s="1">
        <v>11</v>
      </c>
      <c r="AI4282" s="1">
        <v>1</v>
      </c>
      <c r="AJ4282" s="1">
        <v>1</v>
      </c>
      <c r="AK4282" s="1">
        <v>51</v>
      </c>
    </row>
    <row r="4283" spans="1:37" x14ac:dyDescent="0.2">
      <c r="A4283" t="s">
        <v>4281</v>
      </c>
      <c r="B4283" t="s">
        <v>5168</v>
      </c>
      <c r="C4283" t="s">
        <v>5605</v>
      </c>
      <c r="D4283" t="s">
        <v>13453</v>
      </c>
      <c r="E4283" t="s">
        <v>13467</v>
      </c>
      <c r="F4283" s="35" t="s">
        <v>13468</v>
      </c>
      <c r="G4283" s="1" t="s">
        <v>5104</v>
      </c>
      <c r="H4283" s="1" t="s">
        <v>5104</v>
      </c>
      <c r="I4283" s="3">
        <v>1</v>
      </c>
      <c r="J4283" s="1">
        <v>0</v>
      </c>
      <c r="K4283" s="1">
        <v>0</v>
      </c>
      <c r="L4283" s="3">
        <v>1</v>
      </c>
      <c r="M4283" s="6">
        <v>4.5</v>
      </c>
      <c r="N4283" s="13">
        <v>4.5</v>
      </c>
      <c r="O4283" s="3">
        <v>44</v>
      </c>
      <c r="P4283" s="1">
        <v>1.5449999999999999</v>
      </c>
      <c r="Q4283" s="1">
        <v>1.5449999999999999</v>
      </c>
      <c r="R4283" s="3">
        <v>47</v>
      </c>
      <c r="S4283" s="1">
        <v>100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3">
        <v>11</v>
      </c>
      <c r="AD4283" s="1">
        <v>9.9855619000000007E-2</v>
      </c>
      <c r="AE4283" s="1">
        <v>2.2143426940416901E-2</v>
      </c>
      <c r="AF4283" s="1">
        <v>4</v>
      </c>
      <c r="AG4283" s="2">
        <v>4</v>
      </c>
      <c r="AH4283" s="1">
        <v>11</v>
      </c>
      <c r="AI4283" s="1">
        <v>5</v>
      </c>
      <c r="AJ4283" s="1">
        <v>5</v>
      </c>
      <c r="AK4283" s="1">
        <v>51</v>
      </c>
    </row>
    <row r="4284" spans="1:37" x14ac:dyDescent="0.2">
      <c r="A4284" t="s">
        <v>4282</v>
      </c>
      <c r="B4284" t="s">
        <v>5123</v>
      </c>
      <c r="C4284" t="s">
        <v>5124</v>
      </c>
      <c r="D4284" t="s">
        <v>13469</v>
      </c>
      <c r="E4284" t="s">
        <v>13470</v>
      </c>
      <c r="F4284" s="35" t="s">
        <v>13471</v>
      </c>
      <c r="G4284" s="1" t="s">
        <v>5105</v>
      </c>
      <c r="H4284" s="1" t="s">
        <v>5105</v>
      </c>
      <c r="I4284" s="3">
        <v>2</v>
      </c>
      <c r="J4284" s="1">
        <v>0</v>
      </c>
      <c r="K4284" s="1">
        <v>0</v>
      </c>
      <c r="L4284" s="3">
        <v>1</v>
      </c>
      <c r="M4284" s="6">
        <v>144</v>
      </c>
      <c r="N4284" s="13">
        <v>144</v>
      </c>
      <c r="O4284" s="3">
        <v>44</v>
      </c>
      <c r="P4284" s="1">
        <v>4.7949999999999999</v>
      </c>
      <c r="Q4284" s="1">
        <v>4.7949999999999999</v>
      </c>
      <c r="R4284" s="3">
        <v>47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100</v>
      </c>
      <c r="AC4284" s="3">
        <v>11</v>
      </c>
      <c r="AD4284" s="1">
        <v>-9.0224465000000004E-2</v>
      </c>
      <c r="AE4284" s="1">
        <v>7.4363546281954504E-2</v>
      </c>
      <c r="AF4284" s="1">
        <v>1</v>
      </c>
      <c r="AG4284" s="1">
        <v>1</v>
      </c>
      <c r="AH4284" s="1">
        <v>11</v>
      </c>
      <c r="AI4284" s="1">
        <v>9</v>
      </c>
      <c r="AJ4284" s="1">
        <v>9</v>
      </c>
      <c r="AK4284" s="1">
        <v>51</v>
      </c>
    </row>
    <row r="4285" spans="1:37" x14ac:dyDescent="0.2">
      <c r="A4285" t="s">
        <v>4283</v>
      </c>
      <c r="B4285" t="s">
        <v>7892</v>
      </c>
      <c r="C4285" t="s">
        <v>7893</v>
      </c>
      <c r="D4285" t="s">
        <v>13472</v>
      </c>
      <c r="E4285" t="s">
        <v>9427</v>
      </c>
      <c r="F4285" s="35" t="s">
        <v>13473</v>
      </c>
      <c r="G4285" s="1" t="s">
        <v>5105</v>
      </c>
      <c r="H4285" s="1" t="s">
        <v>5105</v>
      </c>
      <c r="I4285" s="3">
        <v>2</v>
      </c>
      <c r="J4285" s="1">
        <v>0</v>
      </c>
      <c r="K4285" s="1">
        <v>0</v>
      </c>
      <c r="L4285" s="3">
        <v>1</v>
      </c>
      <c r="M4285" s="6">
        <v>540</v>
      </c>
      <c r="N4285" s="13">
        <v>540</v>
      </c>
      <c r="O4285" s="3">
        <v>44</v>
      </c>
      <c r="P4285" s="1">
        <v>1.1100000000000001</v>
      </c>
      <c r="Q4285" s="1">
        <v>1.1100000000000001</v>
      </c>
      <c r="R4285" s="3">
        <v>47</v>
      </c>
      <c r="S4285" s="1">
        <v>100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3">
        <v>11</v>
      </c>
      <c r="AD4285" s="1">
        <v>9.9855619000000007E-2</v>
      </c>
      <c r="AE4285" s="1">
        <v>2.2143426940416901E-2</v>
      </c>
      <c r="AF4285" s="1">
        <v>1</v>
      </c>
      <c r="AG4285" s="1">
        <v>1</v>
      </c>
      <c r="AH4285" s="1">
        <v>11</v>
      </c>
      <c r="AI4285" s="1">
        <v>2</v>
      </c>
      <c r="AJ4285" s="1">
        <v>2</v>
      </c>
      <c r="AK4285" s="1">
        <v>51</v>
      </c>
    </row>
    <row r="4286" spans="1:37" x14ac:dyDescent="0.2">
      <c r="A4286" t="s">
        <v>4284</v>
      </c>
      <c r="B4286" t="s">
        <v>7892</v>
      </c>
      <c r="C4286" t="s">
        <v>7893</v>
      </c>
      <c r="D4286" t="s">
        <v>13472</v>
      </c>
      <c r="E4286" t="s">
        <v>13474</v>
      </c>
      <c r="F4286" s="35" t="s">
        <v>13475</v>
      </c>
      <c r="G4286" s="1" t="s">
        <v>5105</v>
      </c>
      <c r="H4286" s="1" t="s">
        <v>5105</v>
      </c>
      <c r="I4286" s="3">
        <v>2</v>
      </c>
      <c r="J4286" s="1">
        <v>0</v>
      </c>
      <c r="K4286" s="1">
        <v>0</v>
      </c>
      <c r="L4286" s="3">
        <v>1</v>
      </c>
      <c r="M4286" s="6">
        <v>490</v>
      </c>
      <c r="N4286" s="13">
        <v>490</v>
      </c>
      <c r="O4286" s="3">
        <v>44</v>
      </c>
      <c r="P4286" s="1">
        <v>1.93</v>
      </c>
      <c r="Q4286" s="1">
        <v>1.93</v>
      </c>
      <c r="R4286" s="3">
        <v>47</v>
      </c>
      <c r="S4286" s="1">
        <v>100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3">
        <v>11</v>
      </c>
      <c r="AD4286" s="1">
        <v>9.9855619000000007E-2</v>
      </c>
      <c r="AE4286" s="1">
        <v>2.2143426940416901E-2</v>
      </c>
      <c r="AF4286" s="1">
        <v>1</v>
      </c>
      <c r="AG4286" s="1">
        <v>1</v>
      </c>
      <c r="AH4286" s="1">
        <v>11</v>
      </c>
      <c r="AI4286" s="1">
        <v>4</v>
      </c>
      <c r="AJ4286" s="1">
        <v>4</v>
      </c>
      <c r="AK4286" s="1">
        <v>51</v>
      </c>
    </row>
    <row r="4287" spans="1:37" x14ac:dyDescent="0.2">
      <c r="A4287" t="s">
        <v>4285</v>
      </c>
      <c r="B4287" t="s">
        <v>7892</v>
      </c>
      <c r="C4287" t="s">
        <v>7893</v>
      </c>
      <c r="D4287" t="s">
        <v>13472</v>
      </c>
      <c r="E4287" t="s">
        <v>8229</v>
      </c>
      <c r="F4287" s="35" t="s">
        <v>13476</v>
      </c>
      <c r="G4287" s="1" t="s">
        <v>5105</v>
      </c>
      <c r="H4287" s="1" t="s">
        <v>5105</v>
      </c>
      <c r="I4287" s="3">
        <v>1</v>
      </c>
      <c r="J4287" s="1">
        <v>0</v>
      </c>
      <c r="K4287" s="1">
        <v>0</v>
      </c>
      <c r="L4287" s="3">
        <v>1</v>
      </c>
      <c r="M4287" s="6">
        <v>424</v>
      </c>
      <c r="N4287" s="13">
        <v>424</v>
      </c>
      <c r="O4287" s="3">
        <v>44</v>
      </c>
      <c r="P4287" s="1">
        <v>1.93</v>
      </c>
      <c r="Q4287" s="1">
        <v>1.93</v>
      </c>
      <c r="R4287" s="3">
        <v>47</v>
      </c>
      <c r="S4287" s="1">
        <v>100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3">
        <v>11</v>
      </c>
      <c r="AD4287" s="1">
        <v>9.9855619000000007E-2</v>
      </c>
      <c r="AE4287" s="1">
        <v>2.2143426940416901E-2</v>
      </c>
      <c r="AF4287" s="1">
        <v>1</v>
      </c>
      <c r="AG4287" s="1">
        <v>1</v>
      </c>
      <c r="AH4287" s="1">
        <v>11</v>
      </c>
      <c r="AI4287" s="1">
        <v>5</v>
      </c>
      <c r="AJ4287" s="1">
        <v>5</v>
      </c>
      <c r="AK4287" s="1">
        <v>51</v>
      </c>
    </row>
    <row r="4288" spans="1:37" x14ac:dyDescent="0.2">
      <c r="A4288" t="s">
        <v>4286</v>
      </c>
      <c r="B4288" t="s">
        <v>7892</v>
      </c>
      <c r="C4288" t="s">
        <v>7893</v>
      </c>
      <c r="D4288" t="s">
        <v>13472</v>
      </c>
      <c r="E4288" t="s">
        <v>13477</v>
      </c>
      <c r="F4288" s="35" t="s">
        <v>13478</v>
      </c>
      <c r="G4288" s="1" t="s">
        <v>5105</v>
      </c>
      <c r="H4288" s="1" t="s">
        <v>5105</v>
      </c>
      <c r="I4288" s="3">
        <v>1</v>
      </c>
      <c r="J4288" s="1">
        <v>0</v>
      </c>
      <c r="K4288" s="1">
        <v>0</v>
      </c>
      <c r="L4288" s="3">
        <v>1</v>
      </c>
      <c r="M4288" s="6">
        <v>711</v>
      </c>
      <c r="N4288" s="13">
        <v>711</v>
      </c>
      <c r="O4288" s="3">
        <v>44</v>
      </c>
      <c r="P4288" s="1">
        <v>1.5</v>
      </c>
      <c r="Q4288" s="1">
        <v>1.5</v>
      </c>
      <c r="R4288" s="3">
        <v>1</v>
      </c>
      <c r="S4288" s="1">
        <v>80</v>
      </c>
      <c r="T4288" s="1">
        <v>0</v>
      </c>
      <c r="U4288" s="1">
        <v>0</v>
      </c>
      <c r="V4288" s="1">
        <v>0</v>
      </c>
      <c r="W4288" s="1">
        <v>20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36">
        <v>1</v>
      </c>
      <c r="AD4288" s="1">
        <v>9.6739702999999996E-2</v>
      </c>
      <c r="AE4288" s="1">
        <v>1.7688549988211701E-2</v>
      </c>
      <c r="AF4288" s="1">
        <v>1</v>
      </c>
      <c r="AG4288" s="1">
        <v>1</v>
      </c>
      <c r="AH4288" s="15">
        <v>1</v>
      </c>
      <c r="AI4288" s="1">
        <v>3</v>
      </c>
      <c r="AJ4288" s="1">
        <v>3</v>
      </c>
      <c r="AK4288" s="1">
        <v>51</v>
      </c>
    </row>
    <row r="4289" spans="1:37" x14ac:dyDescent="0.2">
      <c r="A4289" t="s">
        <v>4287</v>
      </c>
      <c r="B4289" t="s">
        <v>5181</v>
      </c>
      <c r="C4289" t="s">
        <v>5834</v>
      </c>
      <c r="D4289" t="s">
        <v>13479</v>
      </c>
      <c r="E4289" t="s">
        <v>13480</v>
      </c>
      <c r="F4289" s="35" t="s">
        <v>13481</v>
      </c>
      <c r="G4289" s="1" t="s">
        <v>5104</v>
      </c>
      <c r="H4289" s="1" t="s">
        <v>5104</v>
      </c>
      <c r="I4289" s="3">
        <v>1</v>
      </c>
      <c r="J4289" s="1">
        <v>0</v>
      </c>
      <c r="K4289" s="1">
        <v>0</v>
      </c>
      <c r="L4289" s="3">
        <v>1</v>
      </c>
      <c r="M4289" s="6">
        <v>2500</v>
      </c>
      <c r="N4289" s="13">
        <v>2500</v>
      </c>
      <c r="O4289" s="3">
        <v>44</v>
      </c>
      <c r="P4289" s="1">
        <v>2</v>
      </c>
      <c r="Q4289" s="1">
        <v>2</v>
      </c>
      <c r="R4289" s="3">
        <v>47</v>
      </c>
      <c r="S4289" s="1">
        <v>40</v>
      </c>
      <c r="T4289" s="1">
        <v>0</v>
      </c>
      <c r="U4289" s="1">
        <v>0</v>
      </c>
      <c r="V4289" s="1">
        <v>0</v>
      </c>
      <c r="W4289" s="1">
        <v>30</v>
      </c>
      <c r="X4289" s="1">
        <v>0</v>
      </c>
      <c r="Y4289" s="1">
        <v>30</v>
      </c>
      <c r="Z4289" s="1">
        <v>0</v>
      </c>
      <c r="AA4289" s="1">
        <v>0</v>
      </c>
      <c r="AB4289" s="1">
        <v>0</v>
      </c>
      <c r="AC4289" s="3">
        <v>11</v>
      </c>
      <c r="AD4289" s="1">
        <v>4.2886501E-2</v>
      </c>
      <c r="AE4289" s="1">
        <v>-5.7679534221828803E-2</v>
      </c>
      <c r="AF4289" s="1">
        <v>1</v>
      </c>
      <c r="AG4289" s="1">
        <v>1</v>
      </c>
      <c r="AH4289" s="1">
        <v>11</v>
      </c>
      <c r="AI4289" s="1">
        <v>4</v>
      </c>
      <c r="AJ4289" s="1">
        <v>4</v>
      </c>
      <c r="AK4289" s="1">
        <v>51</v>
      </c>
    </row>
    <row r="4290" spans="1:37" x14ac:dyDescent="0.2">
      <c r="A4290" t="s">
        <v>4288</v>
      </c>
      <c r="B4290" t="s">
        <v>6129</v>
      </c>
      <c r="C4290" t="s">
        <v>6130</v>
      </c>
      <c r="D4290" t="s">
        <v>13482</v>
      </c>
      <c r="E4290" t="s">
        <v>13483</v>
      </c>
      <c r="F4290" s="35" t="s">
        <v>13484</v>
      </c>
      <c r="G4290" s="1" t="s">
        <v>5104</v>
      </c>
      <c r="H4290" s="1" t="s">
        <v>5104</v>
      </c>
      <c r="I4290" s="3">
        <v>1</v>
      </c>
      <c r="J4290" s="1">
        <v>1</v>
      </c>
      <c r="K4290" s="1">
        <v>1</v>
      </c>
      <c r="L4290" s="3">
        <v>1</v>
      </c>
      <c r="M4290" s="6">
        <v>21</v>
      </c>
      <c r="N4290" s="13">
        <v>21</v>
      </c>
      <c r="O4290" s="3">
        <v>44</v>
      </c>
      <c r="P4290" s="1">
        <v>6</v>
      </c>
      <c r="Q4290" s="1">
        <v>6</v>
      </c>
      <c r="R4290" s="3">
        <v>47</v>
      </c>
      <c r="S4290" s="1">
        <v>80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20</v>
      </c>
      <c r="AC4290" s="3">
        <v>11</v>
      </c>
      <c r="AD4290" s="1">
        <v>5.9815637999999997E-2</v>
      </c>
      <c r="AE4290" s="1">
        <v>4.1344563626636403E-2</v>
      </c>
      <c r="AF4290" s="1">
        <v>1</v>
      </c>
      <c r="AG4290" s="1">
        <v>1</v>
      </c>
      <c r="AH4290" s="1">
        <v>11</v>
      </c>
      <c r="AI4290" s="1">
        <v>2</v>
      </c>
      <c r="AJ4290" s="1">
        <v>2</v>
      </c>
      <c r="AK4290" s="1">
        <v>51</v>
      </c>
    </row>
    <row r="4291" spans="1:37" x14ac:dyDescent="0.2">
      <c r="A4291" t="s">
        <v>4289</v>
      </c>
      <c r="B4291" t="s">
        <v>7864</v>
      </c>
      <c r="C4291" t="s">
        <v>7865</v>
      </c>
      <c r="D4291" t="s">
        <v>13485</v>
      </c>
      <c r="E4291" t="s">
        <v>13486</v>
      </c>
      <c r="F4291" s="35" t="s">
        <v>13487</v>
      </c>
      <c r="G4291" s="1" t="s">
        <v>2</v>
      </c>
      <c r="H4291" s="1" t="s">
        <v>5104</v>
      </c>
      <c r="I4291" s="14" t="s">
        <v>14989</v>
      </c>
      <c r="J4291" s="1" t="s">
        <v>2</v>
      </c>
      <c r="K4291" s="1">
        <v>0</v>
      </c>
      <c r="L4291" s="14" t="s">
        <v>14989</v>
      </c>
      <c r="M4291" s="6">
        <v>790.2</v>
      </c>
      <c r="N4291" s="13">
        <v>790.2</v>
      </c>
      <c r="O4291" s="3">
        <v>44</v>
      </c>
      <c r="P4291" s="1" t="s">
        <v>2</v>
      </c>
      <c r="Q4291" s="1">
        <v>3.1234999999999999</v>
      </c>
      <c r="R4291" s="3" t="s">
        <v>14989</v>
      </c>
      <c r="S4291" s="1">
        <v>60</v>
      </c>
      <c r="T4291" s="1">
        <v>0</v>
      </c>
      <c r="U4291" s="1">
        <v>0</v>
      </c>
      <c r="V4291" s="1">
        <v>0</v>
      </c>
      <c r="W4291" s="1">
        <v>10</v>
      </c>
      <c r="X4291" s="1">
        <v>0</v>
      </c>
      <c r="Y4291" s="1">
        <v>0</v>
      </c>
      <c r="Z4291" s="1">
        <v>0</v>
      </c>
      <c r="AA4291" s="1">
        <v>0</v>
      </c>
      <c r="AB4291" s="1">
        <v>30</v>
      </c>
      <c r="AC4291" s="3">
        <v>11</v>
      </c>
      <c r="AD4291" s="1">
        <v>3.5154372000000003E-2</v>
      </c>
      <c r="AE4291" s="1">
        <v>4.58227235950373E-2</v>
      </c>
      <c r="AF4291" s="1">
        <v>1</v>
      </c>
      <c r="AG4291" s="1">
        <v>1</v>
      </c>
      <c r="AH4291" s="1">
        <v>11</v>
      </c>
      <c r="AI4291" s="1">
        <v>1</v>
      </c>
      <c r="AJ4291" s="1">
        <v>1</v>
      </c>
      <c r="AK4291" s="1">
        <v>51</v>
      </c>
    </row>
    <row r="4292" spans="1:37" x14ac:dyDescent="0.2">
      <c r="A4292" t="s">
        <v>4290</v>
      </c>
      <c r="B4292" t="s">
        <v>5123</v>
      </c>
      <c r="C4292" t="s">
        <v>5124</v>
      </c>
      <c r="D4292" t="s">
        <v>13488</v>
      </c>
      <c r="E4292" t="s">
        <v>13489</v>
      </c>
      <c r="F4292" s="35" t="s">
        <v>13490</v>
      </c>
      <c r="G4292" s="1" t="s">
        <v>5104</v>
      </c>
      <c r="H4292" s="1" t="s">
        <v>5104</v>
      </c>
      <c r="I4292" s="3">
        <v>1</v>
      </c>
      <c r="J4292" s="1">
        <v>1</v>
      </c>
      <c r="K4292" s="1">
        <v>1</v>
      </c>
      <c r="L4292" s="3">
        <v>1</v>
      </c>
      <c r="M4292" s="6">
        <v>155</v>
      </c>
      <c r="N4292" s="13">
        <v>155</v>
      </c>
      <c r="O4292" s="3">
        <v>44</v>
      </c>
      <c r="P4292" s="1" t="s">
        <v>2</v>
      </c>
      <c r="Q4292" s="1">
        <v>5.0057999999999998</v>
      </c>
      <c r="R4292" s="3" t="s">
        <v>14989</v>
      </c>
      <c r="S4292" s="1">
        <v>100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36">
        <v>1</v>
      </c>
      <c r="AD4292" s="1">
        <v>9.9855619000000007E-2</v>
      </c>
      <c r="AE4292" s="1">
        <v>2.2143426940416901E-2</v>
      </c>
      <c r="AF4292" s="1">
        <v>1</v>
      </c>
      <c r="AG4292" s="1">
        <v>1</v>
      </c>
      <c r="AH4292" s="15">
        <v>1</v>
      </c>
      <c r="AI4292" s="1">
        <v>1</v>
      </c>
      <c r="AJ4292" s="1">
        <v>1</v>
      </c>
      <c r="AK4292" s="1">
        <v>51</v>
      </c>
    </row>
    <row r="4293" spans="1:37" x14ac:dyDescent="0.2">
      <c r="A4293" t="s">
        <v>4291</v>
      </c>
      <c r="B4293" t="s">
        <v>5123</v>
      </c>
      <c r="C4293" t="s">
        <v>5124</v>
      </c>
      <c r="D4293" t="s">
        <v>13488</v>
      </c>
      <c r="E4293" t="s">
        <v>13491</v>
      </c>
      <c r="F4293" s="35" t="s">
        <v>13492</v>
      </c>
      <c r="G4293" s="1" t="s">
        <v>5104</v>
      </c>
      <c r="H4293" s="1" t="s">
        <v>5104</v>
      </c>
      <c r="I4293" s="3">
        <v>1</v>
      </c>
      <c r="J4293" s="1">
        <v>0</v>
      </c>
      <c r="K4293" s="1">
        <v>0</v>
      </c>
      <c r="L4293" s="3">
        <v>1</v>
      </c>
      <c r="M4293" s="6">
        <v>136</v>
      </c>
      <c r="N4293" s="13">
        <v>136</v>
      </c>
      <c r="O4293" s="3">
        <v>44</v>
      </c>
      <c r="P4293" s="1">
        <v>1</v>
      </c>
      <c r="Q4293" s="1">
        <v>1</v>
      </c>
      <c r="R4293" s="3">
        <v>1</v>
      </c>
      <c r="S4293" s="1">
        <v>100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3">
        <v>11</v>
      </c>
      <c r="AD4293" s="1">
        <v>9.9855619000000007E-2</v>
      </c>
      <c r="AE4293" s="1">
        <v>2.2143426940416901E-2</v>
      </c>
      <c r="AF4293" s="1">
        <v>1</v>
      </c>
      <c r="AG4293" s="1">
        <v>1</v>
      </c>
      <c r="AH4293" s="1">
        <v>11</v>
      </c>
      <c r="AI4293" s="1">
        <v>1</v>
      </c>
      <c r="AJ4293" s="1">
        <v>1</v>
      </c>
      <c r="AK4293" s="1">
        <v>51</v>
      </c>
    </row>
    <row r="4294" spans="1:37" x14ac:dyDescent="0.2">
      <c r="A4294" t="s">
        <v>4292</v>
      </c>
      <c r="B4294" t="s">
        <v>5123</v>
      </c>
      <c r="C4294" t="s">
        <v>5124</v>
      </c>
      <c r="D4294" t="s">
        <v>13488</v>
      </c>
      <c r="E4294" t="s">
        <v>10318</v>
      </c>
      <c r="F4294" s="35" t="s">
        <v>13493</v>
      </c>
      <c r="G4294" s="1" t="s">
        <v>5106</v>
      </c>
      <c r="H4294" s="1" t="s">
        <v>5106</v>
      </c>
      <c r="I4294" s="3">
        <v>1</v>
      </c>
      <c r="J4294" s="1">
        <v>0</v>
      </c>
      <c r="K4294" s="1">
        <v>0</v>
      </c>
      <c r="L4294" s="3">
        <v>1</v>
      </c>
      <c r="M4294" s="6">
        <v>156</v>
      </c>
      <c r="N4294" s="13">
        <v>156</v>
      </c>
      <c r="O4294" s="3">
        <v>44</v>
      </c>
      <c r="P4294" s="1">
        <v>1.5</v>
      </c>
      <c r="Q4294" s="1">
        <v>1.5</v>
      </c>
      <c r="R4294" s="3">
        <v>1</v>
      </c>
      <c r="S4294" s="1">
        <v>100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3">
        <v>11</v>
      </c>
      <c r="AD4294" s="1">
        <v>9.9855619000000007E-2</v>
      </c>
      <c r="AE4294" s="1">
        <v>2.2143426940416901E-2</v>
      </c>
      <c r="AF4294" s="1">
        <v>1</v>
      </c>
      <c r="AG4294" s="1">
        <v>1</v>
      </c>
      <c r="AH4294" s="1">
        <v>11</v>
      </c>
      <c r="AI4294" s="1">
        <v>1</v>
      </c>
      <c r="AJ4294" s="1">
        <v>1</v>
      </c>
      <c r="AK4294" s="1">
        <v>51</v>
      </c>
    </row>
    <row r="4295" spans="1:37" x14ac:dyDescent="0.2">
      <c r="A4295" t="s">
        <v>4293</v>
      </c>
      <c r="B4295" t="s">
        <v>5123</v>
      </c>
      <c r="C4295" t="s">
        <v>5124</v>
      </c>
      <c r="D4295" t="s">
        <v>13488</v>
      </c>
      <c r="E4295" t="s">
        <v>13494</v>
      </c>
      <c r="F4295" s="35" t="s">
        <v>13495</v>
      </c>
      <c r="G4295" s="1" t="s">
        <v>5104</v>
      </c>
      <c r="H4295" s="1" t="s">
        <v>5104</v>
      </c>
      <c r="I4295" s="3">
        <v>1</v>
      </c>
      <c r="J4295" s="1">
        <v>0</v>
      </c>
      <c r="K4295" s="1">
        <v>0</v>
      </c>
      <c r="L4295" s="3">
        <v>1</v>
      </c>
      <c r="M4295" s="6">
        <v>148</v>
      </c>
      <c r="N4295" s="13">
        <v>148</v>
      </c>
      <c r="O4295" s="3">
        <v>44</v>
      </c>
      <c r="P4295" s="1">
        <v>1</v>
      </c>
      <c r="Q4295" s="1">
        <v>1</v>
      </c>
      <c r="R4295" s="3">
        <v>1</v>
      </c>
      <c r="S4295" s="1">
        <v>100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36">
        <v>1</v>
      </c>
      <c r="AD4295" s="1">
        <v>9.9855619000000007E-2</v>
      </c>
      <c r="AE4295" s="1">
        <v>2.2143426940416901E-2</v>
      </c>
      <c r="AF4295" s="1">
        <v>1</v>
      </c>
      <c r="AG4295" s="1">
        <v>1</v>
      </c>
      <c r="AH4295" s="15">
        <v>1</v>
      </c>
      <c r="AI4295" s="1">
        <v>1</v>
      </c>
      <c r="AJ4295" s="1">
        <v>1</v>
      </c>
      <c r="AK4295" s="1">
        <v>51</v>
      </c>
    </row>
    <row r="4296" spans="1:37" x14ac:dyDescent="0.2">
      <c r="A4296" t="s">
        <v>4294</v>
      </c>
      <c r="B4296" t="s">
        <v>5168</v>
      </c>
      <c r="C4296" t="s">
        <v>5896</v>
      </c>
      <c r="D4296" t="s">
        <v>13496</v>
      </c>
      <c r="E4296" t="s">
        <v>8121</v>
      </c>
      <c r="F4296" s="35" t="s">
        <v>13497</v>
      </c>
      <c r="G4296" s="1" t="s">
        <v>5104</v>
      </c>
      <c r="H4296" s="1" t="s">
        <v>5107</v>
      </c>
      <c r="I4296" s="3">
        <v>1</v>
      </c>
      <c r="J4296" s="1">
        <v>0</v>
      </c>
      <c r="K4296" s="1">
        <v>0</v>
      </c>
      <c r="L4296" s="3">
        <v>1</v>
      </c>
      <c r="M4296" s="6">
        <v>3.8</v>
      </c>
      <c r="N4296" s="13">
        <v>3.8</v>
      </c>
      <c r="O4296" s="3">
        <v>44</v>
      </c>
      <c r="P4296" s="1">
        <v>0.99</v>
      </c>
      <c r="Q4296" s="1">
        <v>0.99</v>
      </c>
      <c r="R4296" s="3">
        <v>47</v>
      </c>
      <c r="S4296" s="1">
        <v>100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3">
        <v>11</v>
      </c>
      <c r="AD4296" s="1">
        <v>9.9855619000000007E-2</v>
      </c>
      <c r="AE4296" s="1">
        <v>2.2143426940416901E-2</v>
      </c>
      <c r="AF4296" s="1">
        <v>4</v>
      </c>
      <c r="AG4296" s="2">
        <v>4</v>
      </c>
      <c r="AH4296" s="1">
        <v>11</v>
      </c>
      <c r="AI4296" s="1">
        <v>3</v>
      </c>
      <c r="AJ4296" s="1">
        <v>3</v>
      </c>
      <c r="AK4296" s="1">
        <v>51</v>
      </c>
    </row>
    <row r="4297" spans="1:37" x14ac:dyDescent="0.2">
      <c r="A4297" t="s">
        <v>4295</v>
      </c>
      <c r="B4297" t="s">
        <v>6025</v>
      </c>
      <c r="C4297" t="s">
        <v>6026</v>
      </c>
      <c r="D4297" t="s">
        <v>13498</v>
      </c>
      <c r="E4297" t="s">
        <v>13499</v>
      </c>
      <c r="F4297" s="35" t="s">
        <v>13500</v>
      </c>
      <c r="G4297" s="1" t="s">
        <v>5107</v>
      </c>
      <c r="H4297" s="1" t="s">
        <v>5107</v>
      </c>
      <c r="I4297" s="3">
        <v>1</v>
      </c>
      <c r="J4297" s="1">
        <v>1</v>
      </c>
      <c r="K4297" s="1">
        <v>1</v>
      </c>
      <c r="L4297" s="3">
        <v>1</v>
      </c>
      <c r="M4297" s="6">
        <v>476.7</v>
      </c>
      <c r="N4297" s="13">
        <v>476.7</v>
      </c>
      <c r="O4297" s="3">
        <v>44</v>
      </c>
      <c r="P4297" s="1">
        <v>2.12</v>
      </c>
      <c r="Q4297" s="1">
        <v>2.12</v>
      </c>
      <c r="R4297" s="3">
        <v>47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100</v>
      </c>
      <c r="AC4297" s="3">
        <v>11</v>
      </c>
      <c r="AD4297" s="1">
        <v>-9.0224465000000004E-2</v>
      </c>
      <c r="AE4297" s="1">
        <v>7.4363546281954504E-2</v>
      </c>
      <c r="AF4297" s="1">
        <v>1</v>
      </c>
      <c r="AG4297" s="1">
        <v>1</v>
      </c>
      <c r="AH4297" s="1">
        <v>11</v>
      </c>
      <c r="AI4297" s="1">
        <v>2</v>
      </c>
      <c r="AJ4297" s="1">
        <v>2</v>
      </c>
      <c r="AK4297" s="1">
        <v>51</v>
      </c>
    </row>
    <row r="4298" spans="1:37" x14ac:dyDescent="0.2">
      <c r="A4298" t="s">
        <v>4296</v>
      </c>
      <c r="B4298" t="s">
        <v>5168</v>
      </c>
      <c r="C4298" t="s">
        <v>5169</v>
      </c>
      <c r="D4298" t="s">
        <v>13501</v>
      </c>
      <c r="E4298" t="s">
        <v>13502</v>
      </c>
      <c r="F4298" s="35" t="s">
        <v>13503</v>
      </c>
      <c r="G4298" s="1" t="s">
        <v>5104</v>
      </c>
      <c r="H4298" s="1" t="s">
        <v>5104</v>
      </c>
      <c r="I4298" s="3">
        <v>1</v>
      </c>
      <c r="J4298" s="1">
        <v>0</v>
      </c>
      <c r="K4298" s="1">
        <v>0</v>
      </c>
      <c r="L4298" s="3">
        <v>1</v>
      </c>
      <c r="M4298" s="6">
        <v>132.19999999999999</v>
      </c>
      <c r="N4298" s="13">
        <v>132.19999999999999</v>
      </c>
      <c r="O4298" s="3">
        <v>44</v>
      </c>
      <c r="P4298" s="1">
        <v>1.0525</v>
      </c>
      <c r="Q4298" s="1">
        <v>1.0525</v>
      </c>
      <c r="R4298" s="3">
        <v>47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60</v>
      </c>
      <c r="Z4298" s="1">
        <v>40</v>
      </c>
      <c r="AA4298" s="1">
        <v>0</v>
      </c>
      <c r="AB4298" s="1">
        <v>0</v>
      </c>
      <c r="AC4298" s="3">
        <v>11</v>
      </c>
      <c r="AD4298" s="1">
        <v>-2.9653756999999999E-2</v>
      </c>
      <c r="AE4298" s="1">
        <v>-0.11261092804183</v>
      </c>
      <c r="AF4298" s="1">
        <v>3</v>
      </c>
      <c r="AG4298" s="1">
        <v>3</v>
      </c>
      <c r="AH4298" s="1">
        <v>11</v>
      </c>
      <c r="AI4298" s="1">
        <v>16</v>
      </c>
      <c r="AJ4298" s="1">
        <v>16</v>
      </c>
      <c r="AK4298" s="1">
        <v>51</v>
      </c>
    </row>
    <row r="4299" spans="1:37" x14ac:dyDescent="0.2">
      <c r="A4299" t="s">
        <v>4297</v>
      </c>
      <c r="B4299" t="s">
        <v>5168</v>
      </c>
      <c r="C4299" t="s">
        <v>5169</v>
      </c>
      <c r="D4299" t="s">
        <v>13501</v>
      </c>
      <c r="E4299" t="s">
        <v>13504</v>
      </c>
      <c r="F4299" s="35" t="s">
        <v>13505</v>
      </c>
      <c r="G4299" s="1" t="s">
        <v>5104</v>
      </c>
      <c r="H4299" s="1" t="s">
        <v>5104</v>
      </c>
      <c r="I4299" s="3">
        <v>1</v>
      </c>
      <c r="J4299" s="1">
        <v>0</v>
      </c>
      <c r="K4299" s="1">
        <v>0</v>
      </c>
      <c r="L4299" s="3">
        <v>1</v>
      </c>
      <c r="M4299" s="6">
        <v>82.5</v>
      </c>
      <c r="N4299" s="13">
        <v>82.5</v>
      </c>
      <c r="O4299" s="3">
        <v>44</v>
      </c>
      <c r="P4299" s="1">
        <v>0.99</v>
      </c>
      <c r="Q4299" s="1">
        <v>0.99</v>
      </c>
      <c r="R4299" s="3">
        <v>47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60</v>
      </c>
      <c r="Z4299" s="1">
        <v>40</v>
      </c>
      <c r="AA4299" s="1">
        <v>0</v>
      </c>
      <c r="AB4299" s="1">
        <v>0</v>
      </c>
      <c r="AC4299" s="3">
        <v>11</v>
      </c>
      <c r="AD4299" s="1">
        <v>-2.9653756999999999E-2</v>
      </c>
      <c r="AE4299" s="1">
        <v>-0.11261092804183</v>
      </c>
      <c r="AF4299" s="1">
        <v>3</v>
      </c>
      <c r="AG4299" s="1">
        <v>3</v>
      </c>
      <c r="AH4299" s="1">
        <v>11</v>
      </c>
      <c r="AI4299" s="1">
        <v>6</v>
      </c>
      <c r="AJ4299" s="1">
        <v>6</v>
      </c>
      <c r="AK4299" s="1">
        <v>51</v>
      </c>
    </row>
    <row r="4300" spans="1:37" x14ac:dyDescent="0.2">
      <c r="A4300" t="s">
        <v>4298</v>
      </c>
      <c r="B4300" t="s">
        <v>5168</v>
      </c>
      <c r="C4300" t="s">
        <v>5169</v>
      </c>
      <c r="D4300" t="s">
        <v>13501</v>
      </c>
      <c r="E4300" t="s">
        <v>13506</v>
      </c>
      <c r="F4300" s="35" t="s">
        <v>13507</v>
      </c>
      <c r="G4300" s="1" t="s">
        <v>5104</v>
      </c>
      <c r="H4300" s="1" t="s">
        <v>5104</v>
      </c>
      <c r="I4300" s="3">
        <v>1</v>
      </c>
      <c r="J4300" s="1">
        <v>0</v>
      </c>
      <c r="K4300" s="1">
        <v>0</v>
      </c>
      <c r="L4300" s="3">
        <v>1</v>
      </c>
      <c r="M4300" s="6">
        <v>171</v>
      </c>
      <c r="N4300" s="13">
        <v>171</v>
      </c>
      <c r="O4300" s="3">
        <v>44</v>
      </c>
      <c r="P4300" s="1">
        <v>0.98</v>
      </c>
      <c r="Q4300" s="1">
        <v>0.98</v>
      </c>
      <c r="R4300" s="3">
        <v>47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60</v>
      </c>
      <c r="Z4300" s="1">
        <v>40</v>
      </c>
      <c r="AA4300" s="1">
        <v>0</v>
      </c>
      <c r="AB4300" s="1">
        <v>0</v>
      </c>
      <c r="AC4300" s="3">
        <v>11</v>
      </c>
      <c r="AD4300" s="1">
        <v>-2.9653756999999999E-2</v>
      </c>
      <c r="AE4300" s="1">
        <v>-0.11261092804183</v>
      </c>
      <c r="AF4300" s="1">
        <v>3</v>
      </c>
      <c r="AG4300" s="1">
        <v>3</v>
      </c>
      <c r="AH4300" s="1">
        <v>11</v>
      </c>
      <c r="AI4300" s="1">
        <v>4</v>
      </c>
      <c r="AJ4300" s="1">
        <v>4</v>
      </c>
      <c r="AK4300" s="1">
        <v>51</v>
      </c>
    </row>
    <row r="4301" spans="1:37" x14ac:dyDescent="0.2">
      <c r="A4301" t="s">
        <v>4299</v>
      </c>
      <c r="B4301" t="s">
        <v>5168</v>
      </c>
      <c r="C4301" t="s">
        <v>5169</v>
      </c>
      <c r="D4301" t="s">
        <v>13501</v>
      </c>
      <c r="E4301" t="s">
        <v>5171</v>
      </c>
      <c r="F4301" s="35" t="s">
        <v>13508</v>
      </c>
      <c r="G4301" s="1" t="s">
        <v>5104</v>
      </c>
      <c r="H4301" s="1" t="s">
        <v>5104</v>
      </c>
      <c r="I4301" s="3">
        <v>1</v>
      </c>
      <c r="J4301" s="1">
        <v>0</v>
      </c>
      <c r="K4301" s="1">
        <v>0</v>
      </c>
      <c r="L4301" s="3">
        <v>1</v>
      </c>
      <c r="M4301" s="6">
        <v>56.3</v>
      </c>
      <c r="N4301" s="13">
        <v>56.3</v>
      </c>
      <c r="O4301" s="3">
        <v>44</v>
      </c>
      <c r="P4301" s="1">
        <v>1</v>
      </c>
      <c r="Q4301" s="1">
        <v>1</v>
      </c>
      <c r="R4301" s="3">
        <v>47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60</v>
      </c>
      <c r="Z4301" s="1">
        <v>40</v>
      </c>
      <c r="AA4301" s="1">
        <v>0</v>
      </c>
      <c r="AB4301" s="1">
        <v>0</v>
      </c>
      <c r="AC4301" s="3">
        <v>11</v>
      </c>
      <c r="AD4301" s="1">
        <v>-2.9653756999999999E-2</v>
      </c>
      <c r="AE4301" s="1">
        <v>-0.11261092804183</v>
      </c>
      <c r="AF4301" s="1">
        <v>3</v>
      </c>
      <c r="AG4301" s="1">
        <v>3</v>
      </c>
      <c r="AH4301" s="1">
        <v>11</v>
      </c>
      <c r="AI4301" s="1">
        <v>3</v>
      </c>
      <c r="AJ4301" s="1">
        <v>3</v>
      </c>
      <c r="AK4301" s="1">
        <v>51</v>
      </c>
    </row>
    <row r="4302" spans="1:37" x14ac:dyDescent="0.2">
      <c r="A4302" t="s">
        <v>4300</v>
      </c>
      <c r="B4302" t="s">
        <v>5168</v>
      </c>
      <c r="C4302" t="s">
        <v>5169</v>
      </c>
      <c r="D4302" t="s">
        <v>13501</v>
      </c>
      <c r="E4302" t="s">
        <v>5160</v>
      </c>
      <c r="F4302" s="35" t="s">
        <v>13509</v>
      </c>
      <c r="G4302" s="1" t="s">
        <v>5104</v>
      </c>
      <c r="H4302" s="1" t="s">
        <v>5104</v>
      </c>
      <c r="I4302" s="3">
        <v>1</v>
      </c>
      <c r="J4302" s="1">
        <v>0</v>
      </c>
      <c r="K4302" s="1">
        <v>0</v>
      </c>
      <c r="L4302" s="3">
        <v>1</v>
      </c>
      <c r="M4302" s="6">
        <v>103</v>
      </c>
      <c r="N4302" s="13">
        <v>103</v>
      </c>
      <c r="O4302" s="3">
        <v>44</v>
      </c>
      <c r="P4302" s="1" t="s">
        <v>2</v>
      </c>
      <c r="Q4302" s="1">
        <v>1.3433999999999999</v>
      </c>
      <c r="R4302" s="3" t="s">
        <v>14989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60</v>
      </c>
      <c r="Z4302" s="1">
        <v>40</v>
      </c>
      <c r="AA4302" s="1">
        <v>0</v>
      </c>
      <c r="AB4302" s="1">
        <v>0</v>
      </c>
      <c r="AC4302" s="3">
        <v>11</v>
      </c>
      <c r="AD4302" s="1">
        <v>-2.9653756999999999E-2</v>
      </c>
      <c r="AE4302" s="1">
        <v>-0.11261092804183</v>
      </c>
      <c r="AF4302" s="1">
        <v>3</v>
      </c>
      <c r="AG4302" s="1">
        <v>3</v>
      </c>
      <c r="AH4302" s="1">
        <v>11</v>
      </c>
      <c r="AI4302" s="1">
        <v>4</v>
      </c>
      <c r="AJ4302" s="1">
        <v>4</v>
      </c>
      <c r="AK4302" s="1">
        <v>51</v>
      </c>
    </row>
    <row r="4303" spans="1:37" x14ac:dyDescent="0.2">
      <c r="A4303" t="s">
        <v>4301</v>
      </c>
      <c r="B4303" t="s">
        <v>5168</v>
      </c>
      <c r="C4303" t="s">
        <v>5169</v>
      </c>
      <c r="D4303" t="s">
        <v>13501</v>
      </c>
      <c r="E4303" t="s">
        <v>13510</v>
      </c>
      <c r="F4303" s="35" t="s">
        <v>13511</v>
      </c>
      <c r="G4303" s="1" t="s">
        <v>5104</v>
      </c>
      <c r="H4303" s="1" t="s">
        <v>5104</v>
      </c>
      <c r="I4303" s="3">
        <v>1</v>
      </c>
      <c r="J4303" s="1">
        <v>0</v>
      </c>
      <c r="K4303" s="1">
        <v>0</v>
      </c>
      <c r="L4303" s="3">
        <v>1</v>
      </c>
      <c r="M4303" s="6">
        <v>97.1</v>
      </c>
      <c r="N4303" s="13">
        <v>97.1</v>
      </c>
      <c r="O4303" s="3">
        <v>44</v>
      </c>
      <c r="P4303" s="1">
        <v>1.0075000000000001</v>
      </c>
      <c r="Q4303" s="1">
        <v>1.0075000000000001</v>
      </c>
      <c r="R4303" s="3">
        <v>47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60</v>
      </c>
      <c r="Z4303" s="1">
        <v>40</v>
      </c>
      <c r="AA4303" s="1">
        <v>0</v>
      </c>
      <c r="AB4303" s="1">
        <v>0</v>
      </c>
      <c r="AC4303" s="3">
        <v>11</v>
      </c>
      <c r="AD4303" s="1">
        <v>-2.9653756999999999E-2</v>
      </c>
      <c r="AE4303" s="1">
        <v>-0.11261092804183</v>
      </c>
      <c r="AF4303" s="1">
        <v>3</v>
      </c>
      <c r="AG4303" s="1">
        <v>3</v>
      </c>
      <c r="AH4303" s="1">
        <v>11</v>
      </c>
      <c r="AI4303" s="1">
        <v>8</v>
      </c>
      <c r="AJ4303" s="1">
        <v>8</v>
      </c>
      <c r="AK4303" s="1">
        <v>51</v>
      </c>
    </row>
    <row r="4304" spans="1:37" x14ac:dyDescent="0.2">
      <c r="A4304" t="s">
        <v>4302</v>
      </c>
      <c r="B4304" t="s">
        <v>5168</v>
      </c>
      <c r="C4304" t="s">
        <v>5169</v>
      </c>
      <c r="D4304" t="s">
        <v>13501</v>
      </c>
      <c r="E4304" t="s">
        <v>13512</v>
      </c>
      <c r="F4304" s="35" t="s">
        <v>13513</v>
      </c>
      <c r="G4304" s="1" t="s">
        <v>5104</v>
      </c>
      <c r="H4304" s="1" t="s">
        <v>5104</v>
      </c>
      <c r="I4304" s="3">
        <v>1</v>
      </c>
      <c r="J4304" s="1">
        <v>0</v>
      </c>
      <c r="K4304" s="1">
        <v>0</v>
      </c>
      <c r="L4304" s="3">
        <v>1</v>
      </c>
      <c r="M4304" s="6">
        <v>90.8</v>
      </c>
      <c r="N4304" s="13">
        <v>90.8</v>
      </c>
      <c r="O4304" s="3">
        <v>44</v>
      </c>
      <c r="P4304" s="1" t="s">
        <v>2</v>
      </c>
      <c r="Q4304" s="1">
        <v>1.2751999999999999</v>
      </c>
      <c r="R4304" s="3" t="s">
        <v>14989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60</v>
      </c>
      <c r="Z4304" s="1">
        <v>40</v>
      </c>
      <c r="AA4304" s="1">
        <v>0</v>
      </c>
      <c r="AB4304" s="1">
        <v>0</v>
      </c>
      <c r="AC4304" s="3">
        <v>11</v>
      </c>
      <c r="AD4304" s="1">
        <v>-2.9653756999999999E-2</v>
      </c>
      <c r="AE4304" s="1">
        <v>-0.11261092804183</v>
      </c>
      <c r="AF4304" s="1">
        <v>3</v>
      </c>
      <c r="AG4304" s="1">
        <v>3</v>
      </c>
      <c r="AH4304" s="1">
        <v>11</v>
      </c>
      <c r="AI4304" s="1">
        <v>1</v>
      </c>
      <c r="AJ4304" s="1">
        <v>1</v>
      </c>
      <c r="AK4304" s="1">
        <v>51</v>
      </c>
    </row>
    <row r="4305" spans="1:37" x14ac:dyDescent="0.2">
      <c r="A4305" t="s">
        <v>4303</v>
      </c>
      <c r="B4305" t="s">
        <v>5168</v>
      </c>
      <c r="C4305" t="s">
        <v>5169</v>
      </c>
      <c r="D4305" t="s">
        <v>13501</v>
      </c>
      <c r="E4305" t="s">
        <v>7549</v>
      </c>
      <c r="F4305" s="35" t="s">
        <v>13514</v>
      </c>
      <c r="G4305" s="1" t="s">
        <v>5104</v>
      </c>
      <c r="H4305" s="1" t="s">
        <v>5104</v>
      </c>
      <c r="I4305" s="3">
        <v>1</v>
      </c>
      <c r="J4305" s="1">
        <v>0</v>
      </c>
      <c r="K4305" s="1">
        <v>0</v>
      </c>
      <c r="L4305" s="3">
        <v>1</v>
      </c>
      <c r="M4305" s="6">
        <v>62.1</v>
      </c>
      <c r="N4305" s="13">
        <v>62.1</v>
      </c>
      <c r="O4305" s="3">
        <v>44</v>
      </c>
      <c r="P4305" s="1">
        <v>1.165</v>
      </c>
      <c r="Q4305" s="1">
        <v>1.165</v>
      </c>
      <c r="R4305" s="3">
        <v>47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60</v>
      </c>
      <c r="Z4305" s="1">
        <v>40</v>
      </c>
      <c r="AA4305" s="1">
        <v>0</v>
      </c>
      <c r="AB4305" s="1">
        <v>0</v>
      </c>
      <c r="AC4305" s="3">
        <v>11</v>
      </c>
      <c r="AD4305" s="1">
        <v>-2.9653756999999999E-2</v>
      </c>
      <c r="AE4305" s="1">
        <v>-0.11261092804183</v>
      </c>
      <c r="AF4305" s="1">
        <v>3</v>
      </c>
      <c r="AG4305" s="1">
        <v>3</v>
      </c>
      <c r="AH4305" s="1">
        <v>11</v>
      </c>
      <c r="AI4305" s="1">
        <v>6</v>
      </c>
      <c r="AJ4305" s="1">
        <v>6</v>
      </c>
      <c r="AK4305" s="1">
        <v>51</v>
      </c>
    </row>
    <row r="4306" spans="1:37" x14ac:dyDescent="0.2">
      <c r="A4306" t="s">
        <v>4304</v>
      </c>
      <c r="B4306" t="s">
        <v>5168</v>
      </c>
      <c r="C4306" t="s">
        <v>5169</v>
      </c>
      <c r="D4306" t="s">
        <v>13501</v>
      </c>
      <c r="E4306" t="s">
        <v>13515</v>
      </c>
      <c r="F4306" s="35" t="s">
        <v>13516</v>
      </c>
      <c r="G4306" s="1" t="s">
        <v>5104</v>
      </c>
      <c r="H4306" s="1" t="s">
        <v>5104</v>
      </c>
      <c r="I4306" s="3">
        <v>1</v>
      </c>
      <c r="J4306" s="1">
        <v>0</v>
      </c>
      <c r="K4306" s="1">
        <v>0</v>
      </c>
      <c r="L4306" s="3">
        <v>1</v>
      </c>
      <c r="M4306" s="6">
        <v>44.1</v>
      </c>
      <c r="N4306" s="13">
        <v>44.1</v>
      </c>
      <c r="O4306" s="3">
        <v>44</v>
      </c>
      <c r="P4306" s="1">
        <v>0.98</v>
      </c>
      <c r="Q4306" s="1">
        <v>0.98</v>
      </c>
      <c r="R4306" s="3">
        <v>47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60</v>
      </c>
      <c r="Z4306" s="1">
        <v>40</v>
      </c>
      <c r="AA4306" s="1">
        <v>0</v>
      </c>
      <c r="AB4306" s="1">
        <v>0</v>
      </c>
      <c r="AC4306" s="3">
        <v>11</v>
      </c>
      <c r="AD4306" s="1">
        <v>-2.9653756999999999E-2</v>
      </c>
      <c r="AE4306" s="1">
        <v>-0.11261092804183</v>
      </c>
      <c r="AF4306" s="1">
        <v>3</v>
      </c>
      <c r="AG4306" s="1">
        <v>3</v>
      </c>
      <c r="AH4306" s="1">
        <v>11</v>
      </c>
      <c r="AI4306" s="1">
        <v>6</v>
      </c>
      <c r="AJ4306" s="1">
        <v>6</v>
      </c>
      <c r="AK4306" s="1">
        <v>51</v>
      </c>
    </row>
    <row r="4307" spans="1:37" x14ac:dyDescent="0.2">
      <c r="A4307" t="s">
        <v>4305</v>
      </c>
      <c r="B4307" t="s">
        <v>5168</v>
      </c>
      <c r="C4307" t="s">
        <v>5169</v>
      </c>
      <c r="D4307" t="s">
        <v>13501</v>
      </c>
      <c r="E4307" t="s">
        <v>13517</v>
      </c>
      <c r="F4307" s="35" t="s">
        <v>13518</v>
      </c>
      <c r="G4307" s="1" t="s">
        <v>5104</v>
      </c>
      <c r="H4307" s="1" t="s">
        <v>5104</v>
      </c>
      <c r="I4307" s="3">
        <v>1</v>
      </c>
      <c r="J4307" s="1">
        <v>0</v>
      </c>
      <c r="K4307" s="1">
        <v>0</v>
      </c>
      <c r="L4307" s="3">
        <v>1</v>
      </c>
      <c r="M4307" s="6">
        <v>90.8</v>
      </c>
      <c r="N4307" s="13">
        <v>90.8</v>
      </c>
      <c r="O4307" s="3">
        <v>44</v>
      </c>
      <c r="P4307" s="1">
        <v>1</v>
      </c>
      <c r="Q4307" s="1">
        <v>1</v>
      </c>
      <c r="R4307" s="3">
        <v>47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60</v>
      </c>
      <c r="Z4307" s="1">
        <v>40</v>
      </c>
      <c r="AA4307" s="1">
        <v>0</v>
      </c>
      <c r="AB4307" s="1">
        <v>0</v>
      </c>
      <c r="AC4307" s="3">
        <v>11</v>
      </c>
      <c r="AD4307" s="1">
        <v>-2.9653756999999999E-2</v>
      </c>
      <c r="AE4307" s="1">
        <v>-0.11261092804183</v>
      </c>
      <c r="AF4307" s="1">
        <v>3</v>
      </c>
      <c r="AG4307" s="1">
        <v>3</v>
      </c>
      <c r="AH4307" s="1">
        <v>11</v>
      </c>
      <c r="AI4307" s="1">
        <v>2</v>
      </c>
      <c r="AJ4307" s="1">
        <v>2</v>
      </c>
      <c r="AK4307" s="1">
        <v>51</v>
      </c>
    </row>
    <row r="4308" spans="1:37" x14ac:dyDescent="0.2">
      <c r="A4308" t="s">
        <v>4306</v>
      </c>
      <c r="B4308" t="s">
        <v>5123</v>
      </c>
      <c r="C4308" t="s">
        <v>5254</v>
      </c>
      <c r="D4308" t="s">
        <v>13519</v>
      </c>
      <c r="E4308" t="s">
        <v>8152</v>
      </c>
      <c r="F4308" s="35" t="s">
        <v>13520</v>
      </c>
      <c r="G4308" s="1" t="s">
        <v>5105</v>
      </c>
      <c r="H4308" s="1" t="s">
        <v>5105</v>
      </c>
      <c r="I4308" s="3">
        <v>2</v>
      </c>
      <c r="J4308" s="1">
        <v>0</v>
      </c>
      <c r="K4308" s="1">
        <v>0</v>
      </c>
      <c r="L4308" s="3">
        <v>1</v>
      </c>
      <c r="M4308" s="6">
        <v>688.3</v>
      </c>
      <c r="N4308" s="13">
        <v>688.3</v>
      </c>
      <c r="O4308" s="3">
        <v>44</v>
      </c>
      <c r="P4308" s="1">
        <v>1</v>
      </c>
      <c r="Q4308" s="1">
        <v>1</v>
      </c>
      <c r="R4308" s="3">
        <v>1</v>
      </c>
      <c r="S4308" s="1">
        <v>10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20</v>
      </c>
      <c r="Z4308" s="1">
        <v>0</v>
      </c>
      <c r="AA4308" s="1">
        <v>50</v>
      </c>
      <c r="AB4308" s="1">
        <v>20</v>
      </c>
      <c r="AC4308" s="3">
        <v>11</v>
      </c>
      <c r="AD4308" s="1">
        <v>-4.9022193999999998E-2</v>
      </c>
      <c r="AE4308" s="1">
        <v>-4.0751083045268401E-2</v>
      </c>
      <c r="AF4308" s="1">
        <v>3</v>
      </c>
      <c r="AG4308" s="1">
        <v>3</v>
      </c>
      <c r="AH4308" s="1">
        <v>11</v>
      </c>
      <c r="AI4308" s="1">
        <v>3</v>
      </c>
      <c r="AJ4308" s="1">
        <v>3</v>
      </c>
      <c r="AK4308" s="1">
        <v>51</v>
      </c>
    </row>
    <row r="4309" spans="1:37" x14ac:dyDescent="0.2">
      <c r="A4309" t="s">
        <v>4307</v>
      </c>
      <c r="B4309" t="s">
        <v>5233</v>
      </c>
      <c r="C4309" t="s">
        <v>5376</v>
      </c>
      <c r="D4309" t="s">
        <v>13521</v>
      </c>
      <c r="E4309" t="s">
        <v>13522</v>
      </c>
      <c r="F4309" s="35" t="s">
        <v>13523</v>
      </c>
      <c r="G4309" s="1" t="s">
        <v>5105</v>
      </c>
      <c r="H4309" s="1" t="s">
        <v>5105</v>
      </c>
      <c r="I4309" s="3">
        <v>2</v>
      </c>
      <c r="J4309" s="1">
        <v>0</v>
      </c>
      <c r="K4309" s="1">
        <v>0</v>
      </c>
      <c r="L4309" s="3">
        <v>1</v>
      </c>
      <c r="M4309" s="6">
        <v>143000</v>
      </c>
      <c r="N4309" s="13">
        <v>143000</v>
      </c>
      <c r="O4309" s="3">
        <v>44</v>
      </c>
      <c r="P4309" s="1">
        <v>1</v>
      </c>
      <c r="Q4309" s="1">
        <v>1</v>
      </c>
      <c r="R4309" s="3">
        <v>47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100</v>
      </c>
      <c r="AC4309" s="3">
        <v>11</v>
      </c>
      <c r="AD4309" s="1">
        <v>-9.0224465000000004E-2</v>
      </c>
      <c r="AE4309" s="1">
        <v>7.4363546281954504E-2</v>
      </c>
      <c r="AF4309" s="1">
        <v>1</v>
      </c>
      <c r="AG4309" s="1">
        <v>1</v>
      </c>
      <c r="AH4309" s="1">
        <v>11</v>
      </c>
      <c r="AI4309" s="1">
        <v>4</v>
      </c>
      <c r="AJ4309" s="1">
        <v>4</v>
      </c>
      <c r="AK4309" s="1">
        <v>51</v>
      </c>
    </row>
    <row r="4310" spans="1:37" x14ac:dyDescent="0.2">
      <c r="A4310" t="s">
        <v>4308</v>
      </c>
      <c r="B4310" t="s">
        <v>5233</v>
      </c>
      <c r="C4310" t="s">
        <v>5376</v>
      </c>
      <c r="D4310" t="s">
        <v>13521</v>
      </c>
      <c r="E4310" t="s">
        <v>13524</v>
      </c>
      <c r="F4310" s="35" t="s">
        <v>13525</v>
      </c>
      <c r="G4310" s="1" t="s">
        <v>5107</v>
      </c>
      <c r="H4310" s="1" t="s">
        <v>5107</v>
      </c>
      <c r="I4310" s="3">
        <v>11</v>
      </c>
      <c r="J4310" s="1">
        <v>1</v>
      </c>
      <c r="K4310" s="1">
        <v>1</v>
      </c>
      <c r="L4310" s="3">
        <v>1</v>
      </c>
      <c r="M4310" s="6">
        <v>73000</v>
      </c>
      <c r="N4310" s="13">
        <v>73000</v>
      </c>
      <c r="O4310" s="3">
        <v>44</v>
      </c>
      <c r="P4310" s="1">
        <v>1.01</v>
      </c>
      <c r="Q4310" s="1">
        <v>1.01</v>
      </c>
      <c r="R4310" s="3">
        <v>47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20</v>
      </c>
      <c r="Z4310" s="1">
        <v>0</v>
      </c>
      <c r="AA4310" s="1">
        <v>0</v>
      </c>
      <c r="AB4310" s="1">
        <v>80</v>
      </c>
      <c r="AC4310" s="3">
        <v>11</v>
      </c>
      <c r="AD4310" s="1">
        <v>-9.6483146000000006E-2</v>
      </c>
      <c r="AE4310" s="1">
        <v>2.2185339469567099E-2</v>
      </c>
      <c r="AF4310" s="1">
        <v>1</v>
      </c>
      <c r="AG4310" s="1">
        <v>1</v>
      </c>
      <c r="AH4310" s="1">
        <v>11</v>
      </c>
      <c r="AI4310" s="1">
        <v>6</v>
      </c>
      <c r="AJ4310" s="1">
        <v>6</v>
      </c>
      <c r="AK4310" s="1">
        <v>51</v>
      </c>
    </row>
    <row r="4311" spans="1:37" x14ac:dyDescent="0.2">
      <c r="A4311" t="s">
        <v>4309</v>
      </c>
      <c r="B4311" t="s">
        <v>5412</v>
      </c>
      <c r="C4311" t="s">
        <v>5413</v>
      </c>
      <c r="D4311" t="s">
        <v>13526</v>
      </c>
      <c r="E4311" t="s">
        <v>13527</v>
      </c>
      <c r="F4311" s="35" t="s">
        <v>13528</v>
      </c>
      <c r="G4311" s="1" t="s">
        <v>5105</v>
      </c>
      <c r="H4311" s="1" t="s">
        <v>5105</v>
      </c>
      <c r="I4311" s="3">
        <v>1</v>
      </c>
      <c r="J4311" s="1">
        <v>0</v>
      </c>
      <c r="K4311" s="1">
        <v>0</v>
      </c>
      <c r="L4311" s="3">
        <v>1</v>
      </c>
      <c r="M4311" s="6">
        <v>13000</v>
      </c>
      <c r="N4311" s="13">
        <v>13000</v>
      </c>
      <c r="O4311" s="3">
        <v>44</v>
      </c>
      <c r="P4311" s="1">
        <v>1</v>
      </c>
      <c r="Q4311" s="1">
        <v>1</v>
      </c>
      <c r="R4311" s="3">
        <v>1</v>
      </c>
      <c r="S4311" s="1">
        <v>10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90</v>
      </c>
      <c r="AC4311" s="36">
        <v>1</v>
      </c>
      <c r="AD4311" s="1">
        <v>-7.0512480000000002E-2</v>
      </c>
      <c r="AE4311" s="1">
        <v>7.1002344983720406E-2</v>
      </c>
      <c r="AF4311" s="1">
        <v>3</v>
      </c>
      <c r="AG4311" s="1">
        <v>3</v>
      </c>
      <c r="AH4311" s="1">
        <v>1</v>
      </c>
      <c r="AI4311" s="1">
        <v>1</v>
      </c>
      <c r="AJ4311" s="1">
        <v>1</v>
      </c>
      <c r="AK4311" s="1">
        <v>51</v>
      </c>
    </row>
    <row r="4312" spans="1:37" x14ac:dyDescent="0.2">
      <c r="A4312" t="s">
        <v>4310</v>
      </c>
      <c r="B4312" t="s">
        <v>5233</v>
      </c>
      <c r="C4312" t="s">
        <v>5234</v>
      </c>
      <c r="D4312" t="s">
        <v>13529</v>
      </c>
      <c r="E4312" t="s">
        <v>6338</v>
      </c>
      <c r="F4312" s="35" t="s">
        <v>13530</v>
      </c>
      <c r="G4312" s="1" t="s">
        <v>5105</v>
      </c>
      <c r="H4312" s="1" t="s">
        <v>5105</v>
      </c>
      <c r="I4312" s="3">
        <v>1</v>
      </c>
      <c r="J4312" s="1">
        <v>1</v>
      </c>
      <c r="K4312" s="1">
        <v>1</v>
      </c>
      <c r="L4312" s="3">
        <v>1</v>
      </c>
      <c r="M4312" s="6">
        <v>30000</v>
      </c>
      <c r="N4312" s="13">
        <v>30000</v>
      </c>
      <c r="O4312" s="3">
        <v>44</v>
      </c>
      <c r="P4312" s="1">
        <v>1</v>
      </c>
      <c r="Q4312" s="1">
        <v>1</v>
      </c>
      <c r="R4312" s="3">
        <v>47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100</v>
      </c>
      <c r="AC4312" s="3">
        <v>11</v>
      </c>
      <c r="AD4312" s="1">
        <v>-9.0224465000000004E-2</v>
      </c>
      <c r="AE4312" s="1">
        <v>7.4363546281954504E-2</v>
      </c>
      <c r="AF4312" s="1">
        <v>1</v>
      </c>
      <c r="AG4312" s="1">
        <v>1</v>
      </c>
      <c r="AH4312" s="1">
        <v>11</v>
      </c>
      <c r="AI4312" s="1">
        <v>4</v>
      </c>
      <c r="AJ4312" s="1">
        <v>4</v>
      </c>
      <c r="AK4312" s="1">
        <v>51</v>
      </c>
    </row>
    <row r="4313" spans="1:37" x14ac:dyDescent="0.2">
      <c r="A4313" t="s">
        <v>4311</v>
      </c>
      <c r="B4313" t="s">
        <v>5233</v>
      </c>
      <c r="C4313" t="s">
        <v>5234</v>
      </c>
      <c r="D4313" t="s">
        <v>13529</v>
      </c>
      <c r="E4313" t="s">
        <v>13531</v>
      </c>
      <c r="F4313" s="35" t="s">
        <v>13532</v>
      </c>
      <c r="G4313" s="1" t="s">
        <v>5105</v>
      </c>
      <c r="H4313" s="1" t="s">
        <v>5105</v>
      </c>
      <c r="I4313" s="3">
        <v>1</v>
      </c>
      <c r="J4313" s="1">
        <v>1</v>
      </c>
      <c r="K4313" s="1">
        <v>1</v>
      </c>
      <c r="L4313" s="3">
        <v>1</v>
      </c>
      <c r="M4313" s="6">
        <v>26100</v>
      </c>
      <c r="N4313" s="13">
        <v>26100</v>
      </c>
      <c r="O4313" s="3">
        <v>44</v>
      </c>
      <c r="P4313" s="1">
        <v>1</v>
      </c>
      <c r="Q4313" s="1">
        <v>1</v>
      </c>
      <c r="R4313" s="3">
        <v>47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100</v>
      </c>
      <c r="AC4313" s="3">
        <v>11</v>
      </c>
      <c r="AD4313" s="1">
        <v>-9.0224465000000004E-2</v>
      </c>
      <c r="AE4313" s="1">
        <v>7.4363546281954504E-2</v>
      </c>
      <c r="AF4313" s="1">
        <v>1</v>
      </c>
      <c r="AG4313" s="1">
        <v>1</v>
      </c>
      <c r="AH4313" s="1">
        <v>11</v>
      </c>
      <c r="AI4313" s="1">
        <v>5</v>
      </c>
      <c r="AJ4313" s="1">
        <v>5</v>
      </c>
      <c r="AK4313" s="1">
        <v>51</v>
      </c>
    </row>
    <row r="4314" spans="1:37" x14ac:dyDescent="0.2">
      <c r="A4314" t="s">
        <v>4312</v>
      </c>
      <c r="B4314" t="s">
        <v>5233</v>
      </c>
      <c r="C4314" t="s">
        <v>5376</v>
      </c>
      <c r="D4314" t="s">
        <v>13533</v>
      </c>
      <c r="E4314" t="s">
        <v>13534</v>
      </c>
      <c r="F4314" s="35" t="s">
        <v>13535</v>
      </c>
      <c r="G4314" s="1" t="s">
        <v>5104</v>
      </c>
      <c r="H4314" s="1" t="s">
        <v>5104</v>
      </c>
      <c r="I4314" s="3">
        <v>1</v>
      </c>
      <c r="J4314" s="1">
        <v>1</v>
      </c>
      <c r="K4314" s="1">
        <v>1</v>
      </c>
      <c r="L4314" s="3">
        <v>42</v>
      </c>
      <c r="M4314" s="6">
        <v>47500</v>
      </c>
      <c r="N4314" s="13">
        <v>47500</v>
      </c>
      <c r="O4314" s="3">
        <v>44</v>
      </c>
      <c r="P4314" s="1">
        <v>1</v>
      </c>
      <c r="Q4314" s="1">
        <v>1</v>
      </c>
      <c r="R4314" s="3">
        <v>47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100</v>
      </c>
      <c r="AC4314" s="3">
        <v>11</v>
      </c>
      <c r="AD4314" s="1">
        <v>-9.0224465000000004E-2</v>
      </c>
      <c r="AE4314" s="1">
        <v>7.4363546281954504E-2</v>
      </c>
      <c r="AF4314" s="1">
        <v>1</v>
      </c>
      <c r="AG4314" s="1">
        <v>1</v>
      </c>
      <c r="AH4314" s="1">
        <v>11</v>
      </c>
      <c r="AI4314" s="1">
        <v>4</v>
      </c>
      <c r="AJ4314" s="1">
        <v>4</v>
      </c>
      <c r="AK4314" s="1">
        <v>51</v>
      </c>
    </row>
    <row r="4315" spans="1:37" x14ac:dyDescent="0.2">
      <c r="A4315" t="s">
        <v>4313</v>
      </c>
      <c r="B4315" t="s">
        <v>5233</v>
      </c>
      <c r="C4315" t="s">
        <v>5376</v>
      </c>
      <c r="D4315" t="s">
        <v>13533</v>
      </c>
      <c r="E4315" t="s">
        <v>13536</v>
      </c>
      <c r="F4315" s="35" t="s">
        <v>13537</v>
      </c>
      <c r="G4315" s="1" t="s">
        <v>5104</v>
      </c>
      <c r="H4315" s="1" t="s">
        <v>5104</v>
      </c>
      <c r="I4315" s="3">
        <v>1</v>
      </c>
      <c r="J4315" s="1">
        <v>0</v>
      </c>
      <c r="K4315" s="1">
        <v>0</v>
      </c>
      <c r="L4315" s="3">
        <v>1</v>
      </c>
      <c r="M4315" s="6">
        <v>50000</v>
      </c>
      <c r="N4315" s="13">
        <v>50000</v>
      </c>
      <c r="O4315" s="3">
        <v>44</v>
      </c>
      <c r="P4315" s="1">
        <v>1</v>
      </c>
      <c r="Q4315" s="1">
        <v>1</v>
      </c>
      <c r="R4315" s="3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100</v>
      </c>
      <c r="AC4315" s="3">
        <v>11</v>
      </c>
      <c r="AD4315" s="1">
        <v>-9.0224465000000004E-2</v>
      </c>
      <c r="AE4315" s="1">
        <v>7.4363546281954504E-2</v>
      </c>
      <c r="AF4315" s="1">
        <v>1</v>
      </c>
      <c r="AG4315" s="1">
        <v>1</v>
      </c>
      <c r="AH4315" s="1">
        <v>11</v>
      </c>
      <c r="AI4315" s="1">
        <v>5</v>
      </c>
      <c r="AJ4315" s="1">
        <v>5</v>
      </c>
      <c r="AK4315" s="1">
        <v>51</v>
      </c>
    </row>
    <row r="4316" spans="1:37" x14ac:dyDescent="0.2">
      <c r="A4316" t="s">
        <v>4314</v>
      </c>
      <c r="B4316" t="s">
        <v>5233</v>
      </c>
      <c r="C4316" t="s">
        <v>5376</v>
      </c>
      <c r="D4316" t="s">
        <v>13533</v>
      </c>
      <c r="E4316" t="s">
        <v>13189</v>
      </c>
      <c r="F4316" s="35" t="s">
        <v>13538</v>
      </c>
      <c r="G4316" s="1" t="s">
        <v>5105</v>
      </c>
      <c r="H4316" s="1" t="s">
        <v>5105</v>
      </c>
      <c r="I4316" s="3">
        <v>1</v>
      </c>
      <c r="J4316" s="1">
        <v>1</v>
      </c>
      <c r="K4316" s="1">
        <v>1</v>
      </c>
      <c r="L4316" s="3">
        <v>1</v>
      </c>
      <c r="M4316" s="6">
        <v>63000</v>
      </c>
      <c r="N4316" s="13">
        <v>63000</v>
      </c>
      <c r="O4316" s="3">
        <v>44</v>
      </c>
      <c r="P4316" s="1">
        <v>1</v>
      </c>
      <c r="Q4316" s="1">
        <v>1</v>
      </c>
      <c r="R4316" s="3">
        <v>47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100</v>
      </c>
      <c r="AC4316" s="3">
        <v>11</v>
      </c>
      <c r="AD4316" s="1">
        <v>-9.0224465000000004E-2</v>
      </c>
      <c r="AE4316" s="1">
        <v>7.4363546281954504E-2</v>
      </c>
      <c r="AF4316" s="1">
        <v>1</v>
      </c>
      <c r="AG4316" s="1">
        <v>1</v>
      </c>
      <c r="AH4316" s="1">
        <v>11</v>
      </c>
      <c r="AI4316" s="1">
        <v>6</v>
      </c>
      <c r="AJ4316" s="1">
        <v>6</v>
      </c>
      <c r="AK4316" s="1">
        <v>51</v>
      </c>
    </row>
    <row r="4317" spans="1:37" x14ac:dyDescent="0.2">
      <c r="A4317" t="s">
        <v>4315</v>
      </c>
      <c r="B4317" t="s">
        <v>5233</v>
      </c>
      <c r="C4317" t="s">
        <v>5376</v>
      </c>
      <c r="D4317" t="s">
        <v>13533</v>
      </c>
      <c r="E4317" t="s">
        <v>5869</v>
      </c>
      <c r="F4317" s="35" t="s">
        <v>13539</v>
      </c>
      <c r="G4317" s="1" t="s">
        <v>5104</v>
      </c>
      <c r="H4317" s="1" t="s">
        <v>5104</v>
      </c>
      <c r="I4317" s="3">
        <v>1</v>
      </c>
      <c r="J4317" s="1">
        <v>1</v>
      </c>
      <c r="K4317" s="1">
        <v>1</v>
      </c>
      <c r="L4317" s="3">
        <v>42</v>
      </c>
      <c r="M4317" s="6">
        <v>180344.4</v>
      </c>
      <c r="N4317" s="13">
        <v>180344.4</v>
      </c>
      <c r="O4317" s="3">
        <v>44</v>
      </c>
      <c r="P4317" s="1">
        <v>1</v>
      </c>
      <c r="Q4317" s="1">
        <v>1</v>
      </c>
      <c r="R4317" s="3">
        <v>47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10</v>
      </c>
      <c r="Z4317" s="1">
        <v>0</v>
      </c>
      <c r="AA4317" s="1">
        <v>0</v>
      </c>
      <c r="AB4317" s="1">
        <v>90</v>
      </c>
      <c r="AC4317" s="3">
        <v>11</v>
      </c>
      <c r="AD4317" s="1">
        <v>-9.4039089000000006E-2</v>
      </c>
      <c r="AE4317" s="1">
        <v>4.7179421603605498E-2</v>
      </c>
      <c r="AF4317" s="1">
        <v>1</v>
      </c>
      <c r="AG4317" s="1">
        <v>1</v>
      </c>
      <c r="AH4317" s="1">
        <v>11</v>
      </c>
      <c r="AI4317" s="1">
        <v>13</v>
      </c>
      <c r="AJ4317" s="1">
        <v>13</v>
      </c>
      <c r="AK4317" s="1">
        <v>51</v>
      </c>
    </row>
    <row r="4318" spans="1:37" x14ac:dyDescent="0.2">
      <c r="A4318" t="s">
        <v>4316</v>
      </c>
      <c r="B4318" t="s">
        <v>5554</v>
      </c>
      <c r="C4318" t="s">
        <v>5555</v>
      </c>
      <c r="D4318" t="s">
        <v>13540</v>
      </c>
      <c r="E4318" t="s">
        <v>7324</v>
      </c>
      <c r="F4318" s="35" t="s">
        <v>13541</v>
      </c>
      <c r="G4318" s="1" t="s">
        <v>5104</v>
      </c>
      <c r="H4318" s="1" t="s">
        <v>5104</v>
      </c>
      <c r="I4318" s="3">
        <v>1</v>
      </c>
      <c r="J4318" s="1">
        <v>0</v>
      </c>
      <c r="K4318" s="1">
        <v>0</v>
      </c>
      <c r="L4318" s="3">
        <v>1</v>
      </c>
      <c r="M4318" s="6">
        <v>18.2</v>
      </c>
      <c r="N4318" s="13">
        <v>18.2</v>
      </c>
      <c r="O4318" s="3">
        <v>44</v>
      </c>
      <c r="P4318" s="1" t="s">
        <v>2</v>
      </c>
      <c r="Q4318" s="1">
        <v>3.8014999999999999</v>
      </c>
      <c r="R4318" s="3" t="s">
        <v>14989</v>
      </c>
      <c r="S4318" s="1">
        <v>100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3">
        <v>11</v>
      </c>
      <c r="AD4318" s="1">
        <v>9.9855619000000007E-2</v>
      </c>
      <c r="AE4318" s="1">
        <v>2.2143426940416901E-2</v>
      </c>
      <c r="AF4318" s="1">
        <v>1</v>
      </c>
      <c r="AG4318" s="1">
        <v>1</v>
      </c>
      <c r="AH4318" s="1">
        <v>11</v>
      </c>
      <c r="AI4318" s="1">
        <v>2</v>
      </c>
      <c r="AJ4318" s="1">
        <v>2</v>
      </c>
      <c r="AK4318" s="1">
        <v>51</v>
      </c>
    </row>
    <row r="4319" spans="1:37" x14ac:dyDescent="0.2">
      <c r="A4319" t="s">
        <v>4317</v>
      </c>
      <c r="B4319" t="s">
        <v>5168</v>
      </c>
      <c r="C4319" t="s">
        <v>5896</v>
      </c>
      <c r="D4319" t="s">
        <v>13542</v>
      </c>
      <c r="E4319" t="s">
        <v>9955</v>
      </c>
      <c r="F4319" s="35" t="s">
        <v>13543</v>
      </c>
      <c r="G4319" s="1" t="s">
        <v>5104</v>
      </c>
      <c r="H4319" s="1" t="s">
        <v>5107</v>
      </c>
      <c r="I4319" s="3">
        <v>1</v>
      </c>
      <c r="J4319" s="1">
        <v>0</v>
      </c>
      <c r="K4319" s="1">
        <v>0</v>
      </c>
      <c r="L4319" s="3">
        <v>1</v>
      </c>
      <c r="M4319" s="6">
        <v>42.1</v>
      </c>
      <c r="N4319" s="13">
        <v>42.1</v>
      </c>
      <c r="O4319" s="3">
        <v>44</v>
      </c>
      <c r="P4319" s="1">
        <v>1</v>
      </c>
      <c r="Q4319" s="1">
        <v>1</v>
      </c>
      <c r="R4319" s="3">
        <v>1</v>
      </c>
      <c r="S4319" s="1">
        <v>100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3">
        <v>11</v>
      </c>
      <c r="AD4319" s="1">
        <v>9.9855619000000007E-2</v>
      </c>
      <c r="AE4319" s="1">
        <v>2.2143426940416901E-2</v>
      </c>
      <c r="AF4319" s="1">
        <v>4</v>
      </c>
      <c r="AG4319" s="2">
        <v>4</v>
      </c>
      <c r="AH4319" s="1">
        <v>11</v>
      </c>
      <c r="AI4319" s="1">
        <v>5</v>
      </c>
      <c r="AJ4319" s="1">
        <v>5</v>
      </c>
      <c r="AK4319" s="1">
        <v>51</v>
      </c>
    </row>
    <row r="4320" spans="1:37" x14ac:dyDescent="0.2">
      <c r="A4320" t="s">
        <v>4318</v>
      </c>
      <c r="B4320" t="s">
        <v>5168</v>
      </c>
      <c r="C4320" t="s">
        <v>5896</v>
      </c>
      <c r="D4320" t="s">
        <v>13542</v>
      </c>
      <c r="E4320" t="s">
        <v>13544</v>
      </c>
      <c r="F4320" s="35" t="s">
        <v>13545</v>
      </c>
      <c r="G4320" s="1" t="s">
        <v>5104</v>
      </c>
      <c r="H4320" s="1" t="s">
        <v>5107</v>
      </c>
      <c r="I4320" s="3">
        <v>1</v>
      </c>
      <c r="J4320" s="1">
        <v>0</v>
      </c>
      <c r="K4320" s="1">
        <v>0</v>
      </c>
      <c r="L4320" s="3">
        <v>1</v>
      </c>
      <c r="M4320" s="6">
        <v>23</v>
      </c>
      <c r="N4320" s="13">
        <v>23</v>
      </c>
      <c r="O4320" s="3">
        <v>44</v>
      </c>
      <c r="P4320" s="1">
        <v>1</v>
      </c>
      <c r="Q4320" s="1">
        <v>1</v>
      </c>
      <c r="R4320" s="3">
        <v>1</v>
      </c>
      <c r="S4320" s="1">
        <v>100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3">
        <v>11</v>
      </c>
      <c r="AD4320" s="1">
        <v>9.9855619000000007E-2</v>
      </c>
      <c r="AE4320" s="1">
        <v>2.2143426940416901E-2</v>
      </c>
      <c r="AF4320" s="1">
        <v>4</v>
      </c>
      <c r="AG4320" s="2">
        <v>4</v>
      </c>
      <c r="AH4320" s="1">
        <v>11</v>
      </c>
      <c r="AI4320" s="1">
        <v>3</v>
      </c>
      <c r="AJ4320" s="1">
        <v>3</v>
      </c>
      <c r="AK4320" s="1">
        <v>51</v>
      </c>
    </row>
    <row r="4321" spans="1:37" x14ac:dyDescent="0.2">
      <c r="A4321" t="s">
        <v>4319</v>
      </c>
      <c r="B4321" t="s">
        <v>5168</v>
      </c>
      <c r="C4321" t="s">
        <v>5896</v>
      </c>
      <c r="D4321" t="s">
        <v>13542</v>
      </c>
      <c r="E4321" t="s">
        <v>13546</v>
      </c>
      <c r="F4321" s="35" t="s">
        <v>13547</v>
      </c>
      <c r="G4321" s="1" t="s">
        <v>5104</v>
      </c>
      <c r="H4321" s="1" t="s">
        <v>5104</v>
      </c>
      <c r="I4321" s="3">
        <v>1</v>
      </c>
      <c r="J4321" s="1">
        <v>0</v>
      </c>
      <c r="K4321" s="1">
        <v>0</v>
      </c>
      <c r="L4321" s="3">
        <v>1</v>
      </c>
      <c r="M4321" s="6">
        <v>100</v>
      </c>
      <c r="N4321" s="13">
        <v>100</v>
      </c>
      <c r="O4321" s="3">
        <v>44</v>
      </c>
      <c r="P4321" s="1">
        <v>1</v>
      </c>
      <c r="Q4321" s="1">
        <v>1</v>
      </c>
      <c r="R4321" s="3">
        <v>47</v>
      </c>
      <c r="S4321" s="1">
        <v>100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3">
        <v>11</v>
      </c>
      <c r="AD4321" s="1">
        <v>9.9855619000000007E-2</v>
      </c>
      <c r="AE4321" s="1">
        <v>2.2143426940416901E-2</v>
      </c>
      <c r="AF4321" s="1">
        <v>4</v>
      </c>
      <c r="AG4321" s="2">
        <v>4</v>
      </c>
      <c r="AH4321" s="1">
        <v>11</v>
      </c>
      <c r="AI4321" s="1">
        <v>1</v>
      </c>
      <c r="AJ4321" s="1">
        <v>1</v>
      </c>
      <c r="AK4321" s="1">
        <v>51</v>
      </c>
    </row>
    <row r="4322" spans="1:37" x14ac:dyDescent="0.2">
      <c r="A4322" t="s">
        <v>4320</v>
      </c>
      <c r="B4322" t="s">
        <v>5168</v>
      </c>
      <c r="C4322" t="s">
        <v>5896</v>
      </c>
      <c r="D4322" t="s">
        <v>13542</v>
      </c>
      <c r="E4322" t="s">
        <v>13548</v>
      </c>
      <c r="F4322" s="35" t="s">
        <v>13549</v>
      </c>
      <c r="G4322" s="1" t="s">
        <v>5104</v>
      </c>
      <c r="H4322" s="1" t="s">
        <v>5104</v>
      </c>
      <c r="I4322" s="3">
        <v>11</v>
      </c>
      <c r="J4322" s="1">
        <v>0</v>
      </c>
      <c r="K4322" s="1">
        <v>0</v>
      </c>
      <c r="L4322" s="3">
        <v>1</v>
      </c>
      <c r="M4322" s="6">
        <v>41.8</v>
      </c>
      <c r="N4322" s="13">
        <v>41.8</v>
      </c>
      <c r="O4322" s="3">
        <v>44</v>
      </c>
      <c r="P4322" s="1">
        <v>1</v>
      </c>
      <c r="Q4322" s="1">
        <v>1</v>
      </c>
      <c r="R4322" s="3">
        <v>47</v>
      </c>
      <c r="S4322" s="1">
        <v>100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3">
        <v>11</v>
      </c>
      <c r="AD4322" s="1">
        <v>9.9855619000000007E-2</v>
      </c>
      <c r="AE4322" s="1">
        <v>2.2143426940416901E-2</v>
      </c>
      <c r="AF4322" s="1">
        <v>4</v>
      </c>
      <c r="AG4322" s="2">
        <v>4</v>
      </c>
      <c r="AH4322" s="1">
        <v>11</v>
      </c>
      <c r="AI4322" s="1">
        <v>10</v>
      </c>
      <c r="AJ4322" s="1">
        <v>10</v>
      </c>
      <c r="AK4322" s="1">
        <v>51</v>
      </c>
    </row>
    <row r="4323" spans="1:37" x14ac:dyDescent="0.2">
      <c r="A4323" t="s">
        <v>4321</v>
      </c>
      <c r="B4323" t="s">
        <v>5168</v>
      </c>
      <c r="C4323" t="s">
        <v>5896</v>
      </c>
      <c r="D4323" t="s">
        <v>13550</v>
      </c>
      <c r="E4323" t="s">
        <v>13551</v>
      </c>
      <c r="F4323" s="35" t="s">
        <v>13552</v>
      </c>
      <c r="G4323" s="1" t="s">
        <v>5104</v>
      </c>
      <c r="H4323" s="1" t="s">
        <v>5104</v>
      </c>
      <c r="I4323" s="3">
        <v>1</v>
      </c>
      <c r="J4323" s="1">
        <v>1</v>
      </c>
      <c r="K4323" s="1">
        <v>1</v>
      </c>
      <c r="L4323" s="3">
        <v>1</v>
      </c>
      <c r="M4323" s="6">
        <v>5</v>
      </c>
      <c r="N4323" s="13">
        <v>5</v>
      </c>
      <c r="O4323" s="3">
        <v>44</v>
      </c>
      <c r="P4323" s="1">
        <v>1</v>
      </c>
      <c r="Q4323" s="1">
        <v>1</v>
      </c>
      <c r="R4323" s="3">
        <v>1</v>
      </c>
      <c r="S4323" s="1">
        <v>100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3">
        <v>11</v>
      </c>
      <c r="AD4323" s="1">
        <v>9.9855619000000007E-2</v>
      </c>
      <c r="AE4323" s="1">
        <v>2.2143426940416901E-2</v>
      </c>
      <c r="AF4323" s="1">
        <v>4</v>
      </c>
      <c r="AG4323" s="2">
        <v>4</v>
      </c>
      <c r="AH4323" s="1">
        <v>11</v>
      </c>
      <c r="AI4323" s="1">
        <v>2</v>
      </c>
      <c r="AJ4323" s="1">
        <v>2</v>
      </c>
      <c r="AK4323" s="1">
        <v>51</v>
      </c>
    </row>
    <row r="4324" spans="1:37" x14ac:dyDescent="0.2">
      <c r="A4324" t="s">
        <v>4322</v>
      </c>
      <c r="B4324" t="s">
        <v>5168</v>
      </c>
      <c r="C4324" t="s">
        <v>5896</v>
      </c>
      <c r="D4324" t="s">
        <v>13550</v>
      </c>
      <c r="E4324" t="s">
        <v>13553</v>
      </c>
      <c r="F4324" s="35" t="s">
        <v>13554</v>
      </c>
      <c r="G4324" s="1" t="s">
        <v>5104</v>
      </c>
      <c r="H4324" s="1" t="s">
        <v>5107</v>
      </c>
      <c r="I4324" s="3">
        <v>1</v>
      </c>
      <c r="J4324" s="1">
        <v>1</v>
      </c>
      <c r="K4324" s="1">
        <v>1</v>
      </c>
      <c r="L4324" s="3">
        <v>1</v>
      </c>
      <c r="M4324" s="6">
        <v>7.8</v>
      </c>
      <c r="N4324" s="13">
        <v>7.8</v>
      </c>
      <c r="O4324" s="3">
        <v>44</v>
      </c>
      <c r="P4324" s="1">
        <v>0.99250000000000005</v>
      </c>
      <c r="Q4324" s="1">
        <v>0.99250000000000005</v>
      </c>
      <c r="R4324" s="3">
        <v>47</v>
      </c>
      <c r="S4324" s="1">
        <v>100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3">
        <v>11</v>
      </c>
      <c r="AD4324" s="1">
        <v>9.9855619000000007E-2</v>
      </c>
      <c r="AE4324" s="1">
        <v>2.2143426940416901E-2</v>
      </c>
      <c r="AF4324" s="1">
        <v>4</v>
      </c>
      <c r="AG4324" s="2">
        <v>4</v>
      </c>
      <c r="AH4324" s="1">
        <v>11</v>
      </c>
      <c r="AI4324" s="1">
        <v>3</v>
      </c>
      <c r="AJ4324" s="1">
        <v>3</v>
      </c>
      <c r="AK4324" s="1">
        <v>51</v>
      </c>
    </row>
    <row r="4325" spans="1:37" x14ac:dyDescent="0.2">
      <c r="A4325" t="s">
        <v>4323</v>
      </c>
      <c r="B4325" t="s">
        <v>5168</v>
      </c>
      <c r="C4325" t="s">
        <v>5896</v>
      </c>
      <c r="D4325" t="s">
        <v>13550</v>
      </c>
      <c r="E4325" t="s">
        <v>12861</v>
      </c>
      <c r="F4325" s="35" t="s">
        <v>13555</v>
      </c>
      <c r="G4325" s="1" t="s">
        <v>5104</v>
      </c>
      <c r="H4325" s="1" t="s">
        <v>5104</v>
      </c>
      <c r="I4325" s="3">
        <v>1</v>
      </c>
      <c r="J4325" s="1">
        <v>1</v>
      </c>
      <c r="K4325" s="1">
        <v>1</v>
      </c>
      <c r="L4325" s="3">
        <v>1</v>
      </c>
      <c r="M4325" s="6">
        <v>3.4</v>
      </c>
      <c r="N4325" s="13">
        <v>3.4</v>
      </c>
      <c r="O4325" s="3">
        <v>44</v>
      </c>
      <c r="P4325" s="1">
        <v>1</v>
      </c>
      <c r="Q4325" s="1">
        <v>1</v>
      </c>
      <c r="R4325" s="3">
        <v>47</v>
      </c>
      <c r="S4325" s="1">
        <v>100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3">
        <v>11</v>
      </c>
      <c r="AD4325" s="1">
        <v>9.9855619000000007E-2</v>
      </c>
      <c r="AE4325" s="1">
        <v>2.2143426940416901E-2</v>
      </c>
      <c r="AF4325" s="1">
        <v>4</v>
      </c>
      <c r="AG4325" s="2">
        <v>4</v>
      </c>
      <c r="AH4325" s="1">
        <v>11</v>
      </c>
      <c r="AI4325" s="1">
        <v>4</v>
      </c>
      <c r="AJ4325" s="1">
        <v>4</v>
      </c>
      <c r="AK4325" s="1">
        <v>51</v>
      </c>
    </row>
    <row r="4326" spans="1:37" x14ac:dyDescent="0.2">
      <c r="A4326" t="s">
        <v>4324</v>
      </c>
      <c r="B4326" t="s">
        <v>5168</v>
      </c>
      <c r="C4326" t="s">
        <v>5896</v>
      </c>
      <c r="D4326" t="s">
        <v>13550</v>
      </c>
      <c r="E4326" t="s">
        <v>7857</v>
      </c>
      <c r="F4326" s="35" t="s">
        <v>13556</v>
      </c>
      <c r="G4326" s="1" t="s">
        <v>5104</v>
      </c>
      <c r="H4326" s="1" t="s">
        <v>5104</v>
      </c>
      <c r="I4326" s="3">
        <v>1</v>
      </c>
      <c r="J4326" s="1">
        <v>1</v>
      </c>
      <c r="K4326" s="1">
        <v>1</v>
      </c>
      <c r="L4326" s="3">
        <v>1</v>
      </c>
      <c r="M4326" s="6">
        <v>4</v>
      </c>
      <c r="N4326" s="13">
        <v>4</v>
      </c>
      <c r="O4326" s="3">
        <v>44</v>
      </c>
      <c r="P4326" s="1">
        <v>1</v>
      </c>
      <c r="Q4326" s="1">
        <v>1</v>
      </c>
      <c r="R4326" s="3">
        <v>1</v>
      </c>
      <c r="S4326" s="1">
        <v>100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3">
        <v>11</v>
      </c>
      <c r="AD4326" s="1">
        <v>9.9855619000000007E-2</v>
      </c>
      <c r="AE4326" s="1">
        <v>2.2143426940416901E-2</v>
      </c>
      <c r="AF4326" s="1">
        <v>4</v>
      </c>
      <c r="AG4326" s="2">
        <v>4</v>
      </c>
      <c r="AH4326" s="1">
        <v>11</v>
      </c>
      <c r="AI4326" s="1">
        <v>2</v>
      </c>
      <c r="AJ4326" s="1">
        <v>2</v>
      </c>
      <c r="AK4326" s="1">
        <v>51</v>
      </c>
    </row>
    <row r="4327" spans="1:37" x14ac:dyDescent="0.2">
      <c r="A4327" t="s">
        <v>4325</v>
      </c>
      <c r="B4327" t="s">
        <v>5168</v>
      </c>
      <c r="C4327" t="s">
        <v>5896</v>
      </c>
      <c r="D4327" t="s">
        <v>13550</v>
      </c>
      <c r="E4327" t="s">
        <v>13557</v>
      </c>
      <c r="F4327" s="35" t="s">
        <v>13558</v>
      </c>
      <c r="G4327" s="1" t="s">
        <v>5104</v>
      </c>
      <c r="H4327" s="1" t="s">
        <v>5107</v>
      </c>
      <c r="I4327" s="3">
        <v>1</v>
      </c>
      <c r="J4327" s="1">
        <v>1</v>
      </c>
      <c r="K4327" s="1">
        <v>1</v>
      </c>
      <c r="L4327" s="3">
        <v>1</v>
      </c>
      <c r="M4327" s="6">
        <v>4.7</v>
      </c>
      <c r="N4327" s="13">
        <v>4.7</v>
      </c>
      <c r="O4327" s="3">
        <v>44</v>
      </c>
      <c r="P4327" s="1">
        <v>1</v>
      </c>
      <c r="Q4327" s="1">
        <v>1</v>
      </c>
      <c r="R4327" s="3">
        <v>1</v>
      </c>
      <c r="S4327" s="1">
        <v>100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3">
        <v>11</v>
      </c>
      <c r="AD4327" s="1">
        <v>9.9855619000000007E-2</v>
      </c>
      <c r="AE4327" s="1">
        <v>2.2143426940416901E-2</v>
      </c>
      <c r="AF4327" s="1">
        <v>4</v>
      </c>
      <c r="AG4327" s="2">
        <v>4</v>
      </c>
      <c r="AH4327" s="1">
        <v>11</v>
      </c>
      <c r="AI4327" s="1">
        <v>3</v>
      </c>
      <c r="AJ4327" s="1">
        <v>3</v>
      </c>
      <c r="AK4327" s="1">
        <v>51</v>
      </c>
    </row>
    <row r="4328" spans="1:37" x14ac:dyDescent="0.2">
      <c r="A4328" t="s">
        <v>4326</v>
      </c>
      <c r="B4328" t="s">
        <v>5123</v>
      </c>
      <c r="C4328" t="s">
        <v>5949</v>
      </c>
      <c r="D4328" t="s">
        <v>13559</v>
      </c>
      <c r="E4328" t="s">
        <v>8430</v>
      </c>
      <c r="F4328" s="35" t="s">
        <v>13560</v>
      </c>
      <c r="G4328" s="1" t="s">
        <v>5104</v>
      </c>
      <c r="H4328" s="1" t="s">
        <v>5104</v>
      </c>
      <c r="I4328" s="3">
        <v>2</v>
      </c>
      <c r="J4328" s="1">
        <v>0</v>
      </c>
      <c r="K4328" s="1">
        <v>0</v>
      </c>
      <c r="L4328" s="3">
        <v>1</v>
      </c>
      <c r="M4328" s="6">
        <v>51.2</v>
      </c>
      <c r="N4328" s="13">
        <v>51.2</v>
      </c>
      <c r="O4328" s="3">
        <v>44</v>
      </c>
      <c r="P4328" s="1">
        <v>6.7750000000000004</v>
      </c>
      <c r="Q4328" s="1">
        <v>6.7750000000000004</v>
      </c>
      <c r="R4328" s="3">
        <v>47</v>
      </c>
      <c r="S4328" s="1">
        <v>10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20</v>
      </c>
      <c r="Z4328" s="1">
        <v>0</v>
      </c>
      <c r="AA4328" s="1">
        <v>70</v>
      </c>
      <c r="AB4328" s="1">
        <v>0</v>
      </c>
      <c r="AC4328" s="3">
        <v>11</v>
      </c>
      <c r="AD4328" s="1">
        <v>-2.2242642E-2</v>
      </c>
      <c r="AE4328" s="1">
        <v>-6.8031937150739297E-2</v>
      </c>
      <c r="AF4328" s="1">
        <v>1</v>
      </c>
      <c r="AG4328" s="1">
        <v>1</v>
      </c>
      <c r="AH4328" s="1">
        <v>11</v>
      </c>
      <c r="AI4328" s="1">
        <v>8</v>
      </c>
      <c r="AJ4328" s="1">
        <v>8</v>
      </c>
      <c r="AK4328" s="1">
        <v>51</v>
      </c>
    </row>
    <row r="4329" spans="1:37" x14ac:dyDescent="0.2">
      <c r="A4329" t="s">
        <v>4327</v>
      </c>
      <c r="B4329" t="s">
        <v>5123</v>
      </c>
      <c r="C4329" t="s">
        <v>5949</v>
      </c>
      <c r="D4329" t="s">
        <v>13559</v>
      </c>
      <c r="E4329" t="s">
        <v>13561</v>
      </c>
      <c r="F4329" s="35" t="s">
        <v>13562</v>
      </c>
      <c r="G4329" s="1" t="s">
        <v>5104</v>
      </c>
      <c r="H4329" s="1" t="s">
        <v>5104</v>
      </c>
      <c r="I4329" s="3">
        <v>2</v>
      </c>
      <c r="J4329" s="1">
        <v>0</v>
      </c>
      <c r="K4329" s="1">
        <v>0</v>
      </c>
      <c r="L4329" s="3">
        <v>1</v>
      </c>
      <c r="M4329" s="6">
        <v>45.5</v>
      </c>
      <c r="N4329" s="13">
        <v>45.5</v>
      </c>
      <c r="O4329" s="3">
        <v>44</v>
      </c>
      <c r="P4329" s="1">
        <v>5.75</v>
      </c>
      <c r="Q4329" s="1">
        <v>5.75</v>
      </c>
      <c r="R4329" s="3">
        <v>47</v>
      </c>
      <c r="S4329" s="1">
        <v>10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20</v>
      </c>
      <c r="Z4329" s="1">
        <v>0</v>
      </c>
      <c r="AA4329" s="1">
        <v>70</v>
      </c>
      <c r="AB4329" s="1">
        <v>0</v>
      </c>
      <c r="AC4329" s="3">
        <v>11</v>
      </c>
      <c r="AD4329" s="1">
        <v>-2.2242642E-2</v>
      </c>
      <c r="AE4329" s="1">
        <v>-6.8031937150739297E-2</v>
      </c>
      <c r="AF4329" s="1">
        <v>1</v>
      </c>
      <c r="AG4329" s="1">
        <v>1</v>
      </c>
      <c r="AH4329" s="1">
        <v>11</v>
      </c>
      <c r="AI4329" s="1">
        <v>4</v>
      </c>
      <c r="AJ4329" s="1">
        <v>4</v>
      </c>
      <c r="AK4329" s="1">
        <v>51</v>
      </c>
    </row>
    <row r="4330" spans="1:37" x14ac:dyDescent="0.2">
      <c r="A4330" t="s">
        <v>4328</v>
      </c>
      <c r="B4330" t="s">
        <v>5412</v>
      </c>
      <c r="C4330" t="s">
        <v>6196</v>
      </c>
      <c r="D4330" t="s">
        <v>13563</v>
      </c>
      <c r="E4330" t="s">
        <v>6855</v>
      </c>
      <c r="F4330" s="35" t="s">
        <v>13564</v>
      </c>
      <c r="G4330" s="1" t="s">
        <v>5105</v>
      </c>
      <c r="H4330" s="1" t="s">
        <v>5105</v>
      </c>
      <c r="I4330" s="3">
        <v>2</v>
      </c>
      <c r="J4330" s="1">
        <v>0</v>
      </c>
      <c r="K4330" s="1">
        <v>0</v>
      </c>
      <c r="L4330" s="3">
        <v>1</v>
      </c>
      <c r="M4330" s="6">
        <v>465</v>
      </c>
      <c r="N4330" s="13">
        <v>465</v>
      </c>
      <c r="O4330" s="3">
        <v>44</v>
      </c>
      <c r="P4330" s="1">
        <v>1.8149999999999999</v>
      </c>
      <c r="Q4330" s="1">
        <v>1.8149999999999999</v>
      </c>
      <c r="R4330" s="3">
        <v>47</v>
      </c>
      <c r="S4330" s="1">
        <v>40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30</v>
      </c>
      <c r="Z4330" s="1">
        <v>30</v>
      </c>
      <c r="AA4330" s="1">
        <v>0</v>
      </c>
      <c r="AB4330" s="1">
        <v>0</v>
      </c>
      <c r="AC4330" s="3">
        <v>11</v>
      </c>
      <c r="AD4330" s="1">
        <v>4.2172977E-2</v>
      </c>
      <c r="AE4330" s="1">
        <v>-6.1842639776428003E-2</v>
      </c>
      <c r="AF4330" s="1">
        <v>3</v>
      </c>
      <c r="AG4330" s="1">
        <v>3</v>
      </c>
      <c r="AH4330" s="1">
        <v>11</v>
      </c>
      <c r="AI4330" s="1">
        <v>1</v>
      </c>
      <c r="AJ4330" s="1">
        <v>1</v>
      </c>
      <c r="AK4330" s="1">
        <v>51</v>
      </c>
    </row>
    <row r="4331" spans="1:37" x14ac:dyDescent="0.2">
      <c r="A4331" t="s">
        <v>4329</v>
      </c>
      <c r="B4331" t="s">
        <v>5412</v>
      </c>
      <c r="C4331" t="s">
        <v>6196</v>
      </c>
      <c r="D4331" t="s">
        <v>13563</v>
      </c>
      <c r="E4331" t="s">
        <v>13565</v>
      </c>
      <c r="F4331" s="35" t="s">
        <v>13566</v>
      </c>
      <c r="G4331" s="1" t="s">
        <v>5105</v>
      </c>
      <c r="H4331" s="1" t="s">
        <v>5105</v>
      </c>
      <c r="I4331" s="3">
        <v>2</v>
      </c>
      <c r="J4331" s="1">
        <v>0</v>
      </c>
      <c r="K4331" s="1">
        <v>0</v>
      </c>
      <c r="L4331" s="3">
        <v>1</v>
      </c>
      <c r="M4331" s="6">
        <v>387</v>
      </c>
      <c r="N4331" s="13">
        <v>387</v>
      </c>
      <c r="O4331" s="3">
        <v>44</v>
      </c>
      <c r="P4331" s="1">
        <v>1.8149999999999999</v>
      </c>
      <c r="Q4331" s="1">
        <v>1.8149999999999999</v>
      </c>
      <c r="R4331" s="3">
        <v>47</v>
      </c>
      <c r="S4331" s="1">
        <v>40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30</v>
      </c>
      <c r="Z4331" s="1">
        <v>30</v>
      </c>
      <c r="AA4331" s="1">
        <v>0</v>
      </c>
      <c r="AB4331" s="1">
        <v>0</v>
      </c>
      <c r="AC4331" s="3">
        <v>11</v>
      </c>
      <c r="AD4331" s="1">
        <v>4.2172977E-2</v>
      </c>
      <c r="AE4331" s="1">
        <v>-6.1842639776428003E-2</v>
      </c>
      <c r="AF4331" s="1">
        <v>3</v>
      </c>
      <c r="AG4331" s="1">
        <v>3</v>
      </c>
      <c r="AH4331" s="1">
        <v>11</v>
      </c>
      <c r="AI4331" s="1">
        <v>3</v>
      </c>
      <c r="AJ4331" s="1">
        <v>3</v>
      </c>
      <c r="AK4331" s="1">
        <v>51</v>
      </c>
    </row>
    <row r="4332" spans="1:37" x14ac:dyDescent="0.2">
      <c r="A4332" t="s">
        <v>4330</v>
      </c>
      <c r="B4332" t="s">
        <v>5412</v>
      </c>
      <c r="C4332" t="s">
        <v>6196</v>
      </c>
      <c r="D4332" t="s">
        <v>13563</v>
      </c>
      <c r="E4332" t="s">
        <v>5549</v>
      </c>
      <c r="F4332" s="35" t="s">
        <v>14954</v>
      </c>
      <c r="G4332" s="1" t="s">
        <v>5105</v>
      </c>
      <c r="H4332" s="1" t="s">
        <v>5105</v>
      </c>
      <c r="I4332" s="3">
        <v>1</v>
      </c>
      <c r="J4332" s="1">
        <v>0</v>
      </c>
      <c r="K4332" s="1">
        <v>0</v>
      </c>
      <c r="L4332" s="3">
        <v>1</v>
      </c>
      <c r="M4332" s="6">
        <v>486.5</v>
      </c>
      <c r="N4332" s="13">
        <v>486.5</v>
      </c>
      <c r="O4332" s="3">
        <v>44</v>
      </c>
      <c r="P4332" s="1">
        <v>1.9575</v>
      </c>
      <c r="Q4332" s="1">
        <v>1.9575</v>
      </c>
      <c r="R4332" s="3">
        <v>47</v>
      </c>
      <c r="S4332" s="1">
        <v>40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30</v>
      </c>
      <c r="Z4332" s="1">
        <v>30</v>
      </c>
      <c r="AA4332" s="1">
        <v>0</v>
      </c>
      <c r="AB4332" s="1">
        <v>0</v>
      </c>
      <c r="AC4332" s="3">
        <v>11</v>
      </c>
      <c r="AD4332" s="1">
        <v>4.2172977E-2</v>
      </c>
      <c r="AE4332" s="1">
        <v>-6.1842639776428003E-2</v>
      </c>
      <c r="AF4332" s="1">
        <v>3</v>
      </c>
      <c r="AG4332" s="1">
        <v>3</v>
      </c>
      <c r="AH4332" s="1">
        <v>11</v>
      </c>
      <c r="AI4332" s="1">
        <v>2</v>
      </c>
      <c r="AJ4332" s="1">
        <v>2</v>
      </c>
      <c r="AK4332" s="1">
        <v>51</v>
      </c>
    </row>
    <row r="4333" spans="1:37" x14ac:dyDescent="0.2">
      <c r="A4333" t="s">
        <v>4331</v>
      </c>
      <c r="B4333" t="s">
        <v>5412</v>
      </c>
      <c r="C4333" t="s">
        <v>6196</v>
      </c>
      <c r="D4333" t="s">
        <v>13563</v>
      </c>
      <c r="E4333" t="s">
        <v>13567</v>
      </c>
      <c r="F4333" s="35" t="s">
        <v>13568</v>
      </c>
      <c r="G4333" s="1" t="s">
        <v>5105</v>
      </c>
      <c r="H4333" s="1" t="s">
        <v>5105</v>
      </c>
      <c r="I4333" s="3">
        <v>1</v>
      </c>
      <c r="J4333" s="1">
        <v>0</v>
      </c>
      <c r="K4333" s="1">
        <v>0</v>
      </c>
      <c r="L4333" s="3">
        <v>1</v>
      </c>
      <c r="M4333" s="6">
        <v>400</v>
      </c>
      <c r="N4333" s="13">
        <v>400</v>
      </c>
      <c r="O4333" s="3">
        <v>44</v>
      </c>
      <c r="P4333" s="1">
        <v>2</v>
      </c>
      <c r="Q4333" s="1">
        <v>2</v>
      </c>
      <c r="R4333" s="3">
        <v>47</v>
      </c>
      <c r="S4333" s="1">
        <v>40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30</v>
      </c>
      <c r="Z4333" s="1">
        <v>30</v>
      </c>
      <c r="AA4333" s="1">
        <v>0</v>
      </c>
      <c r="AB4333" s="1">
        <v>0</v>
      </c>
      <c r="AC4333" s="3">
        <v>11</v>
      </c>
      <c r="AD4333" s="1">
        <v>4.2172977E-2</v>
      </c>
      <c r="AE4333" s="1">
        <v>-6.1842639776428003E-2</v>
      </c>
      <c r="AF4333" s="1">
        <v>3</v>
      </c>
      <c r="AG4333" s="1">
        <v>3</v>
      </c>
      <c r="AH4333" s="1">
        <v>11</v>
      </c>
      <c r="AI4333" s="1">
        <v>2</v>
      </c>
      <c r="AJ4333" s="1">
        <v>2</v>
      </c>
      <c r="AK4333" s="1">
        <v>51</v>
      </c>
    </row>
    <row r="4334" spans="1:37" x14ac:dyDescent="0.2">
      <c r="A4334" t="s">
        <v>4332</v>
      </c>
      <c r="B4334" t="s">
        <v>5412</v>
      </c>
      <c r="C4334" t="s">
        <v>6196</v>
      </c>
      <c r="D4334" t="s">
        <v>13563</v>
      </c>
      <c r="E4334" t="s">
        <v>7583</v>
      </c>
      <c r="F4334" s="35" t="s">
        <v>14955</v>
      </c>
      <c r="G4334" s="1" t="s">
        <v>5105</v>
      </c>
      <c r="H4334" s="1" t="s">
        <v>5105</v>
      </c>
      <c r="I4334" s="3">
        <v>1</v>
      </c>
      <c r="J4334" s="1">
        <v>0</v>
      </c>
      <c r="K4334" s="1">
        <v>0</v>
      </c>
      <c r="L4334" s="3">
        <v>1</v>
      </c>
      <c r="M4334" s="6">
        <v>410.5</v>
      </c>
      <c r="N4334" s="13">
        <v>410.5</v>
      </c>
      <c r="O4334" s="3">
        <v>44</v>
      </c>
      <c r="P4334" s="1">
        <v>2</v>
      </c>
      <c r="Q4334" s="1">
        <v>2</v>
      </c>
      <c r="R4334" s="3">
        <v>1</v>
      </c>
      <c r="S4334" s="1">
        <v>40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30</v>
      </c>
      <c r="Z4334" s="1">
        <v>30</v>
      </c>
      <c r="AA4334" s="1">
        <v>0</v>
      </c>
      <c r="AB4334" s="1">
        <v>0</v>
      </c>
      <c r="AC4334" s="3">
        <v>11</v>
      </c>
      <c r="AD4334" s="1">
        <v>4.2172977E-2</v>
      </c>
      <c r="AE4334" s="1">
        <v>-6.1842639776428003E-2</v>
      </c>
      <c r="AF4334" s="1">
        <v>3</v>
      </c>
      <c r="AG4334" s="1">
        <v>3</v>
      </c>
      <c r="AH4334" s="1">
        <v>11</v>
      </c>
      <c r="AI4334" s="1">
        <v>3</v>
      </c>
      <c r="AJ4334" s="1">
        <v>3</v>
      </c>
      <c r="AK4334" s="1">
        <v>51</v>
      </c>
    </row>
    <row r="4335" spans="1:37" x14ac:dyDescent="0.2">
      <c r="A4335" t="s">
        <v>4333</v>
      </c>
      <c r="B4335" t="s">
        <v>5412</v>
      </c>
      <c r="C4335" t="s">
        <v>6196</v>
      </c>
      <c r="D4335" t="s">
        <v>13563</v>
      </c>
      <c r="E4335" t="s">
        <v>8025</v>
      </c>
      <c r="F4335" s="35" t="s">
        <v>13569</v>
      </c>
      <c r="G4335" s="1" t="s">
        <v>5105</v>
      </c>
      <c r="H4335" s="1" t="s">
        <v>5105</v>
      </c>
      <c r="I4335" s="3">
        <v>1</v>
      </c>
      <c r="J4335" s="1">
        <v>0</v>
      </c>
      <c r="K4335" s="1">
        <v>0</v>
      </c>
      <c r="L4335" s="3">
        <v>1</v>
      </c>
      <c r="M4335" s="6">
        <v>575</v>
      </c>
      <c r="N4335" s="13">
        <v>575</v>
      </c>
      <c r="O4335" s="3">
        <v>44</v>
      </c>
      <c r="P4335" s="1">
        <v>1.87</v>
      </c>
      <c r="Q4335" s="1">
        <v>1.87</v>
      </c>
      <c r="R4335" s="3">
        <v>47</v>
      </c>
      <c r="S4335" s="1">
        <v>40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30</v>
      </c>
      <c r="Z4335" s="1">
        <v>30</v>
      </c>
      <c r="AA4335" s="1">
        <v>0</v>
      </c>
      <c r="AB4335" s="1">
        <v>0</v>
      </c>
      <c r="AC4335" s="3">
        <v>11</v>
      </c>
      <c r="AD4335" s="1">
        <v>4.2172977E-2</v>
      </c>
      <c r="AE4335" s="1">
        <v>-6.1842639776428003E-2</v>
      </c>
      <c r="AF4335" s="1">
        <v>3</v>
      </c>
      <c r="AG4335" s="1">
        <v>3</v>
      </c>
      <c r="AH4335" s="1">
        <v>11</v>
      </c>
      <c r="AI4335" s="1">
        <v>2</v>
      </c>
      <c r="AJ4335" s="1">
        <v>2</v>
      </c>
      <c r="AK4335" s="1">
        <v>51</v>
      </c>
    </row>
    <row r="4336" spans="1:37" x14ac:dyDescent="0.2">
      <c r="A4336" t="s">
        <v>4334</v>
      </c>
      <c r="B4336" t="s">
        <v>5412</v>
      </c>
      <c r="C4336" t="s">
        <v>6196</v>
      </c>
      <c r="D4336" t="s">
        <v>13563</v>
      </c>
      <c r="E4336" t="s">
        <v>9479</v>
      </c>
      <c r="F4336" s="35" t="s">
        <v>13570</v>
      </c>
      <c r="G4336" s="1" t="s">
        <v>5105</v>
      </c>
      <c r="H4336" s="4" t="s">
        <v>5105</v>
      </c>
      <c r="I4336" s="3">
        <v>2</v>
      </c>
      <c r="J4336" s="1">
        <v>0</v>
      </c>
      <c r="K4336" s="1">
        <v>0</v>
      </c>
      <c r="L4336" s="3">
        <v>1</v>
      </c>
      <c r="M4336" s="6">
        <v>440</v>
      </c>
      <c r="N4336" s="13">
        <v>440</v>
      </c>
      <c r="O4336" s="3">
        <v>44</v>
      </c>
      <c r="P4336" s="1">
        <v>2</v>
      </c>
      <c r="Q4336" s="1">
        <v>2</v>
      </c>
      <c r="R4336" s="3">
        <v>47</v>
      </c>
      <c r="S4336" s="1">
        <v>40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30</v>
      </c>
      <c r="Z4336" s="1">
        <v>30</v>
      </c>
      <c r="AA4336" s="1">
        <v>0</v>
      </c>
      <c r="AB4336" s="1">
        <v>0</v>
      </c>
      <c r="AC4336" s="3">
        <v>11</v>
      </c>
      <c r="AD4336" s="1">
        <v>4.2172977E-2</v>
      </c>
      <c r="AE4336" s="1">
        <v>-6.1842639776428003E-2</v>
      </c>
      <c r="AF4336" s="1">
        <v>3</v>
      </c>
      <c r="AG4336" s="1">
        <v>3</v>
      </c>
      <c r="AH4336" s="1">
        <v>11</v>
      </c>
      <c r="AI4336" s="1">
        <v>3</v>
      </c>
      <c r="AJ4336" s="1">
        <v>3</v>
      </c>
      <c r="AK4336" s="1">
        <v>51</v>
      </c>
    </row>
    <row r="4337" spans="1:37" x14ac:dyDescent="0.2">
      <c r="A4337" t="s">
        <v>4335</v>
      </c>
      <c r="B4337" t="s">
        <v>5412</v>
      </c>
      <c r="C4337" t="s">
        <v>6196</v>
      </c>
      <c r="D4337" t="s">
        <v>13563</v>
      </c>
      <c r="E4337" t="s">
        <v>13571</v>
      </c>
      <c r="F4337" s="35" t="s">
        <v>13572</v>
      </c>
      <c r="G4337" s="1" t="s">
        <v>5105</v>
      </c>
      <c r="H4337" s="4" t="s">
        <v>5105</v>
      </c>
      <c r="I4337" s="3">
        <v>2</v>
      </c>
      <c r="J4337" s="1">
        <v>0</v>
      </c>
      <c r="K4337" s="1">
        <v>0</v>
      </c>
      <c r="L4337" s="3">
        <v>1</v>
      </c>
      <c r="M4337" s="6">
        <v>603.6</v>
      </c>
      <c r="N4337" s="13">
        <v>603.6</v>
      </c>
      <c r="O4337" s="3">
        <v>44</v>
      </c>
      <c r="P4337" s="1">
        <v>1.63</v>
      </c>
      <c r="Q4337" s="1">
        <v>1.63</v>
      </c>
      <c r="R4337" s="3">
        <v>47</v>
      </c>
      <c r="S4337" s="1">
        <v>10</v>
      </c>
      <c r="T4337" s="1">
        <v>0</v>
      </c>
      <c r="U4337" s="1">
        <v>0</v>
      </c>
      <c r="V4337" s="1">
        <v>0</v>
      </c>
      <c r="W4337" s="1">
        <v>20</v>
      </c>
      <c r="X4337" s="1">
        <v>0</v>
      </c>
      <c r="Y4337" s="1">
        <v>30</v>
      </c>
      <c r="Z4337" s="1">
        <v>20</v>
      </c>
      <c r="AA4337" s="1">
        <v>0</v>
      </c>
      <c r="AB4337" s="1">
        <v>20</v>
      </c>
      <c r="AC4337" s="3">
        <v>11</v>
      </c>
      <c r="AD4337" s="1">
        <v>-3.7268752000000002E-2</v>
      </c>
      <c r="AE4337" s="1">
        <v>-5.2897024162485998E-2</v>
      </c>
      <c r="AF4337" s="1">
        <v>3</v>
      </c>
      <c r="AG4337" s="1">
        <v>3</v>
      </c>
      <c r="AH4337" s="1">
        <v>11</v>
      </c>
      <c r="AI4337" s="1">
        <v>1</v>
      </c>
      <c r="AJ4337" s="1">
        <v>1</v>
      </c>
      <c r="AK4337" s="1">
        <v>51</v>
      </c>
    </row>
    <row r="4338" spans="1:37" x14ac:dyDescent="0.2">
      <c r="A4338" t="s">
        <v>4336</v>
      </c>
      <c r="B4338" t="s">
        <v>5412</v>
      </c>
      <c r="C4338" t="s">
        <v>6196</v>
      </c>
      <c r="D4338" t="s">
        <v>13563</v>
      </c>
      <c r="E4338" t="s">
        <v>13573</v>
      </c>
      <c r="F4338" s="35" t="s">
        <v>13574</v>
      </c>
      <c r="G4338" s="1" t="s">
        <v>5105</v>
      </c>
      <c r="H4338" s="1" t="s">
        <v>5105</v>
      </c>
      <c r="I4338" s="3">
        <v>1</v>
      </c>
      <c r="J4338" s="1">
        <v>0</v>
      </c>
      <c r="K4338" s="1">
        <v>0</v>
      </c>
      <c r="L4338" s="3">
        <v>1</v>
      </c>
      <c r="M4338" s="6">
        <v>491</v>
      </c>
      <c r="N4338" s="13">
        <v>491</v>
      </c>
      <c r="O4338" s="3">
        <v>44</v>
      </c>
      <c r="P4338" s="1">
        <v>1.8</v>
      </c>
      <c r="Q4338" s="1">
        <v>1.8</v>
      </c>
      <c r="R4338" s="3">
        <v>47</v>
      </c>
      <c r="S4338" s="1">
        <v>40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30</v>
      </c>
      <c r="Z4338" s="1">
        <v>30</v>
      </c>
      <c r="AA4338" s="1">
        <v>0</v>
      </c>
      <c r="AB4338" s="1">
        <v>0</v>
      </c>
      <c r="AC4338" s="3">
        <v>11</v>
      </c>
      <c r="AD4338" s="1">
        <v>4.2172977E-2</v>
      </c>
      <c r="AE4338" s="1">
        <v>-6.1842639776428003E-2</v>
      </c>
      <c r="AF4338" s="1">
        <v>3</v>
      </c>
      <c r="AG4338" s="1">
        <v>3</v>
      </c>
      <c r="AH4338" s="1">
        <v>11</v>
      </c>
      <c r="AI4338" s="1">
        <v>2</v>
      </c>
      <c r="AJ4338" s="1">
        <v>2</v>
      </c>
      <c r="AK4338" s="1">
        <v>51</v>
      </c>
    </row>
    <row r="4339" spans="1:37" x14ac:dyDescent="0.2">
      <c r="A4339" t="s">
        <v>4337</v>
      </c>
      <c r="B4339" t="s">
        <v>5412</v>
      </c>
      <c r="C4339" t="s">
        <v>6196</v>
      </c>
      <c r="D4339" t="s">
        <v>13563</v>
      </c>
      <c r="E4339" t="s">
        <v>10582</v>
      </c>
      <c r="F4339" s="35" t="s">
        <v>13575</v>
      </c>
      <c r="G4339" s="1" t="s">
        <v>5105</v>
      </c>
      <c r="H4339" s="1" t="s">
        <v>5105</v>
      </c>
      <c r="I4339" s="3">
        <v>1</v>
      </c>
      <c r="J4339" s="1">
        <v>0</v>
      </c>
      <c r="K4339" s="1">
        <v>0</v>
      </c>
      <c r="L4339" s="3">
        <v>1</v>
      </c>
      <c r="M4339" s="6">
        <v>540</v>
      </c>
      <c r="N4339" s="13">
        <v>540</v>
      </c>
      <c r="O4339" s="3">
        <v>44</v>
      </c>
      <c r="P4339" s="1">
        <v>2.0099999999999998</v>
      </c>
      <c r="Q4339" s="1">
        <v>2.0099999999999998</v>
      </c>
      <c r="R4339" s="3">
        <v>47</v>
      </c>
      <c r="S4339" s="1">
        <v>40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30</v>
      </c>
      <c r="Z4339" s="1">
        <v>30</v>
      </c>
      <c r="AA4339" s="1">
        <v>0</v>
      </c>
      <c r="AB4339" s="1">
        <v>0</v>
      </c>
      <c r="AC4339" s="3">
        <v>11</v>
      </c>
      <c r="AD4339" s="1">
        <v>4.2172977E-2</v>
      </c>
      <c r="AE4339" s="1">
        <v>-6.1842639776428003E-2</v>
      </c>
      <c r="AF4339" s="1">
        <v>3</v>
      </c>
      <c r="AG4339" s="1">
        <v>3</v>
      </c>
      <c r="AH4339" s="1">
        <v>11</v>
      </c>
      <c r="AI4339" s="1">
        <v>3</v>
      </c>
      <c r="AJ4339" s="1">
        <v>3</v>
      </c>
      <c r="AK4339" s="1">
        <v>51</v>
      </c>
    </row>
    <row r="4340" spans="1:37" x14ac:dyDescent="0.2">
      <c r="A4340" t="s">
        <v>4338</v>
      </c>
      <c r="B4340" t="s">
        <v>5412</v>
      </c>
      <c r="C4340" t="s">
        <v>6196</v>
      </c>
      <c r="D4340" t="s">
        <v>13563</v>
      </c>
      <c r="E4340" t="s">
        <v>5343</v>
      </c>
      <c r="F4340" s="35" t="s">
        <v>13576</v>
      </c>
      <c r="G4340" s="1" t="s">
        <v>5105</v>
      </c>
      <c r="H4340" s="1" t="s">
        <v>5105</v>
      </c>
      <c r="I4340" s="3">
        <v>1</v>
      </c>
      <c r="J4340" s="1">
        <v>0</v>
      </c>
      <c r="K4340" s="1">
        <v>0</v>
      </c>
      <c r="L4340" s="3">
        <v>1</v>
      </c>
      <c r="M4340" s="6">
        <v>618</v>
      </c>
      <c r="N4340" s="13">
        <v>618</v>
      </c>
      <c r="O4340" s="3">
        <v>44</v>
      </c>
      <c r="P4340" s="1">
        <v>1.93</v>
      </c>
      <c r="Q4340" s="1">
        <v>1.93</v>
      </c>
      <c r="R4340" s="3">
        <v>47</v>
      </c>
      <c r="S4340" s="1">
        <v>40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30</v>
      </c>
      <c r="Z4340" s="1">
        <v>30</v>
      </c>
      <c r="AA4340" s="1">
        <v>0</v>
      </c>
      <c r="AB4340" s="1">
        <v>0</v>
      </c>
      <c r="AC4340" s="3">
        <v>11</v>
      </c>
      <c r="AD4340" s="1">
        <v>4.2172977E-2</v>
      </c>
      <c r="AE4340" s="1">
        <v>-6.1842639776428003E-2</v>
      </c>
      <c r="AF4340" s="1">
        <v>3</v>
      </c>
      <c r="AG4340" s="1">
        <v>3</v>
      </c>
      <c r="AH4340" s="1">
        <v>11</v>
      </c>
      <c r="AI4340" s="1">
        <v>2</v>
      </c>
      <c r="AJ4340" s="1">
        <v>2</v>
      </c>
      <c r="AK4340" s="1">
        <v>51</v>
      </c>
    </row>
    <row r="4341" spans="1:37" x14ac:dyDescent="0.2">
      <c r="A4341" t="s">
        <v>4339</v>
      </c>
      <c r="B4341" t="s">
        <v>5412</v>
      </c>
      <c r="C4341" t="s">
        <v>6196</v>
      </c>
      <c r="D4341" t="s">
        <v>13563</v>
      </c>
      <c r="E4341" t="s">
        <v>6474</v>
      </c>
      <c r="F4341" s="35" t="s">
        <v>13577</v>
      </c>
      <c r="G4341" s="1" t="s">
        <v>5105</v>
      </c>
      <c r="H4341" s="1" t="s">
        <v>5105</v>
      </c>
      <c r="I4341" s="3">
        <v>1</v>
      </c>
      <c r="J4341" s="1">
        <v>0</v>
      </c>
      <c r="K4341" s="1">
        <v>0</v>
      </c>
      <c r="L4341" s="3">
        <v>1</v>
      </c>
      <c r="M4341" s="6">
        <v>591.20000000000005</v>
      </c>
      <c r="N4341" s="13">
        <v>591.20000000000005</v>
      </c>
      <c r="O4341" s="3">
        <v>44</v>
      </c>
      <c r="P4341" s="1">
        <v>2</v>
      </c>
      <c r="Q4341" s="1">
        <v>2</v>
      </c>
      <c r="R4341" s="3">
        <v>47</v>
      </c>
      <c r="S4341" s="1">
        <v>10</v>
      </c>
      <c r="T4341" s="1">
        <v>0</v>
      </c>
      <c r="U4341" s="1">
        <v>0</v>
      </c>
      <c r="V4341" s="1">
        <v>0</v>
      </c>
      <c r="W4341" s="1">
        <v>20</v>
      </c>
      <c r="X4341" s="1">
        <v>0</v>
      </c>
      <c r="Y4341" s="1">
        <v>30</v>
      </c>
      <c r="Z4341" s="1">
        <v>20</v>
      </c>
      <c r="AA4341" s="1">
        <v>0</v>
      </c>
      <c r="AB4341" s="1">
        <v>20</v>
      </c>
      <c r="AC4341" s="3">
        <v>11</v>
      </c>
      <c r="AD4341" s="1">
        <v>-3.7268752000000002E-2</v>
      </c>
      <c r="AE4341" s="1">
        <v>-5.2897024162485998E-2</v>
      </c>
      <c r="AF4341" s="1">
        <v>3</v>
      </c>
      <c r="AG4341" s="1">
        <v>3</v>
      </c>
      <c r="AH4341" s="1">
        <v>11</v>
      </c>
      <c r="AI4341" s="1">
        <v>2</v>
      </c>
      <c r="AJ4341" s="1">
        <v>2</v>
      </c>
      <c r="AK4341" s="1">
        <v>51</v>
      </c>
    </row>
    <row r="4342" spans="1:37" x14ac:dyDescent="0.2">
      <c r="A4342" t="s">
        <v>4340</v>
      </c>
      <c r="B4342" t="s">
        <v>5412</v>
      </c>
      <c r="C4342" t="s">
        <v>6196</v>
      </c>
      <c r="D4342" t="s">
        <v>13563</v>
      </c>
      <c r="E4342" t="s">
        <v>9557</v>
      </c>
      <c r="F4342" s="35" t="s">
        <v>13578</v>
      </c>
      <c r="G4342" s="1" t="s">
        <v>5105</v>
      </c>
      <c r="H4342" s="1" t="s">
        <v>5105</v>
      </c>
      <c r="I4342" s="3">
        <v>1</v>
      </c>
      <c r="J4342" s="1">
        <v>1</v>
      </c>
      <c r="K4342" s="1">
        <v>1</v>
      </c>
      <c r="L4342" s="3">
        <v>1</v>
      </c>
      <c r="M4342" s="6">
        <v>462</v>
      </c>
      <c r="N4342" s="13">
        <v>462</v>
      </c>
      <c r="O4342" s="3">
        <v>44</v>
      </c>
      <c r="P4342" s="1">
        <v>1.81</v>
      </c>
      <c r="Q4342" s="1">
        <v>1.81</v>
      </c>
      <c r="R4342" s="3">
        <v>47</v>
      </c>
      <c r="S4342" s="1">
        <v>40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30</v>
      </c>
      <c r="Z4342" s="1">
        <v>30</v>
      </c>
      <c r="AA4342" s="1">
        <v>0</v>
      </c>
      <c r="AB4342" s="1">
        <v>0</v>
      </c>
      <c r="AC4342" s="3">
        <v>11</v>
      </c>
      <c r="AD4342" s="1">
        <v>4.2172977E-2</v>
      </c>
      <c r="AE4342" s="1">
        <v>-6.1842639776428003E-2</v>
      </c>
      <c r="AF4342" s="1">
        <v>3</v>
      </c>
      <c r="AG4342" s="1">
        <v>3</v>
      </c>
      <c r="AH4342" s="1">
        <v>11</v>
      </c>
      <c r="AI4342" s="1">
        <v>4</v>
      </c>
      <c r="AJ4342" s="1">
        <v>4</v>
      </c>
      <c r="AK4342" s="1">
        <v>51</v>
      </c>
    </row>
    <row r="4343" spans="1:37" x14ac:dyDescent="0.2">
      <c r="A4343" t="s">
        <v>4341</v>
      </c>
      <c r="B4343" t="s">
        <v>5412</v>
      </c>
      <c r="C4343" t="s">
        <v>6196</v>
      </c>
      <c r="D4343" t="s">
        <v>13563</v>
      </c>
      <c r="E4343" t="s">
        <v>13579</v>
      </c>
      <c r="F4343" s="35" t="s">
        <v>13580</v>
      </c>
      <c r="G4343" s="1" t="s">
        <v>5105</v>
      </c>
      <c r="H4343" s="1" t="s">
        <v>5105</v>
      </c>
      <c r="I4343" s="3">
        <v>1</v>
      </c>
      <c r="J4343" s="1">
        <v>0</v>
      </c>
      <c r="K4343" s="1">
        <v>0</v>
      </c>
      <c r="L4343" s="3">
        <v>1</v>
      </c>
      <c r="M4343" s="6">
        <v>430</v>
      </c>
      <c r="N4343" s="13">
        <v>430</v>
      </c>
      <c r="O4343" s="3">
        <v>44</v>
      </c>
      <c r="P4343" s="1">
        <v>1.9</v>
      </c>
      <c r="Q4343" s="1">
        <v>1.9</v>
      </c>
      <c r="R4343" s="3">
        <v>47</v>
      </c>
      <c r="S4343" s="1">
        <v>40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30</v>
      </c>
      <c r="Z4343" s="1">
        <v>30</v>
      </c>
      <c r="AA4343" s="1">
        <v>0</v>
      </c>
      <c r="AB4343" s="1">
        <v>0</v>
      </c>
      <c r="AC4343" s="3">
        <v>11</v>
      </c>
      <c r="AD4343" s="1">
        <v>4.2172977E-2</v>
      </c>
      <c r="AE4343" s="1">
        <v>-6.1842639776428003E-2</v>
      </c>
      <c r="AF4343" s="1">
        <v>3</v>
      </c>
      <c r="AG4343" s="1">
        <v>3</v>
      </c>
      <c r="AH4343" s="1">
        <v>11</v>
      </c>
      <c r="AI4343" s="1">
        <v>3</v>
      </c>
      <c r="AJ4343" s="1">
        <v>3</v>
      </c>
      <c r="AK4343" s="1">
        <v>51</v>
      </c>
    </row>
    <row r="4344" spans="1:37" x14ac:dyDescent="0.2">
      <c r="A4344" t="s">
        <v>4342</v>
      </c>
      <c r="B4344" t="s">
        <v>5412</v>
      </c>
      <c r="C4344" t="s">
        <v>6196</v>
      </c>
      <c r="D4344" t="s">
        <v>13563</v>
      </c>
      <c r="E4344" t="s">
        <v>13581</v>
      </c>
      <c r="F4344" s="35" t="s">
        <v>13582</v>
      </c>
      <c r="G4344" s="1" t="s">
        <v>5105</v>
      </c>
      <c r="H4344" s="4" t="s">
        <v>5105</v>
      </c>
      <c r="I4344" s="3">
        <v>2</v>
      </c>
      <c r="J4344" s="1">
        <v>0</v>
      </c>
      <c r="K4344" s="1">
        <v>0</v>
      </c>
      <c r="L4344" s="3">
        <v>1</v>
      </c>
      <c r="M4344" s="6">
        <v>393.5</v>
      </c>
      <c r="N4344" s="13">
        <v>393.5</v>
      </c>
      <c r="O4344" s="3">
        <v>44</v>
      </c>
      <c r="P4344" s="1">
        <v>1.8</v>
      </c>
      <c r="Q4344" s="1">
        <v>1.8</v>
      </c>
      <c r="R4344" s="3">
        <v>47</v>
      </c>
      <c r="S4344" s="1">
        <v>40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30</v>
      </c>
      <c r="Z4344" s="1">
        <v>30</v>
      </c>
      <c r="AA4344" s="1">
        <v>0</v>
      </c>
      <c r="AB4344" s="1">
        <v>0</v>
      </c>
      <c r="AC4344" s="3">
        <v>11</v>
      </c>
      <c r="AD4344" s="1">
        <v>4.2172977E-2</v>
      </c>
      <c r="AE4344" s="1">
        <v>-6.1842639776428003E-2</v>
      </c>
      <c r="AF4344" s="1">
        <v>3</v>
      </c>
      <c r="AG4344" s="1">
        <v>3</v>
      </c>
      <c r="AH4344" s="1">
        <v>11</v>
      </c>
      <c r="AI4344" s="1">
        <v>2</v>
      </c>
      <c r="AJ4344" s="1">
        <v>2</v>
      </c>
      <c r="AK4344" s="1">
        <v>51</v>
      </c>
    </row>
    <row r="4345" spans="1:37" x14ac:dyDescent="0.2">
      <c r="A4345" t="s">
        <v>4343</v>
      </c>
      <c r="B4345" t="s">
        <v>5233</v>
      </c>
      <c r="C4345" t="s">
        <v>5234</v>
      </c>
      <c r="D4345" t="s">
        <v>13583</v>
      </c>
      <c r="E4345" t="s">
        <v>13584</v>
      </c>
      <c r="F4345" s="35" t="s">
        <v>13583</v>
      </c>
      <c r="G4345" s="1" t="s">
        <v>5105</v>
      </c>
      <c r="H4345" s="1" t="s">
        <v>5105</v>
      </c>
      <c r="I4345" s="3">
        <v>1</v>
      </c>
      <c r="J4345" s="1">
        <v>0</v>
      </c>
      <c r="K4345" s="1">
        <v>0</v>
      </c>
      <c r="L4345" s="3">
        <v>1</v>
      </c>
      <c r="M4345" s="6">
        <v>29000</v>
      </c>
      <c r="N4345" s="13">
        <v>29000</v>
      </c>
      <c r="O4345" s="3">
        <v>44</v>
      </c>
      <c r="P4345" s="1">
        <v>1.5375000000000001</v>
      </c>
      <c r="Q4345" s="1">
        <v>1.5375000000000001</v>
      </c>
      <c r="R4345" s="3">
        <v>47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100</v>
      </c>
      <c r="AC4345" s="3">
        <v>11</v>
      </c>
      <c r="AD4345" s="1">
        <v>-9.0224465000000004E-2</v>
      </c>
      <c r="AE4345" s="1">
        <v>7.4363546281954504E-2</v>
      </c>
      <c r="AF4345" s="1">
        <v>1</v>
      </c>
      <c r="AG4345" s="1">
        <v>1</v>
      </c>
      <c r="AH4345" s="1">
        <v>11</v>
      </c>
      <c r="AI4345" s="1">
        <v>2</v>
      </c>
      <c r="AJ4345" s="1">
        <v>2</v>
      </c>
      <c r="AK4345" s="1">
        <v>51</v>
      </c>
    </row>
    <row r="4346" spans="1:37" x14ac:dyDescent="0.2">
      <c r="A4346" t="s">
        <v>4344</v>
      </c>
      <c r="B4346" t="s">
        <v>5412</v>
      </c>
      <c r="C4346" t="s">
        <v>6435</v>
      </c>
      <c r="D4346" t="s">
        <v>13585</v>
      </c>
      <c r="E4346" t="s">
        <v>5139</v>
      </c>
      <c r="F4346" s="35" t="s">
        <v>13586</v>
      </c>
      <c r="G4346" s="1" t="s">
        <v>5105</v>
      </c>
      <c r="H4346" s="1" t="s">
        <v>5105</v>
      </c>
      <c r="I4346" s="3">
        <v>1</v>
      </c>
      <c r="J4346" s="1">
        <v>0</v>
      </c>
      <c r="K4346" s="1">
        <v>0</v>
      </c>
      <c r="L4346" s="3">
        <v>1</v>
      </c>
      <c r="M4346" s="6">
        <v>615</v>
      </c>
      <c r="N4346" s="13">
        <v>615</v>
      </c>
      <c r="O4346" s="3">
        <v>44</v>
      </c>
      <c r="P4346" s="1">
        <v>1.01</v>
      </c>
      <c r="Q4346" s="1">
        <v>1.01</v>
      </c>
      <c r="R4346" s="3">
        <v>47</v>
      </c>
      <c r="S4346" s="1">
        <v>20</v>
      </c>
      <c r="T4346" s="1">
        <v>0</v>
      </c>
      <c r="U4346" s="1">
        <v>0</v>
      </c>
      <c r="V4346" s="1">
        <v>0</v>
      </c>
      <c r="W4346" s="1">
        <v>20</v>
      </c>
      <c r="X4346" s="1">
        <v>0</v>
      </c>
      <c r="Y4346" s="1">
        <v>20</v>
      </c>
      <c r="Z4346" s="1">
        <v>0</v>
      </c>
      <c r="AA4346" s="1">
        <v>20</v>
      </c>
      <c r="AB4346" s="1">
        <v>20</v>
      </c>
      <c r="AC4346" s="3">
        <v>11</v>
      </c>
      <c r="AD4346" s="1">
        <v>-2.5883769000000001E-2</v>
      </c>
      <c r="AE4346" s="1">
        <v>-3.1590845296333298E-2</v>
      </c>
      <c r="AF4346" s="1">
        <v>3</v>
      </c>
      <c r="AG4346" s="1">
        <v>3</v>
      </c>
      <c r="AH4346" s="1">
        <v>11</v>
      </c>
      <c r="AI4346" s="1">
        <v>2</v>
      </c>
      <c r="AJ4346" s="1">
        <v>2</v>
      </c>
      <c r="AK4346" s="1">
        <v>51</v>
      </c>
    </row>
    <row r="4347" spans="1:37" x14ac:dyDescent="0.2">
      <c r="A4347" t="s">
        <v>4345</v>
      </c>
      <c r="B4347" t="s">
        <v>5412</v>
      </c>
      <c r="C4347" t="s">
        <v>6435</v>
      </c>
      <c r="D4347" t="s">
        <v>13585</v>
      </c>
      <c r="E4347" t="s">
        <v>13587</v>
      </c>
      <c r="F4347" s="35" t="s">
        <v>13588</v>
      </c>
      <c r="G4347" s="1" t="s">
        <v>5105</v>
      </c>
      <c r="H4347" s="1" t="s">
        <v>5105</v>
      </c>
      <c r="I4347" s="3">
        <v>1</v>
      </c>
      <c r="J4347" s="1">
        <v>0</v>
      </c>
      <c r="K4347" s="1">
        <v>0</v>
      </c>
      <c r="L4347" s="3">
        <v>1</v>
      </c>
      <c r="M4347" s="6">
        <v>278.5</v>
      </c>
      <c r="N4347" s="13">
        <v>278.5</v>
      </c>
      <c r="O4347" s="3">
        <v>44</v>
      </c>
      <c r="P4347" s="1">
        <v>1.0075000000000001</v>
      </c>
      <c r="Q4347" s="1">
        <v>1.0075000000000001</v>
      </c>
      <c r="R4347" s="3">
        <v>47</v>
      </c>
      <c r="S4347" s="1">
        <v>20</v>
      </c>
      <c r="T4347" s="1">
        <v>0</v>
      </c>
      <c r="U4347" s="1">
        <v>0</v>
      </c>
      <c r="V4347" s="1">
        <v>0</v>
      </c>
      <c r="W4347" s="1">
        <v>20</v>
      </c>
      <c r="X4347" s="1">
        <v>0</v>
      </c>
      <c r="Y4347" s="1">
        <v>20</v>
      </c>
      <c r="Z4347" s="1">
        <v>0</v>
      </c>
      <c r="AA4347" s="1">
        <v>20</v>
      </c>
      <c r="AB4347" s="1">
        <v>20</v>
      </c>
      <c r="AC4347" s="3">
        <v>11</v>
      </c>
      <c r="AD4347" s="1">
        <v>-2.5883769000000001E-2</v>
      </c>
      <c r="AE4347" s="1">
        <v>-3.1590845296333298E-2</v>
      </c>
      <c r="AF4347" s="1">
        <v>3</v>
      </c>
      <c r="AG4347" s="1">
        <v>3</v>
      </c>
      <c r="AH4347" s="1">
        <v>11</v>
      </c>
      <c r="AI4347" s="1">
        <v>2</v>
      </c>
      <c r="AJ4347" s="1">
        <v>2</v>
      </c>
      <c r="AK4347" s="1">
        <v>51</v>
      </c>
    </row>
    <row r="4348" spans="1:37" x14ac:dyDescent="0.2">
      <c r="A4348" t="s">
        <v>4346</v>
      </c>
      <c r="B4348" t="s">
        <v>5412</v>
      </c>
      <c r="C4348" t="s">
        <v>6435</v>
      </c>
      <c r="D4348" t="s">
        <v>13585</v>
      </c>
      <c r="E4348" t="s">
        <v>8972</v>
      </c>
      <c r="F4348" s="35" t="s">
        <v>13589</v>
      </c>
      <c r="G4348" s="1" t="s">
        <v>5105</v>
      </c>
      <c r="H4348" s="1" t="s">
        <v>5105</v>
      </c>
      <c r="I4348" s="3">
        <v>1</v>
      </c>
      <c r="J4348" s="1">
        <v>0</v>
      </c>
      <c r="K4348" s="1">
        <v>0</v>
      </c>
      <c r="L4348" s="3">
        <v>1</v>
      </c>
      <c r="M4348" s="6">
        <v>743.2</v>
      </c>
      <c r="N4348" s="13">
        <v>743.2</v>
      </c>
      <c r="O4348" s="3">
        <v>44</v>
      </c>
      <c r="P4348" s="1">
        <v>1</v>
      </c>
      <c r="Q4348" s="1">
        <v>1</v>
      </c>
      <c r="R4348" s="3">
        <v>47</v>
      </c>
      <c r="S4348" s="1">
        <v>20</v>
      </c>
      <c r="T4348" s="1">
        <v>0</v>
      </c>
      <c r="U4348" s="1">
        <v>0</v>
      </c>
      <c r="V4348" s="1">
        <v>0</v>
      </c>
      <c r="W4348" s="1">
        <v>20</v>
      </c>
      <c r="X4348" s="1">
        <v>0</v>
      </c>
      <c r="Y4348" s="1">
        <v>20</v>
      </c>
      <c r="Z4348" s="1">
        <v>0</v>
      </c>
      <c r="AA4348" s="1">
        <v>20</v>
      </c>
      <c r="AB4348" s="1">
        <v>20</v>
      </c>
      <c r="AC4348" s="3">
        <v>11</v>
      </c>
      <c r="AD4348" s="1">
        <v>-2.5883769000000001E-2</v>
      </c>
      <c r="AE4348" s="1">
        <v>-3.1590845296333298E-2</v>
      </c>
      <c r="AF4348" s="1">
        <v>3</v>
      </c>
      <c r="AG4348" s="1">
        <v>3</v>
      </c>
      <c r="AH4348" s="1">
        <v>11</v>
      </c>
      <c r="AI4348" s="1">
        <v>2</v>
      </c>
      <c r="AJ4348" s="1">
        <v>2</v>
      </c>
      <c r="AK4348" s="1">
        <v>51</v>
      </c>
    </row>
    <row r="4349" spans="1:37" x14ac:dyDescent="0.2">
      <c r="A4349" t="s">
        <v>4347</v>
      </c>
      <c r="B4349" t="s">
        <v>5412</v>
      </c>
      <c r="C4349" t="s">
        <v>6435</v>
      </c>
      <c r="D4349" t="s">
        <v>13585</v>
      </c>
      <c r="E4349" t="s">
        <v>13590</v>
      </c>
      <c r="F4349" s="35" t="s">
        <v>13591</v>
      </c>
      <c r="G4349" s="1" t="s">
        <v>5105</v>
      </c>
      <c r="H4349" s="1" t="s">
        <v>5105</v>
      </c>
      <c r="I4349" s="3">
        <v>1</v>
      </c>
      <c r="J4349" s="1">
        <v>0</v>
      </c>
      <c r="K4349" s="1">
        <v>0</v>
      </c>
      <c r="L4349" s="3">
        <v>1</v>
      </c>
      <c r="M4349" s="6">
        <v>1000</v>
      </c>
      <c r="N4349" s="13">
        <v>1000</v>
      </c>
      <c r="O4349" s="3">
        <v>44</v>
      </c>
      <c r="P4349" s="1">
        <v>1.02</v>
      </c>
      <c r="Q4349" s="1">
        <v>1.02</v>
      </c>
      <c r="R4349" s="3">
        <v>47</v>
      </c>
      <c r="S4349" s="1">
        <v>20</v>
      </c>
      <c r="T4349" s="1">
        <v>0</v>
      </c>
      <c r="U4349" s="1">
        <v>0</v>
      </c>
      <c r="V4349" s="1">
        <v>0</v>
      </c>
      <c r="W4349" s="1">
        <v>20</v>
      </c>
      <c r="X4349" s="1">
        <v>0</v>
      </c>
      <c r="Y4349" s="1">
        <v>20</v>
      </c>
      <c r="Z4349" s="1">
        <v>0</v>
      </c>
      <c r="AA4349" s="1">
        <v>20</v>
      </c>
      <c r="AB4349" s="1">
        <v>20</v>
      </c>
      <c r="AC4349" s="3">
        <v>11</v>
      </c>
      <c r="AD4349" s="1">
        <v>-2.5883769000000001E-2</v>
      </c>
      <c r="AE4349" s="1">
        <v>-3.1590845296333298E-2</v>
      </c>
      <c r="AF4349" s="1">
        <v>3</v>
      </c>
      <c r="AG4349" s="1">
        <v>3</v>
      </c>
      <c r="AH4349" s="1">
        <v>11</v>
      </c>
      <c r="AI4349" s="1">
        <v>2</v>
      </c>
      <c r="AJ4349" s="1">
        <v>2</v>
      </c>
      <c r="AK4349" s="1">
        <v>51</v>
      </c>
    </row>
    <row r="4350" spans="1:37" x14ac:dyDescent="0.2">
      <c r="A4350" t="s">
        <v>4348</v>
      </c>
      <c r="B4350" t="s">
        <v>5412</v>
      </c>
      <c r="C4350" t="s">
        <v>6435</v>
      </c>
      <c r="D4350" t="s">
        <v>13585</v>
      </c>
      <c r="E4350" t="s">
        <v>12533</v>
      </c>
      <c r="F4350" s="35" t="s">
        <v>13592</v>
      </c>
      <c r="G4350" s="1" t="s">
        <v>5105</v>
      </c>
      <c r="H4350" s="1" t="s">
        <v>5105</v>
      </c>
      <c r="I4350" s="3">
        <v>1</v>
      </c>
      <c r="J4350" s="1">
        <v>0</v>
      </c>
      <c r="K4350" s="1">
        <v>0</v>
      </c>
      <c r="L4350" s="3">
        <v>1</v>
      </c>
      <c r="M4350" s="6">
        <v>769.6</v>
      </c>
      <c r="N4350" s="13">
        <v>769.6</v>
      </c>
      <c r="O4350" s="3">
        <v>44</v>
      </c>
      <c r="P4350" s="1">
        <v>1.01</v>
      </c>
      <c r="Q4350" s="1">
        <v>1.01</v>
      </c>
      <c r="R4350" s="3">
        <v>47</v>
      </c>
      <c r="S4350" s="1">
        <v>20</v>
      </c>
      <c r="T4350" s="1">
        <v>0</v>
      </c>
      <c r="U4350" s="1">
        <v>0</v>
      </c>
      <c r="V4350" s="1">
        <v>0</v>
      </c>
      <c r="W4350" s="1">
        <v>20</v>
      </c>
      <c r="X4350" s="1">
        <v>0</v>
      </c>
      <c r="Y4350" s="1">
        <v>20</v>
      </c>
      <c r="Z4350" s="1">
        <v>0</v>
      </c>
      <c r="AA4350" s="1">
        <v>20</v>
      </c>
      <c r="AB4350" s="1">
        <v>20</v>
      </c>
      <c r="AC4350" s="3">
        <v>11</v>
      </c>
      <c r="AD4350" s="1">
        <v>-2.5883769000000001E-2</v>
      </c>
      <c r="AE4350" s="1">
        <v>-3.1590845296333298E-2</v>
      </c>
      <c r="AF4350" s="1">
        <v>3</v>
      </c>
      <c r="AG4350" s="1">
        <v>3</v>
      </c>
      <c r="AH4350" s="1">
        <v>11</v>
      </c>
      <c r="AI4350" s="1">
        <v>2</v>
      </c>
      <c r="AJ4350" s="1">
        <v>2</v>
      </c>
      <c r="AK4350" s="1">
        <v>51</v>
      </c>
    </row>
    <row r="4351" spans="1:37" x14ac:dyDescent="0.2">
      <c r="A4351" t="s">
        <v>4349</v>
      </c>
      <c r="B4351" t="s">
        <v>5181</v>
      </c>
      <c r="C4351" t="s">
        <v>7332</v>
      </c>
      <c r="D4351" t="s">
        <v>13593</v>
      </c>
      <c r="E4351" t="s">
        <v>5751</v>
      </c>
      <c r="F4351" s="35" t="s">
        <v>13594</v>
      </c>
      <c r="G4351" s="1" t="s">
        <v>5105</v>
      </c>
      <c r="H4351" s="1" t="s">
        <v>5105</v>
      </c>
      <c r="I4351" s="3">
        <v>1</v>
      </c>
      <c r="J4351" s="1">
        <v>0</v>
      </c>
      <c r="K4351" s="1">
        <v>0</v>
      </c>
      <c r="L4351" s="3">
        <v>1</v>
      </c>
      <c r="M4351" s="6">
        <v>650</v>
      </c>
      <c r="N4351" s="13">
        <v>650</v>
      </c>
      <c r="O4351" s="3">
        <v>44</v>
      </c>
      <c r="P4351" s="1" t="s">
        <v>2</v>
      </c>
      <c r="Q4351" s="1">
        <v>3.0667</v>
      </c>
      <c r="R4351" s="3" t="s">
        <v>14989</v>
      </c>
      <c r="S4351" s="1">
        <v>50</v>
      </c>
      <c r="T4351" s="1">
        <v>10</v>
      </c>
      <c r="U4351" s="1">
        <v>20</v>
      </c>
      <c r="V4351" s="1">
        <v>0</v>
      </c>
      <c r="W4351" s="1">
        <v>0</v>
      </c>
      <c r="X4351" s="1">
        <v>0</v>
      </c>
      <c r="Y4351" s="1">
        <v>20</v>
      </c>
      <c r="Z4351" s="1">
        <v>0</v>
      </c>
      <c r="AA4351" s="1">
        <v>0</v>
      </c>
      <c r="AB4351" s="1">
        <v>0</v>
      </c>
      <c r="AC4351" s="3">
        <v>11</v>
      </c>
      <c r="AD4351" s="1">
        <v>7.5069379000000006E-2</v>
      </c>
      <c r="AE4351" s="1">
        <v>-3.94365263259953E-2</v>
      </c>
      <c r="AF4351" s="1">
        <v>1</v>
      </c>
      <c r="AG4351" s="1">
        <v>1</v>
      </c>
      <c r="AH4351" s="1">
        <v>11</v>
      </c>
      <c r="AI4351" s="1">
        <v>2</v>
      </c>
      <c r="AJ4351" s="1">
        <v>2</v>
      </c>
      <c r="AK4351" s="1">
        <v>51</v>
      </c>
    </row>
    <row r="4352" spans="1:37" x14ac:dyDescent="0.2">
      <c r="A4352" t="s">
        <v>4350</v>
      </c>
      <c r="B4352" t="s">
        <v>5123</v>
      </c>
      <c r="C4352" t="s">
        <v>5131</v>
      </c>
      <c r="D4352" t="s">
        <v>13595</v>
      </c>
      <c r="E4352" t="s">
        <v>13596</v>
      </c>
      <c r="F4352" s="35" t="s">
        <v>13597</v>
      </c>
      <c r="G4352" s="1" t="s">
        <v>5104</v>
      </c>
      <c r="H4352" s="1" t="s">
        <v>5104</v>
      </c>
      <c r="I4352" s="3">
        <v>1</v>
      </c>
      <c r="J4352" s="1">
        <v>0</v>
      </c>
      <c r="K4352" s="1">
        <v>0</v>
      </c>
      <c r="L4352" s="3">
        <v>1</v>
      </c>
      <c r="M4352" s="6">
        <v>12.5</v>
      </c>
      <c r="N4352" s="13">
        <v>12.5</v>
      </c>
      <c r="O4352" s="3">
        <v>44</v>
      </c>
      <c r="P4352" s="1">
        <v>4</v>
      </c>
      <c r="Q4352" s="1">
        <v>4</v>
      </c>
      <c r="R4352" s="3">
        <v>1</v>
      </c>
      <c r="S4352" s="1">
        <v>20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10</v>
      </c>
      <c r="Z4352" s="1">
        <v>0</v>
      </c>
      <c r="AA4352" s="1">
        <v>40</v>
      </c>
      <c r="AB4352" s="1">
        <v>30</v>
      </c>
      <c r="AC4352" s="3">
        <v>11</v>
      </c>
      <c r="AD4352" s="1">
        <v>-3.6722113000000001E-2</v>
      </c>
      <c r="AE4352" s="1">
        <v>-5.4924045430879403E-3</v>
      </c>
      <c r="AF4352" s="1">
        <v>1</v>
      </c>
      <c r="AG4352" s="1">
        <v>1</v>
      </c>
      <c r="AH4352" s="1">
        <v>11</v>
      </c>
      <c r="AI4352" s="1">
        <v>1</v>
      </c>
      <c r="AJ4352" s="1">
        <v>1</v>
      </c>
      <c r="AK4352" s="1">
        <v>51</v>
      </c>
    </row>
    <row r="4353" spans="1:37" x14ac:dyDescent="0.2">
      <c r="A4353" t="s">
        <v>4351</v>
      </c>
      <c r="B4353" t="s">
        <v>5123</v>
      </c>
      <c r="C4353" t="s">
        <v>5383</v>
      </c>
      <c r="D4353" t="s">
        <v>13598</v>
      </c>
      <c r="E4353" t="s">
        <v>13599</v>
      </c>
      <c r="F4353" s="35" t="s">
        <v>13600</v>
      </c>
      <c r="G4353" s="1" t="s">
        <v>5104</v>
      </c>
      <c r="H4353" s="1" t="s">
        <v>5104</v>
      </c>
      <c r="I4353" s="3">
        <v>1</v>
      </c>
      <c r="J4353" s="1">
        <v>0</v>
      </c>
      <c r="K4353" s="1">
        <v>0</v>
      </c>
      <c r="L4353" s="3">
        <v>1</v>
      </c>
      <c r="M4353" s="6">
        <v>3.9</v>
      </c>
      <c r="N4353" s="13">
        <v>3.9</v>
      </c>
      <c r="O4353" s="3">
        <v>44</v>
      </c>
      <c r="P4353" s="1">
        <v>3</v>
      </c>
      <c r="Q4353" s="1">
        <v>3</v>
      </c>
      <c r="R4353" s="3">
        <v>47</v>
      </c>
      <c r="S4353" s="1">
        <v>50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50</v>
      </c>
      <c r="AC4353" s="3">
        <v>11</v>
      </c>
      <c r="AD4353" s="1">
        <v>6.7924550000000002E-3</v>
      </c>
      <c r="AE4353" s="1">
        <v>6.5572306363144997E-2</v>
      </c>
      <c r="AF4353" s="1">
        <v>1</v>
      </c>
      <c r="AG4353" s="1">
        <v>1</v>
      </c>
      <c r="AH4353" s="1">
        <v>11</v>
      </c>
      <c r="AI4353" s="1">
        <v>1</v>
      </c>
      <c r="AJ4353" s="1">
        <v>1</v>
      </c>
      <c r="AK4353" s="1">
        <v>51</v>
      </c>
    </row>
    <row r="4354" spans="1:37" x14ac:dyDescent="0.2">
      <c r="A4354" t="s">
        <v>4352</v>
      </c>
      <c r="B4354" t="s">
        <v>5123</v>
      </c>
      <c r="C4354" t="s">
        <v>5383</v>
      </c>
      <c r="D4354" t="s">
        <v>13601</v>
      </c>
      <c r="E4354" t="s">
        <v>5941</v>
      </c>
      <c r="F4354" s="35" t="s">
        <v>13602</v>
      </c>
      <c r="G4354" s="1" t="s">
        <v>5104</v>
      </c>
      <c r="H4354" s="1" t="s">
        <v>5104</v>
      </c>
      <c r="I4354" s="3">
        <v>1</v>
      </c>
      <c r="J4354" s="1">
        <v>0</v>
      </c>
      <c r="K4354" s="1">
        <v>0</v>
      </c>
      <c r="L4354" s="3">
        <v>1</v>
      </c>
      <c r="M4354" s="6">
        <v>12</v>
      </c>
      <c r="N4354" s="13">
        <v>12</v>
      </c>
      <c r="O4354" s="3">
        <v>44</v>
      </c>
      <c r="P4354" s="1">
        <v>2.585</v>
      </c>
      <c r="Q4354" s="1">
        <v>2.585</v>
      </c>
      <c r="R4354" s="3">
        <v>47</v>
      </c>
      <c r="S4354" s="1">
        <v>50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50</v>
      </c>
      <c r="AC4354" s="3">
        <v>11</v>
      </c>
      <c r="AD4354" s="1">
        <v>6.7924550000000002E-3</v>
      </c>
      <c r="AE4354" s="1">
        <v>6.5572306363144997E-2</v>
      </c>
      <c r="AF4354" s="1">
        <v>1</v>
      </c>
      <c r="AG4354" s="1">
        <v>1</v>
      </c>
      <c r="AH4354" s="1">
        <v>11</v>
      </c>
      <c r="AI4354" s="1">
        <v>3</v>
      </c>
      <c r="AJ4354" s="1">
        <v>3</v>
      </c>
      <c r="AK4354" s="1">
        <v>51</v>
      </c>
    </row>
    <row r="4355" spans="1:37" x14ac:dyDescent="0.2">
      <c r="A4355" t="s">
        <v>4353</v>
      </c>
      <c r="B4355" t="s">
        <v>5123</v>
      </c>
      <c r="C4355" t="s">
        <v>5383</v>
      </c>
      <c r="D4355" t="s">
        <v>13601</v>
      </c>
      <c r="E4355" t="s">
        <v>13603</v>
      </c>
      <c r="F4355" s="35" t="s">
        <v>15128</v>
      </c>
      <c r="G4355" s="1" t="s">
        <v>5104</v>
      </c>
      <c r="H4355" s="1" t="s">
        <v>5104</v>
      </c>
      <c r="I4355" s="3">
        <v>1</v>
      </c>
      <c r="J4355" s="1">
        <v>0</v>
      </c>
      <c r="K4355" s="1">
        <v>0</v>
      </c>
      <c r="L4355" s="3">
        <v>1</v>
      </c>
      <c r="M4355" s="6">
        <v>10</v>
      </c>
      <c r="N4355" s="13">
        <v>10</v>
      </c>
      <c r="O4355" s="3">
        <v>1</v>
      </c>
      <c r="P4355" s="1">
        <v>3</v>
      </c>
      <c r="Q4355" s="1">
        <v>3</v>
      </c>
      <c r="R4355" s="3">
        <v>1</v>
      </c>
      <c r="S4355" s="1">
        <v>50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50</v>
      </c>
      <c r="AC4355" s="3">
        <v>11</v>
      </c>
      <c r="AD4355" s="1">
        <v>6.7924550000000002E-3</v>
      </c>
      <c r="AE4355" s="1">
        <v>6.5572306363144997E-2</v>
      </c>
      <c r="AF4355" s="1">
        <v>1</v>
      </c>
      <c r="AG4355" s="1">
        <v>1</v>
      </c>
      <c r="AH4355" s="1">
        <v>11</v>
      </c>
      <c r="AI4355" s="1">
        <v>1</v>
      </c>
      <c r="AJ4355" s="1">
        <v>1</v>
      </c>
      <c r="AK4355" s="1">
        <v>51</v>
      </c>
    </row>
    <row r="4356" spans="1:37" x14ac:dyDescent="0.2">
      <c r="A4356" t="s">
        <v>4354</v>
      </c>
      <c r="B4356" t="s">
        <v>5123</v>
      </c>
      <c r="C4356" t="s">
        <v>5383</v>
      </c>
      <c r="D4356" t="s">
        <v>13601</v>
      </c>
      <c r="E4356" t="s">
        <v>13604</v>
      </c>
      <c r="F4356" s="35" t="s">
        <v>13605</v>
      </c>
      <c r="G4356" s="1" t="s">
        <v>5104</v>
      </c>
      <c r="H4356" s="1" t="s">
        <v>5104</v>
      </c>
      <c r="I4356" s="3">
        <v>1</v>
      </c>
      <c r="J4356" s="1">
        <v>0</v>
      </c>
      <c r="K4356" s="1">
        <v>0</v>
      </c>
      <c r="L4356" s="3">
        <v>1</v>
      </c>
      <c r="M4356" s="6">
        <v>9.5</v>
      </c>
      <c r="N4356" s="13">
        <v>9.5</v>
      </c>
      <c r="O4356" s="3">
        <v>44</v>
      </c>
      <c r="P4356" s="1">
        <v>2.6</v>
      </c>
      <c r="Q4356" s="1">
        <v>2.6</v>
      </c>
      <c r="R4356" s="3">
        <v>1</v>
      </c>
      <c r="S4356" s="1">
        <v>50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50</v>
      </c>
      <c r="AC4356" s="3">
        <v>11</v>
      </c>
      <c r="AD4356" s="1">
        <v>6.7924550000000002E-3</v>
      </c>
      <c r="AE4356" s="1">
        <v>6.5572306363144997E-2</v>
      </c>
      <c r="AF4356" s="1">
        <v>1</v>
      </c>
      <c r="AG4356" s="1">
        <v>1</v>
      </c>
      <c r="AH4356" s="1">
        <v>11</v>
      </c>
      <c r="AI4356" s="1">
        <v>3</v>
      </c>
      <c r="AJ4356" s="1">
        <v>3</v>
      </c>
      <c r="AK4356" s="1">
        <v>51</v>
      </c>
    </row>
    <row r="4357" spans="1:37" x14ac:dyDescent="0.2">
      <c r="A4357" t="s">
        <v>4355</v>
      </c>
      <c r="B4357" t="s">
        <v>5123</v>
      </c>
      <c r="C4357" t="s">
        <v>5383</v>
      </c>
      <c r="D4357" t="s">
        <v>13601</v>
      </c>
      <c r="E4357" t="s">
        <v>5607</v>
      </c>
      <c r="F4357" s="35" t="s">
        <v>13606</v>
      </c>
      <c r="G4357" s="1" t="s">
        <v>5104</v>
      </c>
      <c r="H4357" s="1" t="s">
        <v>5104</v>
      </c>
      <c r="I4357" s="3">
        <v>1</v>
      </c>
      <c r="J4357" s="1">
        <v>0</v>
      </c>
      <c r="K4357" s="1">
        <v>0</v>
      </c>
      <c r="L4357" s="3">
        <v>1</v>
      </c>
      <c r="M4357" s="6">
        <v>9</v>
      </c>
      <c r="N4357" s="13">
        <v>9</v>
      </c>
      <c r="O4357" s="3">
        <v>44</v>
      </c>
      <c r="P4357" s="1">
        <v>3.5</v>
      </c>
      <c r="Q4357" s="1">
        <v>3.5</v>
      </c>
      <c r="R4357" s="3">
        <v>1</v>
      </c>
      <c r="S4357" s="1">
        <v>50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50</v>
      </c>
      <c r="AC4357" s="3">
        <v>11</v>
      </c>
      <c r="AD4357" s="1">
        <v>6.7924550000000002E-3</v>
      </c>
      <c r="AE4357" s="1">
        <v>6.5572306363144997E-2</v>
      </c>
      <c r="AF4357" s="1">
        <v>1</v>
      </c>
      <c r="AG4357" s="1">
        <v>1</v>
      </c>
      <c r="AH4357" s="1">
        <v>11</v>
      </c>
      <c r="AI4357" s="1">
        <v>1</v>
      </c>
      <c r="AJ4357" s="1">
        <v>1</v>
      </c>
      <c r="AK4357" s="1">
        <v>51</v>
      </c>
    </row>
    <row r="4358" spans="1:37" x14ac:dyDescent="0.2">
      <c r="A4358" t="s">
        <v>4356</v>
      </c>
      <c r="B4358" t="s">
        <v>5123</v>
      </c>
      <c r="C4358" t="s">
        <v>6199</v>
      </c>
      <c r="D4358" t="s">
        <v>13607</v>
      </c>
      <c r="E4358" t="s">
        <v>13608</v>
      </c>
      <c r="F4358" s="35" t="s">
        <v>13609</v>
      </c>
      <c r="G4358" s="1" t="s">
        <v>5104</v>
      </c>
      <c r="H4358" s="1" t="s">
        <v>5104</v>
      </c>
      <c r="I4358" s="3">
        <v>33</v>
      </c>
      <c r="J4358" s="1">
        <v>0</v>
      </c>
      <c r="K4358" s="1">
        <v>0</v>
      </c>
      <c r="L4358" s="3">
        <v>1</v>
      </c>
      <c r="M4358" s="6">
        <v>144.80000000000001</v>
      </c>
      <c r="N4358" s="13">
        <v>144.80000000000001</v>
      </c>
      <c r="O4358" s="3">
        <v>44</v>
      </c>
      <c r="P4358" s="1" t="s">
        <v>2</v>
      </c>
      <c r="Q4358" s="1">
        <v>3.2524999999999999</v>
      </c>
      <c r="R4358" s="3" t="s">
        <v>14989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50</v>
      </c>
      <c r="Z4358" s="1">
        <v>0</v>
      </c>
      <c r="AA4358" s="1">
        <v>50</v>
      </c>
      <c r="AB4358" s="1">
        <v>0</v>
      </c>
      <c r="AC4358" s="3">
        <v>11</v>
      </c>
      <c r="AD4358" s="1">
        <v>-4.8037924000000003E-2</v>
      </c>
      <c r="AE4358" s="1">
        <v>-0.10741534358446</v>
      </c>
      <c r="AF4358" s="1">
        <v>2</v>
      </c>
      <c r="AG4358" s="1">
        <v>2</v>
      </c>
      <c r="AH4358" s="1">
        <v>11</v>
      </c>
      <c r="AI4358" s="1">
        <v>1</v>
      </c>
      <c r="AJ4358" s="1">
        <v>1</v>
      </c>
      <c r="AK4358" s="1">
        <v>51</v>
      </c>
    </row>
    <row r="4359" spans="1:37" x14ac:dyDescent="0.2">
      <c r="A4359" t="s">
        <v>4357</v>
      </c>
      <c r="B4359" t="s">
        <v>5412</v>
      </c>
      <c r="C4359" t="s">
        <v>6435</v>
      </c>
      <c r="D4359" t="s">
        <v>13610</v>
      </c>
      <c r="E4359" t="s">
        <v>13611</v>
      </c>
      <c r="F4359" s="35" t="s">
        <v>13612</v>
      </c>
      <c r="G4359" s="1" t="s">
        <v>5105</v>
      </c>
      <c r="H4359" s="1" t="s">
        <v>5105</v>
      </c>
      <c r="I4359" s="3">
        <v>1</v>
      </c>
      <c r="J4359" s="1">
        <v>0</v>
      </c>
      <c r="K4359" s="1">
        <v>0</v>
      </c>
      <c r="L4359" s="3">
        <v>1</v>
      </c>
      <c r="M4359" s="6">
        <v>2500</v>
      </c>
      <c r="N4359" s="13">
        <v>2500</v>
      </c>
      <c r="O4359" s="3">
        <v>44</v>
      </c>
      <c r="P4359" s="1">
        <v>1.05</v>
      </c>
      <c r="Q4359" s="1">
        <v>1.05</v>
      </c>
      <c r="R4359" s="3">
        <v>47</v>
      </c>
      <c r="S4359" s="1">
        <v>20</v>
      </c>
      <c r="T4359" s="1">
        <v>0</v>
      </c>
      <c r="U4359" s="1">
        <v>0</v>
      </c>
      <c r="V4359" s="1">
        <v>0</v>
      </c>
      <c r="W4359" s="1">
        <v>10</v>
      </c>
      <c r="X4359" s="1">
        <v>0</v>
      </c>
      <c r="Y4359" s="1">
        <v>20</v>
      </c>
      <c r="Z4359" s="1">
        <v>10</v>
      </c>
      <c r="AA4359" s="1">
        <v>20</v>
      </c>
      <c r="AB4359" s="1">
        <v>20</v>
      </c>
      <c r="AC4359" s="3">
        <v>11</v>
      </c>
      <c r="AD4359" s="1">
        <v>-2.6320540999999999E-2</v>
      </c>
      <c r="AE4359" s="1">
        <v>-3.48732195996155E-2</v>
      </c>
      <c r="AF4359" s="1">
        <v>3</v>
      </c>
      <c r="AG4359" s="1">
        <v>3</v>
      </c>
      <c r="AH4359" s="1">
        <v>11</v>
      </c>
      <c r="AI4359" s="1">
        <v>6</v>
      </c>
      <c r="AJ4359" s="1">
        <v>6</v>
      </c>
      <c r="AK4359" s="1">
        <v>51</v>
      </c>
    </row>
    <row r="4360" spans="1:37" x14ac:dyDescent="0.2">
      <c r="A4360" t="s">
        <v>4358</v>
      </c>
      <c r="B4360" t="s">
        <v>5412</v>
      </c>
      <c r="C4360" t="s">
        <v>6435</v>
      </c>
      <c r="D4360" t="s">
        <v>13610</v>
      </c>
      <c r="E4360" t="s">
        <v>13613</v>
      </c>
      <c r="F4360" s="35" t="s">
        <v>15129</v>
      </c>
      <c r="G4360" s="1" t="s">
        <v>2</v>
      </c>
      <c r="H4360" s="1" t="s">
        <v>5105</v>
      </c>
      <c r="I4360" s="14" t="s">
        <v>14989</v>
      </c>
      <c r="J4360" s="1" t="s">
        <v>2</v>
      </c>
      <c r="K4360" s="1">
        <v>0</v>
      </c>
      <c r="L4360" s="14" t="s">
        <v>14989</v>
      </c>
      <c r="M4360" s="6">
        <v>2725</v>
      </c>
      <c r="N4360" s="13">
        <v>2725</v>
      </c>
      <c r="O4360" s="3">
        <v>44</v>
      </c>
      <c r="P4360" s="1">
        <v>1</v>
      </c>
      <c r="Q4360" s="1">
        <v>1</v>
      </c>
      <c r="R4360" s="3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20</v>
      </c>
      <c r="Z4360" s="1">
        <v>20</v>
      </c>
      <c r="AA4360" s="1">
        <v>20</v>
      </c>
      <c r="AB4360" s="1">
        <v>40</v>
      </c>
      <c r="AC4360" s="3">
        <v>1</v>
      </c>
      <c r="AD4360" s="1">
        <v>-8.5309674000000002E-2</v>
      </c>
      <c r="AE4360" s="1">
        <v>-2.09970769681978E-2</v>
      </c>
      <c r="AF4360" s="1">
        <v>3</v>
      </c>
      <c r="AG4360" s="1">
        <v>3</v>
      </c>
      <c r="AH4360" s="1">
        <v>1</v>
      </c>
      <c r="AI4360" s="1">
        <v>5</v>
      </c>
      <c r="AJ4360" s="1">
        <v>5</v>
      </c>
      <c r="AK4360" s="1">
        <v>51</v>
      </c>
    </row>
    <row r="4361" spans="1:37" x14ac:dyDescent="0.2">
      <c r="A4361" t="s">
        <v>4359</v>
      </c>
      <c r="B4361" t="s">
        <v>5412</v>
      </c>
      <c r="C4361" t="s">
        <v>6435</v>
      </c>
      <c r="D4361" t="s">
        <v>13610</v>
      </c>
      <c r="E4361" t="s">
        <v>13614</v>
      </c>
      <c r="F4361" s="35" t="s">
        <v>13615</v>
      </c>
      <c r="G4361" s="1" t="s">
        <v>5105</v>
      </c>
      <c r="H4361" s="1" t="s">
        <v>5105</v>
      </c>
      <c r="I4361" s="3">
        <v>1</v>
      </c>
      <c r="J4361" s="1">
        <v>0</v>
      </c>
      <c r="K4361" s="1">
        <v>0</v>
      </c>
      <c r="L4361" s="3">
        <v>1</v>
      </c>
      <c r="M4361" s="6">
        <v>2550</v>
      </c>
      <c r="N4361" s="13">
        <v>2550</v>
      </c>
      <c r="O4361" s="3">
        <v>44</v>
      </c>
      <c r="P4361" s="1">
        <v>1</v>
      </c>
      <c r="Q4361" s="1">
        <v>1</v>
      </c>
      <c r="R4361" s="3">
        <v>1</v>
      </c>
      <c r="S4361" s="1">
        <v>29</v>
      </c>
      <c r="T4361" s="1">
        <v>0</v>
      </c>
      <c r="U4361" s="1">
        <v>0</v>
      </c>
      <c r="V4361" s="1">
        <v>0</v>
      </c>
      <c r="W4361" s="1">
        <v>14</v>
      </c>
      <c r="X4361" s="1">
        <v>0</v>
      </c>
      <c r="Y4361" s="1">
        <v>25</v>
      </c>
      <c r="Z4361" s="1">
        <v>0</v>
      </c>
      <c r="AA4361" s="1">
        <v>0</v>
      </c>
      <c r="AB4361" s="1">
        <v>32</v>
      </c>
      <c r="AC4361" s="3">
        <v>1</v>
      </c>
      <c r="AD4361" s="1">
        <v>-1.7070413E-2</v>
      </c>
      <c r="AE4361" s="1">
        <v>-1.4506986523940101E-2</v>
      </c>
      <c r="AF4361" s="1">
        <v>3</v>
      </c>
      <c r="AG4361" s="1">
        <v>3</v>
      </c>
      <c r="AH4361" s="1">
        <v>1</v>
      </c>
      <c r="AI4361" s="1">
        <v>2</v>
      </c>
      <c r="AJ4361" s="1">
        <v>2</v>
      </c>
      <c r="AK4361" s="1">
        <v>51</v>
      </c>
    </row>
    <row r="4362" spans="1:37" x14ac:dyDescent="0.2">
      <c r="A4362" t="s">
        <v>4360</v>
      </c>
      <c r="B4362" t="s">
        <v>5412</v>
      </c>
      <c r="C4362" t="s">
        <v>6435</v>
      </c>
      <c r="D4362" t="s">
        <v>13610</v>
      </c>
      <c r="E4362" t="s">
        <v>13616</v>
      </c>
      <c r="F4362" s="35" t="s">
        <v>13617</v>
      </c>
      <c r="G4362" s="1" t="s">
        <v>5105</v>
      </c>
      <c r="H4362" s="1" t="s">
        <v>5105</v>
      </c>
      <c r="I4362" s="3">
        <v>1</v>
      </c>
      <c r="J4362" s="1">
        <v>0</v>
      </c>
      <c r="K4362" s="1">
        <v>0</v>
      </c>
      <c r="L4362" s="3">
        <v>1</v>
      </c>
      <c r="M4362" s="6">
        <v>3200</v>
      </c>
      <c r="N4362" s="13">
        <v>3200</v>
      </c>
      <c r="O4362" s="3">
        <v>44</v>
      </c>
      <c r="P4362" s="1">
        <v>1.05</v>
      </c>
      <c r="Q4362" s="1">
        <v>1.05</v>
      </c>
      <c r="R4362" s="3">
        <v>47</v>
      </c>
      <c r="S4362" s="1">
        <v>20</v>
      </c>
      <c r="T4362" s="1">
        <v>0</v>
      </c>
      <c r="U4362" s="1">
        <v>0</v>
      </c>
      <c r="V4362" s="1">
        <v>0</v>
      </c>
      <c r="W4362" s="1">
        <v>10</v>
      </c>
      <c r="X4362" s="1">
        <v>0</v>
      </c>
      <c r="Y4362" s="1">
        <v>40</v>
      </c>
      <c r="Z4362" s="1">
        <v>20</v>
      </c>
      <c r="AA4362" s="1">
        <v>0</v>
      </c>
      <c r="AB4362" s="1">
        <v>10</v>
      </c>
      <c r="AC4362" s="3">
        <v>11</v>
      </c>
      <c r="AD4362" s="1">
        <v>-7.7346569999999998E-3</v>
      </c>
      <c r="AE4362" s="1">
        <v>-7.1349791634018903E-2</v>
      </c>
      <c r="AF4362" s="1">
        <v>3</v>
      </c>
      <c r="AG4362" s="1">
        <v>3</v>
      </c>
      <c r="AH4362" s="1">
        <v>11</v>
      </c>
      <c r="AI4362" s="1">
        <v>3</v>
      </c>
      <c r="AJ4362" s="1">
        <v>3</v>
      </c>
      <c r="AK4362" s="1">
        <v>51</v>
      </c>
    </row>
    <row r="4363" spans="1:37" x14ac:dyDescent="0.2">
      <c r="A4363" t="s">
        <v>4361</v>
      </c>
      <c r="B4363" t="s">
        <v>5412</v>
      </c>
      <c r="C4363" t="s">
        <v>6435</v>
      </c>
      <c r="D4363" t="s">
        <v>13610</v>
      </c>
      <c r="E4363" t="s">
        <v>13618</v>
      </c>
      <c r="F4363" s="35" t="s">
        <v>13619</v>
      </c>
      <c r="G4363" s="1" t="s">
        <v>5105</v>
      </c>
      <c r="H4363" s="1" t="s">
        <v>5105</v>
      </c>
      <c r="I4363" s="3">
        <v>1</v>
      </c>
      <c r="J4363" s="1">
        <v>0</v>
      </c>
      <c r="K4363" s="1">
        <v>0</v>
      </c>
      <c r="L4363" s="3">
        <v>1</v>
      </c>
      <c r="M4363" s="6">
        <v>3200</v>
      </c>
      <c r="N4363" s="13">
        <v>3200</v>
      </c>
      <c r="O4363" s="3">
        <v>44</v>
      </c>
      <c r="P4363" s="1">
        <v>1</v>
      </c>
      <c r="Q4363" s="1">
        <v>1</v>
      </c>
      <c r="R4363" s="3">
        <v>1</v>
      </c>
      <c r="S4363" s="1">
        <v>33</v>
      </c>
      <c r="T4363" s="1">
        <v>0</v>
      </c>
      <c r="U4363" s="1">
        <v>0</v>
      </c>
      <c r="V4363" s="1">
        <v>0</v>
      </c>
      <c r="W4363" s="1">
        <v>22</v>
      </c>
      <c r="X4363" s="1">
        <v>0</v>
      </c>
      <c r="Y4363" s="1">
        <v>15</v>
      </c>
      <c r="Z4363" s="1">
        <v>15</v>
      </c>
      <c r="AA4363" s="1">
        <v>0</v>
      </c>
      <c r="AB4363" s="1">
        <v>15</v>
      </c>
      <c r="AC4363" s="3">
        <v>1</v>
      </c>
      <c r="AD4363" s="1">
        <v>1.5995011E-2</v>
      </c>
      <c r="AE4363" s="1">
        <v>-2.0896663365053299E-2</v>
      </c>
      <c r="AF4363" s="1">
        <v>3</v>
      </c>
      <c r="AG4363" s="1">
        <v>3</v>
      </c>
      <c r="AH4363" s="1">
        <v>1</v>
      </c>
      <c r="AI4363" s="1">
        <v>2</v>
      </c>
      <c r="AJ4363" s="1">
        <v>2</v>
      </c>
      <c r="AK4363" s="1">
        <v>51</v>
      </c>
    </row>
    <row r="4364" spans="1:37" x14ac:dyDescent="0.2">
      <c r="A4364" t="s">
        <v>4362</v>
      </c>
      <c r="B4364" t="s">
        <v>5412</v>
      </c>
      <c r="C4364" t="s">
        <v>6435</v>
      </c>
      <c r="D4364" t="s">
        <v>13610</v>
      </c>
      <c r="E4364" t="s">
        <v>13620</v>
      </c>
      <c r="F4364" s="35" t="s">
        <v>13621</v>
      </c>
      <c r="G4364" s="1" t="s">
        <v>2</v>
      </c>
      <c r="H4364" s="1" t="s">
        <v>5105</v>
      </c>
      <c r="I4364" s="14" t="s">
        <v>14989</v>
      </c>
      <c r="J4364" s="1" t="s">
        <v>2</v>
      </c>
      <c r="K4364" s="1">
        <v>0</v>
      </c>
      <c r="L4364" s="14" t="s">
        <v>14989</v>
      </c>
      <c r="M4364" s="6">
        <v>3200</v>
      </c>
      <c r="N4364" s="13">
        <v>3200</v>
      </c>
      <c r="O4364" s="3">
        <v>44</v>
      </c>
      <c r="P4364" s="1">
        <v>1.0125</v>
      </c>
      <c r="Q4364" s="1">
        <v>1.0125</v>
      </c>
      <c r="R4364" s="3">
        <v>47</v>
      </c>
      <c r="S4364" s="1">
        <v>20</v>
      </c>
      <c r="T4364" s="1">
        <v>0</v>
      </c>
      <c r="U4364" s="1">
        <v>0</v>
      </c>
      <c r="V4364" s="1">
        <v>0</v>
      </c>
      <c r="W4364" s="1">
        <v>10</v>
      </c>
      <c r="X4364" s="1">
        <v>0</v>
      </c>
      <c r="Y4364" s="1">
        <v>40</v>
      </c>
      <c r="Z4364" s="1">
        <v>20</v>
      </c>
      <c r="AA4364" s="1">
        <v>0</v>
      </c>
      <c r="AB4364" s="1">
        <v>10</v>
      </c>
      <c r="AC4364" s="3">
        <v>11</v>
      </c>
      <c r="AD4364" s="1">
        <v>-7.7346569999999998E-3</v>
      </c>
      <c r="AE4364" s="1">
        <v>-7.1349791634018903E-2</v>
      </c>
      <c r="AF4364" s="1">
        <v>3</v>
      </c>
      <c r="AG4364" s="1">
        <v>3</v>
      </c>
      <c r="AH4364" s="1">
        <v>11</v>
      </c>
      <c r="AI4364" s="1">
        <v>3</v>
      </c>
      <c r="AJ4364" s="1">
        <v>3</v>
      </c>
      <c r="AK4364" s="1">
        <v>51</v>
      </c>
    </row>
    <row r="4365" spans="1:37" x14ac:dyDescent="0.2">
      <c r="A4365" t="s">
        <v>4363</v>
      </c>
      <c r="B4365" t="s">
        <v>5412</v>
      </c>
      <c r="C4365" t="s">
        <v>6435</v>
      </c>
      <c r="D4365" t="s">
        <v>13610</v>
      </c>
      <c r="E4365" t="s">
        <v>8402</v>
      </c>
      <c r="F4365" s="35" t="s">
        <v>13622</v>
      </c>
      <c r="G4365" s="1" t="s">
        <v>2</v>
      </c>
      <c r="H4365" s="1" t="s">
        <v>5105</v>
      </c>
      <c r="I4365" s="14" t="s">
        <v>14989</v>
      </c>
      <c r="J4365" s="1" t="s">
        <v>2</v>
      </c>
      <c r="K4365" s="1">
        <v>0</v>
      </c>
      <c r="L4365" s="14" t="s">
        <v>14989</v>
      </c>
      <c r="M4365" s="6">
        <v>3200</v>
      </c>
      <c r="N4365" s="13">
        <v>3200</v>
      </c>
      <c r="O4365" s="3">
        <v>44</v>
      </c>
      <c r="P4365" s="1">
        <v>1</v>
      </c>
      <c r="Q4365" s="1">
        <v>1</v>
      </c>
      <c r="R4365" s="3">
        <v>1</v>
      </c>
      <c r="S4365" s="1">
        <v>33</v>
      </c>
      <c r="T4365" s="1">
        <v>0</v>
      </c>
      <c r="U4365" s="1">
        <v>0</v>
      </c>
      <c r="V4365" s="1">
        <v>0</v>
      </c>
      <c r="W4365" s="1">
        <v>22</v>
      </c>
      <c r="X4365" s="1">
        <v>0</v>
      </c>
      <c r="Y4365" s="1">
        <v>15</v>
      </c>
      <c r="Z4365" s="1">
        <v>0</v>
      </c>
      <c r="AA4365" s="1">
        <v>15</v>
      </c>
      <c r="AB4365" s="1">
        <v>15</v>
      </c>
      <c r="AC4365" s="3">
        <v>1</v>
      </c>
      <c r="AD4365" s="1">
        <v>7.0059459999999999E-3</v>
      </c>
      <c r="AE4365" s="1">
        <v>-2.04604683031781E-2</v>
      </c>
      <c r="AF4365" s="1">
        <v>3</v>
      </c>
      <c r="AG4365" s="1">
        <v>3</v>
      </c>
      <c r="AH4365" s="1">
        <v>1</v>
      </c>
      <c r="AI4365" s="1">
        <v>2</v>
      </c>
      <c r="AJ4365" s="1">
        <v>2</v>
      </c>
      <c r="AK4365" s="1">
        <v>51</v>
      </c>
    </row>
    <row r="4366" spans="1:37" x14ac:dyDescent="0.2">
      <c r="A4366" t="s">
        <v>4364</v>
      </c>
      <c r="B4366" t="s">
        <v>5412</v>
      </c>
      <c r="C4366" t="s">
        <v>6435</v>
      </c>
      <c r="D4366" t="s">
        <v>13610</v>
      </c>
      <c r="E4366" t="s">
        <v>13623</v>
      </c>
      <c r="F4366" s="35" t="s">
        <v>13624</v>
      </c>
      <c r="G4366" s="1" t="s">
        <v>5105</v>
      </c>
      <c r="H4366" s="1" t="s">
        <v>5105</v>
      </c>
      <c r="I4366" s="3">
        <v>1</v>
      </c>
      <c r="J4366" s="1">
        <v>0</v>
      </c>
      <c r="K4366" s="1">
        <v>0</v>
      </c>
      <c r="L4366" s="3">
        <v>1</v>
      </c>
      <c r="M4366" s="6">
        <v>3200</v>
      </c>
      <c r="N4366" s="13">
        <v>3200</v>
      </c>
      <c r="O4366" s="3">
        <v>44</v>
      </c>
      <c r="P4366" s="1">
        <v>1.05</v>
      </c>
      <c r="Q4366" s="1">
        <v>1.05</v>
      </c>
      <c r="R4366" s="3">
        <v>47</v>
      </c>
      <c r="S4366" s="1">
        <v>20</v>
      </c>
      <c r="T4366" s="1">
        <v>0</v>
      </c>
      <c r="U4366" s="1">
        <v>0</v>
      </c>
      <c r="V4366" s="1">
        <v>0</v>
      </c>
      <c r="W4366" s="1">
        <v>10</v>
      </c>
      <c r="X4366" s="1">
        <v>0</v>
      </c>
      <c r="Y4366" s="1">
        <v>40</v>
      </c>
      <c r="Z4366" s="1">
        <v>20</v>
      </c>
      <c r="AA4366" s="1">
        <v>0</v>
      </c>
      <c r="AB4366" s="1">
        <v>10</v>
      </c>
      <c r="AC4366" s="3">
        <v>11</v>
      </c>
      <c r="AD4366" s="1">
        <v>-7.7346569999999998E-3</v>
      </c>
      <c r="AE4366" s="1">
        <v>-7.1349791634018903E-2</v>
      </c>
      <c r="AF4366" s="1">
        <v>3</v>
      </c>
      <c r="AG4366" s="1">
        <v>3</v>
      </c>
      <c r="AH4366" s="1">
        <v>11</v>
      </c>
      <c r="AI4366" s="1">
        <v>3</v>
      </c>
      <c r="AJ4366" s="1">
        <v>3</v>
      </c>
      <c r="AK4366" s="1">
        <v>51</v>
      </c>
    </row>
    <row r="4367" spans="1:37" x14ac:dyDescent="0.2">
      <c r="A4367" t="s">
        <v>4365</v>
      </c>
      <c r="B4367" t="s">
        <v>5565</v>
      </c>
      <c r="C4367" t="s">
        <v>5566</v>
      </c>
      <c r="D4367" t="s">
        <v>13625</v>
      </c>
      <c r="E4367" t="s">
        <v>5492</v>
      </c>
      <c r="F4367" s="35" t="s">
        <v>13626</v>
      </c>
      <c r="G4367" s="1" t="s">
        <v>5104</v>
      </c>
      <c r="H4367" s="1" t="s">
        <v>5104</v>
      </c>
      <c r="I4367" s="3">
        <v>1</v>
      </c>
      <c r="J4367" s="1">
        <v>0</v>
      </c>
      <c r="K4367" s="1">
        <v>0</v>
      </c>
      <c r="L4367" s="3">
        <v>1</v>
      </c>
      <c r="M4367" s="6">
        <v>11000</v>
      </c>
      <c r="N4367" s="13">
        <v>11000</v>
      </c>
      <c r="O4367" s="3">
        <v>44</v>
      </c>
      <c r="P4367" s="1">
        <v>2.91</v>
      </c>
      <c r="Q4367" s="1">
        <v>2.91</v>
      </c>
      <c r="R4367" s="3">
        <v>47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100</v>
      </c>
      <c r="Y4367" s="1">
        <v>0</v>
      </c>
      <c r="Z4367" s="1">
        <v>0</v>
      </c>
      <c r="AA4367" s="1">
        <v>0</v>
      </c>
      <c r="AB4367" s="1">
        <v>0</v>
      </c>
      <c r="AC4367" s="3">
        <v>11</v>
      </c>
      <c r="AD4367" s="1">
        <v>1.0036865000000001E-2</v>
      </c>
      <c r="AE4367" s="1">
        <v>-2.8930741682629299E-3</v>
      </c>
      <c r="AF4367" s="1">
        <v>1</v>
      </c>
      <c r="AG4367" s="1">
        <v>1</v>
      </c>
      <c r="AH4367" s="1">
        <v>11</v>
      </c>
      <c r="AI4367" s="1">
        <v>7</v>
      </c>
      <c r="AJ4367" s="1">
        <v>7</v>
      </c>
      <c r="AK4367" s="1">
        <v>51</v>
      </c>
    </row>
    <row r="4368" spans="1:37" x14ac:dyDescent="0.2">
      <c r="A4368" t="s">
        <v>4366</v>
      </c>
      <c r="B4368" t="s">
        <v>5168</v>
      </c>
      <c r="C4368" t="s">
        <v>5847</v>
      </c>
      <c r="D4368" t="s">
        <v>13627</v>
      </c>
      <c r="E4368" t="s">
        <v>13628</v>
      </c>
      <c r="F4368" s="35" t="s">
        <v>13629</v>
      </c>
      <c r="G4368" s="1" t="s">
        <v>5104</v>
      </c>
      <c r="H4368" s="1" t="s">
        <v>5104</v>
      </c>
      <c r="I4368" s="3">
        <v>1</v>
      </c>
      <c r="J4368" s="1">
        <v>0</v>
      </c>
      <c r="K4368" s="1">
        <v>0</v>
      </c>
      <c r="L4368" s="3">
        <v>1</v>
      </c>
      <c r="M4368" s="6">
        <v>13.9</v>
      </c>
      <c r="N4368" s="13">
        <v>13.9</v>
      </c>
      <c r="O4368" s="3">
        <v>44</v>
      </c>
      <c r="P4368" s="1">
        <v>1.05</v>
      </c>
      <c r="Q4368" s="1">
        <v>1.05</v>
      </c>
      <c r="R4368" s="3">
        <v>1</v>
      </c>
      <c r="S4368" s="1">
        <v>100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3">
        <v>11</v>
      </c>
      <c r="AD4368" s="1">
        <v>9.9855619000000007E-2</v>
      </c>
      <c r="AE4368" s="1">
        <v>2.2143426940416901E-2</v>
      </c>
      <c r="AF4368" s="1">
        <v>4</v>
      </c>
      <c r="AG4368" s="2">
        <v>4</v>
      </c>
      <c r="AH4368" s="1">
        <v>11</v>
      </c>
      <c r="AI4368" s="1">
        <v>3</v>
      </c>
      <c r="AJ4368" s="1">
        <v>3</v>
      </c>
      <c r="AK4368" s="1">
        <v>51</v>
      </c>
    </row>
    <row r="4369" spans="1:37" x14ac:dyDescent="0.2">
      <c r="A4369" t="s">
        <v>4367</v>
      </c>
      <c r="B4369" t="s">
        <v>5123</v>
      </c>
      <c r="C4369" t="s">
        <v>5124</v>
      </c>
      <c r="D4369" t="s">
        <v>13630</v>
      </c>
      <c r="E4369" t="s">
        <v>13631</v>
      </c>
      <c r="F4369" s="35" t="s">
        <v>13632</v>
      </c>
      <c r="G4369" s="1" t="s">
        <v>5104</v>
      </c>
      <c r="H4369" s="1" t="s">
        <v>5104</v>
      </c>
      <c r="I4369" s="3">
        <v>1</v>
      </c>
      <c r="J4369" s="1">
        <v>0</v>
      </c>
      <c r="K4369" s="1">
        <v>0</v>
      </c>
      <c r="L4369" s="3">
        <v>1</v>
      </c>
      <c r="M4369" s="6">
        <v>120</v>
      </c>
      <c r="N4369" s="13">
        <v>120</v>
      </c>
      <c r="O4369" s="3">
        <v>1</v>
      </c>
      <c r="P4369" s="1" t="s">
        <v>2</v>
      </c>
      <c r="Q4369" s="1">
        <v>3.67245</v>
      </c>
      <c r="R4369" s="3" t="s">
        <v>14989</v>
      </c>
      <c r="S4369" s="1">
        <v>100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36">
        <v>1</v>
      </c>
      <c r="AD4369" s="1">
        <v>9.9855619000000007E-2</v>
      </c>
      <c r="AE4369" s="1">
        <v>2.2143426940416901E-2</v>
      </c>
      <c r="AF4369" s="1">
        <v>1</v>
      </c>
      <c r="AG4369" s="1">
        <v>1</v>
      </c>
      <c r="AH4369" s="1">
        <v>58</v>
      </c>
      <c r="AI4369" s="1">
        <v>2</v>
      </c>
      <c r="AJ4369" s="1">
        <v>2</v>
      </c>
      <c r="AK4369" s="1">
        <v>58</v>
      </c>
    </row>
    <row r="4370" spans="1:37" x14ac:dyDescent="0.2">
      <c r="A4370" t="s">
        <v>4368</v>
      </c>
      <c r="B4370" t="s">
        <v>5123</v>
      </c>
      <c r="C4370" t="s">
        <v>5131</v>
      </c>
      <c r="D4370" t="s">
        <v>13633</v>
      </c>
      <c r="E4370" t="s">
        <v>9020</v>
      </c>
      <c r="F4370" s="35" t="s">
        <v>13634</v>
      </c>
      <c r="G4370" s="1" t="s">
        <v>5104</v>
      </c>
      <c r="H4370" s="1" t="s">
        <v>5104</v>
      </c>
      <c r="I4370" s="3">
        <v>1</v>
      </c>
      <c r="J4370" s="1">
        <v>1</v>
      </c>
      <c r="K4370" s="1">
        <v>1</v>
      </c>
      <c r="L4370" s="3">
        <v>1</v>
      </c>
      <c r="M4370" s="6">
        <v>116.7</v>
      </c>
      <c r="N4370" s="13">
        <v>116.7</v>
      </c>
      <c r="O4370" s="3">
        <v>44</v>
      </c>
      <c r="P4370" s="1">
        <v>3.63</v>
      </c>
      <c r="Q4370" s="1">
        <v>3.63</v>
      </c>
      <c r="R4370" s="3">
        <v>47</v>
      </c>
      <c r="S4370" s="1">
        <v>70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20</v>
      </c>
      <c r="AB4370" s="1">
        <v>10</v>
      </c>
      <c r="AC4370" s="3">
        <v>11</v>
      </c>
      <c r="AD4370" s="1">
        <v>5.8834652000000001E-2</v>
      </c>
      <c r="AE4370" s="1">
        <v>1.97847524682957E-2</v>
      </c>
      <c r="AF4370" s="1">
        <v>1</v>
      </c>
      <c r="AG4370" s="1">
        <v>1</v>
      </c>
      <c r="AH4370" s="1">
        <v>11</v>
      </c>
      <c r="AI4370" s="1">
        <v>3</v>
      </c>
      <c r="AJ4370" s="1">
        <v>3</v>
      </c>
      <c r="AK4370" s="1">
        <v>51</v>
      </c>
    </row>
    <row r="4371" spans="1:37" x14ac:dyDescent="0.2">
      <c r="A4371" t="s">
        <v>4369</v>
      </c>
      <c r="B4371" t="s">
        <v>5123</v>
      </c>
      <c r="C4371" t="s">
        <v>5131</v>
      </c>
      <c r="D4371" t="s">
        <v>13633</v>
      </c>
      <c r="E4371" t="s">
        <v>13635</v>
      </c>
      <c r="F4371" s="35" t="s">
        <v>13636</v>
      </c>
      <c r="G4371" s="1" t="s">
        <v>5104</v>
      </c>
      <c r="H4371" s="1" t="s">
        <v>5104</v>
      </c>
      <c r="I4371" s="3">
        <v>1</v>
      </c>
      <c r="J4371" s="1">
        <v>1</v>
      </c>
      <c r="K4371" s="1">
        <v>1</v>
      </c>
      <c r="L4371" s="3">
        <v>1</v>
      </c>
      <c r="M4371" s="6">
        <v>146</v>
      </c>
      <c r="N4371" s="13">
        <v>146</v>
      </c>
      <c r="O4371" s="3">
        <v>44</v>
      </c>
      <c r="P4371" s="1">
        <v>3.63</v>
      </c>
      <c r="Q4371" s="1">
        <v>3.63</v>
      </c>
      <c r="R4371" s="3">
        <v>47</v>
      </c>
      <c r="S4371" s="1">
        <v>70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20</v>
      </c>
      <c r="AB4371" s="1">
        <v>10</v>
      </c>
      <c r="AC4371" s="3">
        <v>11</v>
      </c>
      <c r="AD4371" s="1">
        <v>5.8834652000000001E-2</v>
      </c>
      <c r="AE4371" s="1">
        <v>1.97847524682957E-2</v>
      </c>
      <c r="AF4371" s="1">
        <v>1</v>
      </c>
      <c r="AG4371" s="1">
        <v>1</v>
      </c>
      <c r="AH4371" s="1">
        <v>11</v>
      </c>
      <c r="AI4371" s="1">
        <v>6</v>
      </c>
      <c r="AJ4371" s="1">
        <v>6</v>
      </c>
      <c r="AK4371" s="1">
        <v>51</v>
      </c>
    </row>
    <row r="4372" spans="1:37" x14ac:dyDescent="0.2">
      <c r="A4372" t="s">
        <v>4370</v>
      </c>
      <c r="B4372" t="s">
        <v>5123</v>
      </c>
      <c r="C4372" t="s">
        <v>5254</v>
      </c>
      <c r="D4372" t="s">
        <v>13637</v>
      </c>
      <c r="E4372" t="s">
        <v>5534</v>
      </c>
      <c r="F4372" s="35" t="s">
        <v>13638</v>
      </c>
      <c r="G4372" s="1" t="s">
        <v>5105</v>
      </c>
      <c r="H4372" s="1" t="s">
        <v>5105</v>
      </c>
      <c r="I4372" s="3">
        <v>1</v>
      </c>
      <c r="J4372" s="1">
        <v>0</v>
      </c>
      <c r="K4372" s="1">
        <v>0</v>
      </c>
      <c r="L4372" s="3">
        <v>1</v>
      </c>
      <c r="M4372" s="6">
        <v>39</v>
      </c>
      <c r="N4372" s="13">
        <v>39</v>
      </c>
      <c r="O4372" s="3">
        <v>44</v>
      </c>
      <c r="P4372" s="1">
        <v>1.94</v>
      </c>
      <c r="Q4372" s="1">
        <v>1.94</v>
      </c>
      <c r="R4372" s="3">
        <v>47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30</v>
      </c>
      <c r="Z4372" s="1">
        <v>20</v>
      </c>
      <c r="AA4372" s="1">
        <v>20</v>
      </c>
      <c r="AB4372" s="1">
        <v>30</v>
      </c>
      <c r="AC4372" s="3">
        <v>11</v>
      </c>
      <c r="AD4372" s="1">
        <v>-7.8814750000000003E-2</v>
      </c>
      <c r="AE4372" s="1">
        <v>-4.7430523262579898E-2</v>
      </c>
      <c r="AF4372" s="1">
        <v>3</v>
      </c>
      <c r="AG4372" s="1">
        <v>3</v>
      </c>
      <c r="AH4372" s="1">
        <v>11</v>
      </c>
      <c r="AI4372" s="1">
        <v>1</v>
      </c>
      <c r="AJ4372" s="1">
        <v>1</v>
      </c>
      <c r="AK4372" s="1">
        <v>51</v>
      </c>
    </row>
    <row r="4373" spans="1:37" x14ac:dyDescent="0.2">
      <c r="A4373" t="s">
        <v>4371</v>
      </c>
      <c r="B4373" t="s">
        <v>5412</v>
      </c>
      <c r="C4373" t="s">
        <v>8187</v>
      </c>
      <c r="D4373" t="s">
        <v>13639</v>
      </c>
      <c r="E4373" t="s">
        <v>5917</v>
      </c>
      <c r="F4373" s="35" t="s">
        <v>13640</v>
      </c>
      <c r="G4373" s="1" t="s">
        <v>5104</v>
      </c>
      <c r="H4373" s="1" t="s">
        <v>5104</v>
      </c>
      <c r="I4373" s="3">
        <v>1</v>
      </c>
      <c r="J4373" s="1">
        <v>0</v>
      </c>
      <c r="K4373" s="1">
        <v>0</v>
      </c>
      <c r="L4373" s="3">
        <v>1</v>
      </c>
      <c r="M4373" s="6">
        <v>332.5</v>
      </c>
      <c r="N4373" s="13">
        <v>332.5</v>
      </c>
      <c r="O4373" s="3">
        <v>44</v>
      </c>
      <c r="P4373" s="1">
        <v>1.2549999999999999</v>
      </c>
      <c r="Q4373" s="1">
        <v>1.2549999999999999</v>
      </c>
      <c r="R4373" s="3">
        <v>47</v>
      </c>
      <c r="S4373" s="1">
        <v>40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60</v>
      </c>
      <c r="AA4373" s="1">
        <v>0</v>
      </c>
      <c r="AB4373" s="1">
        <v>0</v>
      </c>
      <c r="AC4373" s="3">
        <v>11</v>
      </c>
      <c r="AD4373" s="1">
        <v>6.5026919000000002E-2</v>
      </c>
      <c r="AE4373" s="1">
        <v>-3.8415420578382098E-3</v>
      </c>
      <c r="AF4373" s="1">
        <v>3</v>
      </c>
      <c r="AG4373" s="1">
        <v>3</v>
      </c>
      <c r="AH4373" s="1">
        <v>11</v>
      </c>
      <c r="AI4373" s="1">
        <v>2</v>
      </c>
      <c r="AJ4373" s="1">
        <v>2</v>
      </c>
      <c r="AK4373" s="1">
        <v>51</v>
      </c>
    </row>
    <row r="4374" spans="1:37" x14ac:dyDescent="0.2">
      <c r="A4374" t="s">
        <v>4372</v>
      </c>
      <c r="B4374" t="s">
        <v>5412</v>
      </c>
      <c r="C4374" t="s">
        <v>8187</v>
      </c>
      <c r="D4374" t="s">
        <v>13639</v>
      </c>
      <c r="E4374" t="s">
        <v>13641</v>
      </c>
      <c r="F4374" s="35" t="s">
        <v>13642</v>
      </c>
      <c r="G4374" s="1" t="s">
        <v>5104</v>
      </c>
      <c r="H4374" s="1" t="s">
        <v>5104</v>
      </c>
      <c r="I4374" s="3">
        <v>1</v>
      </c>
      <c r="J4374" s="1">
        <v>0</v>
      </c>
      <c r="K4374" s="1">
        <v>0</v>
      </c>
      <c r="L4374" s="3">
        <v>1</v>
      </c>
      <c r="M4374" s="6">
        <v>271.60000000000002</v>
      </c>
      <c r="N4374" s="13">
        <v>271.60000000000002</v>
      </c>
      <c r="O4374" s="3">
        <v>44</v>
      </c>
      <c r="P4374" s="1">
        <v>1.22</v>
      </c>
      <c r="Q4374" s="1">
        <v>1.22</v>
      </c>
      <c r="R4374" s="3">
        <v>47</v>
      </c>
      <c r="S4374" s="1">
        <v>20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80</v>
      </c>
      <c r="Z4374" s="1">
        <v>0</v>
      </c>
      <c r="AA4374" s="1">
        <v>0</v>
      </c>
      <c r="AB4374" s="1">
        <v>0</v>
      </c>
      <c r="AC4374" s="3">
        <v>11</v>
      </c>
      <c r="AD4374" s="1">
        <v>4.2783719999999999E-3</v>
      </c>
      <c r="AE4374" s="1">
        <v>-0.10003959396042</v>
      </c>
      <c r="AF4374" s="1">
        <v>3</v>
      </c>
      <c r="AG4374" s="1">
        <v>3</v>
      </c>
      <c r="AH4374" s="1">
        <v>11</v>
      </c>
      <c r="AI4374" s="1">
        <v>2</v>
      </c>
      <c r="AJ4374" s="1">
        <v>2</v>
      </c>
      <c r="AK4374" s="1">
        <v>51</v>
      </c>
    </row>
    <row r="4375" spans="1:37" x14ac:dyDescent="0.2">
      <c r="A4375" t="s">
        <v>4373</v>
      </c>
      <c r="B4375" t="s">
        <v>5123</v>
      </c>
      <c r="C4375" t="s">
        <v>5254</v>
      </c>
      <c r="D4375" t="s">
        <v>13643</v>
      </c>
      <c r="E4375" t="s">
        <v>7890</v>
      </c>
      <c r="F4375" s="35" t="s">
        <v>13644</v>
      </c>
      <c r="G4375" s="1" t="s">
        <v>5105</v>
      </c>
      <c r="H4375" s="1" t="s">
        <v>5105</v>
      </c>
      <c r="I4375" s="3">
        <v>1</v>
      </c>
      <c r="J4375" s="1">
        <v>0</v>
      </c>
      <c r="K4375" s="1">
        <v>0</v>
      </c>
      <c r="L4375" s="3">
        <v>1</v>
      </c>
      <c r="M4375" s="6">
        <v>433.5</v>
      </c>
      <c r="N4375" s="13">
        <v>433.5</v>
      </c>
      <c r="O4375" s="3">
        <v>44</v>
      </c>
      <c r="P4375" s="1">
        <v>2.5</v>
      </c>
      <c r="Q4375" s="1">
        <v>2.5</v>
      </c>
      <c r="R4375" s="3">
        <v>47</v>
      </c>
      <c r="S4375" s="1">
        <v>10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20</v>
      </c>
      <c r="Z4375" s="1">
        <v>0</v>
      </c>
      <c r="AA4375" s="1">
        <v>50</v>
      </c>
      <c r="AB4375" s="1">
        <v>20</v>
      </c>
      <c r="AC4375" s="3">
        <v>11</v>
      </c>
      <c r="AD4375" s="1">
        <v>-4.9022193999999998E-2</v>
      </c>
      <c r="AE4375" s="1">
        <v>-4.0751083045268401E-2</v>
      </c>
      <c r="AF4375" s="1">
        <v>1</v>
      </c>
      <c r="AG4375" s="1">
        <v>1</v>
      </c>
      <c r="AH4375" s="1">
        <v>11</v>
      </c>
      <c r="AI4375" s="1">
        <v>1</v>
      </c>
      <c r="AJ4375" s="1">
        <v>1</v>
      </c>
      <c r="AK4375" s="1">
        <v>51</v>
      </c>
    </row>
    <row r="4376" spans="1:37" x14ac:dyDescent="0.2">
      <c r="A4376" t="s">
        <v>4374</v>
      </c>
      <c r="B4376" t="s">
        <v>5123</v>
      </c>
      <c r="C4376" t="s">
        <v>5254</v>
      </c>
      <c r="D4376" t="s">
        <v>13643</v>
      </c>
      <c r="E4376" t="s">
        <v>9379</v>
      </c>
      <c r="F4376" s="35" t="s">
        <v>13645</v>
      </c>
      <c r="G4376" s="1" t="s">
        <v>5105</v>
      </c>
      <c r="H4376" s="1" t="s">
        <v>5105</v>
      </c>
      <c r="I4376" s="3">
        <v>1</v>
      </c>
      <c r="J4376" s="1">
        <v>0</v>
      </c>
      <c r="K4376" s="1">
        <v>0</v>
      </c>
      <c r="L4376" s="3">
        <v>1</v>
      </c>
      <c r="M4376" s="6">
        <v>433.5</v>
      </c>
      <c r="N4376" s="13">
        <v>433.5</v>
      </c>
      <c r="O4376" s="3">
        <v>44</v>
      </c>
      <c r="P4376" s="1" t="s">
        <v>2</v>
      </c>
      <c r="Q4376" s="1">
        <v>3.0752999999999999</v>
      </c>
      <c r="R4376" s="3" t="s">
        <v>14989</v>
      </c>
      <c r="S4376" s="1">
        <v>10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20</v>
      </c>
      <c r="Z4376" s="1">
        <v>0</v>
      </c>
      <c r="AA4376" s="1">
        <v>50</v>
      </c>
      <c r="AB4376" s="1">
        <v>20</v>
      </c>
      <c r="AC4376" s="3">
        <v>11</v>
      </c>
      <c r="AD4376" s="1">
        <v>-4.9022193999999998E-2</v>
      </c>
      <c r="AE4376" s="1">
        <v>-4.0751083045268401E-2</v>
      </c>
      <c r="AF4376" s="1">
        <v>1</v>
      </c>
      <c r="AG4376" s="1">
        <v>1</v>
      </c>
      <c r="AH4376" s="1">
        <v>11</v>
      </c>
      <c r="AI4376" s="1">
        <v>2</v>
      </c>
      <c r="AJ4376" s="1">
        <v>2</v>
      </c>
      <c r="AK4376" s="1">
        <v>51</v>
      </c>
    </row>
    <row r="4377" spans="1:37" x14ac:dyDescent="0.2">
      <c r="A4377" t="s">
        <v>4375</v>
      </c>
      <c r="B4377" t="s">
        <v>5123</v>
      </c>
      <c r="C4377" t="s">
        <v>5254</v>
      </c>
      <c r="D4377" t="s">
        <v>13646</v>
      </c>
      <c r="E4377" t="s">
        <v>13647</v>
      </c>
      <c r="F4377" s="35" t="s">
        <v>13648</v>
      </c>
      <c r="G4377" s="1" t="s">
        <v>5105</v>
      </c>
      <c r="H4377" s="1" t="s">
        <v>5105</v>
      </c>
      <c r="I4377" s="3">
        <v>1</v>
      </c>
      <c r="J4377" s="1">
        <v>0</v>
      </c>
      <c r="K4377" s="1">
        <v>0</v>
      </c>
      <c r="L4377" s="3">
        <v>1</v>
      </c>
      <c r="M4377" s="6">
        <v>624</v>
      </c>
      <c r="N4377" s="13">
        <v>624</v>
      </c>
      <c r="O4377" s="3">
        <v>44</v>
      </c>
      <c r="P4377" s="1">
        <v>3.2275</v>
      </c>
      <c r="Q4377" s="1">
        <v>3.2275</v>
      </c>
      <c r="R4377" s="3">
        <v>47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20</v>
      </c>
      <c r="Z4377" s="1">
        <v>0</v>
      </c>
      <c r="AA4377" s="1">
        <v>50</v>
      </c>
      <c r="AB4377" s="1">
        <v>30</v>
      </c>
      <c r="AC4377" s="3">
        <v>11</v>
      </c>
      <c r="AD4377" s="1">
        <v>-7.94985E-2</v>
      </c>
      <c r="AE4377" s="1">
        <v>-3.18046685146368E-2</v>
      </c>
      <c r="AF4377" s="1">
        <v>3</v>
      </c>
      <c r="AG4377" s="1">
        <v>3</v>
      </c>
      <c r="AH4377" s="1">
        <v>11</v>
      </c>
      <c r="AI4377" s="1">
        <v>1</v>
      </c>
      <c r="AJ4377" s="1">
        <v>1</v>
      </c>
      <c r="AK4377" s="1">
        <v>51</v>
      </c>
    </row>
    <row r="4378" spans="1:37" x14ac:dyDescent="0.2">
      <c r="A4378" t="s">
        <v>4376</v>
      </c>
      <c r="B4378" t="s">
        <v>5123</v>
      </c>
      <c r="C4378" t="s">
        <v>5254</v>
      </c>
      <c r="D4378" t="s">
        <v>13646</v>
      </c>
      <c r="E4378" t="s">
        <v>13649</v>
      </c>
      <c r="F4378" s="35" t="s">
        <v>13650</v>
      </c>
      <c r="G4378" s="1" t="s">
        <v>5105</v>
      </c>
      <c r="H4378" s="1" t="s">
        <v>5105</v>
      </c>
      <c r="I4378" s="3">
        <v>1</v>
      </c>
      <c r="J4378" s="1">
        <v>0</v>
      </c>
      <c r="K4378" s="1">
        <v>0</v>
      </c>
      <c r="L4378" s="3">
        <v>1</v>
      </c>
      <c r="M4378" s="6">
        <v>185</v>
      </c>
      <c r="N4378" s="13">
        <v>185</v>
      </c>
      <c r="O4378" s="3">
        <v>44</v>
      </c>
      <c r="P4378" s="1">
        <v>2.2999999999999998</v>
      </c>
      <c r="Q4378" s="1">
        <v>2.2999999999999998</v>
      </c>
      <c r="R4378" s="3">
        <v>47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20</v>
      </c>
      <c r="Z4378" s="1">
        <v>0</v>
      </c>
      <c r="AA4378" s="1">
        <v>50</v>
      </c>
      <c r="AB4378" s="1">
        <v>30</v>
      </c>
      <c r="AC4378" s="3">
        <v>11</v>
      </c>
      <c r="AD4378" s="1">
        <v>-7.94985E-2</v>
      </c>
      <c r="AE4378" s="1">
        <v>-3.18046685146368E-2</v>
      </c>
      <c r="AF4378" s="1">
        <v>3</v>
      </c>
      <c r="AG4378" s="1">
        <v>3</v>
      </c>
      <c r="AH4378" s="1">
        <v>11</v>
      </c>
      <c r="AI4378" s="1">
        <v>3</v>
      </c>
      <c r="AJ4378" s="1">
        <v>3</v>
      </c>
      <c r="AK4378" s="1">
        <v>51</v>
      </c>
    </row>
    <row r="4379" spans="1:37" x14ac:dyDescent="0.2">
      <c r="A4379" t="s">
        <v>4377</v>
      </c>
      <c r="B4379" t="s">
        <v>5123</v>
      </c>
      <c r="C4379" t="s">
        <v>5254</v>
      </c>
      <c r="D4379" t="s">
        <v>13646</v>
      </c>
      <c r="E4379" t="s">
        <v>5917</v>
      </c>
      <c r="F4379" s="35" t="s">
        <v>13651</v>
      </c>
      <c r="G4379" s="1" t="s">
        <v>5105</v>
      </c>
      <c r="H4379" s="1" t="s">
        <v>5105</v>
      </c>
      <c r="I4379" s="3">
        <v>1</v>
      </c>
      <c r="J4379" s="1">
        <v>0</v>
      </c>
      <c r="K4379" s="1">
        <v>0</v>
      </c>
      <c r="L4379" s="3">
        <v>1</v>
      </c>
      <c r="M4379" s="6">
        <v>434.5</v>
      </c>
      <c r="N4379" s="13">
        <v>434.5</v>
      </c>
      <c r="O4379" s="3">
        <v>44</v>
      </c>
      <c r="P4379" s="1">
        <v>3</v>
      </c>
      <c r="Q4379" s="1">
        <v>3</v>
      </c>
      <c r="R4379" s="3">
        <v>47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20</v>
      </c>
      <c r="Z4379" s="1">
        <v>0</v>
      </c>
      <c r="AA4379" s="1">
        <v>50</v>
      </c>
      <c r="AB4379" s="1">
        <v>30</v>
      </c>
      <c r="AC4379" s="3">
        <v>11</v>
      </c>
      <c r="AD4379" s="1">
        <v>-7.94985E-2</v>
      </c>
      <c r="AE4379" s="1">
        <v>-3.18046685146368E-2</v>
      </c>
      <c r="AF4379" s="1">
        <v>3</v>
      </c>
      <c r="AG4379" s="1">
        <v>3</v>
      </c>
      <c r="AH4379" s="1">
        <v>11</v>
      </c>
      <c r="AI4379" s="1">
        <v>1</v>
      </c>
      <c r="AJ4379" s="1">
        <v>1</v>
      </c>
      <c r="AK4379" s="1">
        <v>51</v>
      </c>
    </row>
    <row r="4380" spans="1:37" x14ac:dyDescent="0.2">
      <c r="A4380" t="s">
        <v>4378</v>
      </c>
      <c r="B4380" t="s">
        <v>5123</v>
      </c>
      <c r="C4380" t="s">
        <v>5254</v>
      </c>
      <c r="D4380" t="s">
        <v>13646</v>
      </c>
      <c r="E4380" t="s">
        <v>8804</v>
      </c>
      <c r="F4380" s="35" t="s">
        <v>13652</v>
      </c>
      <c r="G4380" s="1" t="s">
        <v>5105</v>
      </c>
      <c r="H4380" s="1" t="s">
        <v>5105</v>
      </c>
      <c r="I4380" s="3">
        <v>1</v>
      </c>
      <c r="J4380" s="1">
        <v>0</v>
      </c>
      <c r="K4380" s="1">
        <v>0</v>
      </c>
      <c r="L4380" s="3">
        <v>1</v>
      </c>
      <c r="M4380" s="6">
        <v>256</v>
      </c>
      <c r="N4380" s="13">
        <v>256</v>
      </c>
      <c r="O4380" s="3">
        <v>44</v>
      </c>
      <c r="P4380" s="1">
        <v>4</v>
      </c>
      <c r="Q4380" s="1">
        <v>4</v>
      </c>
      <c r="R4380" s="3">
        <v>47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20</v>
      </c>
      <c r="Z4380" s="1">
        <v>0</v>
      </c>
      <c r="AA4380" s="1">
        <v>50</v>
      </c>
      <c r="AB4380" s="1">
        <v>30</v>
      </c>
      <c r="AC4380" s="3">
        <v>11</v>
      </c>
      <c r="AD4380" s="1">
        <v>-7.94985E-2</v>
      </c>
      <c r="AE4380" s="1">
        <v>-3.18046685146368E-2</v>
      </c>
      <c r="AF4380" s="1">
        <v>3</v>
      </c>
      <c r="AG4380" s="1">
        <v>3</v>
      </c>
      <c r="AH4380" s="1">
        <v>11</v>
      </c>
      <c r="AI4380" s="1">
        <v>2</v>
      </c>
      <c r="AJ4380" s="1">
        <v>2</v>
      </c>
      <c r="AK4380" s="1">
        <v>51</v>
      </c>
    </row>
    <row r="4381" spans="1:37" x14ac:dyDescent="0.2">
      <c r="A4381" t="s">
        <v>4379</v>
      </c>
      <c r="B4381" t="s">
        <v>5123</v>
      </c>
      <c r="C4381" t="s">
        <v>5254</v>
      </c>
      <c r="D4381" t="s">
        <v>13646</v>
      </c>
      <c r="E4381" t="s">
        <v>13653</v>
      </c>
      <c r="F4381" s="35" t="s">
        <v>13654</v>
      </c>
      <c r="G4381" s="1" t="s">
        <v>5105</v>
      </c>
      <c r="H4381" s="1" t="s">
        <v>5105</v>
      </c>
      <c r="I4381" s="3">
        <v>1</v>
      </c>
      <c r="J4381" s="1">
        <v>0</v>
      </c>
      <c r="K4381" s="1">
        <v>0</v>
      </c>
      <c r="L4381" s="3">
        <v>1</v>
      </c>
      <c r="M4381" s="6">
        <v>647</v>
      </c>
      <c r="N4381" s="13">
        <v>647</v>
      </c>
      <c r="O4381" s="3">
        <v>44</v>
      </c>
      <c r="P4381" s="1">
        <v>2.5449999999999999</v>
      </c>
      <c r="Q4381" s="1">
        <v>2.5449999999999999</v>
      </c>
      <c r="R4381" s="3">
        <v>47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20</v>
      </c>
      <c r="Z4381" s="1">
        <v>0</v>
      </c>
      <c r="AA4381" s="1">
        <v>50</v>
      </c>
      <c r="AB4381" s="1">
        <v>30</v>
      </c>
      <c r="AC4381" s="3">
        <v>11</v>
      </c>
      <c r="AD4381" s="1">
        <v>-7.94985E-2</v>
      </c>
      <c r="AE4381" s="1">
        <v>-3.18046685146368E-2</v>
      </c>
      <c r="AF4381" s="1">
        <v>3</v>
      </c>
      <c r="AG4381" s="1">
        <v>3</v>
      </c>
      <c r="AH4381" s="1">
        <v>11</v>
      </c>
      <c r="AI4381" s="1">
        <v>3</v>
      </c>
      <c r="AJ4381" s="1">
        <v>3</v>
      </c>
      <c r="AK4381" s="1">
        <v>51</v>
      </c>
    </row>
    <row r="4382" spans="1:37" x14ac:dyDescent="0.2">
      <c r="A4382" t="s">
        <v>4380</v>
      </c>
      <c r="B4382" t="s">
        <v>5123</v>
      </c>
      <c r="C4382" t="s">
        <v>5254</v>
      </c>
      <c r="D4382" t="s">
        <v>13646</v>
      </c>
      <c r="E4382" t="s">
        <v>13655</v>
      </c>
      <c r="F4382" s="35" t="s">
        <v>13656</v>
      </c>
      <c r="G4382" s="1" t="s">
        <v>5105</v>
      </c>
      <c r="H4382" s="1" t="s">
        <v>5105</v>
      </c>
      <c r="I4382" s="3">
        <v>1</v>
      </c>
      <c r="J4382" s="1">
        <v>0</v>
      </c>
      <c r="K4382" s="1">
        <v>0</v>
      </c>
      <c r="L4382" s="3">
        <v>1</v>
      </c>
      <c r="M4382" s="6">
        <v>595</v>
      </c>
      <c r="N4382" s="13">
        <v>595</v>
      </c>
      <c r="O4382" s="3">
        <v>44</v>
      </c>
      <c r="P4382" s="1">
        <v>1.97</v>
      </c>
      <c r="Q4382" s="1">
        <v>1.97</v>
      </c>
      <c r="R4382" s="3">
        <v>47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20</v>
      </c>
      <c r="Z4382" s="1">
        <v>0</v>
      </c>
      <c r="AA4382" s="1">
        <v>50</v>
      </c>
      <c r="AB4382" s="1">
        <v>30</v>
      </c>
      <c r="AC4382" s="3">
        <v>11</v>
      </c>
      <c r="AD4382" s="1">
        <v>-7.94985E-2</v>
      </c>
      <c r="AE4382" s="1">
        <v>-3.18046685146368E-2</v>
      </c>
      <c r="AF4382" s="1">
        <v>3</v>
      </c>
      <c r="AG4382" s="1">
        <v>3</v>
      </c>
      <c r="AH4382" s="1">
        <v>11</v>
      </c>
      <c r="AI4382" s="1">
        <v>5</v>
      </c>
      <c r="AJ4382" s="1">
        <v>5</v>
      </c>
      <c r="AK4382" s="1">
        <v>51</v>
      </c>
    </row>
    <row r="4383" spans="1:37" x14ac:dyDescent="0.2">
      <c r="A4383" t="s">
        <v>4381</v>
      </c>
      <c r="B4383" t="s">
        <v>5123</v>
      </c>
      <c r="C4383" t="s">
        <v>5254</v>
      </c>
      <c r="D4383" t="s">
        <v>13646</v>
      </c>
      <c r="E4383" t="s">
        <v>5996</v>
      </c>
      <c r="F4383" s="35" t="s">
        <v>13657</v>
      </c>
      <c r="G4383" s="1" t="s">
        <v>5105</v>
      </c>
      <c r="H4383" s="1" t="s">
        <v>5105</v>
      </c>
      <c r="I4383" s="3">
        <v>1</v>
      </c>
      <c r="J4383" s="1">
        <v>0</v>
      </c>
      <c r="K4383" s="1">
        <v>0</v>
      </c>
      <c r="L4383" s="3">
        <v>1</v>
      </c>
      <c r="M4383" s="6">
        <v>506.5</v>
      </c>
      <c r="N4383" s="13">
        <v>506.5</v>
      </c>
      <c r="O4383" s="3">
        <v>44</v>
      </c>
      <c r="P4383" s="1">
        <v>2.99</v>
      </c>
      <c r="Q4383" s="1">
        <v>2.99</v>
      </c>
      <c r="R4383" s="3">
        <v>47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20</v>
      </c>
      <c r="Z4383" s="1">
        <v>0</v>
      </c>
      <c r="AA4383" s="1">
        <v>50</v>
      </c>
      <c r="AB4383" s="1">
        <v>30</v>
      </c>
      <c r="AC4383" s="3">
        <v>11</v>
      </c>
      <c r="AD4383" s="1">
        <v>-7.94985E-2</v>
      </c>
      <c r="AE4383" s="1">
        <v>-3.18046685146368E-2</v>
      </c>
      <c r="AF4383" s="1">
        <v>3</v>
      </c>
      <c r="AG4383" s="1">
        <v>3</v>
      </c>
      <c r="AH4383" s="1">
        <v>11</v>
      </c>
      <c r="AI4383" s="1">
        <v>3</v>
      </c>
      <c r="AJ4383" s="1">
        <v>3</v>
      </c>
      <c r="AK4383" s="1">
        <v>51</v>
      </c>
    </row>
    <row r="4384" spans="1:37" x14ac:dyDescent="0.2">
      <c r="A4384" t="s">
        <v>4382</v>
      </c>
      <c r="B4384" t="s">
        <v>5123</v>
      </c>
      <c r="C4384" t="s">
        <v>5254</v>
      </c>
      <c r="D4384" t="s">
        <v>13646</v>
      </c>
      <c r="E4384" t="s">
        <v>13658</v>
      </c>
      <c r="F4384" s="35" t="s">
        <v>13659</v>
      </c>
      <c r="G4384" s="1" t="s">
        <v>5105</v>
      </c>
      <c r="H4384" s="1" t="s">
        <v>5105</v>
      </c>
      <c r="I4384" s="3">
        <v>1</v>
      </c>
      <c r="J4384" s="1">
        <v>0</v>
      </c>
      <c r="K4384" s="1">
        <v>0</v>
      </c>
      <c r="L4384" s="3">
        <v>1</v>
      </c>
      <c r="M4384" s="6">
        <v>498</v>
      </c>
      <c r="N4384" s="13">
        <v>498</v>
      </c>
      <c r="O4384" s="3">
        <v>44</v>
      </c>
      <c r="P4384" s="1">
        <v>2.6625000000000001</v>
      </c>
      <c r="Q4384" s="1">
        <v>2.6625000000000001</v>
      </c>
      <c r="R4384" s="3">
        <v>47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20</v>
      </c>
      <c r="Z4384" s="1">
        <v>0</v>
      </c>
      <c r="AA4384" s="1">
        <v>50</v>
      </c>
      <c r="AB4384" s="1">
        <v>30</v>
      </c>
      <c r="AC4384" s="3">
        <v>11</v>
      </c>
      <c r="AD4384" s="1">
        <v>-7.94985E-2</v>
      </c>
      <c r="AE4384" s="1">
        <v>-3.18046685146368E-2</v>
      </c>
      <c r="AF4384" s="1">
        <v>3</v>
      </c>
      <c r="AG4384" s="1">
        <v>3</v>
      </c>
      <c r="AH4384" s="1">
        <v>11</v>
      </c>
      <c r="AI4384" s="1">
        <v>3</v>
      </c>
      <c r="AJ4384" s="1">
        <v>3</v>
      </c>
      <c r="AK4384" s="1">
        <v>51</v>
      </c>
    </row>
    <row r="4385" spans="1:37" x14ac:dyDescent="0.2">
      <c r="A4385" t="s">
        <v>4383</v>
      </c>
      <c r="B4385" t="s">
        <v>5123</v>
      </c>
      <c r="C4385" t="s">
        <v>5254</v>
      </c>
      <c r="D4385" t="s">
        <v>13646</v>
      </c>
      <c r="E4385" t="s">
        <v>13660</v>
      </c>
      <c r="F4385" s="35" t="s">
        <v>13661</v>
      </c>
      <c r="G4385" s="1" t="s">
        <v>5105</v>
      </c>
      <c r="H4385" s="1" t="s">
        <v>5105</v>
      </c>
      <c r="I4385" s="3">
        <v>1</v>
      </c>
      <c r="J4385" s="1">
        <v>0</v>
      </c>
      <c r="K4385" s="1">
        <v>0</v>
      </c>
      <c r="L4385" s="3">
        <v>1</v>
      </c>
      <c r="M4385" s="6">
        <v>190</v>
      </c>
      <c r="N4385" s="13">
        <v>190</v>
      </c>
      <c r="O4385" s="3">
        <v>44</v>
      </c>
      <c r="P4385" s="1">
        <v>2.8075000000000001</v>
      </c>
      <c r="Q4385" s="1">
        <v>2.8075000000000001</v>
      </c>
      <c r="R4385" s="3">
        <v>47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20</v>
      </c>
      <c r="Z4385" s="1">
        <v>0</v>
      </c>
      <c r="AA4385" s="1">
        <v>50</v>
      </c>
      <c r="AB4385" s="1">
        <v>30</v>
      </c>
      <c r="AC4385" s="3">
        <v>11</v>
      </c>
      <c r="AD4385" s="1">
        <v>-7.94985E-2</v>
      </c>
      <c r="AE4385" s="1">
        <v>-3.18046685146368E-2</v>
      </c>
      <c r="AF4385" s="1">
        <v>3</v>
      </c>
      <c r="AG4385" s="1">
        <v>3</v>
      </c>
      <c r="AH4385" s="1">
        <v>11</v>
      </c>
      <c r="AI4385" s="1">
        <v>2</v>
      </c>
      <c r="AJ4385" s="1">
        <v>2</v>
      </c>
      <c r="AK4385" s="1">
        <v>51</v>
      </c>
    </row>
    <row r="4386" spans="1:37" x14ac:dyDescent="0.2">
      <c r="A4386" t="s">
        <v>4384</v>
      </c>
      <c r="B4386" t="s">
        <v>5123</v>
      </c>
      <c r="C4386" t="s">
        <v>5254</v>
      </c>
      <c r="D4386" t="s">
        <v>13646</v>
      </c>
      <c r="E4386" t="s">
        <v>13662</v>
      </c>
      <c r="F4386" s="35" t="s">
        <v>13663</v>
      </c>
      <c r="G4386" s="1" t="s">
        <v>5105</v>
      </c>
      <c r="H4386" s="1" t="s">
        <v>5105</v>
      </c>
      <c r="I4386" s="3">
        <v>1</v>
      </c>
      <c r="J4386" s="1">
        <v>0</v>
      </c>
      <c r="K4386" s="1">
        <v>0</v>
      </c>
      <c r="L4386" s="3">
        <v>1</v>
      </c>
      <c r="M4386" s="6">
        <v>4293</v>
      </c>
      <c r="N4386" s="13">
        <v>4293</v>
      </c>
      <c r="O4386" s="3">
        <v>44</v>
      </c>
      <c r="P4386" s="1" t="s">
        <v>2</v>
      </c>
      <c r="Q4386" s="1">
        <v>1.2297</v>
      </c>
      <c r="R4386" s="3" t="s">
        <v>14989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20</v>
      </c>
      <c r="Z4386" s="1">
        <v>0</v>
      </c>
      <c r="AA4386" s="1">
        <v>50</v>
      </c>
      <c r="AB4386" s="1">
        <v>30</v>
      </c>
      <c r="AC4386" s="3">
        <v>11</v>
      </c>
      <c r="AD4386" s="1">
        <v>-7.94985E-2</v>
      </c>
      <c r="AE4386" s="1">
        <v>-3.18046685146368E-2</v>
      </c>
      <c r="AF4386" s="1">
        <v>3</v>
      </c>
      <c r="AG4386" s="1">
        <v>3</v>
      </c>
      <c r="AH4386" s="1">
        <v>11</v>
      </c>
      <c r="AI4386" s="1">
        <v>1</v>
      </c>
      <c r="AJ4386" s="1">
        <v>1</v>
      </c>
      <c r="AK4386" s="1">
        <v>51</v>
      </c>
    </row>
    <row r="4387" spans="1:37" x14ac:dyDescent="0.2">
      <c r="A4387" t="s">
        <v>4385</v>
      </c>
      <c r="B4387" t="s">
        <v>5123</v>
      </c>
      <c r="C4387" t="s">
        <v>5254</v>
      </c>
      <c r="D4387" t="s">
        <v>13646</v>
      </c>
      <c r="E4387" t="s">
        <v>13664</v>
      </c>
      <c r="F4387" s="35" t="s">
        <v>13665</v>
      </c>
      <c r="G4387" s="1" t="s">
        <v>5105</v>
      </c>
      <c r="H4387" s="1" t="s">
        <v>5105</v>
      </c>
      <c r="I4387" s="3">
        <v>1</v>
      </c>
      <c r="J4387" s="1">
        <v>0</v>
      </c>
      <c r="K4387" s="1">
        <v>0</v>
      </c>
      <c r="L4387" s="3">
        <v>1</v>
      </c>
      <c r="M4387" s="6">
        <v>803</v>
      </c>
      <c r="N4387" s="13">
        <v>803</v>
      </c>
      <c r="O4387" s="3">
        <v>44</v>
      </c>
      <c r="P4387" s="1">
        <v>2.2999999999999998</v>
      </c>
      <c r="Q4387" s="1">
        <v>2.2999999999999998</v>
      </c>
      <c r="R4387" s="3">
        <v>47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20</v>
      </c>
      <c r="Z4387" s="1">
        <v>0</v>
      </c>
      <c r="AA4387" s="1">
        <v>50</v>
      </c>
      <c r="AB4387" s="1">
        <v>30</v>
      </c>
      <c r="AC4387" s="3">
        <v>11</v>
      </c>
      <c r="AD4387" s="1">
        <v>-7.94985E-2</v>
      </c>
      <c r="AE4387" s="1">
        <v>-3.18046685146368E-2</v>
      </c>
      <c r="AF4387" s="1">
        <v>3</v>
      </c>
      <c r="AG4387" s="1">
        <v>3</v>
      </c>
      <c r="AH4387" s="1">
        <v>11</v>
      </c>
      <c r="AI4387" s="1">
        <v>3</v>
      </c>
      <c r="AJ4387" s="1">
        <v>3</v>
      </c>
      <c r="AK4387" s="1">
        <v>51</v>
      </c>
    </row>
    <row r="4388" spans="1:37" x14ac:dyDescent="0.2">
      <c r="A4388" t="s">
        <v>4386</v>
      </c>
      <c r="B4388" t="s">
        <v>5123</v>
      </c>
      <c r="C4388" t="s">
        <v>5254</v>
      </c>
      <c r="D4388" t="s">
        <v>13646</v>
      </c>
      <c r="E4388" t="s">
        <v>9548</v>
      </c>
      <c r="F4388" s="35" t="s">
        <v>13666</v>
      </c>
      <c r="G4388" s="1" t="s">
        <v>5105</v>
      </c>
      <c r="H4388" s="1" t="s">
        <v>5105</v>
      </c>
      <c r="I4388" s="3">
        <v>1</v>
      </c>
      <c r="J4388" s="1">
        <v>0</v>
      </c>
      <c r="K4388" s="1">
        <v>0</v>
      </c>
      <c r="L4388" s="3">
        <v>1</v>
      </c>
      <c r="M4388" s="6">
        <v>250</v>
      </c>
      <c r="N4388" s="13">
        <v>250</v>
      </c>
      <c r="O4388" s="3">
        <v>44</v>
      </c>
      <c r="P4388" s="1">
        <v>1.915</v>
      </c>
      <c r="Q4388" s="1">
        <v>1.915</v>
      </c>
      <c r="R4388" s="3">
        <v>47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20</v>
      </c>
      <c r="Z4388" s="1">
        <v>0</v>
      </c>
      <c r="AA4388" s="1">
        <v>50</v>
      </c>
      <c r="AB4388" s="1">
        <v>30</v>
      </c>
      <c r="AC4388" s="3">
        <v>11</v>
      </c>
      <c r="AD4388" s="1">
        <v>-7.94985E-2</v>
      </c>
      <c r="AE4388" s="1">
        <v>-3.18046685146368E-2</v>
      </c>
      <c r="AF4388" s="1">
        <v>3</v>
      </c>
      <c r="AG4388" s="1">
        <v>3</v>
      </c>
      <c r="AH4388" s="1">
        <v>11</v>
      </c>
      <c r="AI4388" s="1">
        <v>3</v>
      </c>
      <c r="AJ4388" s="1">
        <v>3</v>
      </c>
      <c r="AK4388" s="1">
        <v>51</v>
      </c>
    </row>
    <row r="4389" spans="1:37" x14ac:dyDescent="0.2">
      <c r="A4389" t="s">
        <v>4387</v>
      </c>
      <c r="B4389" t="s">
        <v>5123</v>
      </c>
      <c r="C4389" t="s">
        <v>5254</v>
      </c>
      <c r="D4389" t="s">
        <v>13646</v>
      </c>
      <c r="E4389" t="s">
        <v>8694</v>
      </c>
      <c r="F4389" s="35" t="s">
        <v>13667</v>
      </c>
      <c r="G4389" s="1" t="s">
        <v>5105</v>
      </c>
      <c r="H4389" s="1" t="s">
        <v>5105</v>
      </c>
      <c r="I4389" s="3">
        <v>1</v>
      </c>
      <c r="J4389" s="1">
        <v>0</v>
      </c>
      <c r="K4389" s="1">
        <v>0</v>
      </c>
      <c r="L4389" s="3">
        <v>1</v>
      </c>
      <c r="M4389" s="6">
        <v>731</v>
      </c>
      <c r="N4389" s="13">
        <v>731</v>
      </c>
      <c r="O4389" s="3">
        <v>44</v>
      </c>
      <c r="P4389" s="1">
        <v>2.9750000000000001</v>
      </c>
      <c r="Q4389" s="1">
        <v>2.9750000000000001</v>
      </c>
      <c r="R4389" s="3">
        <v>47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20</v>
      </c>
      <c r="Z4389" s="1">
        <v>0</v>
      </c>
      <c r="AA4389" s="1">
        <v>50</v>
      </c>
      <c r="AB4389" s="1">
        <v>30</v>
      </c>
      <c r="AC4389" s="3">
        <v>11</v>
      </c>
      <c r="AD4389" s="1">
        <v>-7.94985E-2</v>
      </c>
      <c r="AE4389" s="1">
        <v>-3.18046685146368E-2</v>
      </c>
      <c r="AF4389" s="1">
        <v>3</v>
      </c>
      <c r="AG4389" s="1">
        <v>3</v>
      </c>
      <c r="AH4389" s="1">
        <v>11</v>
      </c>
      <c r="AI4389" s="1">
        <v>1</v>
      </c>
      <c r="AJ4389" s="1">
        <v>1</v>
      </c>
      <c r="AK4389" s="1">
        <v>51</v>
      </c>
    </row>
    <row r="4390" spans="1:37" x14ac:dyDescent="0.2">
      <c r="A4390" t="s">
        <v>4388</v>
      </c>
      <c r="B4390" t="s">
        <v>5123</v>
      </c>
      <c r="C4390" t="s">
        <v>5254</v>
      </c>
      <c r="D4390" t="s">
        <v>13646</v>
      </c>
      <c r="E4390" t="s">
        <v>5196</v>
      </c>
      <c r="F4390" s="35" t="s">
        <v>13668</v>
      </c>
      <c r="G4390" s="1" t="s">
        <v>5105</v>
      </c>
      <c r="H4390" s="1" t="s">
        <v>5105</v>
      </c>
      <c r="I4390" s="3">
        <v>1</v>
      </c>
      <c r="J4390" s="1">
        <v>0</v>
      </c>
      <c r="K4390" s="1">
        <v>0</v>
      </c>
      <c r="L4390" s="3">
        <v>1</v>
      </c>
      <c r="M4390" s="6">
        <v>190</v>
      </c>
      <c r="N4390" s="13">
        <v>190</v>
      </c>
      <c r="O4390" s="3">
        <v>44</v>
      </c>
      <c r="P4390" s="1">
        <v>2</v>
      </c>
      <c r="Q4390" s="1">
        <v>2</v>
      </c>
      <c r="R4390" s="3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20</v>
      </c>
      <c r="Z4390" s="1">
        <v>0</v>
      </c>
      <c r="AA4390" s="1">
        <v>50</v>
      </c>
      <c r="AB4390" s="1">
        <v>30</v>
      </c>
      <c r="AC4390" s="3">
        <v>11</v>
      </c>
      <c r="AD4390" s="1">
        <v>-7.94985E-2</v>
      </c>
      <c r="AE4390" s="1">
        <v>-3.18046685146368E-2</v>
      </c>
      <c r="AF4390" s="1">
        <v>3</v>
      </c>
      <c r="AG4390" s="1">
        <v>3</v>
      </c>
      <c r="AH4390" s="1">
        <v>11</v>
      </c>
      <c r="AI4390" s="1">
        <v>3</v>
      </c>
      <c r="AJ4390" s="1">
        <v>3</v>
      </c>
      <c r="AK4390" s="1">
        <v>51</v>
      </c>
    </row>
    <row r="4391" spans="1:37" x14ac:dyDescent="0.2">
      <c r="A4391" t="s">
        <v>4389</v>
      </c>
      <c r="B4391" t="s">
        <v>5123</v>
      </c>
      <c r="C4391" t="s">
        <v>5254</v>
      </c>
      <c r="D4391" t="s">
        <v>13646</v>
      </c>
      <c r="E4391" t="s">
        <v>6065</v>
      </c>
      <c r="F4391" s="35" t="s">
        <v>13669</v>
      </c>
      <c r="G4391" s="1" t="s">
        <v>5105</v>
      </c>
      <c r="H4391" s="1" t="s">
        <v>5105</v>
      </c>
      <c r="I4391" s="3">
        <v>1</v>
      </c>
      <c r="J4391" s="1">
        <v>0</v>
      </c>
      <c r="K4391" s="1">
        <v>0</v>
      </c>
      <c r="L4391" s="3">
        <v>1</v>
      </c>
      <c r="M4391" s="6">
        <v>700</v>
      </c>
      <c r="N4391" s="13">
        <v>700</v>
      </c>
      <c r="O4391" s="3">
        <v>44</v>
      </c>
      <c r="P4391" s="1">
        <v>2</v>
      </c>
      <c r="Q4391" s="1">
        <v>2</v>
      </c>
      <c r="R4391" s="3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20</v>
      </c>
      <c r="Z4391" s="1">
        <v>0</v>
      </c>
      <c r="AA4391" s="1">
        <v>50</v>
      </c>
      <c r="AB4391" s="1">
        <v>30</v>
      </c>
      <c r="AC4391" s="3">
        <v>11</v>
      </c>
      <c r="AD4391" s="1">
        <v>-7.94985E-2</v>
      </c>
      <c r="AE4391" s="1">
        <v>-3.18046685146368E-2</v>
      </c>
      <c r="AF4391" s="1">
        <v>3</v>
      </c>
      <c r="AG4391" s="1">
        <v>3</v>
      </c>
      <c r="AH4391" s="1">
        <v>11</v>
      </c>
      <c r="AI4391" s="1">
        <v>1</v>
      </c>
      <c r="AJ4391" s="1">
        <v>1</v>
      </c>
      <c r="AK4391" s="1">
        <v>51</v>
      </c>
    </row>
    <row r="4392" spans="1:37" x14ac:dyDescent="0.2">
      <c r="A4392" t="s">
        <v>4390</v>
      </c>
      <c r="B4392" t="s">
        <v>5123</v>
      </c>
      <c r="C4392" t="s">
        <v>5254</v>
      </c>
      <c r="D4392" t="s">
        <v>13646</v>
      </c>
      <c r="E4392" t="s">
        <v>13670</v>
      </c>
      <c r="F4392" s="35" t="s">
        <v>13671</v>
      </c>
      <c r="G4392" s="1" t="s">
        <v>5105</v>
      </c>
      <c r="H4392" s="1" t="s">
        <v>5105</v>
      </c>
      <c r="I4392" s="3">
        <v>1</v>
      </c>
      <c r="J4392" s="1">
        <v>0</v>
      </c>
      <c r="K4392" s="1">
        <v>0</v>
      </c>
      <c r="L4392" s="3">
        <v>1</v>
      </c>
      <c r="M4392" s="6">
        <v>264.3</v>
      </c>
      <c r="N4392" s="13">
        <v>264.3</v>
      </c>
      <c r="O4392" s="3">
        <v>44</v>
      </c>
      <c r="P4392" s="1">
        <v>4.43</v>
      </c>
      <c r="Q4392" s="1">
        <v>4.43</v>
      </c>
      <c r="R4392" s="3">
        <v>47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20</v>
      </c>
      <c r="Z4392" s="1">
        <v>0</v>
      </c>
      <c r="AA4392" s="1">
        <v>50</v>
      </c>
      <c r="AB4392" s="1">
        <v>30</v>
      </c>
      <c r="AC4392" s="3">
        <v>11</v>
      </c>
      <c r="AD4392" s="1">
        <v>-7.94985E-2</v>
      </c>
      <c r="AE4392" s="1">
        <v>-3.18046685146368E-2</v>
      </c>
      <c r="AF4392" s="1">
        <v>3</v>
      </c>
      <c r="AG4392" s="1">
        <v>3</v>
      </c>
      <c r="AH4392" s="1">
        <v>11</v>
      </c>
      <c r="AI4392" s="1">
        <v>1</v>
      </c>
      <c r="AJ4392" s="1">
        <v>1</v>
      </c>
      <c r="AK4392" s="1">
        <v>51</v>
      </c>
    </row>
    <row r="4393" spans="1:37" x14ac:dyDescent="0.2">
      <c r="A4393" t="s">
        <v>4391</v>
      </c>
      <c r="B4393" t="s">
        <v>5123</v>
      </c>
      <c r="C4393" t="s">
        <v>5254</v>
      </c>
      <c r="D4393" t="s">
        <v>13646</v>
      </c>
      <c r="E4393" t="s">
        <v>13672</v>
      </c>
      <c r="F4393" s="35" t="s">
        <v>13673</v>
      </c>
      <c r="G4393" s="1" t="s">
        <v>5105</v>
      </c>
      <c r="H4393" s="1" t="s">
        <v>5105</v>
      </c>
      <c r="I4393" s="3">
        <v>1</v>
      </c>
      <c r="J4393" s="1">
        <v>0</v>
      </c>
      <c r="K4393" s="1">
        <v>0</v>
      </c>
      <c r="L4393" s="3">
        <v>1</v>
      </c>
      <c r="M4393" s="6">
        <v>697</v>
      </c>
      <c r="N4393" s="13">
        <v>697</v>
      </c>
      <c r="O4393" s="3">
        <v>44</v>
      </c>
      <c r="P4393" s="1">
        <v>2.4649999999999999</v>
      </c>
      <c r="Q4393" s="1">
        <v>2.4649999999999999</v>
      </c>
      <c r="R4393" s="3">
        <v>47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20</v>
      </c>
      <c r="Z4393" s="1">
        <v>0</v>
      </c>
      <c r="AA4393" s="1">
        <v>50</v>
      </c>
      <c r="AB4393" s="1">
        <v>30</v>
      </c>
      <c r="AC4393" s="3">
        <v>11</v>
      </c>
      <c r="AD4393" s="1">
        <v>-7.94985E-2</v>
      </c>
      <c r="AE4393" s="1">
        <v>-3.18046685146368E-2</v>
      </c>
      <c r="AF4393" s="1">
        <v>3</v>
      </c>
      <c r="AG4393" s="1">
        <v>3</v>
      </c>
      <c r="AH4393" s="1">
        <v>11</v>
      </c>
      <c r="AI4393" s="1">
        <v>2</v>
      </c>
      <c r="AJ4393" s="1">
        <v>2</v>
      </c>
      <c r="AK4393" s="1">
        <v>51</v>
      </c>
    </row>
    <row r="4394" spans="1:37" x14ac:dyDescent="0.2">
      <c r="A4394" t="s">
        <v>4392</v>
      </c>
      <c r="B4394" t="s">
        <v>5123</v>
      </c>
      <c r="C4394" t="s">
        <v>5254</v>
      </c>
      <c r="D4394" t="s">
        <v>13646</v>
      </c>
      <c r="E4394" t="s">
        <v>6474</v>
      </c>
      <c r="F4394" s="35" t="s">
        <v>13674</v>
      </c>
      <c r="G4394" s="1" t="s">
        <v>5105</v>
      </c>
      <c r="H4394" s="1" t="s">
        <v>5105</v>
      </c>
      <c r="I4394" s="3">
        <v>1</v>
      </c>
      <c r="J4394" s="1">
        <v>0</v>
      </c>
      <c r="K4394" s="1">
        <v>0</v>
      </c>
      <c r="L4394" s="3">
        <v>1</v>
      </c>
      <c r="M4394" s="6">
        <v>761.9</v>
      </c>
      <c r="N4394" s="13">
        <v>761.9</v>
      </c>
      <c r="O4394" s="3">
        <v>44</v>
      </c>
      <c r="P4394" s="1">
        <v>3</v>
      </c>
      <c r="Q4394" s="1">
        <v>3</v>
      </c>
      <c r="R4394" s="3">
        <v>47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20</v>
      </c>
      <c r="Z4394" s="1">
        <v>0</v>
      </c>
      <c r="AA4394" s="1">
        <v>50</v>
      </c>
      <c r="AB4394" s="1">
        <v>30</v>
      </c>
      <c r="AC4394" s="3">
        <v>11</v>
      </c>
      <c r="AD4394" s="1">
        <v>-7.94985E-2</v>
      </c>
      <c r="AE4394" s="1">
        <v>-3.18046685146368E-2</v>
      </c>
      <c r="AF4394" s="1">
        <v>3</v>
      </c>
      <c r="AG4394" s="1">
        <v>3</v>
      </c>
      <c r="AH4394" s="1">
        <v>11</v>
      </c>
      <c r="AI4394" s="1">
        <v>2</v>
      </c>
      <c r="AJ4394" s="1">
        <v>2</v>
      </c>
      <c r="AK4394" s="1">
        <v>51</v>
      </c>
    </row>
    <row r="4395" spans="1:37" x14ac:dyDescent="0.2">
      <c r="A4395" t="s">
        <v>4393</v>
      </c>
      <c r="B4395" t="s">
        <v>5123</v>
      </c>
      <c r="C4395" t="s">
        <v>5254</v>
      </c>
      <c r="D4395" t="s">
        <v>13646</v>
      </c>
      <c r="E4395" t="s">
        <v>13675</v>
      </c>
      <c r="F4395" s="35" t="s">
        <v>13676</v>
      </c>
      <c r="G4395" s="1" t="s">
        <v>5105</v>
      </c>
      <c r="H4395" s="1" t="s">
        <v>5105</v>
      </c>
      <c r="I4395" s="3">
        <v>1</v>
      </c>
      <c r="J4395" s="1">
        <v>0</v>
      </c>
      <c r="K4395" s="1">
        <v>0</v>
      </c>
      <c r="L4395" s="3">
        <v>1</v>
      </c>
      <c r="M4395" s="6">
        <v>650</v>
      </c>
      <c r="N4395" s="13">
        <v>650</v>
      </c>
      <c r="O4395" s="3">
        <v>44</v>
      </c>
      <c r="P4395" s="1" t="s">
        <v>2</v>
      </c>
      <c r="Q4395" s="1">
        <v>1.3066</v>
      </c>
      <c r="R4395" s="3" t="s">
        <v>14989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20</v>
      </c>
      <c r="Z4395" s="1">
        <v>0</v>
      </c>
      <c r="AA4395" s="1">
        <v>50</v>
      </c>
      <c r="AB4395" s="1">
        <v>30</v>
      </c>
      <c r="AC4395" s="3">
        <v>11</v>
      </c>
      <c r="AD4395" s="1">
        <v>-7.94985E-2</v>
      </c>
      <c r="AE4395" s="1">
        <v>-3.18046685146368E-2</v>
      </c>
      <c r="AF4395" s="1">
        <v>3</v>
      </c>
      <c r="AG4395" s="1">
        <v>3</v>
      </c>
      <c r="AH4395" s="1">
        <v>11</v>
      </c>
      <c r="AI4395" s="1">
        <v>1</v>
      </c>
      <c r="AJ4395" s="1">
        <v>1</v>
      </c>
      <c r="AK4395" s="1">
        <v>51</v>
      </c>
    </row>
    <row r="4396" spans="1:37" x14ac:dyDescent="0.2">
      <c r="A4396" t="s">
        <v>4394</v>
      </c>
      <c r="B4396" t="s">
        <v>5123</v>
      </c>
      <c r="C4396" t="s">
        <v>5254</v>
      </c>
      <c r="D4396" t="s">
        <v>13646</v>
      </c>
      <c r="E4396" t="s">
        <v>13677</v>
      </c>
      <c r="F4396" s="35" t="s">
        <v>13678</v>
      </c>
      <c r="G4396" s="1" t="s">
        <v>5105</v>
      </c>
      <c r="H4396" s="1" t="s">
        <v>5105</v>
      </c>
      <c r="I4396" s="3">
        <v>1</v>
      </c>
      <c r="J4396" s="1">
        <v>0</v>
      </c>
      <c r="K4396" s="1">
        <v>0</v>
      </c>
      <c r="L4396" s="3">
        <v>1</v>
      </c>
      <c r="M4396" s="6">
        <v>803</v>
      </c>
      <c r="N4396" s="13">
        <v>803</v>
      </c>
      <c r="O4396" s="3">
        <v>44</v>
      </c>
      <c r="P4396" s="1" t="s">
        <v>2</v>
      </c>
      <c r="Q4396" s="1">
        <v>1.4958</v>
      </c>
      <c r="R4396" s="3" t="s">
        <v>14989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20</v>
      </c>
      <c r="Z4396" s="1">
        <v>0</v>
      </c>
      <c r="AA4396" s="1">
        <v>50</v>
      </c>
      <c r="AB4396" s="1">
        <v>30</v>
      </c>
      <c r="AC4396" s="3">
        <v>11</v>
      </c>
      <c r="AD4396" s="1">
        <v>-7.94985E-2</v>
      </c>
      <c r="AE4396" s="1">
        <v>-3.18046685146368E-2</v>
      </c>
      <c r="AF4396" s="1">
        <v>3</v>
      </c>
      <c r="AG4396" s="1">
        <v>3</v>
      </c>
      <c r="AH4396" s="1">
        <v>11</v>
      </c>
      <c r="AI4396" s="1">
        <v>1</v>
      </c>
      <c r="AJ4396" s="1">
        <v>1</v>
      </c>
      <c r="AK4396" s="1">
        <v>51</v>
      </c>
    </row>
    <row r="4397" spans="1:37" x14ac:dyDescent="0.2">
      <c r="A4397" t="s">
        <v>4395</v>
      </c>
      <c r="B4397" t="s">
        <v>5123</v>
      </c>
      <c r="C4397" t="s">
        <v>5254</v>
      </c>
      <c r="D4397" t="s">
        <v>13646</v>
      </c>
      <c r="E4397" t="s">
        <v>13679</v>
      </c>
      <c r="F4397" s="35" t="s">
        <v>13680</v>
      </c>
      <c r="G4397" s="1" t="s">
        <v>5105</v>
      </c>
      <c r="H4397" s="1" t="s">
        <v>5105</v>
      </c>
      <c r="I4397" s="3">
        <v>1</v>
      </c>
      <c r="J4397" s="1">
        <v>0</v>
      </c>
      <c r="K4397" s="1">
        <v>0</v>
      </c>
      <c r="L4397" s="3">
        <v>1</v>
      </c>
      <c r="M4397" s="6">
        <v>482</v>
      </c>
      <c r="N4397" s="13">
        <v>482</v>
      </c>
      <c r="O4397" s="3">
        <v>44</v>
      </c>
      <c r="P4397" s="1" t="s">
        <v>2</v>
      </c>
      <c r="Q4397" s="1">
        <v>1.8426</v>
      </c>
      <c r="R4397" s="3" t="s">
        <v>14989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20</v>
      </c>
      <c r="Z4397" s="1">
        <v>0</v>
      </c>
      <c r="AA4397" s="1">
        <v>50</v>
      </c>
      <c r="AB4397" s="1">
        <v>30</v>
      </c>
      <c r="AC4397" s="3">
        <v>11</v>
      </c>
      <c r="AD4397" s="1">
        <v>-7.94985E-2</v>
      </c>
      <c r="AE4397" s="1">
        <v>-3.18046685146368E-2</v>
      </c>
      <c r="AF4397" s="1">
        <v>3</v>
      </c>
      <c r="AG4397" s="1">
        <v>3</v>
      </c>
      <c r="AH4397" s="1">
        <v>11</v>
      </c>
      <c r="AI4397" s="1">
        <v>3</v>
      </c>
      <c r="AJ4397" s="1">
        <v>3</v>
      </c>
      <c r="AK4397" s="1">
        <v>51</v>
      </c>
    </row>
    <row r="4398" spans="1:37" x14ac:dyDescent="0.2">
      <c r="A4398" t="s">
        <v>4396</v>
      </c>
      <c r="B4398" t="s">
        <v>5123</v>
      </c>
      <c r="C4398" t="s">
        <v>5254</v>
      </c>
      <c r="D4398" t="s">
        <v>13646</v>
      </c>
      <c r="E4398" t="s">
        <v>13681</v>
      </c>
      <c r="F4398" s="35" t="s">
        <v>13682</v>
      </c>
      <c r="G4398" s="1" t="s">
        <v>5105</v>
      </c>
      <c r="H4398" s="1" t="s">
        <v>5105</v>
      </c>
      <c r="I4398" s="3">
        <v>1</v>
      </c>
      <c r="J4398" s="1">
        <v>0</v>
      </c>
      <c r="K4398" s="1">
        <v>0</v>
      </c>
      <c r="L4398" s="3">
        <v>1</v>
      </c>
      <c r="M4398" s="6">
        <v>205</v>
      </c>
      <c r="N4398" s="13">
        <v>205</v>
      </c>
      <c r="O4398" s="3">
        <v>44</v>
      </c>
      <c r="P4398" s="1">
        <v>2.61</v>
      </c>
      <c r="Q4398" s="1">
        <v>2.61</v>
      </c>
      <c r="R4398" s="3">
        <v>47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20</v>
      </c>
      <c r="Z4398" s="1">
        <v>0</v>
      </c>
      <c r="AA4398" s="1">
        <v>50</v>
      </c>
      <c r="AB4398" s="1">
        <v>30</v>
      </c>
      <c r="AC4398" s="3">
        <v>11</v>
      </c>
      <c r="AD4398" s="1">
        <v>-7.94985E-2</v>
      </c>
      <c r="AE4398" s="1">
        <v>-3.18046685146368E-2</v>
      </c>
      <c r="AF4398" s="1">
        <v>3</v>
      </c>
      <c r="AG4398" s="1">
        <v>3</v>
      </c>
      <c r="AH4398" s="1">
        <v>11</v>
      </c>
      <c r="AI4398" s="1">
        <v>1</v>
      </c>
      <c r="AJ4398" s="1">
        <v>1</v>
      </c>
      <c r="AK4398" s="1">
        <v>51</v>
      </c>
    </row>
    <row r="4399" spans="1:37" x14ac:dyDescent="0.2">
      <c r="A4399" t="s">
        <v>4397</v>
      </c>
      <c r="B4399" t="s">
        <v>5123</v>
      </c>
      <c r="C4399" t="s">
        <v>5254</v>
      </c>
      <c r="D4399" t="s">
        <v>13646</v>
      </c>
      <c r="E4399" t="s">
        <v>5166</v>
      </c>
      <c r="F4399" s="35" t="s">
        <v>13683</v>
      </c>
      <c r="G4399" s="1" t="s">
        <v>5105</v>
      </c>
      <c r="H4399" s="1" t="s">
        <v>5105</v>
      </c>
      <c r="I4399" s="3">
        <v>1</v>
      </c>
      <c r="J4399" s="1">
        <v>0</v>
      </c>
      <c r="K4399" s="1">
        <v>0</v>
      </c>
      <c r="L4399" s="3">
        <v>1</v>
      </c>
      <c r="M4399" s="6">
        <v>136</v>
      </c>
      <c r="N4399" s="13">
        <v>136</v>
      </c>
      <c r="O4399" s="3">
        <v>44</v>
      </c>
      <c r="P4399" s="1" t="s">
        <v>2</v>
      </c>
      <c r="Q4399" s="1">
        <v>2.6703000000000001</v>
      </c>
      <c r="R4399" s="3" t="s">
        <v>14989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20</v>
      </c>
      <c r="Z4399" s="1">
        <v>0</v>
      </c>
      <c r="AA4399" s="1">
        <v>50</v>
      </c>
      <c r="AB4399" s="1">
        <v>30</v>
      </c>
      <c r="AC4399" s="3">
        <v>11</v>
      </c>
      <c r="AD4399" s="1">
        <v>-7.94985E-2</v>
      </c>
      <c r="AE4399" s="1">
        <v>-3.18046685146368E-2</v>
      </c>
      <c r="AF4399" s="1">
        <v>3</v>
      </c>
      <c r="AG4399" s="1">
        <v>3</v>
      </c>
      <c r="AH4399" s="1">
        <v>11</v>
      </c>
      <c r="AI4399" s="1">
        <v>1</v>
      </c>
      <c r="AJ4399" s="1">
        <v>1</v>
      </c>
      <c r="AK4399" s="1">
        <v>51</v>
      </c>
    </row>
    <row r="4400" spans="1:37" x14ac:dyDescent="0.2">
      <c r="A4400" t="s">
        <v>4398</v>
      </c>
      <c r="B4400" t="s">
        <v>5123</v>
      </c>
      <c r="C4400" t="s">
        <v>5254</v>
      </c>
      <c r="D4400" t="s">
        <v>13646</v>
      </c>
      <c r="E4400" t="s">
        <v>7839</v>
      </c>
      <c r="F4400" s="35" t="s">
        <v>13684</v>
      </c>
      <c r="G4400" s="1" t="s">
        <v>5105</v>
      </c>
      <c r="H4400" s="1" t="s">
        <v>5105</v>
      </c>
      <c r="I4400" s="3">
        <v>1</v>
      </c>
      <c r="J4400" s="1">
        <v>0</v>
      </c>
      <c r="K4400" s="1">
        <v>0</v>
      </c>
      <c r="L4400" s="3">
        <v>1</v>
      </c>
      <c r="M4400" s="6">
        <v>403.3</v>
      </c>
      <c r="N4400" s="13">
        <v>403.3</v>
      </c>
      <c r="O4400" s="3">
        <v>44</v>
      </c>
      <c r="P4400" s="1">
        <v>3</v>
      </c>
      <c r="Q4400" s="1">
        <v>3</v>
      </c>
      <c r="R4400" s="3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20</v>
      </c>
      <c r="Z4400" s="1">
        <v>0</v>
      </c>
      <c r="AA4400" s="1">
        <v>50</v>
      </c>
      <c r="AB4400" s="1">
        <v>30</v>
      </c>
      <c r="AC4400" s="3">
        <v>11</v>
      </c>
      <c r="AD4400" s="1">
        <v>-7.94985E-2</v>
      </c>
      <c r="AE4400" s="1">
        <v>-3.18046685146368E-2</v>
      </c>
      <c r="AF4400" s="1">
        <v>3</v>
      </c>
      <c r="AG4400" s="1">
        <v>3</v>
      </c>
      <c r="AH4400" s="1">
        <v>11</v>
      </c>
      <c r="AI4400" s="1">
        <v>1</v>
      </c>
      <c r="AJ4400" s="1">
        <v>1</v>
      </c>
      <c r="AK4400" s="1">
        <v>51</v>
      </c>
    </row>
    <row r="4401" spans="1:37" x14ac:dyDescent="0.2">
      <c r="A4401" t="s">
        <v>4399</v>
      </c>
      <c r="B4401" t="s">
        <v>5123</v>
      </c>
      <c r="C4401" t="s">
        <v>5254</v>
      </c>
      <c r="D4401" t="s">
        <v>13646</v>
      </c>
      <c r="E4401" t="s">
        <v>11148</v>
      </c>
      <c r="F4401" s="35" t="s">
        <v>13685</v>
      </c>
      <c r="G4401" s="1" t="s">
        <v>5105</v>
      </c>
      <c r="H4401" s="1" t="s">
        <v>5105</v>
      </c>
      <c r="I4401" s="3">
        <v>1</v>
      </c>
      <c r="J4401" s="1">
        <v>0</v>
      </c>
      <c r="K4401" s="1">
        <v>0</v>
      </c>
      <c r="L4401" s="3">
        <v>1</v>
      </c>
      <c r="M4401" s="6">
        <v>433.3</v>
      </c>
      <c r="N4401" s="13">
        <v>433.3</v>
      </c>
      <c r="O4401" s="3">
        <v>44</v>
      </c>
      <c r="P4401" s="1" t="s">
        <v>2</v>
      </c>
      <c r="Q4401" s="1">
        <v>1.5139</v>
      </c>
      <c r="R4401" s="3" t="s">
        <v>14989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20</v>
      </c>
      <c r="Z4401" s="1">
        <v>0</v>
      </c>
      <c r="AA4401" s="1">
        <v>50</v>
      </c>
      <c r="AB4401" s="1">
        <v>30</v>
      </c>
      <c r="AC4401" s="3">
        <v>11</v>
      </c>
      <c r="AD4401" s="1">
        <v>-7.94985E-2</v>
      </c>
      <c r="AE4401" s="1">
        <v>-3.18046685146368E-2</v>
      </c>
      <c r="AF4401" s="1">
        <v>3</v>
      </c>
      <c r="AG4401" s="1">
        <v>3</v>
      </c>
      <c r="AH4401" s="1">
        <v>11</v>
      </c>
      <c r="AI4401" s="1">
        <v>3</v>
      </c>
      <c r="AJ4401" s="1">
        <v>3</v>
      </c>
      <c r="AK4401" s="1">
        <v>51</v>
      </c>
    </row>
    <row r="4402" spans="1:37" x14ac:dyDescent="0.2">
      <c r="A4402" t="s">
        <v>4400</v>
      </c>
      <c r="B4402" t="s">
        <v>5123</v>
      </c>
      <c r="C4402" t="s">
        <v>5254</v>
      </c>
      <c r="D4402" t="s">
        <v>13646</v>
      </c>
      <c r="E4402" t="s">
        <v>13686</v>
      </c>
      <c r="F4402" s="35" t="s">
        <v>13687</v>
      </c>
      <c r="G4402" s="1" t="s">
        <v>5105</v>
      </c>
      <c r="H4402" s="1" t="s">
        <v>5105</v>
      </c>
      <c r="I4402" s="3">
        <v>1</v>
      </c>
      <c r="J4402" s="1">
        <v>0</v>
      </c>
      <c r="K4402" s="1">
        <v>0</v>
      </c>
      <c r="L4402" s="3">
        <v>1</v>
      </c>
      <c r="M4402" s="6">
        <v>485</v>
      </c>
      <c r="N4402" s="13">
        <v>485</v>
      </c>
      <c r="O4402" s="3">
        <v>44</v>
      </c>
      <c r="P4402" s="1">
        <v>4.99</v>
      </c>
      <c r="Q4402" s="1">
        <v>4.99</v>
      </c>
      <c r="R4402" s="3">
        <v>47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20</v>
      </c>
      <c r="Z4402" s="1">
        <v>0</v>
      </c>
      <c r="AA4402" s="1">
        <v>50</v>
      </c>
      <c r="AB4402" s="1">
        <v>30</v>
      </c>
      <c r="AC4402" s="3">
        <v>11</v>
      </c>
      <c r="AD4402" s="1">
        <v>-7.94985E-2</v>
      </c>
      <c r="AE4402" s="1">
        <v>-3.18046685146368E-2</v>
      </c>
      <c r="AF4402" s="1">
        <v>3</v>
      </c>
      <c r="AG4402" s="1">
        <v>3</v>
      </c>
      <c r="AH4402" s="1">
        <v>11</v>
      </c>
      <c r="AI4402" s="1">
        <v>5</v>
      </c>
      <c r="AJ4402" s="1">
        <v>5</v>
      </c>
      <c r="AK4402" s="1">
        <v>51</v>
      </c>
    </row>
    <row r="4403" spans="1:37" x14ac:dyDescent="0.2">
      <c r="A4403" t="s">
        <v>4401</v>
      </c>
      <c r="B4403" t="s">
        <v>5123</v>
      </c>
      <c r="C4403" t="s">
        <v>5254</v>
      </c>
      <c r="D4403" t="s">
        <v>13646</v>
      </c>
      <c r="E4403" t="s">
        <v>13688</v>
      </c>
      <c r="F4403" s="35" t="s">
        <v>13689</v>
      </c>
      <c r="G4403" s="1" t="s">
        <v>5105</v>
      </c>
      <c r="H4403" s="1" t="s">
        <v>5105</v>
      </c>
      <c r="I4403" s="3">
        <v>1</v>
      </c>
      <c r="J4403" s="1">
        <v>0</v>
      </c>
      <c r="K4403" s="1">
        <v>0</v>
      </c>
      <c r="L4403" s="3">
        <v>1</v>
      </c>
      <c r="M4403" s="6">
        <v>333</v>
      </c>
      <c r="N4403" s="13">
        <v>333</v>
      </c>
      <c r="O4403" s="3">
        <v>44</v>
      </c>
      <c r="P4403" s="1">
        <v>4.4649999999999999</v>
      </c>
      <c r="Q4403" s="1">
        <v>4.4649999999999999</v>
      </c>
      <c r="R4403" s="3">
        <v>47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20</v>
      </c>
      <c r="Z4403" s="1">
        <v>0</v>
      </c>
      <c r="AA4403" s="1">
        <v>50</v>
      </c>
      <c r="AB4403" s="1">
        <v>30</v>
      </c>
      <c r="AC4403" s="3">
        <v>11</v>
      </c>
      <c r="AD4403" s="1">
        <v>-7.94985E-2</v>
      </c>
      <c r="AE4403" s="1">
        <v>-3.18046685146368E-2</v>
      </c>
      <c r="AF4403" s="1">
        <v>3</v>
      </c>
      <c r="AG4403" s="1">
        <v>3</v>
      </c>
      <c r="AH4403" s="1">
        <v>11</v>
      </c>
      <c r="AI4403" s="1">
        <v>3</v>
      </c>
      <c r="AJ4403" s="1">
        <v>3</v>
      </c>
      <c r="AK4403" s="1">
        <v>51</v>
      </c>
    </row>
    <row r="4404" spans="1:37" x14ac:dyDescent="0.2">
      <c r="A4404" t="s">
        <v>4402</v>
      </c>
      <c r="B4404" t="s">
        <v>5123</v>
      </c>
      <c r="C4404" t="s">
        <v>5254</v>
      </c>
      <c r="D4404" t="s">
        <v>13646</v>
      </c>
      <c r="E4404" t="s">
        <v>13690</v>
      </c>
      <c r="F4404" s="35" t="s">
        <v>13691</v>
      </c>
      <c r="G4404" s="1" t="s">
        <v>5105</v>
      </c>
      <c r="H4404" s="1" t="s">
        <v>5105</v>
      </c>
      <c r="I4404" s="3">
        <v>1</v>
      </c>
      <c r="J4404" s="1">
        <v>0</v>
      </c>
      <c r="K4404" s="1">
        <v>0</v>
      </c>
      <c r="L4404" s="3">
        <v>1</v>
      </c>
      <c r="M4404" s="6">
        <v>225</v>
      </c>
      <c r="N4404" s="13">
        <v>225</v>
      </c>
      <c r="O4404" s="3">
        <v>44</v>
      </c>
      <c r="P4404" s="1">
        <v>3</v>
      </c>
      <c r="Q4404" s="1">
        <v>3</v>
      </c>
      <c r="R4404" s="3">
        <v>47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20</v>
      </c>
      <c r="Z4404" s="1">
        <v>0</v>
      </c>
      <c r="AA4404" s="1">
        <v>50</v>
      </c>
      <c r="AB4404" s="1">
        <v>30</v>
      </c>
      <c r="AC4404" s="3">
        <v>11</v>
      </c>
      <c r="AD4404" s="1">
        <v>-7.94985E-2</v>
      </c>
      <c r="AE4404" s="1">
        <v>-3.18046685146368E-2</v>
      </c>
      <c r="AF4404" s="1">
        <v>3</v>
      </c>
      <c r="AG4404" s="1">
        <v>3</v>
      </c>
      <c r="AH4404" s="1">
        <v>11</v>
      </c>
      <c r="AI4404" s="1">
        <v>3</v>
      </c>
      <c r="AJ4404" s="1">
        <v>3</v>
      </c>
      <c r="AK4404" s="1">
        <v>51</v>
      </c>
    </row>
    <row r="4405" spans="1:37" x14ac:dyDescent="0.2">
      <c r="A4405" t="s">
        <v>4403</v>
      </c>
      <c r="B4405" t="s">
        <v>5168</v>
      </c>
      <c r="C4405" t="s">
        <v>5481</v>
      </c>
      <c r="D4405" t="s">
        <v>13692</v>
      </c>
      <c r="E4405" t="s">
        <v>9357</v>
      </c>
      <c r="F4405" s="35" t="s">
        <v>13693</v>
      </c>
      <c r="G4405" s="1" t="s">
        <v>5104</v>
      </c>
      <c r="H4405" s="1" t="s">
        <v>5104</v>
      </c>
      <c r="I4405" s="3">
        <v>1</v>
      </c>
      <c r="J4405" s="1">
        <v>0</v>
      </c>
      <c r="K4405" s="1">
        <v>0</v>
      </c>
      <c r="L4405" s="3">
        <v>1</v>
      </c>
      <c r="M4405" s="6">
        <v>49</v>
      </c>
      <c r="N4405" s="13">
        <v>49</v>
      </c>
      <c r="O4405" s="3">
        <v>44</v>
      </c>
      <c r="P4405" s="1" t="s">
        <v>2</v>
      </c>
      <c r="Q4405" s="1">
        <v>1.3357000000000001</v>
      </c>
      <c r="R4405" s="3" t="s">
        <v>14989</v>
      </c>
      <c r="S4405" s="1">
        <v>30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30</v>
      </c>
      <c r="Z4405" s="1">
        <v>40</v>
      </c>
      <c r="AA4405" s="1">
        <v>0</v>
      </c>
      <c r="AB4405" s="1">
        <v>0</v>
      </c>
      <c r="AC4405" s="3">
        <v>11</v>
      </c>
      <c r="AD4405" s="1">
        <v>2.7335703999999999E-2</v>
      </c>
      <c r="AE4405" s="1">
        <v>-6.8783066707023596E-2</v>
      </c>
      <c r="AF4405" s="1">
        <v>3</v>
      </c>
      <c r="AG4405" s="1">
        <v>3</v>
      </c>
      <c r="AH4405" s="1">
        <v>11</v>
      </c>
      <c r="AI4405" s="1">
        <v>2</v>
      </c>
      <c r="AJ4405" s="1">
        <v>2</v>
      </c>
      <c r="AK4405" s="1">
        <v>51</v>
      </c>
    </row>
    <row r="4406" spans="1:37" x14ac:dyDescent="0.2">
      <c r="A4406" t="s">
        <v>4404</v>
      </c>
      <c r="B4406" t="s">
        <v>5123</v>
      </c>
      <c r="C4406" t="s">
        <v>5131</v>
      </c>
      <c r="D4406" t="s">
        <v>13694</v>
      </c>
      <c r="E4406" t="s">
        <v>10142</v>
      </c>
      <c r="F4406" s="35" t="s">
        <v>13695</v>
      </c>
      <c r="G4406" s="1" t="s">
        <v>5104</v>
      </c>
      <c r="H4406" s="1" t="s">
        <v>5104</v>
      </c>
      <c r="I4406" s="3">
        <v>1</v>
      </c>
      <c r="J4406" s="1">
        <v>0</v>
      </c>
      <c r="K4406" s="1">
        <v>0</v>
      </c>
      <c r="L4406" s="3">
        <v>1</v>
      </c>
      <c r="M4406" s="6">
        <v>26.5</v>
      </c>
      <c r="N4406" s="13">
        <v>26.5</v>
      </c>
      <c r="O4406" s="3">
        <v>44</v>
      </c>
      <c r="P4406" s="1">
        <v>2.5</v>
      </c>
      <c r="Q4406" s="1">
        <v>2.5</v>
      </c>
      <c r="R4406" s="3">
        <v>1</v>
      </c>
      <c r="S4406" s="1">
        <v>50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50</v>
      </c>
      <c r="AB4406" s="1">
        <v>0</v>
      </c>
      <c r="AC4406" s="3">
        <v>11</v>
      </c>
      <c r="AD4406" s="1">
        <v>5.5376241999999999E-2</v>
      </c>
      <c r="AE4406" s="1">
        <v>-5.6895056560725497E-3</v>
      </c>
      <c r="AF4406" s="1">
        <v>1</v>
      </c>
      <c r="AG4406" s="1">
        <v>1</v>
      </c>
      <c r="AH4406" s="1">
        <v>11</v>
      </c>
      <c r="AI4406" s="1">
        <v>2</v>
      </c>
      <c r="AJ4406" s="1">
        <v>2</v>
      </c>
      <c r="AK4406" s="1">
        <v>51</v>
      </c>
    </row>
    <row r="4407" spans="1:37" x14ac:dyDescent="0.2">
      <c r="A4407" t="s">
        <v>4405</v>
      </c>
      <c r="B4407" t="s">
        <v>5123</v>
      </c>
      <c r="C4407" t="s">
        <v>5131</v>
      </c>
      <c r="D4407" t="s">
        <v>13694</v>
      </c>
      <c r="E4407" t="s">
        <v>13696</v>
      </c>
      <c r="F4407" s="35" t="s">
        <v>13697</v>
      </c>
      <c r="G4407" s="1" t="s">
        <v>5104</v>
      </c>
      <c r="H4407" s="1" t="s">
        <v>5104</v>
      </c>
      <c r="I4407" s="3">
        <v>1</v>
      </c>
      <c r="J4407" s="1">
        <v>0</v>
      </c>
      <c r="K4407" s="1">
        <v>0</v>
      </c>
      <c r="L4407" s="3">
        <v>1</v>
      </c>
      <c r="M4407" s="6">
        <v>26.5</v>
      </c>
      <c r="N4407" s="13">
        <v>26.5</v>
      </c>
      <c r="O4407" s="3">
        <v>44</v>
      </c>
      <c r="P4407" s="1">
        <v>2</v>
      </c>
      <c r="Q4407" s="1">
        <v>2</v>
      </c>
      <c r="R4407" s="3">
        <v>1</v>
      </c>
      <c r="S4407" s="1">
        <v>50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50</v>
      </c>
      <c r="AB4407" s="1">
        <v>0</v>
      </c>
      <c r="AC4407" s="3">
        <v>11</v>
      </c>
      <c r="AD4407" s="1">
        <v>5.5376241999999999E-2</v>
      </c>
      <c r="AE4407" s="1">
        <v>-5.6895056560725497E-3</v>
      </c>
      <c r="AF4407" s="1">
        <v>1</v>
      </c>
      <c r="AG4407" s="1">
        <v>1</v>
      </c>
      <c r="AH4407" s="1">
        <v>11</v>
      </c>
      <c r="AI4407" s="1">
        <v>2</v>
      </c>
      <c r="AJ4407" s="1">
        <v>2</v>
      </c>
      <c r="AK4407" s="1">
        <v>51</v>
      </c>
    </row>
    <row r="4408" spans="1:37" x14ac:dyDescent="0.2">
      <c r="A4408" t="s">
        <v>4406</v>
      </c>
      <c r="B4408" t="s">
        <v>5168</v>
      </c>
      <c r="C4408" t="s">
        <v>5605</v>
      </c>
      <c r="D4408" t="s">
        <v>13698</v>
      </c>
      <c r="E4408" t="s">
        <v>12508</v>
      </c>
      <c r="F4408" s="35" t="s">
        <v>12582</v>
      </c>
      <c r="G4408" s="1" t="s">
        <v>5104</v>
      </c>
      <c r="H4408" s="1" t="s">
        <v>5104</v>
      </c>
      <c r="I4408" s="3">
        <v>11</v>
      </c>
      <c r="J4408" s="1">
        <v>0</v>
      </c>
      <c r="K4408" s="1">
        <v>0</v>
      </c>
      <c r="L4408" s="3">
        <v>1</v>
      </c>
      <c r="M4408" s="6">
        <v>26.5</v>
      </c>
      <c r="N4408" s="13">
        <v>26.5</v>
      </c>
      <c r="O4408" s="3">
        <v>44</v>
      </c>
      <c r="P4408" s="1">
        <v>1</v>
      </c>
      <c r="Q4408" s="1">
        <v>1</v>
      </c>
      <c r="R4408" s="3">
        <v>47</v>
      </c>
      <c r="S4408" s="1">
        <v>100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3">
        <v>11</v>
      </c>
      <c r="AD4408" s="1">
        <v>9.9855619000000007E-2</v>
      </c>
      <c r="AE4408" s="1">
        <v>2.2143426940416999E-2</v>
      </c>
      <c r="AF4408" s="1">
        <v>4</v>
      </c>
      <c r="AG4408" s="2">
        <v>4</v>
      </c>
      <c r="AH4408" s="1">
        <v>11</v>
      </c>
      <c r="AI4408" s="1">
        <v>3</v>
      </c>
      <c r="AJ4408" s="1">
        <v>3</v>
      </c>
      <c r="AK4408" s="1">
        <v>51</v>
      </c>
    </row>
    <row r="4409" spans="1:37" x14ac:dyDescent="0.2">
      <c r="A4409" t="s">
        <v>4407</v>
      </c>
      <c r="B4409" t="s">
        <v>5123</v>
      </c>
      <c r="C4409" t="s">
        <v>5131</v>
      </c>
      <c r="D4409" t="s">
        <v>13699</v>
      </c>
      <c r="E4409" t="s">
        <v>13700</v>
      </c>
      <c r="F4409" s="35" t="s">
        <v>13701</v>
      </c>
      <c r="G4409" s="1" t="s">
        <v>5105</v>
      </c>
      <c r="H4409" s="1" t="s">
        <v>5105</v>
      </c>
      <c r="I4409" s="3">
        <v>2</v>
      </c>
      <c r="J4409" s="1">
        <v>0</v>
      </c>
      <c r="K4409" s="1">
        <v>0</v>
      </c>
      <c r="L4409" s="3">
        <v>1</v>
      </c>
      <c r="M4409" s="6">
        <v>11.3</v>
      </c>
      <c r="N4409" s="13">
        <v>11.3</v>
      </c>
      <c r="O4409" s="3">
        <v>44</v>
      </c>
      <c r="P4409" s="1">
        <v>2.5425</v>
      </c>
      <c r="Q4409" s="1">
        <v>2.5425</v>
      </c>
      <c r="R4409" s="3">
        <v>47</v>
      </c>
      <c r="S4409" s="1">
        <v>100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3">
        <v>11</v>
      </c>
      <c r="AD4409" s="1">
        <v>9.9855619000000007E-2</v>
      </c>
      <c r="AE4409" s="1">
        <v>2.2143426940416999E-2</v>
      </c>
      <c r="AF4409" s="1">
        <v>1</v>
      </c>
      <c r="AG4409" s="1">
        <v>1</v>
      </c>
      <c r="AH4409" s="1">
        <v>11</v>
      </c>
      <c r="AI4409" s="1">
        <v>1</v>
      </c>
      <c r="AJ4409" s="1">
        <v>1</v>
      </c>
      <c r="AK4409" s="1">
        <v>51</v>
      </c>
    </row>
    <row r="4410" spans="1:37" x14ac:dyDescent="0.2">
      <c r="A4410" t="s">
        <v>4408</v>
      </c>
      <c r="B4410" t="s">
        <v>5123</v>
      </c>
      <c r="C4410" t="s">
        <v>5131</v>
      </c>
      <c r="D4410" t="s">
        <v>13699</v>
      </c>
      <c r="E4410" t="s">
        <v>13702</v>
      </c>
      <c r="F4410" s="35" t="s">
        <v>13703</v>
      </c>
      <c r="G4410" s="1" t="s">
        <v>5105</v>
      </c>
      <c r="H4410" s="1" t="s">
        <v>5105</v>
      </c>
      <c r="I4410" s="3">
        <v>1</v>
      </c>
      <c r="J4410" s="1">
        <v>0</v>
      </c>
      <c r="K4410" s="1">
        <v>0</v>
      </c>
      <c r="L4410" s="3">
        <v>1</v>
      </c>
      <c r="M4410" s="6">
        <v>15</v>
      </c>
      <c r="N4410" s="13">
        <v>15</v>
      </c>
      <c r="O4410" s="3">
        <v>44</v>
      </c>
      <c r="P4410" s="1">
        <v>3.0674999999999999</v>
      </c>
      <c r="Q4410" s="1">
        <v>3.0674999999999999</v>
      </c>
      <c r="R4410" s="3">
        <v>47</v>
      </c>
      <c r="S4410" s="1">
        <v>100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3">
        <v>11</v>
      </c>
      <c r="AD4410" s="1">
        <v>9.9855619000000007E-2</v>
      </c>
      <c r="AE4410" s="1">
        <v>2.2143426940416999E-2</v>
      </c>
      <c r="AF4410" s="1">
        <v>1</v>
      </c>
      <c r="AG4410" s="1">
        <v>1</v>
      </c>
      <c r="AH4410" s="1">
        <v>11</v>
      </c>
      <c r="AI4410" s="1">
        <v>2</v>
      </c>
      <c r="AJ4410" s="1">
        <v>2</v>
      </c>
      <c r="AK4410" s="1">
        <v>51</v>
      </c>
    </row>
    <row r="4411" spans="1:37" x14ac:dyDescent="0.2">
      <c r="A4411" t="s">
        <v>4409</v>
      </c>
      <c r="B4411" t="s">
        <v>5168</v>
      </c>
      <c r="C4411" t="s">
        <v>5605</v>
      </c>
      <c r="D4411" t="s">
        <v>13704</v>
      </c>
      <c r="E4411" t="s">
        <v>13705</v>
      </c>
      <c r="F4411" s="35" t="s">
        <v>13706</v>
      </c>
      <c r="G4411" s="1" t="s">
        <v>5104</v>
      </c>
      <c r="H4411" s="1" t="s">
        <v>5104</v>
      </c>
      <c r="I4411" s="3">
        <v>11</v>
      </c>
      <c r="J4411" s="1">
        <v>0</v>
      </c>
      <c r="K4411" s="1">
        <v>0</v>
      </c>
      <c r="L4411" s="3">
        <v>1</v>
      </c>
      <c r="M4411" s="6">
        <v>4.5</v>
      </c>
      <c r="N4411" s="13">
        <v>4.5</v>
      </c>
      <c r="O4411" s="3">
        <v>44</v>
      </c>
      <c r="P4411" s="1">
        <v>2</v>
      </c>
      <c r="Q4411" s="1">
        <v>2</v>
      </c>
      <c r="R4411" s="3">
        <v>1</v>
      </c>
      <c r="S4411" s="1">
        <v>100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3">
        <v>11</v>
      </c>
      <c r="AD4411" s="1">
        <v>9.9855619000000007E-2</v>
      </c>
      <c r="AE4411" s="1">
        <v>2.2143426940416999E-2</v>
      </c>
      <c r="AF4411" s="1">
        <v>4</v>
      </c>
      <c r="AG4411" s="2">
        <v>4</v>
      </c>
      <c r="AH4411" s="1">
        <v>11</v>
      </c>
      <c r="AI4411" s="1">
        <v>2</v>
      </c>
      <c r="AJ4411" s="1">
        <v>2</v>
      </c>
      <c r="AK4411" s="1">
        <v>51</v>
      </c>
    </row>
    <row r="4412" spans="1:37" x14ac:dyDescent="0.2">
      <c r="A4412" t="s">
        <v>4410</v>
      </c>
      <c r="B4412" t="s">
        <v>5168</v>
      </c>
      <c r="C4412" t="s">
        <v>5605</v>
      </c>
      <c r="D4412" t="s">
        <v>13704</v>
      </c>
      <c r="E4412" t="s">
        <v>13707</v>
      </c>
      <c r="F4412" s="35" t="s">
        <v>13708</v>
      </c>
      <c r="G4412" s="1" t="s">
        <v>5104</v>
      </c>
      <c r="H4412" s="1" t="s">
        <v>5104</v>
      </c>
      <c r="I4412" s="3">
        <v>1</v>
      </c>
      <c r="J4412" s="1">
        <v>0</v>
      </c>
      <c r="K4412" s="1">
        <v>0</v>
      </c>
      <c r="L4412" s="3">
        <v>1</v>
      </c>
      <c r="M4412" s="6">
        <v>9.3000000000000007</v>
      </c>
      <c r="N4412" s="13">
        <v>9.3000000000000007</v>
      </c>
      <c r="O4412" s="3">
        <v>44</v>
      </c>
      <c r="P4412" s="1">
        <v>1.96</v>
      </c>
      <c r="Q4412" s="1">
        <v>1.96</v>
      </c>
      <c r="R4412" s="3">
        <v>47</v>
      </c>
      <c r="S4412" s="1">
        <v>100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3">
        <v>11</v>
      </c>
      <c r="AD4412" s="1">
        <v>9.9855619000000007E-2</v>
      </c>
      <c r="AE4412" s="1">
        <v>2.2143426940416999E-2</v>
      </c>
      <c r="AF4412" s="1">
        <v>4</v>
      </c>
      <c r="AG4412" s="2">
        <v>4</v>
      </c>
      <c r="AH4412" s="1">
        <v>11</v>
      </c>
      <c r="AI4412" s="1">
        <v>2</v>
      </c>
      <c r="AJ4412" s="1">
        <v>2</v>
      </c>
      <c r="AK4412" s="1">
        <v>51</v>
      </c>
    </row>
    <row r="4413" spans="1:37" x14ac:dyDescent="0.2">
      <c r="A4413" t="s">
        <v>4411</v>
      </c>
      <c r="B4413" t="s">
        <v>5168</v>
      </c>
      <c r="C4413" t="s">
        <v>5605</v>
      </c>
      <c r="D4413" t="s">
        <v>13704</v>
      </c>
      <c r="E4413" t="s">
        <v>5607</v>
      </c>
      <c r="F4413" s="35" t="s">
        <v>13709</v>
      </c>
      <c r="G4413" s="1" t="s">
        <v>5104</v>
      </c>
      <c r="H4413" s="1" t="s">
        <v>5104</v>
      </c>
      <c r="I4413" s="3">
        <v>1</v>
      </c>
      <c r="J4413" s="1">
        <v>0</v>
      </c>
      <c r="K4413" s="1">
        <v>0</v>
      </c>
      <c r="L4413" s="3">
        <v>1</v>
      </c>
      <c r="M4413" s="6">
        <f>(9+14.3)/2</f>
        <v>11.65</v>
      </c>
      <c r="N4413" s="1">
        <f>(9+14.3)/2</f>
        <v>11.65</v>
      </c>
      <c r="O4413" s="3">
        <v>1</v>
      </c>
      <c r="P4413" s="1">
        <v>2</v>
      </c>
      <c r="Q4413" s="1">
        <v>2</v>
      </c>
      <c r="R4413" s="3">
        <v>1</v>
      </c>
      <c r="S4413" s="1">
        <v>100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3">
        <v>11</v>
      </c>
      <c r="AD4413" s="1">
        <v>9.9855619000000007E-2</v>
      </c>
      <c r="AE4413" s="1">
        <v>2.2143426940416999E-2</v>
      </c>
      <c r="AF4413" s="1">
        <v>4</v>
      </c>
      <c r="AG4413" s="2">
        <v>4</v>
      </c>
      <c r="AH4413" s="1">
        <v>11</v>
      </c>
      <c r="AI4413" s="1">
        <v>5</v>
      </c>
      <c r="AJ4413" s="1">
        <v>5</v>
      </c>
      <c r="AK4413" s="1">
        <v>51</v>
      </c>
    </row>
    <row r="4414" spans="1:37" x14ac:dyDescent="0.2">
      <c r="A4414" t="s">
        <v>4412</v>
      </c>
      <c r="B4414" t="s">
        <v>5168</v>
      </c>
      <c r="C4414" t="s">
        <v>5605</v>
      </c>
      <c r="D4414" t="s">
        <v>13710</v>
      </c>
      <c r="E4414" t="s">
        <v>5593</v>
      </c>
      <c r="F4414" s="35" t="s">
        <v>13711</v>
      </c>
      <c r="G4414" s="1" t="s">
        <v>5104</v>
      </c>
      <c r="H4414" s="1" t="s">
        <v>5104</v>
      </c>
      <c r="I4414" s="3">
        <v>11</v>
      </c>
      <c r="J4414" s="1">
        <v>0</v>
      </c>
      <c r="K4414" s="1">
        <v>0</v>
      </c>
      <c r="L4414" s="3">
        <v>1</v>
      </c>
      <c r="M4414" s="6">
        <v>25</v>
      </c>
      <c r="N4414" s="13">
        <v>25</v>
      </c>
      <c r="O4414" s="3">
        <v>44</v>
      </c>
      <c r="P4414" s="1" t="s">
        <v>2</v>
      </c>
      <c r="Q4414" s="1">
        <v>1.2562</v>
      </c>
      <c r="R4414" s="3" t="s">
        <v>14989</v>
      </c>
      <c r="S4414" s="1">
        <v>100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3">
        <v>11</v>
      </c>
      <c r="AD4414" s="1">
        <v>9.9855619000000007E-2</v>
      </c>
      <c r="AE4414" s="1">
        <v>2.2143426940416999E-2</v>
      </c>
      <c r="AF4414" s="1">
        <v>4</v>
      </c>
      <c r="AG4414" s="2">
        <v>4</v>
      </c>
      <c r="AH4414" s="1">
        <v>11</v>
      </c>
      <c r="AI4414" s="1">
        <v>5</v>
      </c>
      <c r="AJ4414" s="1">
        <v>5</v>
      </c>
      <c r="AK4414" s="1">
        <v>51</v>
      </c>
    </row>
    <row r="4415" spans="1:37" x14ac:dyDescent="0.2">
      <c r="A4415" t="s">
        <v>4413</v>
      </c>
      <c r="B4415" t="s">
        <v>5168</v>
      </c>
      <c r="C4415" t="s">
        <v>5169</v>
      </c>
      <c r="D4415" t="s">
        <v>13712</v>
      </c>
      <c r="E4415" t="s">
        <v>13713</v>
      </c>
      <c r="F4415" s="35" t="s">
        <v>13714</v>
      </c>
      <c r="G4415" s="1" t="s">
        <v>5104</v>
      </c>
      <c r="H4415" s="1" t="s">
        <v>5104</v>
      </c>
      <c r="I4415" s="3">
        <v>1</v>
      </c>
      <c r="J4415" s="1">
        <v>0</v>
      </c>
      <c r="K4415" s="1">
        <v>0</v>
      </c>
      <c r="L4415" s="3">
        <v>1</v>
      </c>
      <c r="M4415" s="6">
        <v>67.5</v>
      </c>
      <c r="N4415" s="13">
        <v>67.5</v>
      </c>
      <c r="O4415" s="3">
        <v>44</v>
      </c>
      <c r="P4415" s="1">
        <v>0.98499999999999999</v>
      </c>
      <c r="Q4415" s="1">
        <v>0.98499999999999999</v>
      </c>
      <c r="R4415" s="3">
        <v>47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100</v>
      </c>
      <c r="Z4415" s="1">
        <v>0</v>
      </c>
      <c r="AA4415" s="1">
        <v>0</v>
      </c>
      <c r="AB4415" s="1">
        <v>0</v>
      </c>
      <c r="AC4415" s="3">
        <v>11</v>
      </c>
      <c r="AD4415" s="1">
        <v>-3.0872732999999999E-2</v>
      </c>
      <c r="AE4415" s="1">
        <v>-0.113818620885237</v>
      </c>
      <c r="AF4415" s="1">
        <v>3</v>
      </c>
      <c r="AG4415" s="1">
        <v>3</v>
      </c>
      <c r="AH4415" s="1">
        <v>11</v>
      </c>
      <c r="AI4415" s="1">
        <v>2</v>
      </c>
      <c r="AJ4415" s="1">
        <v>2</v>
      </c>
      <c r="AK4415" s="1">
        <v>51</v>
      </c>
    </row>
    <row r="4416" spans="1:37" x14ac:dyDescent="0.2">
      <c r="A4416" t="s">
        <v>4414</v>
      </c>
      <c r="B4416" t="s">
        <v>5168</v>
      </c>
      <c r="C4416" t="s">
        <v>5169</v>
      </c>
      <c r="D4416" t="s">
        <v>13712</v>
      </c>
      <c r="E4416" t="s">
        <v>9164</v>
      </c>
      <c r="F4416" s="35" t="s">
        <v>13715</v>
      </c>
      <c r="G4416" s="1" t="s">
        <v>5104</v>
      </c>
      <c r="H4416" s="1" t="s">
        <v>5104</v>
      </c>
      <c r="I4416" s="3">
        <v>1</v>
      </c>
      <c r="J4416" s="1">
        <v>0</v>
      </c>
      <c r="K4416" s="1">
        <v>0</v>
      </c>
      <c r="L4416" s="3">
        <v>1</v>
      </c>
      <c r="M4416" s="6">
        <v>20.8</v>
      </c>
      <c r="N4416" s="13">
        <v>20.8</v>
      </c>
      <c r="O4416" s="3">
        <v>44</v>
      </c>
      <c r="P4416" s="1">
        <v>0.99</v>
      </c>
      <c r="Q4416" s="1">
        <v>0.99</v>
      </c>
      <c r="R4416" s="3">
        <v>47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100</v>
      </c>
      <c r="Z4416" s="1">
        <v>0</v>
      </c>
      <c r="AA4416" s="1">
        <v>0</v>
      </c>
      <c r="AB4416" s="1">
        <v>0</v>
      </c>
      <c r="AC4416" s="3">
        <v>11</v>
      </c>
      <c r="AD4416" s="1">
        <v>-3.0872732999999999E-2</v>
      </c>
      <c r="AE4416" s="1">
        <v>-0.113818620885237</v>
      </c>
      <c r="AF4416" s="1">
        <v>3</v>
      </c>
      <c r="AG4416" s="1">
        <v>3</v>
      </c>
      <c r="AH4416" s="1">
        <v>11</v>
      </c>
      <c r="AI4416" s="1">
        <v>3</v>
      </c>
      <c r="AJ4416" s="1">
        <v>3</v>
      </c>
      <c r="AK4416" s="1">
        <v>51</v>
      </c>
    </row>
    <row r="4417" spans="1:37" x14ac:dyDescent="0.2">
      <c r="A4417" t="s">
        <v>4415</v>
      </c>
      <c r="B4417" t="s">
        <v>5168</v>
      </c>
      <c r="C4417" t="s">
        <v>5605</v>
      </c>
      <c r="D4417" t="s">
        <v>13716</v>
      </c>
      <c r="E4417" t="s">
        <v>13717</v>
      </c>
      <c r="F4417" s="35" t="s">
        <v>13718</v>
      </c>
      <c r="G4417" s="1" t="s">
        <v>5104</v>
      </c>
      <c r="H4417" s="1" t="s">
        <v>5104</v>
      </c>
      <c r="I4417" s="3">
        <v>1</v>
      </c>
      <c r="J4417" s="1">
        <v>0</v>
      </c>
      <c r="K4417" s="1">
        <v>0</v>
      </c>
      <c r="L4417" s="3">
        <v>1</v>
      </c>
      <c r="M4417" s="6">
        <v>18</v>
      </c>
      <c r="N4417" s="13">
        <v>18</v>
      </c>
      <c r="O4417" s="3">
        <v>44</v>
      </c>
      <c r="P4417" s="1" t="s">
        <v>2</v>
      </c>
      <c r="Q4417" s="1">
        <v>1.1759999999999999</v>
      </c>
      <c r="R4417" s="3" t="s">
        <v>14989</v>
      </c>
      <c r="S4417" s="1">
        <v>100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3">
        <v>11</v>
      </c>
      <c r="AD4417" s="1">
        <v>9.9855619000000007E-2</v>
      </c>
      <c r="AE4417" s="1">
        <v>2.2143426940416999E-2</v>
      </c>
      <c r="AF4417" s="1">
        <v>4</v>
      </c>
      <c r="AG4417" s="2">
        <v>4</v>
      </c>
      <c r="AH4417" s="1">
        <v>11</v>
      </c>
      <c r="AI4417" s="1">
        <v>1</v>
      </c>
      <c r="AJ4417" s="1">
        <v>1</v>
      </c>
      <c r="AK4417" s="1">
        <v>51</v>
      </c>
    </row>
    <row r="4418" spans="1:37" x14ac:dyDescent="0.2">
      <c r="A4418" t="s">
        <v>4416</v>
      </c>
      <c r="B4418" t="s">
        <v>5168</v>
      </c>
      <c r="C4418" t="s">
        <v>5605</v>
      </c>
      <c r="D4418" t="s">
        <v>13716</v>
      </c>
      <c r="E4418" t="s">
        <v>5171</v>
      </c>
      <c r="F4418" s="35" t="s">
        <v>13719</v>
      </c>
      <c r="G4418" s="1" t="s">
        <v>5104</v>
      </c>
      <c r="H4418" s="1" t="s">
        <v>5104</v>
      </c>
      <c r="I4418" s="3">
        <v>1</v>
      </c>
      <c r="J4418" s="1">
        <v>0</v>
      </c>
      <c r="K4418" s="1">
        <v>0</v>
      </c>
      <c r="L4418" s="3">
        <v>1</v>
      </c>
      <c r="M4418" s="6">
        <v>29.5</v>
      </c>
      <c r="N4418" s="13">
        <v>29.5</v>
      </c>
      <c r="O4418" s="3">
        <v>44</v>
      </c>
      <c r="P4418" s="1" t="s">
        <v>2</v>
      </c>
      <c r="Q4418" s="1">
        <v>1.0589</v>
      </c>
      <c r="R4418" s="3" t="s">
        <v>14989</v>
      </c>
      <c r="S4418" s="1">
        <v>100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3">
        <v>11</v>
      </c>
      <c r="AD4418" s="1">
        <v>9.9855619000000007E-2</v>
      </c>
      <c r="AE4418" s="1">
        <v>2.2143426940416999E-2</v>
      </c>
      <c r="AF4418" s="1">
        <v>4</v>
      </c>
      <c r="AG4418" s="2">
        <v>4</v>
      </c>
      <c r="AH4418" s="1">
        <v>11</v>
      </c>
      <c r="AI4418" s="1">
        <v>1</v>
      </c>
      <c r="AJ4418" s="1">
        <v>1</v>
      </c>
      <c r="AK4418" s="1">
        <v>51</v>
      </c>
    </row>
    <row r="4419" spans="1:37" x14ac:dyDescent="0.2">
      <c r="A4419" t="s">
        <v>4417</v>
      </c>
      <c r="B4419" t="s">
        <v>5168</v>
      </c>
      <c r="C4419" t="s">
        <v>5605</v>
      </c>
      <c r="D4419" t="s">
        <v>13716</v>
      </c>
      <c r="E4419" t="s">
        <v>7555</v>
      </c>
      <c r="F4419" s="35" t="s">
        <v>13720</v>
      </c>
      <c r="G4419" s="1" t="s">
        <v>5104</v>
      </c>
      <c r="H4419" s="1" t="s">
        <v>5104</v>
      </c>
      <c r="I4419" s="3">
        <v>1</v>
      </c>
      <c r="J4419" s="1">
        <v>0</v>
      </c>
      <c r="K4419" s="1">
        <v>0</v>
      </c>
      <c r="L4419" s="3">
        <v>1</v>
      </c>
      <c r="M4419" s="6">
        <v>23.4</v>
      </c>
      <c r="N4419" s="13">
        <v>23.4</v>
      </c>
      <c r="O4419" s="3">
        <v>44</v>
      </c>
      <c r="P4419" s="1">
        <v>1.5</v>
      </c>
      <c r="Q4419" s="1">
        <v>1.5</v>
      </c>
      <c r="R4419" s="3">
        <v>47</v>
      </c>
      <c r="S4419" s="1">
        <v>100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3">
        <v>11</v>
      </c>
      <c r="AD4419" s="1">
        <v>9.9855619000000007E-2</v>
      </c>
      <c r="AE4419" s="1">
        <v>2.2143426940416999E-2</v>
      </c>
      <c r="AF4419" s="1">
        <v>4</v>
      </c>
      <c r="AG4419" s="2">
        <v>4</v>
      </c>
      <c r="AH4419" s="1">
        <v>11</v>
      </c>
      <c r="AI4419" s="1">
        <v>1</v>
      </c>
      <c r="AJ4419" s="1">
        <v>1</v>
      </c>
      <c r="AK4419" s="1">
        <v>51</v>
      </c>
    </row>
    <row r="4420" spans="1:37" x14ac:dyDescent="0.2">
      <c r="A4420" t="s">
        <v>4418</v>
      </c>
      <c r="B4420" t="s">
        <v>5168</v>
      </c>
      <c r="C4420" t="s">
        <v>5605</v>
      </c>
      <c r="D4420" t="s">
        <v>13716</v>
      </c>
      <c r="E4420" t="s">
        <v>13721</v>
      </c>
      <c r="F4420" s="35" t="s">
        <v>13722</v>
      </c>
      <c r="G4420" s="1" t="s">
        <v>5104</v>
      </c>
      <c r="H4420" s="1" t="s">
        <v>5104</v>
      </c>
      <c r="I4420" s="3">
        <v>1</v>
      </c>
      <c r="J4420" s="1">
        <v>0</v>
      </c>
      <c r="K4420" s="1">
        <v>0</v>
      </c>
      <c r="L4420" s="3">
        <v>1</v>
      </c>
      <c r="M4420" s="6">
        <v>25.1</v>
      </c>
      <c r="N4420" s="13">
        <v>25.1</v>
      </c>
      <c r="O4420" s="3">
        <v>44</v>
      </c>
      <c r="P4420" s="1">
        <v>1.85</v>
      </c>
      <c r="Q4420" s="1">
        <v>1.85</v>
      </c>
      <c r="R4420" s="3">
        <v>47</v>
      </c>
      <c r="S4420" s="1">
        <v>100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3">
        <v>11</v>
      </c>
      <c r="AD4420" s="1">
        <v>9.9855619000000007E-2</v>
      </c>
      <c r="AE4420" s="1">
        <v>2.2143426940416999E-2</v>
      </c>
      <c r="AF4420" s="1">
        <v>4</v>
      </c>
      <c r="AG4420" s="2">
        <v>4</v>
      </c>
      <c r="AH4420" s="1">
        <v>11</v>
      </c>
      <c r="AI4420" s="1">
        <v>4</v>
      </c>
      <c r="AJ4420" s="1">
        <v>4</v>
      </c>
      <c r="AK4420" s="1">
        <v>51</v>
      </c>
    </row>
    <row r="4421" spans="1:37" x14ac:dyDescent="0.2">
      <c r="A4421" t="s">
        <v>4419</v>
      </c>
      <c r="B4421" t="s">
        <v>5168</v>
      </c>
      <c r="C4421" t="s">
        <v>5605</v>
      </c>
      <c r="D4421" t="s">
        <v>13716</v>
      </c>
      <c r="E4421" t="s">
        <v>13723</v>
      </c>
      <c r="F4421" s="35" t="s">
        <v>13724</v>
      </c>
      <c r="G4421" s="1" t="s">
        <v>5104</v>
      </c>
      <c r="H4421" s="1" t="s">
        <v>5104</v>
      </c>
      <c r="I4421" s="3">
        <v>1</v>
      </c>
      <c r="J4421" s="1">
        <v>0</v>
      </c>
      <c r="K4421" s="1">
        <v>0</v>
      </c>
      <c r="L4421" s="3">
        <v>1</v>
      </c>
      <c r="M4421" s="6">
        <v>34.6</v>
      </c>
      <c r="N4421" s="13">
        <v>34.6</v>
      </c>
      <c r="O4421" s="3">
        <v>44</v>
      </c>
      <c r="P4421" s="1">
        <v>1.92</v>
      </c>
      <c r="Q4421" s="1">
        <v>1.92</v>
      </c>
      <c r="R4421" s="3">
        <v>47</v>
      </c>
      <c r="S4421" s="1">
        <v>100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3">
        <v>11</v>
      </c>
      <c r="AD4421" s="1">
        <v>9.9855619000000007E-2</v>
      </c>
      <c r="AE4421" s="1">
        <v>2.2143426940416999E-2</v>
      </c>
      <c r="AF4421" s="1">
        <v>4</v>
      </c>
      <c r="AG4421" s="2">
        <v>4</v>
      </c>
      <c r="AH4421" s="1">
        <v>11</v>
      </c>
      <c r="AI4421" s="1">
        <v>10</v>
      </c>
      <c r="AJ4421" s="1">
        <v>10</v>
      </c>
      <c r="AK4421" s="1">
        <v>51</v>
      </c>
    </row>
    <row r="4422" spans="1:37" x14ac:dyDescent="0.2">
      <c r="A4422" t="s">
        <v>4420</v>
      </c>
      <c r="B4422" t="s">
        <v>5168</v>
      </c>
      <c r="C4422" t="s">
        <v>5605</v>
      </c>
      <c r="D4422" t="s">
        <v>13716</v>
      </c>
      <c r="E4422" t="s">
        <v>5876</v>
      </c>
      <c r="F4422" s="35" t="s">
        <v>13725</v>
      </c>
      <c r="G4422" s="1" t="s">
        <v>5104</v>
      </c>
      <c r="H4422" s="1" t="s">
        <v>5104</v>
      </c>
      <c r="I4422" s="3">
        <v>1</v>
      </c>
      <c r="J4422" s="1">
        <v>0</v>
      </c>
      <c r="K4422" s="1">
        <v>0</v>
      </c>
      <c r="L4422" s="3">
        <v>1</v>
      </c>
      <c r="M4422" s="6">
        <v>20.7</v>
      </c>
      <c r="N4422" s="13">
        <v>20.7</v>
      </c>
      <c r="O4422" s="3">
        <v>44</v>
      </c>
      <c r="P4422" s="1">
        <v>1.5</v>
      </c>
      <c r="Q4422" s="1">
        <v>1.5</v>
      </c>
      <c r="R4422" s="3">
        <v>47</v>
      </c>
      <c r="S4422" s="1">
        <v>100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3">
        <v>11</v>
      </c>
      <c r="AD4422" s="1">
        <v>9.9855619000000007E-2</v>
      </c>
      <c r="AE4422" s="1">
        <v>2.2143426940416999E-2</v>
      </c>
      <c r="AF4422" s="1">
        <v>4</v>
      </c>
      <c r="AG4422" s="2">
        <v>4</v>
      </c>
      <c r="AH4422" s="1">
        <v>11</v>
      </c>
      <c r="AI4422" s="1">
        <v>11</v>
      </c>
      <c r="AJ4422" s="1">
        <v>11</v>
      </c>
      <c r="AK4422" s="1">
        <v>51</v>
      </c>
    </row>
    <row r="4423" spans="1:37" x14ac:dyDescent="0.2">
      <c r="A4423" t="s">
        <v>4421</v>
      </c>
      <c r="B4423" t="s">
        <v>5168</v>
      </c>
      <c r="C4423" t="s">
        <v>5605</v>
      </c>
      <c r="D4423" t="s">
        <v>13716</v>
      </c>
      <c r="E4423" t="s">
        <v>6470</v>
      </c>
      <c r="F4423" s="35" t="s">
        <v>13726</v>
      </c>
      <c r="G4423" s="1" t="s">
        <v>5104</v>
      </c>
      <c r="H4423" s="1" t="s">
        <v>5104</v>
      </c>
      <c r="I4423" s="3">
        <v>1</v>
      </c>
      <c r="J4423" s="1">
        <v>0</v>
      </c>
      <c r="K4423" s="1">
        <v>0</v>
      </c>
      <c r="L4423" s="3">
        <v>1</v>
      </c>
      <c r="M4423" s="6">
        <v>20.2</v>
      </c>
      <c r="N4423" s="13">
        <v>20.2</v>
      </c>
      <c r="O4423" s="3">
        <v>44</v>
      </c>
      <c r="P4423" s="1">
        <v>1.44</v>
      </c>
      <c r="Q4423" s="1">
        <v>1.44</v>
      </c>
      <c r="R4423" s="3">
        <v>47</v>
      </c>
      <c r="S4423" s="1">
        <v>100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3">
        <v>11</v>
      </c>
      <c r="AD4423" s="1">
        <v>9.9855619000000007E-2</v>
      </c>
      <c r="AE4423" s="1">
        <v>2.2143426940416999E-2</v>
      </c>
      <c r="AF4423" s="1">
        <v>4</v>
      </c>
      <c r="AG4423" s="2">
        <v>4</v>
      </c>
      <c r="AH4423" s="1">
        <v>11</v>
      </c>
      <c r="AI4423" s="1">
        <v>2</v>
      </c>
      <c r="AJ4423" s="1">
        <v>2</v>
      </c>
      <c r="AK4423" s="1">
        <v>51</v>
      </c>
    </row>
    <row r="4424" spans="1:37" x14ac:dyDescent="0.2">
      <c r="A4424" t="s">
        <v>4422</v>
      </c>
      <c r="B4424" t="s">
        <v>5168</v>
      </c>
      <c r="C4424" t="s">
        <v>5605</v>
      </c>
      <c r="D4424" t="s">
        <v>13716</v>
      </c>
      <c r="E4424" t="s">
        <v>13727</v>
      </c>
      <c r="F4424" s="35" t="s">
        <v>13728</v>
      </c>
      <c r="G4424" s="1" t="s">
        <v>5104</v>
      </c>
      <c r="H4424" s="1" t="s">
        <v>5104</v>
      </c>
      <c r="I4424" s="3">
        <v>1</v>
      </c>
      <c r="J4424" s="1">
        <v>0</v>
      </c>
      <c r="K4424" s="1">
        <v>0</v>
      </c>
      <c r="L4424" s="3">
        <v>1</v>
      </c>
      <c r="M4424" s="6">
        <v>14.2</v>
      </c>
      <c r="N4424" s="13">
        <v>14.2</v>
      </c>
      <c r="O4424" s="3">
        <v>44</v>
      </c>
      <c r="P4424" s="1" t="s">
        <v>2</v>
      </c>
      <c r="Q4424" s="1">
        <v>1.3199000000000001</v>
      </c>
      <c r="R4424" s="3" t="s">
        <v>14989</v>
      </c>
      <c r="S4424" s="1">
        <v>100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3">
        <v>44</v>
      </c>
      <c r="AD4424" s="1">
        <v>9.9855619000000007E-2</v>
      </c>
      <c r="AE4424" s="1">
        <v>2.2143426940416999E-2</v>
      </c>
      <c r="AF4424" s="1">
        <v>4</v>
      </c>
      <c r="AG4424" s="2">
        <v>4</v>
      </c>
      <c r="AH4424" s="15">
        <v>1</v>
      </c>
      <c r="AI4424" s="1">
        <v>1</v>
      </c>
      <c r="AJ4424" s="1">
        <v>1</v>
      </c>
      <c r="AK4424" s="1">
        <v>51</v>
      </c>
    </row>
    <row r="4425" spans="1:37" x14ac:dyDescent="0.2">
      <c r="A4425" t="s">
        <v>4423</v>
      </c>
      <c r="B4425" t="s">
        <v>5168</v>
      </c>
      <c r="C4425" t="s">
        <v>5605</v>
      </c>
      <c r="D4425" t="s">
        <v>13716</v>
      </c>
      <c r="E4425" t="s">
        <v>13729</v>
      </c>
      <c r="F4425" s="35" t="s">
        <v>13730</v>
      </c>
      <c r="G4425" s="1" t="s">
        <v>5104</v>
      </c>
      <c r="H4425" s="1" t="s">
        <v>5104</v>
      </c>
      <c r="I4425" s="3">
        <v>1</v>
      </c>
      <c r="J4425" s="1">
        <v>0</v>
      </c>
      <c r="K4425" s="1">
        <v>0</v>
      </c>
      <c r="L4425" s="3">
        <v>1</v>
      </c>
      <c r="M4425" s="6">
        <v>101</v>
      </c>
      <c r="N4425" s="13">
        <v>101</v>
      </c>
      <c r="O4425" s="3">
        <v>44</v>
      </c>
      <c r="P4425" s="1">
        <v>1.5</v>
      </c>
      <c r="Q4425" s="1">
        <v>1.5</v>
      </c>
      <c r="R4425" s="3">
        <v>47</v>
      </c>
      <c r="S4425" s="1">
        <v>100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3">
        <v>11</v>
      </c>
      <c r="AD4425" s="1">
        <v>9.9855619000000007E-2</v>
      </c>
      <c r="AE4425" s="1">
        <v>2.2143426940416999E-2</v>
      </c>
      <c r="AF4425" s="1">
        <v>4</v>
      </c>
      <c r="AG4425" s="2">
        <v>4</v>
      </c>
      <c r="AH4425" s="1">
        <v>11</v>
      </c>
      <c r="AI4425" s="1">
        <v>3</v>
      </c>
      <c r="AJ4425" s="1">
        <v>3</v>
      </c>
      <c r="AK4425" s="1">
        <v>51</v>
      </c>
    </row>
    <row r="4426" spans="1:37" x14ac:dyDescent="0.2">
      <c r="A4426" t="s">
        <v>4424</v>
      </c>
      <c r="B4426" t="s">
        <v>5168</v>
      </c>
      <c r="C4426" t="s">
        <v>5605</v>
      </c>
      <c r="D4426" t="s">
        <v>13716</v>
      </c>
      <c r="E4426" t="s">
        <v>13731</v>
      </c>
      <c r="F4426" s="35" t="s">
        <v>13732</v>
      </c>
      <c r="G4426" s="1" t="s">
        <v>5104</v>
      </c>
      <c r="H4426" s="1" t="s">
        <v>5104</v>
      </c>
      <c r="I4426" s="3">
        <v>1</v>
      </c>
      <c r="J4426" s="1">
        <v>0</v>
      </c>
      <c r="K4426" s="1">
        <v>0</v>
      </c>
      <c r="L4426" s="3">
        <v>1</v>
      </c>
      <c r="M4426" s="6">
        <v>21</v>
      </c>
      <c r="N4426" s="13">
        <v>21</v>
      </c>
      <c r="O4426" s="3">
        <v>44</v>
      </c>
      <c r="P4426" s="1">
        <v>1.5</v>
      </c>
      <c r="Q4426" s="1">
        <v>1.5</v>
      </c>
      <c r="R4426" s="3">
        <v>47</v>
      </c>
      <c r="S4426" s="1">
        <v>100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3">
        <v>11</v>
      </c>
      <c r="AD4426" s="1">
        <v>9.9855619000000007E-2</v>
      </c>
      <c r="AE4426" s="1">
        <v>2.2143426940416999E-2</v>
      </c>
      <c r="AF4426" s="1">
        <v>4</v>
      </c>
      <c r="AG4426" s="2">
        <v>4</v>
      </c>
      <c r="AH4426" s="1">
        <v>11</v>
      </c>
      <c r="AI4426" s="1">
        <v>1</v>
      </c>
      <c r="AJ4426" s="1">
        <v>1</v>
      </c>
      <c r="AK4426" s="1">
        <v>51</v>
      </c>
    </row>
    <row r="4427" spans="1:37" x14ac:dyDescent="0.2">
      <c r="A4427" t="s">
        <v>4425</v>
      </c>
      <c r="B4427" t="s">
        <v>5168</v>
      </c>
      <c r="C4427" t="s">
        <v>5605</v>
      </c>
      <c r="D4427" t="s">
        <v>13716</v>
      </c>
      <c r="E4427" t="s">
        <v>13733</v>
      </c>
      <c r="F4427" s="35" t="s">
        <v>13734</v>
      </c>
      <c r="G4427" s="1" t="s">
        <v>5104</v>
      </c>
      <c r="H4427" s="1" t="s">
        <v>5104</v>
      </c>
      <c r="I4427" s="3">
        <v>1</v>
      </c>
      <c r="J4427" s="1">
        <v>0</v>
      </c>
      <c r="K4427" s="1">
        <v>0</v>
      </c>
      <c r="L4427" s="3">
        <v>1</v>
      </c>
      <c r="M4427" s="6">
        <v>30</v>
      </c>
      <c r="N4427" s="13">
        <v>30</v>
      </c>
      <c r="O4427" s="3">
        <v>44</v>
      </c>
      <c r="P4427" s="1">
        <v>1.5</v>
      </c>
      <c r="Q4427" s="1">
        <v>1.5</v>
      </c>
      <c r="R4427" s="3">
        <v>47</v>
      </c>
      <c r="S4427" s="1">
        <v>100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3">
        <v>11</v>
      </c>
      <c r="AD4427" s="1">
        <v>9.9855619000000007E-2</v>
      </c>
      <c r="AE4427" s="1">
        <v>2.2143426940416999E-2</v>
      </c>
      <c r="AF4427" s="1">
        <v>4</v>
      </c>
      <c r="AG4427" s="2">
        <v>4</v>
      </c>
      <c r="AH4427" s="1">
        <v>11</v>
      </c>
      <c r="AI4427" s="1">
        <v>1</v>
      </c>
      <c r="AJ4427" s="1">
        <v>1</v>
      </c>
      <c r="AK4427" s="1">
        <v>51</v>
      </c>
    </row>
    <row r="4428" spans="1:37" x14ac:dyDescent="0.2">
      <c r="A4428" t="s">
        <v>4426</v>
      </c>
      <c r="B4428" t="s">
        <v>5168</v>
      </c>
      <c r="C4428" t="s">
        <v>5605</v>
      </c>
      <c r="D4428" t="s">
        <v>13716</v>
      </c>
      <c r="E4428" t="s">
        <v>8402</v>
      </c>
      <c r="F4428" s="35" t="s">
        <v>13735</v>
      </c>
      <c r="G4428" s="1" t="s">
        <v>5104</v>
      </c>
      <c r="H4428" s="1" t="s">
        <v>5104</v>
      </c>
      <c r="I4428" s="3">
        <v>1</v>
      </c>
      <c r="J4428" s="1">
        <v>0</v>
      </c>
      <c r="K4428" s="1">
        <v>0</v>
      </c>
      <c r="L4428" s="3">
        <v>1</v>
      </c>
      <c r="M4428" s="6">
        <v>44.8</v>
      </c>
      <c r="N4428" s="13">
        <v>44.8</v>
      </c>
      <c r="O4428" s="3">
        <v>44</v>
      </c>
      <c r="P4428" s="1" t="s">
        <v>2</v>
      </c>
      <c r="Q4428" s="1">
        <v>1.1558999999999999</v>
      </c>
      <c r="R4428" s="3" t="s">
        <v>14989</v>
      </c>
      <c r="S4428" s="1">
        <v>100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3">
        <v>11</v>
      </c>
      <c r="AD4428" s="1">
        <v>9.9855619000000007E-2</v>
      </c>
      <c r="AE4428" s="1">
        <v>2.2143426940416999E-2</v>
      </c>
      <c r="AF4428" s="1">
        <v>4</v>
      </c>
      <c r="AG4428" s="2">
        <v>4</v>
      </c>
      <c r="AH4428" s="1">
        <v>11</v>
      </c>
      <c r="AI4428" s="1">
        <v>6</v>
      </c>
      <c r="AJ4428" s="1">
        <v>6</v>
      </c>
      <c r="AK4428" s="1">
        <v>51</v>
      </c>
    </row>
    <row r="4429" spans="1:37" x14ac:dyDescent="0.2">
      <c r="A4429" t="s">
        <v>4427</v>
      </c>
      <c r="B4429" t="s">
        <v>5168</v>
      </c>
      <c r="C4429" t="s">
        <v>5605</v>
      </c>
      <c r="D4429" t="s">
        <v>13716</v>
      </c>
      <c r="E4429" t="s">
        <v>13736</v>
      </c>
      <c r="F4429" s="35" t="s">
        <v>9371</v>
      </c>
      <c r="G4429" s="1" t="s">
        <v>5104</v>
      </c>
      <c r="H4429" s="1" t="s">
        <v>5104</v>
      </c>
      <c r="I4429" s="3">
        <v>1</v>
      </c>
      <c r="J4429" s="1">
        <v>0</v>
      </c>
      <c r="K4429" s="1">
        <v>0</v>
      </c>
      <c r="L4429" s="3">
        <v>1</v>
      </c>
      <c r="M4429" s="6">
        <v>14.2</v>
      </c>
      <c r="N4429" s="13">
        <v>14.2</v>
      </c>
      <c r="O4429" s="3">
        <v>44</v>
      </c>
      <c r="P4429" s="1" t="s">
        <v>2</v>
      </c>
      <c r="Q4429" s="1">
        <v>1.2323999999999999</v>
      </c>
      <c r="R4429" s="3" t="s">
        <v>14989</v>
      </c>
      <c r="S4429" s="1">
        <v>100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3">
        <v>44</v>
      </c>
      <c r="AD4429" s="1">
        <v>9.9855619000000007E-2</v>
      </c>
      <c r="AE4429" s="1">
        <v>2.2143426940416999E-2</v>
      </c>
      <c r="AF4429" s="1">
        <v>4</v>
      </c>
      <c r="AG4429" s="2">
        <v>4</v>
      </c>
      <c r="AH4429" s="15">
        <v>1</v>
      </c>
      <c r="AI4429" s="1">
        <v>1</v>
      </c>
      <c r="AJ4429" s="1">
        <v>1</v>
      </c>
      <c r="AK4429" s="1">
        <v>51</v>
      </c>
    </row>
    <row r="4430" spans="1:37" x14ac:dyDescent="0.2">
      <c r="A4430" t="s">
        <v>4428</v>
      </c>
      <c r="B4430" t="s">
        <v>5168</v>
      </c>
      <c r="C4430" t="s">
        <v>5605</v>
      </c>
      <c r="D4430" t="s">
        <v>13716</v>
      </c>
      <c r="E4430" t="s">
        <v>7787</v>
      </c>
      <c r="F4430" s="35" t="s">
        <v>13737</v>
      </c>
      <c r="G4430" s="1" t="s">
        <v>5104</v>
      </c>
      <c r="H4430" s="1" t="s">
        <v>5104</v>
      </c>
      <c r="I4430" s="3">
        <v>1</v>
      </c>
      <c r="J4430" s="1">
        <v>0</v>
      </c>
      <c r="K4430" s="1">
        <v>0</v>
      </c>
      <c r="L4430" s="3">
        <v>1</v>
      </c>
      <c r="M4430" s="6">
        <v>19.600000000000001</v>
      </c>
      <c r="N4430" s="13">
        <v>19.600000000000001</v>
      </c>
      <c r="O4430" s="3">
        <v>44</v>
      </c>
      <c r="P4430" s="1">
        <v>2</v>
      </c>
      <c r="Q4430" s="1">
        <v>2</v>
      </c>
      <c r="R4430" s="3">
        <v>47</v>
      </c>
      <c r="S4430" s="1">
        <v>100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3">
        <v>11</v>
      </c>
      <c r="AD4430" s="1">
        <v>9.9855619000000007E-2</v>
      </c>
      <c r="AE4430" s="1">
        <v>2.2143426940416999E-2</v>
      </c>
      <c r="AF4430" s="1">
        <v>4</v>
      </c>
      <c r="AG4430" s="2">
        <v>4</v>
      </c>
      <c r="AH4430" s="1">
        <v>11</v>
      </c>
      <c r="AI4430" s="1">
        <v>4</v>
      </c>
      <c r="AJ4430" s="1">
        <v>4</v>
      </c>
      <c r="AK4430" s="1">
        <v>51</v>
      </c>
    </row>
    <row r="4431" spans="1:37" x14ac:dyDescent="0.2">
      <c r="A4431" t="s">
        <v>4429</v>
      </c>
      <c r="B4431" t="s">
        <v>5168</v>
      </c>
      <c r="C4431" t="s">
        <v>5605</v>
      </c>
      <c r="D4431" t="s">
        <v>13738</v>
      </c>
      <c r="E4431" t="s">
        <v>13739</v>
      </c>
      <c r="F4431" s="35" t="s">
        <v>13740</v>
      </c>
      <c r="G4431" s="1" t="s">
        <v>5104</v>
      </c>
      <c r="H4431" s="1" t="s">
        <v>5104</v>
      </c>
      <c r="I4431" s="3">
        <v>1</v>
      </c>
      <c r="J4431" s="1">
        <v>0</v>
      </c>
      <c r="K4431" s="1">
        <v>0</v>
      </c>
      <c r="L4431" s="3">
        <v>1</v>
      </c>
      <c r="M4431" s="6">
        <v>11.7</v>
      </c>
      <c r="N4431" s="13">
        <v>11.7</v>
      </c>
      <c r="O4431" s="3">
        <v>44</v>
      </c>
      <c r="P4431" s="1">
        <v>1.4550000000000001</v>
      </c>
      <c r="Q4431" s="1">
        <v>1.4550000000000001</v>
      </c>
      <c r="R4431" s="3">
        <v>47</v>
      </c>
      <c r="S4431" s="1">
        <v>100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3">
        <v>11</v>
      </c>
      <c r="AD4431" s="1">
        <v>9.9855619000000007E-2</v>
      </c>
      <c r="AE4431" s="1">
        <v>2.2143426940416999E-2</v>
      </c>
      <c r="AF4431" s="1">
        <v>4</v>
      </c>
      <c r="AG4431" s="2">
        <v>4</v>
      </c>
      <c r="AH4431" s="1">
        <v>11</v>
      </c>
      <c r="AI4431" s="1">
        <v>4</v>
      </c>
      <c r="AJ4431" s="1">
        <v>4</v>
      </c>
      <c r="AK4431" s="1">
        <v>51</v>
      </c>
    </row>
    <row r="4432" spans="1:37" x14ac:dyDescent="0.2">
      <c r="A4432" t="s">
        <v>4430</v>
      </c>
      <c r="B4432" t="s">
        <v>5168</v>
      </c>
      <c r="C4432" t="s">
        <v>5605</v>
      </c>
      <c r="D4432" t="s">
        <v>13738</v>
      </c>
      <c r="E4432" t="s">
        <v>13741</v>
      </c>
      <c r="F4432" s="35" t="s">
        <v>13742</v>
      </c>
      <c r="G4432" s="1" t="s">
        <v>5104</v>
      </c>
      <c r="H4432" s="1" t="s">
        <v>5104</v>
      </c>
      <c r="I4432" s="3">
        <v>1</v>
      </c>
      <c r="J4432" s="1">
        <v>0</v>
      </c>
      <c r="K4432" s="1">
        <v>0</v>
      </c>
      <c r="L4432" s="3">
        <v>1</v>
      </c>
      <c r="M4432" s="6">
        <v>10</v>
      </c>
      <c r="N4432" s="13">
        <v>10</v>
      </c>
      <c r="O4432" s="3">
        <v>44</v>
      </c>
      <c r="P4432" s="1">
        <v>1.9</v>
      </c>
      <c r="Q4432" s="1">
        <v>1.9</v>
      </c>
      <c r="R4432" s="3">
        <v>1</v>
      </c>
      <c r="S4432" s="1">
        <v>100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3">
        <v>11</v>
      </c>
      <c r="AD4432" s="1">
        <v>9.9855619000000007E-2</v>
      </c>
      <c r="AE4432" s="1">
        <v>2.2143426940416999E-2</v>
      </c>
      <c r="AF4432" s="1">
        <v>4</v>
      </c>
      <c r="AG4432" s="2">
        <v>4</v>
      </c>
      <c r="AH4432" s="1">
        <v>11</v>
      </c>
      <c r="AI4432" s="1">
        <v>7</v>
      </c>
      <c r="AJ4432" s="1">
        <v>7</v>
      </c>
      <c r="AK4432" s="1">
        <v>51</v>
      </c>
    </row>
    <row r="4433" spans="1:37" x14ac:dyDescent="0.2">
      <c r="A4433" t="s">
        <v>4431</v>
      </c>
      <c r="B4433" t="s">
        <v>5168</v>
      </c>
      <c r="C4433" t="s">
        <v>5605</v>
      </c>
      <c r="D4433" t="s">
        <v>13738</v>
      </c>
      <c r="E4433" t="s">
        <v>13743</v>
      </c>
      <c r="F4433" s="35" t="s">
        <v>13744</v>
      </c>
      <c r="G4433" s="1" t="s">
        <v>5104</v>
      </c>
      <c r="H4433" s="1" t="s">
        <v>5104</v>
      </c>
      <c r="I4433" s="3">
        <v>1</v>
      </c>
      <c r="J4433" s="1">
        <v>0</v>
      </c>
      <c r="K4433" s="1">
        <v>0</v>
      </c>
      <c r="L4433" s="3">
        <v>1</v>
      </c>
      <c r="M4433" s="6">
        <v>11</v>
      </c>
      <c r="N4433" s="13">
        <v>11</v>
      </c>
      <c r="O4433" s="3">
        <v>44</v>
      </c>
      <c r="P4433" s="1">
        <v>1.5</v>
      </c>
      <c r="Q4433" s="1">
        <v>1.5</v>
      </c>
      <c r="R4433" s="3">
        <v>47</v>
      </c>
      <c r="S4433" s="1">
        <v>100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3">
        <v>11</v>
      </c>
      <c r="AD4433" s="1">
        <v>9.9855619000000007E-2</v>
      </c>
      <c r="AE4433" s="1">
        <v>2.2143426940416999E-2</v>
      </c>
      <c r="AF4433" s="1">
        <v>4</v>
      </c>
      <c r="AG4433" s="2">
        <v>4</v>
      </c>
      <c r="AH4433" s="1">
        <v>11</v>
      </c>
      <c r="AI4433" s="1">
        <v>2</v>
      </c>
      <c r="AJ4433" s="1">
        <v>2</v>
      </c>
      <c r="AK4433" s="1">
        <v>51</v>
      </c>
    </row>
    <row r="4434" spans="1:37" x14ac:dyDescent="0.2">
      <c r="A4434" t="s">
        <v>4432</v>
      </c>
      <c r="B4434" t="s">
        <v>5168</v>
      </c>
      <c r="C4434" t="s">
        <v>5605</v>
      </c>
      <c r="D4434" t="s">
        <v>13738</v>
      </c>
      <c r="E4434" t="s">
        <v>5166</v>
      </c>
      <c r="F4434" s="35" t="s">
        <v>13745</v>
      </c>
      <c r="G4434" s="1" t="s">
        <v>5104</v>
      </c>
      <c r="H4434" s="1" t="s">
        <v>5104</v>
      </c>
      <c r="I4434" s="3">
        <v>1</v>
      </c>
      <c r="J4434" s="1">
        <v>0</v>
      </c>
      <c r="K4434" s="1">
        <v>0</v>
      </c>
      <c r="L4434" s="3">
        <v>1</v>
      </c>
      <c r="M4434" s="6">
        <v>8</v>
      </c>
      <c r="N4434" s="13">
        <v>8</v>
      </c>
      <c r="O4434" s="3">
        <v>44</v>
      </c>
      <c r="P4434" s="1">
        <v>1.5</v>
      </c>
      <c r="Q4434" s="1">
        <v>1.5</v>
      </c>
      <c r="R4434" s="3">
        <v>47</v>
      </c>
      <c r="S4434" s="1">
        <v>100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3">
        <v>11</v>
      </c>
      <c r="AD4434" s="1">
        <v>9.9855619000000007E-2</v>
      </c>
      <c r="AE4434" s="1">
        <v>2.2143426940416999E-2</v>
      </c>
      <c r="AF4434" s="1">
        <v>4</v>
      </c>
      <c r="AG4434" s="2">
        <v>4</v>
      </c>
      <c r="AH4434" s="1">
        <v>11</v>
      </c>
      <c r="AI4434" s="1">
        <v>7</v>
      </c>
      <c r="AJ4434" s="1">
        <v>7</v>
      </c>
      <c r="AK4434" s="1">
        <v>51</v>
      </c>
    </row>
    <row r="4435" spans="1:37" x14ac:dyDescent="0.2">
      <c r="A4435" t="s">
        <v>4433</v>
      </c>
      <c r="B4435" t="s">
        <v>5168</v>
      </c>
      <c r="C4435" t="s">
        <v>5605</v>
      </c>
      <c r="D4435" t="s">
        <v>13746</v>
      </c>
      <c r="E4435" t="s">
        <v>13747</v>
      </c>
      <c r="F4435" s="35" t="s">
        <v>13748</v>
      </c>
      <c r="G4435" s="1" t="s">
        <v>5104</v>
      </c>
      <c r="H4435" s="1" t="s">
        <v>5104</v>
      </c>
      <c r="I4435" s="3">
        <v>1</v>
      </c>
      <c r="J4435" s="1">
        <v>0</v>
      </c>
      <c r="K4435" s="1">
        <v>0</v>
      </c>
      <c r="L4435" s="3">
        <v>1</v>
      </c>
      <c r="M4435" s="6">
        <v>6.9</v>
      </c>
      <c r="N4435" s="13">
        <v>6.9</v>
      </c>
      <c r="O4435" s="3">
        <v>44</v>
      </c>
      <c r="P4435" s="1">
        <v>1.08</v>
      </c>
      <c r="Q4435" s="1">
        <v>1.08</v>
      </c>
      <c r="R4435" s="3">
        <v>47</v>
      </c>
      <c r="S4435" s="1">
        <v>100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3">
        <v>11</v>
      </c>
      <c r="AD4435" s="1">
        <v>9.9855619000000007E-2</v>
      </c>
      <c r="AE4435" s="1">
        <v>2.2143426940416999E-2</v>
      </c>
      <c r="AF4435" s="1">
        <v>4</v>
      </c>
      <c r="AG4435" s="2">
        <v>4</v>
      </c>
      <c r="AH4435" s="1">
        <v>11</v>
      </c>
      <c r="AI4435" s="1">
        <v>9</v>
      </c>
      <c r="AJ4435" s="1">
        <v>9</v>
      </c>
      <c r="AK4435" s="1">
        <v>51</v>
      </c>
    </row>
    <row r="4436" spans="1:37" x14ac:dyDescent="0.2">
      <c r="A4436" t="s">
        <v>4434</v>
      </c>
      <c r="B4436" t="s">
        <v>5554</v>
      </c>
      <c r="C4436" t="s">
        <v>5555</v>
      </c>
      <c r="D4436" t="s">
        <v>13749</v>
      </c>
      <c r="E4436" t="s">
        <v>13750</v>
      </c>
      <c r="F4436" s="35" t="s">
        <v>13751</v>
      </c>
      <c r="G4436" s="1" t="s">
        <v>5106</v>
      </c>
      <c r="H4436" s="1" t="s">
        <v>5106</v>
      </c>
      <c r="I4436" s="3">
        <v>2</v>
      </c>
      <c r="J4436" s="1">
        <v>0</v>
      </c>
      <c r="K4436" s="1">
        <v>0</v>
      </c>
      <c r="L4436" s="3">
        <v>1</v>
      </c>
      <c r="M4436" s="6">
        <v>91.5</v>
      </c>
      <c r="N4436" s="13">
        <v>91.5</v>
      </c>
      <c r="O4436" s="3">
        <v>44</v>
      </c>
      <c r="P4436" s="1">
        <v>1.85</v>
      </c>
      <c r="Q4436" s="1">
        <v>1.85</v>
      </c>
      <c r="R4436" s="3">
        <v>47</v>
      </c>
      <c r="S4436" s="1">
        <v>0</v>
      </c>
      <c r="T4436" s="1">
        <v>0</v>
      </c>
      <c r="U4436" s="1">
        <v>0</v>
      </c>
      <c r="V4436" s="1">
        <v>0</v>
      </c>
      <c r="W4436" s="1">
        <v>100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3">
        <v>11</v>
      </c>
      <c r="AD4436" s="1">
        <v>-9.6555499999999999E-4</v>
      </c>
      <c r="AE4436" s="1">
        <v>-9.2234779284879002E-3</v>
      </c>
      <c r="AF4436" s="1">
        <v>1</v>
      </c>
      <c r="AG4436" s="1">
        <v>1</v>
      </c>
      <c r="AH4436" s="1">
        <v>11</v>
      </c>
      <c r="AI4436" s="1">
        <v>2</v>
      </c>
      <c r="AJ4436" s="1">
        <v>2</v>
      </c>
      <c r="AK4436" s="1">
        <v>51</v>
      </c>
    </row>
    <row r="4437" spans="1:37" x14ac:dyDescent="0.2">
      <c r="A4437" t="s">
        <v>4435</v>
      </c>
      <c r="B4437" t="s">
        <v>5123</v>
      </c>
      <c r="C4437" t="s">
        <v>5124</v>
      </c>
      <c r="D4437" t="s">
        <v>13752</v>
      </c>
      <c r="E4437" t="s">
        <v>13753</v>
      </c>
      <c r="F4437" s="35" t="s">
        <v>13754</v>
      </c>
      <c r="G4437" s="1" t="s">
        <v>5106</v>
      </c>
      <c r="H4437" s="1" t="s">
        <v>5106</v>
      </c>
      <c r="I4437" s="3">
        <v>1</v>
      </c>
      <c r="J4437" s="1">
        <v>0</v>
      </c>
      <c r="K4437" s="1">
        <v>0</v>
      </c>
      <c r="L4437" s="3">
        <v>1</v>
      </c>
      <c r="M4437" s="6">
        <v>55.3</v>
      </c>
      <c r="N4437" s="13">
        <v>55.3</v>
      </c>
      <c r="O4437" s="3">
        <v>44</v>
      </c>
      <c r="P4437" s="1">
        <v>2.9</v>
      </c>
      <c r="Q4437" s="1">
        <v>2.9</v>
      </c>
      <c r="R4437" s="3">
        <v>47</v>
      </c>
      <c r="S4437" s="1">
        <v>20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</v>
      </c>
      <c r="Z4437" s="1">
        <v>0</v>
      </c>
      <c r="AA4437" s="1">
        <v>20</v>
      </c>
      <c r="AB4437" s="1">
        <v>50</v>
      </c>
      <c r="AC4437" s="3">
        <v>11</v>
      </c>
      <c r="AD4437" s="1">
        <v>-5.0049736999999997E-2</v>
      </c>
      <c r="AE4437" s="1">
        <v>1.92288369357651E-2</v>
      </c>
      <c r="AF4437" s="1">
        <v>1</v>
      </c>
      <c r="AG4437" s="1">
        <v>1</v>
      </c>
      <c r="AH4437" s="1">
        <v>11</v>
      </c>
      <c r="AI4437" s="1">
        <v>2</v>
      </c>
      <c r="AJ4437" s="1">
        <v>2</v>
      </c>
      <c r="AK4437" s="1">
        <v>51</v>
      </c>
    </row>
    <row r="4438" spans="1:37" x14ac:dyDescent="0.2">
      <c r="A4438" t="s">
        <v>4436</v>
      </c>
      <c r="B4438" t="s">
        <v>5123</v>
      </c>
      <c r="C4438" t="s">
        <v>6600</v>
      </c>
      <c r="D4438" t="s">
        <v>13755</v>
      </c>
      <c r="E4438" t="s">
        <v>13756</v>
      </c>
      <c r="F4438" s="35" t="s">
        <v>13757</v>
      </c>
      <c r="G4438" s="1" t="s">
        <v>5104</v>
      </c>
      <c r="H4438" s="1" t="s">
        <v>5104</v>
      </c>
      <c r="I4438" s="3">
        <v>1</v>
      </c>
      <c r="J4438" s="1">
        <v>1</v>
      </c>
      <c r="K4438" s="1">
        <v>1</v>
      </c>
      <c r="L4438" s="3">
        <v>1</v>
      </c>
      <c r="M4438" s="6">
        <v>28</v>
      </c>
      <c r="N4438" s="13">
        <v>28</v>
      </c>
      <c r="O4438" s="3">
        <v>44</v>
      </c>
      <c r="P4438" s="1">
        <v>6.9</v>
      </c>
      <c r="Q4438" s="1">
        <v>6.9</v>
      </c>
      <c r="R4438" s="3">
        <v>47</v>
      </c>
      <c r="S4438" s="1">
        <v>100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3">
        <v>11</v>
      </c>
      <c r="AD4438" s="1">
        <v>9.9855619000000007E-2</v>
      </c>
      <c r="AE4438" s="1">
        <v>2.2143426940416999E-2</v>
      </c>
      <c r="AF4438" s="1">
        <v>1</v>
      </c>
      <c r="AG4438" s="1">
        <v>1</v>
      </c>
      <c r="AH4438" s="1">
        <v>11</v>
      </c>
      <c r="AI4438" s="1">
        <v>1</v>
      </c>
      <c r="AJ4438" s="1">
        <v>1</v>
      </c>
      <c r="AK4438" s="1">
        <v>51</v>
      </c>
    </row>
    <row r="4439" spans="1:37" x14ac:dyDescent="0.2">
      <c r="A4439" t="s">
        <v>4437</v>
      </c>
      <c r="B4439" t="s">
        <v>5412</v>
      </c>
      <c r="C4439" t="s">
        <v>5413</v>
      </c>
      <c r="D4439" t="s">
        <v>13758</v>
      </c>
      <c r="E4439" t="s">
        <v>13759</v>
      </c>
      <c r="F4439" s="35" t="s">
        <v>13760</v>
      </c>
      <c r="G4439" s="1" t="s">
        <v>5105</v>
      </c>
      <c r="H4439" s="1" t="s">
        <v>5105</v>
      </c>
      <c r="I4439" s="3">
        <v>2</v>
      </c>
      <c r="J4439" s="1">
        <v>0</v>
      </c>
      <c r="K4439" s="1">
        <v>0</v>
      </c>
      <c r="L4439" s="3">
        <v>1</v>
      </c>
      <c r="M4439" s="6">
        <v>20150</v>
      </c>
      <c r="N4439" s="13">
        <v>20150</v>
      </c>
      <c r="O4439" s="3">
        <v>44</v>
      </c>
      <c r="P4439" s="1">
        <v>1.02</v>
      </c>
      <c r="Q4439" s="1">
        <v>1.02</v>
      </c>
      <c r="R4439" s="3">
        <v>47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20</v>
      </c>
      <c r="Z4439" s="1">
        <v>0</v>
      </c>
      <c r="AA4439" s="1">
        <v>10</v>
      </c>
      <c r="AB4439" s="1">
        <v>70</v>
      </c>
      <c r="AC4439" s="3">
        <v>11</v>
      </c>
      <c r="AD4439" s="1">
        <v>-9.7850095999999998E-2</v>
      </c>
      <c r="AE4439" s="1">
        <v>1.2638347493439801E-2</v>
      </c>
      <c r="AF4439" s="1">
        <v>2</v>
      </c>
      <c r="AG4439" s="1">
        <v>2</v>
      </c>
      <c r="AH4439" s="1">
        <v>11</v>
      </c>
      <c r="AI4439" s="1">
        <v>1</v>
      </c>
      <c r="AJ4439" s="1">
        <v>1</v>
      </c>
      <c r="AK4439" s="1">
        <v>51</v>
      </c>
    </row>
    <row r="4440" spans="1:37" x14ac:dyDescent="0.2">
      <c r="A4440" t="s">
        <v>4438</v>
      </c>
      <c r="B4440" t="s">
        <v>5412</v>
      </c>
      <c r="C4440" t="s">
        <v>5413</v>
      </c>
      <c r="D4440" t="s">
        <v>13758</v>
      </c>
      <c r="E4440" t="s">
        <v>13761</v>
      </c>
      <c r="F4440" s="35" t="s">
        <v>13762</v>
      </c>
      <c r="G4440" s="1" t="s">
        <v>5105</v>
      </c>
      <c r="H4440" s="1" t="s">
        <v>5105</v>
      </c>
      <c r="I4440" s="3">
        <v>1</v>
      </c>
      <c r="J4440" s="1">
        <v>0</v>
      </c>
      <c r="K4440" s="1">
        <v>0</v>
      </c>
      <c r="L4440" s="3">
        <v>1</v>
      </c>
      <c r="M4440" s="6">
        <v>13100</v>
      </c>
      <c r="N4440" s="13">
        <v>13100</v>
      </c>
      <c r="O4440" s="3">
        <v>44</v>
      </c>
      <c r="P4440" s="1">
        <v>1.02</v>
      </c>
      <c r="Q4440" s="1">
        <v>1.02</v>
      </c>
      <c r="R4440" s="3">
        <v>47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10</v>
      </c>
      <c r="Z4440" s="1">
        <v>0</v>
      </c>
      <c r="AA4440" s="1">
        <v>10</v>
      </c>
      <c r="AB4440" s="1">
        <v>80</v>
      </c>
      <c r="AC4440" s="3">
        <v>11</v>
      </c>
      <c r="AD4440" s="1">
        <v>-9.6854295000000007E-2</v>
      </c>
      <c r="AE4440" s="1">
        <v>3.8026520610727803E-2</v>
      </c>
      <c r="AF4440" s="1">
        <v>2</v>
      </c>
      <c r="AG4440" s="1">
        <v>2</v>
      </c>
      <c r="AH4440" s="1">
        <v>11</v>
      </c>
      <c r="AI4440" s="1">
        <v>10</v>
      </c>
      <c r="AJ4440" s="1">
        <v>10</v>
      </c>
      <c r="AK4440" s="1">
        <v>51</v>
      </c>
    </row>
    <row r="4441" spans="1:37" x14ac:dyDescent="0.2">
      <c r="A4441" t="s">
        <v>4439</v>
      </c>
      <c r="B4441" t="s">
        <v>5412</v>
      </c>
      <c r="C4441" t="s">
        <v>5413</v>
      </c>
      <c r="D4441" t="s">
        <v>13758</v>
      </c>
      <c r="E4441" t="s">
        <v>13763</v>
      </c>
      <c r="F4441" s="35" t="s">
        <v>13764</v>
      </c>
      <c r="G4441" s="1" t="s">
        <v>5105</v>
      </c>
      <c r="H4441" s="1" t="s">
        <v>5105</v>
      </c>
      <c r="I4441" s="3">
        <v>1</v>
      </c>
      <c r="J4441" s="1">
        <v>0</v>
      </c>
      <c r="K4441" s="1">
        <v>0</v>
      </c>
      <c r="L4441" s="3">
        <v>1</v>
      </c>
      <c r="M4441" s="6">
        <v>14500</v>
      </c>
      <c r="N4441" s="13">
        <v>14500</v>
      </c>
      <c r="O4441" s="3">
        <v>44</v>
      </c>
      <c r="P4441" s="1">
        <v>1.02</v>
      </c>
      <c r="Q4441" s="1">
        <v>1.02</v>
      </c>
      <c r="R4441" s="3">
        <v>47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10</v>
      </c>
      <c r="Z4441" s="1">
        <v>0</v>
      </c>
      <c r="AA4441" s="1">
        <v>0</v>
      </c>
      <c r="AB4441" s="1">
        <v>90</v>
      </c>
      <c r="AC4441" s="3">
        <v>11</v>
      </c>
      <c r="AD4441" s="1">
        <v>-9.4039089000000006E-2</v>
      </c>
      <c r="AE4441" s="1">
        <v>4.7179421603605498E-2</v>
      </c>
      <c r="AF4441" s="1">
        <v>2</v>
      </c>
      <c r="AG4441" s="1">
        <v>2</v>
      </c>
      <c r="AH4441" s="1">
        <v>11</v>
      </c>
      <c r="AI4441" s="1">
        <v>11</v>
      </c>
      <c r="AJ4441" s="1">
        <v>11</v>
      </c>
      <c r="AK4441" s="1">
        <v>51</v>
      </c>
    </row>
    <row r="4442" spans="1:37" x14ac:dyDescent="0.2">
      <c r="A4442" t="s">
        <v>4440</v>
      </c>
      <c r="B4442" t="s">
        <v>5412</v>
      </c>
      <c r="C4442" t="s">
        <v>5413</v>
      </c>
      <c r="D4442" t="s">
        <v>13758</v>
      </c>
      <c r="E4442" t="s">
        <v>13765</v>
      </c>
      <c r="F4442" s="35" t="s">
        <v>13766</v>
      </c>
      <c r="G4442" s="1" t="s">
        <v>5105</v>
      </c>
      <c r="H4442" s="1" t="s">
        <v>5105</v>
      </c>
      <c r="I4442" s="3">
        <v>1</v>
      </c>
      <c r="J4442" s="1">
        <v>0</v>
      </c>
      <c r="K4442" s="1">
        <v>0</v>
      </c>
      <c r="L4442" s="3">
        <v>1</v>
      </c>
      <c r="M4442" s="6">
        <v>17350</v>
      </c>
      <c r="N4442" s="13">
        <v>17350</v>
      </c>
      <c r="O4442" s="3">
        <v>44</v>
      </c>
      <c r="P4442" s="1">
        <v>1.02</v>
      </c>
      <c r="Q4442" s="1">
        <v>1.02</v>
      </c>
      <c r="R4442" s="3">
        <v>47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</v>
      </c>
      <c r="Z4442" s="1">
        <v>0</v>
      </c>
      <c r="AA4442" s="1">
        <v>10</v>
      </c>
      <c r="AB4442" s="1">
        <v>70</v>
      </c>
      <c r="AC4442" s="3">
        <v>11</v>
      </c>
      <c r="AD4442" s="1">
        <v>-9.7850095999999998E-2</v>
      </c>
      <c r="AE4442" s="1">
        <v>1.2638347493439801E-2</v>
      </c>
      <c r="AF4442" s="1">
        <v>2</v>
      </c>
      <c r="AG4442" s="1">
        <v>2</v>
      </c>
      <c r="AH4442" s="1">
        <v>11</v>
      </c>
      <c r="AI4442" s="1">
        <v>4</v>
      </c>
      <c r="AJ4442" s="1">
        <v>4</v>
      </c>
      <c r="AK4442" s="1">
        <v>51</v>
      </c>
    </row>
    <row r="4443" spans="1:37" x14ac:dyDescent="0.2">
      <c r="A4443" t="s">
        <v>4441</v>
      </c>
      <c r="B4443" t="s">
        <v>5412</v>
      </c>
      <c r="C4443" t="s">
        <v>5413</v>
      </c>
      <c r="D4443" t="s">
        <v>13758</v>
      </c>
      <c r="E4443" t="s">
        <v>13767</v>
      </c>
      <c r="F4443" s="35" t="s">
        <v>13768</v>
      </c>
      <c r="G4443" s="1" t="s">
        <v>5105</v>
      </c>
      <c r="H4443" s="1" t="s">
        <v>5105</v>
      </c>
      <c r="I4443" s="3">
        <v>1</v>
      </c>
      <c r="J4443" s="1">
        <v>0</v>
      </c>
      <c r="K4443" s="1">
        <v>0</v>
      </c>
      <c r="L4443" s="3">
        <v>1</v>
      </c>
      <c r="M4443" s="6">
        <v>8950</v>
      </c>
      <c r="N4443" s="13">
        <v>8950</v>
      </c>
      <c r="O4443" s="3">
        <v>44</v>
      </c>
      <c r="P4443" s="1">
        <v>1.02</v>
      </c>
      <c r="Q4443" s="1">
        <v>1.02</v>
      </c>
      <c r="R4443" s="3">
        <v>47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</v>
      </c>
      <c r="Z4443" s="1">
        <v>0</v>
      </c>
      <c r="AA4443" s="1">
        <v>10</v>
      </c>
      <c r="AB4443" s="1">
        <v>70</v>
      </c>
      <c r="AC4443" s="3">
        <v>11</v>
      </c>
      <c r="AD4443" s="1">
        <v>-9.7850095999999998E-2</v>
      </c>
      <c r="AE4443" s="1">
        <v>1.26383474934397E-2</v>
      </c>
      <c r="AF4443" s="1">
        <v>2</v>
      </c>
      <c r="AG4443" s="1">
        <v>2</v>
      </c>
      <c r="AH4443" s="1">
        <v>11</v>
      </c>
      <c r="AI4443" s="1">
        <v>4</v>
      </c>
      <c r="AJ4443" s="1">
        <v>4</v>
      </c>
      <c r="AK4443" s="1">
        <v>51</v>
      </c>
    </row>
    <row r="4444" spans="1:37" x14ac:dyDescent="0.2">
      <c r="A4444" t="s">
        <v>4442</v>
      </c>
      <c r="B4444" t="s">
        <v>5412</v>
      </c>
      <c r="C4444" t="s">
        <v>5413</v>
      </c>
      <c r="D4444" t="s">
        <v>13758</v>
      </c>
      <c r="E4444" t="s">
        <v>13769</v>
      </c>
      <c r="F4444" s="35" t="s">
        <v>13770</v>
      </c>
      <c r="G4444" s="1" t="s">
        <v>5105</v>
      </c>
      <c r="H4444" s="1" t="s">
        <v>5105</v>
      </c>
      <c r="I4444" s="3">
        <v>1</v>
      </c>
      <c r="J4444" s="1">
        <v>0</v>
      </c>
      <c r="K4444" s="1">
        <v>0</v>
      </c>
      <c r="L4444" s="3">
        <v>1</v>
      </c>
      <c r="M4444" s="6">
        <v>12450</v>
      </c>
      <c r="N4444" s="13">
        <v>12450</v>
      </c>
      <c r="O4444" s="3">
        <v>44</v>
      </c>
      <c r="P4444" s="1">
        <v>1.02</v>
      </c>
      <c r="Q4444" s="1">
        <v>1.02</v>
      </c>
      <c r="R4444" s="3">
        <v>47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40</v>
      </c>
      <c r="Z4444" s="1">
        <v>0</v>
      </c>
      <c r="AA4444" s="1">
        <v>0</v>
      </c>
      <c r="AB4444" s="1">
        <v>60</v>
      </c>
      <c r="AC4444" s="3">
        <v>11</v>
      </c>
      <c r="AD4444" s="1">
        <v>-9.5085379999999997E-2</v>
      </c>
      <c r="AE4444" s="1">
        <v>-1.5745112833435999E-2</v>
      </c>
      <c r="AF4444" s="1">
        <v>2</v>
      </c>
      <c r="AG4444" s="1">
        <v>2</v>
      </c>
      <c r="AH4444" s="1">
        <v>11</v>
      </c>
      <c r="AI4444" s="1">
        <v>7</v>
      </c>
      <c r="AJ4444" s="1">
        <v>7</v>
      </c>
      <c r="AK4444" s="1">
        <v>51</v>
      </c>
    </row>
    <row r="4445" spans="1:37" x14ac:dyDescent="0.2">
      <c r="A4445" t="s">
        <v>4443</v>
      </c>
      <c r="B4445" t="s">
        <v>5412</v>
      </c>
      <c r="C4445" t="s">
        <v>5413</v>
      </c>
      <c r="D4445" t="s">
        <v>13758</v>
      </c>
      <c r="E4445" t="s">
        <v>13771</v>
      </c>
      <c r="F4445" s="35" t="s">
        <v>13772</v>
      </c>
      <c r="G4445" s="1" t="s">
        <v>5105</v>
      </c>
      <c r="H4445" s="1" t="s">
        <v>5105</v>
      </c>
      <c r="I4445" s="3">
        <v>1</v>
      </c>
      <c r="J4445" s="1">
        <v>0</v>
      </c>
      <c r="K4445" s="1">
        <v>0</v>
      </c>
      <c r="L4445" s="3">
        <v>1</v>
      </c>
      <c r="M4445" s="6">
        <v>17350</v>
      </c>
      <c r="N4445" s="13">
        <v>17350</v>
      </c>
      <c r="O4445" s="3">
        <v>44</v>
      </c>
      <c r="P4445" s="1">
        <v>1.02</v>
      </c>
      <c r="Q4445" s="1">
        <v>1.02</v>
      </c>
      <c r="R4445" s="3">
        <v>47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10</v>
      </c>
      <c r="Z4445" s="1">
        <v>0</v>
      </c>
      <c r="AA4445" s="1">
        <v>10</v>
      </c>
      <c r="AB4445" s="1">
        <v>80</v>
      </c>
      <c r="AC4445" s="3">
        <v>11</v>
      </c>
      <c r="AD4445" s="1">
        <v>-9.6854295000000007E-2</v>
      </c>
      <c r="AE4445" s="1">
        <v>3.8026520610727803E-2</v>
      </c>
      <c r="AF4445" s="1">
        <v>2</v>
      </c>
      <c r="AG4445" s="1">
        <v>2</v>
      </c>
      <c r="AH4445" s="1">
        <v>11</v>
      </c>
      <c r="AI4445" s="1">
        <v>4</v>
      </c>
      <c r="AJ4445" s="1">
        <v>4</v>
      </c>
      <c r="AK4445" s="1">
        <v>51</v>
      </c>
    </row>
    <row r="4446" spans="1:37" x14ac:dyDescent="0.2">
      <c r="A4446" t="s">
        <v>4444</v>
      </c>
      <c r="B4446" t="s">
        <v>7851</v>
      </c>
      <c r="C4446" t="s">
        <v>7852</v>
      </c>
      <c r="D4446" t="s">
        <v>13773</v>
      </c>
      <c r="E4446" t="s">
        <v>12221</v>
      </c>
      <c r="F4446" s="35" t="s">
        <v>13774</v>
      </c>
      <c r="G4446" s="1" t="s">
        <v>5104</v>
      </c>
      <c r="H4446" s="1" t="s">
        <v>5104</v>
      </c>
      <c r="I4446" s="3">
        <v>1</v>
      </c>
      <c r="J4446" s="1">
        <v>0</v>
      </c>
      <c r="K4446" s="1">
        <v>0</v>
      </c>
      <c r="L4446" s="3">
        <v>1</v>
      </c>
      <c r="M4446" s="6">
        <v>294</v>
      </c>
      <c r="N4446" s="13">
        <v>294</v>
      </c>
      <c r="O4446" s="3">
        <v>44</v>
      </c>
      <c r="P4446" s="1">
        <v>3.14</v>
      </c>
      <c r="Q4446" s="1">
        <v>3.14</v>
      </c>
      <c r="R4446" s="3">
        <v>47</v>
      </c>
      <c r="S4446" s="1">
        <v>40</v>
      </c>
      <c r="T4446" s="1">
        <v>0</v>
      </c>
      <c r="U4446" s="1">
        <v>0</v>
      </c>
      <c r="V4446" s="1">
        <v>0</v>
      </c>
      <c r="W4446" s="1">
        <v>0</v>
      </c>
      <c r="X4446" s="1">
        <v>60</v>
      </c>
      <c r="Y4446" s="1">
        <v>0</v>
      </c>
      <c r="Z4446" s="1">
        <v>0</v>
      </c>
      <c r="AA4446" s="1">
        <v>0</v>
      </c>
      <c r="AB4446" s="1">
        <v>0</v>
      </c>
      <c r="AC4446" s="3">
        <v>11</v>
      </c>
      <c r="AD4446" s="1">
        <v>7.2232187000000003E-2</v>
      </c>
      <c r="AE4446" s="1">
        <v>7.9939911717021896E-3</v>
      </c>
      <c r="AF4446" s="1">
        <v>1</v>
      </c>
      <c r="AG4446" s="1">
        <v>1</v>
      </c>
      <c r="AH4446" s="1">
        <v>11</v>
      </c>
      <c r="AI4446" s="1">
        <v>12</v>
      </c>
      <c r="AJ4446" s="1">
        <v>12</v>
      </c>
      <c r="AK4446" s="1">
        <v>51</v>
      </c>
    </row>
    <row r="4447" spans="1:37" x14ac:dyDescent="0.2">
      <c r="A4447" t="s">
        <v>4445</v>
      </c>
      <c r="B4447" t="s">
        <v>5228</v>
      </c>
      <c r="C4447" t="s">
        <v>7575</v>
      </c>
      <c r="D4447" t="s">
        <v>13775</v>
      </c>
      <c r="E4447" t="s">
        <v>6827</v>
      </c>
      <c r="F4447" s="35" t="s">
        <v>13776</v>
      </c>
      <c r="G4447" s="1" t="s">
        <v>5104</v>
      </c>
      <c r="H4447" s="1" t="s">
        <v>5104</v>
      </c>
      <c r="I4447" s="3">
        <v>1</v>
      </c>
      <c r="J4447" s="1">
        <v>1</v>
      </c>
      <c r="K4447" s="1">
        <v>1</v>
      </c>
      <c r="L4447" s="3">
        <v>1</v>
      </c>
      <c r="M4447" s="6">
        <v>3250</v>
      </c>
      <c r="N4447" s="13">
        <v>3250</v>
      </c>
      <c r="O4447" s="3">
        <v>44</v>
      </c>
      <c r="P4447" s="1">
        <v>1</v>
      </c>
      <c r="Q4447" s="1">
        <v>1</v>
      </c>
      <c r="R4447" s="3">
        <v>47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100</v>
      </c>
      <c r="AC4447" s="3">
        <v>11</v>
      </c>
      <c r="AD4447" s="1">
        <v>-9.0224465000000004E-2</v>
      </c>
      <c r="AE4447" s="1">
        <v>7.4363546281954601E-2</v>
      </c>
      <c r="AF4447" s="1">
        <v>1</v>
      </c>
      <c r="AG4447" s="1">
        <v>1</v>
      </c>
      <c r="AH4447" s="1">
        <v>11</v>
      </c>
      <c r="AI4447" s="1">
        <v>4</v>
      </c>
      <c r="AJ4447" s="1">
        <v>4</v>
      </c>
      <c r="AK4447" s="1">
        <v>51</v>
      </c>
    </row>
    <row r="4448" spans="1:37" x14ac:dyDescent="0.2">
      <c r="A4448" t="s">
        <v>4446</v>
      </c>
      <c r="B4448" t="s">
        <v>5123</v>
      </c>
      <c r="C4448" t="s">
        <v>5383</v>
      </c>
      <c r="D4448" t="s">
        <v>13777</v>
      </c>
      <c r="E4448" t="s">
        <v>6986</v>
      </c>
      <c r="F4448" s="35" t="s">
        <v>13778</v>
      </c>
      <c r="G4448" s="1" t="s">
        <v>5104</v>
      </c>
      <c r="H4448" s="1" t="s">
        <v>5104</v>
      </c>
      <c r="I4448" s="3">
        <v>1</v>
      </c>
      <c r="J4448" s="1">
        <v>1</v>
      </c>
      <c r="K4448" s="1">
        <v>1</v>
      </c>
      <c r="L4448" s="3">
        <v>1</v>
      </c>
      <c r="M4448" s="6">
        <v>6.5</v>
      </c>
      <c r="N4448" s="13">
        <v>6.5</v>
      </c>
      <c r="O4448" s="3">
        <v>44</v>
      </c>
      <c r="P4448" s="1" t="s">
        <v>2</v>
      </c>
      <c r="Q4448" s="1">
        <v>5.83</v>
      </c>
      <c r="R4448" s="3" t="s">
        <v>14989</v>
      </c>
      <c r="S4448" s="1">
        <v>30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30</v>
      </c>
      <c r="Z4448" s="1">
        <v>0</v>
      </c>
      <c r="AA4448" s="1">
        <v>40</v>
      </c>
      <c r="AB4448" s="1">
        <v>0</v>
      </c>
      <c r="AC4448" s="3">
        <v>11</v>
      </c>
      <c r="AD4448" s="1">
        <v>9.9968100000000001E-3</v>
      </c>
      <c r="AE4448" s="1">
        <v>-6.8566986796565199E-2</v>
      </c>
      <c r="AF4448" s="1">
        <v>1</v>
      </c>
      <c r="AG4448" s="1">
        <v>1</v>
      </c>
      <c r="AH4448" s="1">
        <v>11</v>
      </c>
      <c r="AI4448" s="1">
        <v>1</v>
      </c>
      <c r="AJ4448" s="1">
        <v>1</v>
      </c>
      <c r="AK4448" s="1">
        <v>51</v>
      </c>
    </row>
    <row r="4449" spans="1:37" x14ac:dyDescent="0.2">
      <c r="A4449" t="s">
        <v>4447</v>
      </c>
      <c r="B4449" t="s">
        <v>5123</v>
      </c>
      <c r="C4449" t="s">
        <v>5383</v>
      </c>
      <c r="D4449" t="s">
        <v>13777</v>
      </c>
      <c r="E4449" t="s">
        <v>13779</v>
      </c>
      <c r="F4449" s="35" t="s">
        <v>14939</v>
      </c>
      <c r="G4449" s="1" t="s">
        <v>5104</v>
      </c>
      <c r="H4449" s="1" t="s">
        <v>5104</v>
      </c>
      <c r="I4449" s="3">
        <v>1</v>
      </c>
      <c r="J4449" s="1">
        <v>1</v>
      </c>
      <c r="K4449" s="1">
        <v>1</v>
      </c>
      <c r="L4449" s="3">
        <v>1</v>
      </c>
      <c r="M4449" s="6">
        <v>8</v>
      </c>
      <c r="N4449" s="13">
        <v>8</v>
      </c>
      <c r="O4449" s="3">
        <v>44</v>
      </c>
      <c r="P4449" s="1">
        <v>5.1825000000000001</v>
      </c>
      <c r="Q4449" s="1">
        <v>5.1825000000000001</v>
      </c>
      <c r="R4449" s="3">
        <v>47</v>
      </c>
      <c r="S4449" s="1">
        <v>30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30</v>
      </c>
      <c r="Z4449" s="1">
        <v>0</v>
      </c>
      <c r="AA4449" s="1">
        <v>40</v>
      </c>
      <c r="AB4449" s="1">
        <v>0</v>
      </c>
      <c r="AC4449" s="3">
        <v>11</v>
      </c>
      <c r="AD4449" s="1">
        <v>9.9968100000000001E-3</v>
      </c>
      <c r="AE4449" s="1">
        <v>-6.8566986796565199E-2</v>
      </c>
      <c r="AF4449" s="1">
        <v>1</v>
      </c>
      <c r="AG4449" s="1">
        <v>1</v>
      </c>
      <c r="AH4449" s="1">
        <v>11</v>
      </c>
      <c r="AI4449" s="1">
        <v>5</v>
      </c>
      <c r="AJ4449" s="1">
        <v>5</v>
      </c>
      <c r="AK4449" s="1">
        <v>51</v>
      </c>
    </row>
    <row r="4450" spans="1:37" x14ac:dyDescent="0.2">
      <c r="A4450" t="s">
        <v>4448</v>
      </c>
      <c r="B4450" t="s">
        <v>5123</v>
      </c>
      <c r="C4450" t="s">
        <v>5383</v>
      </c>
      <c r="D4450" t="s">
        <v>13777</v>
      </c>
      <c r="E4450" t="s">
        <v>6328</v>
      </c>
      <c r="F4450" s="35" t="s">
        <v>13780</v>
      </c>
      <c r="G4450" s="1" t="s">
        <v>5104</v>
      </c>
      <c r="H4450" s="1" t="s">
        <v>5104</v>
      </c>
      <c r="I4450" s="3">
        <v>1</v>
      </c>
      <c r="J4450" s="1">
        <v>1</v>
      </c>
      <c r="K4450" s="1">
        <v>1</v>
      </c>
      <c r="L4450" s="3">
        <v>1</v>
      </c>
      <c r="M4450" s="6">
        <v>10</v>
      </c>
      <c r="N4450" s="13">
        <v>10</v>
      </c>
      <c r="O4450" s="3">
        <v>44</v>
      </c>
      <c r="P4450" s="1">
        <v>5</v>
      </c>
      <c r="Q4450" s="1">
        <v>5</v>
      </c>
      <c r="R4450" s="3">
        <v>1</v>
      </c>
      <c r="S4450" s="1">
        <v>30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30</v>
      </c>
      <c r="Z4450" s="1">
        <v>0</v>
      </c>
      <c r="AA4450" s="1">
        <v>40</v>
      </c>
      <c r="AB4450" s="1">
        <v>0</v>
      </c>
      <c r="AC4450" s="3">
        <v>11</v>
      </c>
      <c r="AD4450" s="1">
        <v>9.9968100000000001E-3</v>
      </c>
      <c r="AE4450" s="1">
        <v>-6.8566986796565199E-2</v>
      </c>
      <c r="AF4450" s="1">
        <v>1</v>
      </c>
      <c r="AG4450" s="1">
        <v>1</v>
      </c>
      <c r="AH4450" s="1">
        <v>11</v>
      </c>
      <c r="AI4450" s="1">
        <v>1</v>
      </c>
      <c r="AJ4450" s="1">
        <v>1</v>
      </c>
      <c r="AK4450" s="1">
        <v>51</v>
      </c>
    </row>
    <row r="4451" spans="1:37" x14ac:dyDescent="0.2">
      <c r="A4451" t="s">
        <v>4449</v>
      </c>
      <c r="B4451" t="s">
        <v>5123</v>
      </c>
      <c r="C4451" t="s">
        <v>5383</v>
      </c>
      <c r="D4451" t="s">
        <v>13777</v>
      </c>
      <c r="E4451" t="s">
        <v>9953</v>
      </c>
      <c r="F4451" s="35" t="s">
        <v>13781</v>
      </c>
      <c r="G4451" s="1" t="s">
        <v>5104</v>
      </c>
      <c r="H4451" s="1" t="s">
        <v>5104</v>
      </c>
      <c r="I4451" s="3">
        <v>1</v>
      </c>
      <c r="J4451" s="1">
        <v>1</v>
      </c>
      <c r="K4451" s="1">
        <v>1</v>
      </c>
      <c r="L4451" s="3">
        <v>1</v>
      </c>
      <c r="M4451" s="6">
        <v>8</v>
      </c>
      <c r="N4451" s="13">
        <v>8</v>
      </c>
      <c r="O4451" s="3">
        <v>44</v>
      </c>
      <c r="P4451" s="1">
        <v>5</v>
      </c>
      <c r="Q4451" s="1">
        <v>5</v>
      </c>
      <c r="R4451" s="3">
        <v>1</v>
      </c>
      <c r="S4451" s="1">
        <v>30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30</v>
      </c>
      <c r="Z4451" s="1">
        <v>0</v>
      </c>
      <c r="AA4451" s="1">
        <v>40</v>
      </c>
      <c r="AB4451" s="1">
        <v>0</v>
      </c>
      <c r="AC4451" s="3">
        <v>11</v>
      </c>
      <c r="AD4451" s="1">
        <v>9.9968100000000001E-3</v>
      </c>
      <c r="AE4451" s="1">
        <v>-6.8566986796565199E-2</v>
      </c>
      <c r="AF4451" s="1">
        <v>1</v>
      </c>
      <c r="AG4451" s="1">
        <v>1</v>
      </c>
      <c r="AH4451" s="1">
        <v>11</v>
      </c>
      <c r="AI4451" s="1">
        <v>3</v>
      </c>
      <c r="AJ4451" s="1">
        <v>3</v>
      </c>
      <c r="AK4451" s="1">
        <v>51</v>
      </c>
    </row>
    <row r="4452" spans="1:37" x14ac:dyDescent="0.2">
      <c r="A4452" t="s">
        <v>4450</v>
      </c>
      <c r="B4452" t="s">
        <v>5123</v>
      </c>
      <c r="C4452" t="s">
        <v>5383</v>
      </c>
      <c r="D4452" t="s">
        <v>13777</v>
      </c>
      <c r="E4452" t="s">
        <v>5751</v>
      </c>
      <c r="F4452" s="35" t="s">
        <v>13782</v>
      </c>
      <c r="G4452" s="1" t="s">
        <v>5104</v>
      </c>
      <c r="H4452" s="1" t="s">
        <v>5104</v>
      </c>
      <c r="I4452" s="3">
        <v>1</v>
      </c>
      <c r="J4452" s="1">
        <v>1</v>
      </c>
      <c r="K4452" s="1">
        <v>1</v>
      </c>
      <c r="L4452" s="3">
        <v>1</v>
      </c>
      <c r="M4452" s="6">
        <v>6.5</v>
      </c>
      <c r="N4452" s="13">
        <v>6.5</v>
      </c>
      <c r="O4452" s="3">
        <v>44</v>
      </c>
      <c r="P4452" s="1">
        <v>4.5</v>
      </c>
      <c r="Q4452" s="1">
        <v>4.5</v>
      </c>
      <c r="R4452" s="3">
        <v>1</v>
      </c>
      <c r="S4452" s="1">
        <v>30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30</v>
      </c>
      <c r="Z4452" s="1">
        <v>0</v>
      </c>
      <c r="AA4452" s="1">
        <v>40</v>
      </c>
      <c r="AB4452" s="1">
        <v>0</v>
      </c>
      <c r="AC4452" s="3">
        <v>11</v>
      </c>
      <c r="AD4452" s="1">
        <v>9.9968100000000001E-3</v>
      </c>
      <c r="AE4452" s="1">
        <v>-6.8566986796565199E-2</v>
      </c>
      <c r="AF4452" s="1">
        <v>1</v>
      </c>
      <c r="AG4452" s="1">
        <v>1</v>
      </c>
      <c r="AH4452" s="1">
        <v>11</v>
      </c>
      <c r="AI4452" s="1">
        <v>4</v>
      </c>
      <c r="AJ4452" s="1">
        <v>4</v>
      </c>
      <c r="AK4452" s="1">
        <v>51</v>
      </c>
    </row>
    <row r="4453" spans="1:37" x14ac:dyDescent="0.2">
      <c r="A4453" t="s">
        <v>4451</v>
      </c>
      <c r="B4453" t="s">
        <v>5123</v>
      </c>
      <c r="C4453" t="s">
        <v>5383</v>
      </c>
      <c r="D4453" t="s">
        <v>13777</v>
      </c>
      <c r="E4453" t="s">
        <v>13783</v>
      </c>
      <c r="F4453" s="35" t="s">
        <v>13784</v>
      </c>
      <c r="G4453" s="1" t="s">
        <v>5104</v>
      </c>
      <c r="H4453" s="1" t="s">
        <v>5104</v>
      </c>
      <c r="I4453" s="3">
        <v>1</v>
      </c>
      <c r="J4453" s="1">
        <v>1</v>
      </c>
      <c r="K4453" s="1">
        <v>1</v>
      </c>
      <c r="L4453" s="3">
        <v>1</v>
      </c>
      <c r="M4453" s="6">
        <v>7</v>
      </c>
      <c r="N4453" s="13">
        <v>7</v>
      </c>
      <c r="O4453" s="3">
        <v>44</v>
      </c>
      <c r="P4453" s="1">
        <v>5.5</v>
      </c>
      <c r="Q4453" s="1">
        <v>5.5</v>
      </c>
      <c r="R4453" s="3">
        <v>1</v>
      </c>
      <c r="S4453" s="1">
        <v>30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30</v>
      </c>
      <c r="Z4453" s="1">
        <v>0</v>
      </c>
      <c r="AA4453" s="1">
        <v>40</v>
      </c>
      <c r="AB4453" s="1">
        <v>0</v>
      </c>
      <c r="AC4453" s="3">
        <v>11</v>
      </c>
      <c r="AD4453" s="1">
        <v>9.9968100000000001E-3</v>
      </c>
      <c r="AE4453" s="1">
        <v>-6.8566986796565199E-2</v>
      </c>
      <c r="AF4453" s="1">
        <v>1</v>
      </c>
      <c r="AG4453" s="1">
        <v>1</v>
      </c>
      <c r="AH4453" s="1">
        <v>11</v>
      </c>
      <c r="AI4453" s="1">
        <v>1</v>
      </c>
      <c r="AJ4453" s="1">
        <v>1</v>
      </c>
      <c r="AK4453" s="1">
        <v>51</v>
      </c>
    </row>
    <row r="4454" spans="1:37" x14ac:dyDescent="0.2">
      <c r="A4454" t="s">
        <v>4452</v>
      </c>
      <c r="B4454" t="s">
        <v>5123</v>
      </c>
      <c r="C4454" t="s">
        <v>5383</v>
      </c>
      <c r="D4454" t="s">
        <v>13777</v>
      </c>
      <c r="E4454" t="s">
        <v>13785</v>
      </c>
      <c r="F4454" s="35" t="s">
        <v>13786</v>
      </c>
      <c r="G4454" s="1" t="s">
        <v>5104</v>
      </c>
      <c r="H4454" s="1" t="s">
        <v>5104</v>
      </c>
      <c r="I4454" s="3">
        <v>1</v>
      </c>
      <c r="J4454" s="1">
        <v>1</v>
      </c>
      <c r="K4454" s="1">
        <v>1</v>
      </c>
      <c r="L4454" s="3">
        <v>1</v>
      </c>
      <c r="M4454" s="6">
        <v>7.5</v>
      </c>
      <c r="N4454" s="13">
        <v>7.5</v>
      </c>
      <c r="O4454" s="3">
        <v>44</v>
      </c>
      <c r="P4454" s="1">
        <v>6</v>
      </c>
      <c r="Q4454" s="1">
        <v>6</v>
      </c>
      <c r="R4454" s="3">
        <v>1</v>
      </c>
      <c r="S4454" s="1">
        <v>30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30</v>
      </c>
      <c r="Z4454" s="1">
        <v>0</v>
      </c>
      <c r="AA4454" s="1">
        <v>40</v>
      </c>
      <c r="AB4454" s="1">
        <v>0</v>
      </c>
      <c r="AC4454" s="3">
        <v>11</v>
      </c>
      <c r="AD4454" s="1">
        <v>9.9968100000000001E-3</v>
      </c>
      <c r="AE4454" s="1">
        <v>-6.8566986796565199E-2</v>
      </c>
      <c r="AF4454" s="1">
        <v>1</v>
      </c>
      <c r="AG4454" s="1">
        <v>1</v>
      </c>
      <c r="AH4454" s="1">
        <v>11</v>
      </c>
      <c r="AI4454" s="1">
        <v>1</v>
      </c>
      <c r="AJ4454" s="1">
        <v>1</v>
      </c>
      <c r="AK4454" s="1">
        <v>51</v>
      </c>
    </row>
    <row r="4455" spans="1:37" x14ac:dyDescent="0.2">
      <c r="A4455" t="s">
        <v>4453</v>
      </c>
      <c r="B4455" t="s">
        <v>5123</v>
      </c>
      <c r="C4455" t="s">
        <v>5383</v>
      </c>
      <c r="D4455" t="s">
        <v>13777</v>
      </c>
      <c r="E4455" t="s">
        <v>13787</v>
      </c>
      <c r="F4455" s="35" t="s">
        <v>13788</v>
      </c>
      <c r="G4455" s="1" t="s">
        <v>5104</v>
      </c>
      <c r="H4455" s="1" t="s">
        <v>5104</v>
      </c>
      <c r="I4455" s="3">
        <v>1</v>
      </c>
      <c r="J4455" s="1">
        <v>1</v>
      </c>
      <c r="K4455" s="1">
        <v>1</v>
      </c>
      <c r="L4455" s="3">
        <v>1</v>
      </c>
      <c r="M4455" s="6">
        <v>10</v>
      </c>
      <c r="N4455" s="13">
        <v>10</v>
      </c>
      <c r="O4455" s="3">
        <v>44</v>
      </c>
      <c r="P4455" s="1">
        <v>3.4925000000000002</v>
      </c>
      <c r="Q4455" s="1">
        <v>3.4925000000000002</v>
      </c>
      <c r="R4455" s="3">
        <v>47</v>
      </c>
      <c r="S4455" s="1">
        <v>30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30</v>
      </c>
      <c r="Z4455" s="1">
        <v>0</v>
      </c>
      <c r="AA4455" s="1">
        <v>40</v>
      </c>
      <c r="AB4455" s="1">
        <v>0</v>
      </c>
      <c r="AC4455" s="3">
        <v>11</v>
      </c>
      <c r="AD4455" s="1">
        <v>9.9968100000000001E-3</v>
      </c>
      <c r="AE4455" s="1">
        <v>-6.8566986796565199E-2</v>
      </c>
      <c r="AF4455" s="1">
        <v>1</v>
      </c>
      <c r="AG4455" s="1">
        <v>1</v>
      </c>
      <c r="AH4455" s="1">
        <v>11</v>
      </c>
      <c r="AI4455" s="1">
        <v>2</v>
      </c>
      <c r="AJ4455" s="1">
        <v>2</v>
      </c>
      <c r="AK4455" s="1">
        <v>51</v>
      </c>
    </row>
    <row r="4456" spans="1:37" x14ac:dyDescent="0.2">
      <c r="A4456" t="s">
        <v>4454</v>
      </c>
      <c r="B4456" t="s">
        <v>5123</v>
      </c>
      <c r="C4456" t="s">
        <v>5383</v>
      </c>
      <c r="D4456" t="s">
        <v>13777</v>
      </c>
      <c r="E4456" t="s">
        <v>13789</v>
      </c>
      <c r="F4456" s="35" t="s">
        <v>13790</v>
      </c>
      <c r="G4456" s="1" t="s">
        <v>5104</v>
      </c>
      <c r="H4456" s="1" t="s">
        <v>5104</v>
      </c>
      <c r="I4456" s="3">
        <v>1</v>
      </c>
      <c r="J4456" s="1">
        <v>1</v>
      </c>
      <c r="K4456" s="1">
        <v>1</v>
      </c>
      <c r="L4456" s="3">
        <v>1</v>
      </c>
      <c r="M4456" s="6">
        <v>7.3</v>
      </c>
      <c r="N4456" s="13">
        <v>7.3</v>
      </c>
      <c r="O4456" s="3">
        <v>44</v>
      </c>
      <c r="P4456" s="1">
        <v>4</v>
      </c>
      <c r="Q4456" s="1">
        <v>4</v>
      </c>
      <c r="R4456" s="3">
        <v>1</v>
      </c>
      <c r="S4456" s="1">
        <v>30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30</v>
      </c>
      <c r="Z4456" s="1">
        <v>0</v>
      </c>
      <c r="AA4456" s="1">
        <v>40</v>
      </c>
      <c r="AB4456" s="1">
        <v>0</v>
      </c>
      <c r="AC4456" s="3">
        <v>11</v>
      </c>
      <c r="AD4456" s="1">
        <v>9.9968100000000001E-3</v>
      </c>
      <c r="AE4456" s="1">
        <v>-6.8566986796565199E-2</v>
      </c>
      <c r="AF4456" s="1">
        <v>1</v>
      </c>
      <c r="AG4456" s="1">
        <v>1</v>
      </c>
      <c r="AH4456" s="1">
        <v>11</v>
      </c>
      <c r="AI4456" s="1">
        <v>3</v>
      </c>
      <c r="AJ4456" s="1">
        <v>3</v>
      </c>
      <c r="AK4456" s="1">
        <v>51</v>
      </c>
    </row>
    <row r="4457" spans="1:37" x14ac:dyDescent="0.2">
      <c r="A4457" t="s">
        <v>4455</v>
      </c>
      <c r="B4457" t="s">
        <v>5123</v>
      </c>
      <c r="C4457" t="s">
        <v>5383</v>
      </c>
      <c r="D4457" t="s">
        <v>13777</v>
      </c>
      <c r="E4457" t="s">
        <v>5399</v>
      </c>
      <c r="F4457" s="35" t="s">
        <v>13791</v>
      </c>
      <c r="G4457" s="1" t="s">
        <v>5104</v>
      </c>
      <c r="H4457" s="1" t="s">
        <v>5104</v>
      </c>
      <c r="I4457" s="3">
        <v>1</v>
      </c>
      <c r="J4457" s="1">
        <v>1</v>
      </c>
      <c r="K4457" s="1">
        <v>1</v>
      </c>
      <c r="L4457" s="3">
        <v>1</v>
      </c>
      <c r="M4457" s="6">
        <v>11.2</v>
      </c>
      <c r="N4457" s="13">
        <v>11.2</v>
      </c>
      <c r="O4457" s="3">
        <v>44</v>
      </c>
      <c r="P4457" s="1" t="s">
        <v>2</v>
      </c>
      <c r="Q4457" s="1">
        <v>4.6295000000000002</v>
      </c>
      <c r="R4457" s="3" t="s">
        <v>14989</v>
      </c>
      <c r="S4457" s="1">
        <v>30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30</v>
      </c>
      <c r="Z4457" s="1">
        <v>0</v>
      </c>
      <c r="AA4457" s="1">
        <v>40</v>
      </c>
      <c r="AB4457" s="1">
        <v>0</v>
      </c>
      <c r="AC4457" s="3">
        <v>11</v>
      </c>
      <c r="AD4457" s="1">
        <v>9.9968100000000001E-3</v>
      </c>
      <c r="AE4457" s="1">
        <v>-6.8566986796565199E-2</v>
      </c>
      <c r="AF4457" s="1">
        <v>1</v>
      </c>
      <c r="AG4457" s="1">
        <v>1</v>
      </c>
      <c r="AH4457" s="1">
        <v>11</v>
      </c>
      <c r="AI4457" s="1">
        <v>1</v>
      </c>
      <c r="AJ4457" s="1">
        <v>1</v>
      </c>
      <c r="AK4457" s="1">
        <v>51</v>
      </c>
    </row>
    <row r="4458" spans="1:37" x14ac:dyDescent="0.2">
      <c r="A4458" t="s">
        <v>4456</v>
      </c>
      <c r="B4458" t="s">
        <v>5123</v>
      </c>
      <c r="C4458" t="s">
        <v>5383</v>
      </c>
      <c r="D4458" t="s">
        <v>13777</v>
      </c>
      <c r="E4458" t="s">
        <v>13792</v>
      </c>
      <c r="F4458" s="35" t="s">
        <v>13793</v>
      </c>
      <c r="G4458" s="1" t="s">
        <v>5104</v>
      </c>
      <c r="H4458" s="1" t="s">
        <v>5104</v>
      </c>
      <c r="I4458" s="3">
        <v>1</v>
      </c>
      <c r="J4458" s="1">
        <v>1</v>
      </c>
      <c r="K4458" s="1">
        <v>1</v>
      </c>
      <c r="L4458" s="3">
        <v>1</v>
      </c>
      <c r="M4458" s="6">
        <v>10.3</v>
      </c>
      <c r="N4458" s="13">
        <v>10.3</v>
      </c>
      <c r="O4458" s="3">
        <v>44</v>
      </c>
      <c r="P4458" s="1">
        <v>5.0750000000000002</v>
      </c>
      <c r="Q4458" s="1">
        <v>5.0750000000000002</v>
      </c>
      <c r="R4458" s="3">
        <v>47</v>
      </c>
      <c r="S4458" s="1">
        <v>30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30</v>
      </c>
      <c r="Z4458" s="1">
        <v>0</v>
      </c>
      <c r="AA4458" s="1">
        <v>40</v>
      </c>
      <c r="AB4458" s="1">
        <v>0</v>
      </c>
      <c r="AC4458" s="3">
        <v>11</v>
      </c>
      <c r="AD4458" s="1">
        <v>9.9968100000000001E-3</v>
      </c>
      <c r="AE4458" s="1">
        <v>-6.8566986796565199E-2</v>
      </c>
      <c r="AF4458" s="1">
        <v>1</v>
      </c>
      <c r="AG4458" s="1">
        <v>1</v>
      </c>
      <c r="AH4458" s="1">
        <v>11</v>
      </c>
      <c r="AI4458" s="1">
        <v>3</v>
      </c>
      <c r="AJ4458" s="1">
        <v>3</v>
      </c>
      <c r="AK4458" s="1">
        <v>51</v>
      </c>
    </row>
    <row r="4459" spans="1:37" x14ac:dyDescent="0.2">
      <c r="A4459" t="s">
        <v>4457</v>
      </c>
      <c r="B4459" t="s">
        <v>5123</v>
      </c>
      <c r="C4459" t="s">
        <v>5383</v>
      </c>
      <c r="D4459" t="s">
        <v>13777</v>
      </c>
      <c r="E4459" t="s">
        <v>13794</v>
      </c>
      <c r="F4459" s="35" t="s">
        <v>13795</v>
      </c>
      <c r="G4459" s="1" t="s">
        <v>5104</v>
      </c>
      <c r="H4459" s="1" t="s">
        <v>5104</v>
      </c>
      <c r="I4459" s="3">
        <v>1</v>
      </c>
      <c r="J4459" s="1">
        <v>1</v>
      </c>
      <c r="K4459" s="1">
        <v>1</v>
      </c>
      <c r="L4459" s="3">
        <v>1</v>
      </c>
      <c r="M4459" s="6">
        <v>11.8</v>
      </c>
      <c r="N4459" s="13">
        <v>11.8</v>
      </c>
      <c r="O4459" s="3">
        <v>44</v>
      </c>
      <c r="P4459" s="1">
        <v>5</v>
      </c>
      <c r="Q4459" s="1">
        <v>5</v>
      </c>
      <c r="R4459" s="3">
        <v>1</v>
      </c>
      <c r="S4459" s="1">
        <v>30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30</v>
      </c>
      <c r="Z4459" s="1">
        <v>0</v>
      </c>
      <c r="AA4459" s="1">
        <v>40</v>
      </c>
      <c r="AB4459" s="1">
        <v>0</v>
      </c>
      <c r="AC4459" s="3">
        <v>11</v>
      </c>
      <c r="AD4459" s="1">
        <v>9.9968100000000001E-3</v>
      </c>
      <c r="AE4459" s="1">
        <v>-6.8566986796565199E-2</v>
      </c>
      <c r="AF4459" s="1">
        <v>1</v>
      </c>
      <c r="AG4459" s="1">
        <v>1</v>
      </c>
      <c r="AH4459" s="1">
        <v>11</v>
      </c>
      <c r="AI4459" s="1">
        <v>3</v>
      </c>
      <c r="AJ4459" s="1">
        <v>3</v>
      </c>
      <c r="AK4459" s="1">
        <v>51</v>
      </c>
    </row>
    <row r="4460" spans="1:37" x14ac:dyDescent="0.2">
      <c r="A4460" t="s">
        <v>4458</v>
      </c>
      <c r="B4460" t="s">
        <v>5123</v>
      </c>
      <c r="C4460" t="s">
        <v>5383</v>
      </c>
      <c r="D4460" t="s">
        <v>13777</v>
      </c>
      <c r="E4460" t="s">
        <v>13796</v>
      </c>
      <c r="F4460" s="35" t="s">
        <v>13797</v>
      </c>
      <c r="G4460" s="1" t="s">
        <v>5104</v>
      </c>
      <c r="H4460" s="1" t="s">
        <v>5104</v>
      </c>
      <c r="I4460" s="3">
        <v>1</v>
      </c>
      <c r="J4460" s="1">
        <v>1</v>
      </c>
      <c r="K4460" s="1">
        <v>1</v>
      </c>
      <c r="L4460" s="3">
        <v>1</v>
      </c>
      <c r="M4460" s="6">
        <v>11.5</v>
      </c>
      <c r="N4460" s="13">
        <v>11.5</v>
      </c>
      <c r="O4460" s="3">
        <v>44</v>
      </c>
      <c r="P4460" s="1">
        <v>4.37</v>
      </c>
      <c r="Q4460" s="1">
        <v>4.37</v>
      </c>
      <c r="R4460" s="3">
        <v>47</v>
      </c>
      <c r="S4460" s="1">
        <v>30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30</v>
      </c>
      <c r="Z4460" s="1">
        <v>0</v>
      </c>
      <c r="AA4460" s="1">
        <v>40</v>
      </c>
      <c r="AB4460" s="1">
        <v>0</v>
      </c>
      <c r="AC4460" s="3">
        <v>11</v>
      </c>
      <c r="AD4460" s="1">
        <v>9.9968100000000001E-3</v>
      </c>
      <c r="AE4460" s="1">
        <v>-6.8566986796565199E-2</v>
      </c>
      <c r="AF4460" s="1">
        <v>1</v>
      </c>
      <c r="AG4460" s="1">
        <v>1</v>
      </c>
      <c r="AH4460" s="1">
        <v>11</v>
      </c>
      <c r="AI4460" s="1">
        <v>2</v>
      </c>
      <c r="AJ4460" s="1">
        <v>2</v>
      </c>
      <c r="AK4460" s="1">
        <v>51</v>
      </c>
    </row>
    <row r="4461" spans="1:37" x14ac:dyDescent="0.2">
      <c r="A4461" t="s">
        <v>4459</v>
      </c>
      <c r="B4461" t="s">
        <v>5123</v>
      </c>
      <c r="C4461" t="s">
        <v>5131</v>
      </c>
      <c r="D4461" t="s">
        <v>13798</v>
      </c>
      <c r="E4461" t="s">
        <v>5917</v>
      </c>
      <c r="F4461" s="35" t="s">
        <v>13799</v>
      </c>
      <c r="G4461" s="1" t="s">
        <v>5106</v>
      </c>
      <c r="H4461" s="1" t="s">
        <v>5106</v>
      </c>
      <c r="I4461" s="3">
        <v>1</v>
      </c>
      <c r="J4461" s="1">
        <v>0</v>
      </c>
      <c r="K4461" s="1">
        <v>0</v>
      </c>
      <c r="L4461" s="3">
        <v>1</v>
      </c>
      <c r="M4461" s="6">
        <v>179</v>
      </c>
      <c r="N4461" s="13">
        <v>179</v>
      </c>
      <c r="O4461" s="3">
        <v>44</v>
      </c>
      <c r="P4461" s="1">
        <v>5.44</v>
      </c>
      <c r="Q4461" s="1">
        <v>5.44</v>
      </c>
      <c r="R4461" s="3">
        <v>47</v>
      </c>
      <c r="S4461" s="1">
        <v>50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50</v>
      </c>
      <c r="AC4461" s="3">
        <v>11</v>
      </c>
      <c r="AD4461" s="1">
        <v>6.7924550000000002E-3</v>
      </c>
      <c r="AE4461" s="1">
        <v>6.55723063631449E-2</v>
      </c>
      <c r="AF4461" s="1">
        <v>1</v>
      </c>
      <c r="AG4461" s="1">
        <v>1</v>
      </c>
      <c r="AH4461" s="1">
        <v>11</v>
      </c>
      <c r="AI4461" s="1">
        <v>2</v>
      </c>
      <c r="AJ4461" s="1">
        <v>2</v>
      </c>
      <c r="AK4461" s="1">
        <v>51</v>
      </c>
    </row>
    <row r="4462" spans="1:37" x14ac:dyDescent="0.2">
      <c r="A4462" t="s">
        <v>4460</v>
      </c>
      <c r="B4462" t="s">
        <v>5123</v>
      </c>
      <c r="C4462" t="s">
        <v>5131</v>
      </c>
      <c r="D4462" t="s">
        <v>13798</v>
      </c>
      <c r="E4462" t="s">
        <v>9890</v>
      </c>
      <c r="F4462" s="35" t="s">
        <v>13800</v>
      </c>
      <c r="G4462" s="1" t="s">
        <v>5106</v>
      </c>
      <c r="H4462" s="1" t="s">
        <v>5106</v>
      </c>
      <c r="I4462" s="3">
        <v>1</v>
      </c>
      <c r="J4462" s="1">
        <v>0</v>
      </c>
      <c r="K4462" s="1">
        <v>0</v>
      </c>
      <c r="L4462" s="3">
        <v>1</v>
      </c>
      <c r="M4462" s="6">
        <v>55.7</v>
      </c>
      <c r="N4462" s="13">
        <v>55.7</v>
      </c>
      <c r="O4462" s="3">
        <v>44</v>
      </c>
      <c r="P4462" s="1">
        <v>5.1349999999999998</v>
      </c>
      <c r="Q4462" s="1">
        <v>5.1349999999999998</v>
      </c>
      <c r="R4462" s="3">
        <v>47</v>
      </c>
      <c r="S4462" s="1">
        <v>50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50</v>
      </c>
      <c r="AC4462" s="3">
        <v>11</v>
      </c>
      <c r="AD4462" s="1">
        <v>6.7924550000000002E-3</v>
      </c>
      <c r="AE4462" s="1">
        <v>6.55723063631449E-2</v>
      </c>
      <c r="AF4462" s="1">
        <v>1</v>
      </c>
      <c r="AG4462" s="1">
        <v>1</v>
      </c>
      <c r="AH4462" s="1">
        <v>11</v>
      </c>
      <c r="AI4462" s="1">
        <v>3</v>
      </c>
      <c r="AJ4462" s="1">
        <v>3</v>
      </c>
      <c r="AK4462" s="1">
        <v>51</v>
      </c>
    </row>
    <row r="4463" spans="1:37" x14ac:dyDescent="0.2">
      <c r="A4463" t="s">
        <v>4461</v>
      </c>
      <c r="B4463" t="s">
        <v>5123</v>
      </c>
      <c r="C4463" t="s">
        <v>5131</v>
      </c>
      <c r="D4463" t="s">
        <v>13798</v>
      </c>
      <c r="E4463" t="s">
        <v>13801</v>
      </c>
      <c r="F4463" s="35" t="s">
        <v>13802</v>
      </c>
      <c r="G4463" s="1" t="s">
        <v>5106</v>
      </c>
      <c r="H4463" s="1" t="s">
        <v>5106</v>
      </c>
      <c r="I4463" s="3">
        <v>1</v>
      </c>
      <c r="J4463" s="1">
        <v>0</v>
      </c>
      <c r="K4463" s="1">
        <v>0</v>
      </c>
      <c r="L4463" s="3">
        <v>1</v>
      </c>
      <c r="M4463" s="6">
        <v>198</v>
      </c>
      <c r="N4463" s="13">
        <v>198</v>
      </c>
      <c r="O4463" s="3">
        <v>44</v>
      </c>
      <c r="P4463" s="1">
        <v>5.44</v>
      </c>
      <c r="Q4463" s="1">
        <v>5.44</v>
      </c>
      <c r="R4463" s="3">
        <v>47</v>
      </c>
      <c r="S4463" s="1">
        <v>50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50</v>
      </c>
      <c r="AC4463" s="3">
        <v>11</v>
      </c>
      <c r="AD4463" s="1">
        <v>6.7924550000000002E-3</v>
      </c>
      <c r="AE4463" s="1">
        <v>6.55723063631449E-2</v>
      </c>
      <c r="AF4463" s="1">
        <v>1</v>
      </c>
      <c r="AG4463" s="1">
        <v>1</v>
      </c>
      <c r="AH4463" s="1">
        <v>11</v>
      </c>
      <c r="AI4463" s="1">
        <v>3</v>
      </c>
      <c r="AJ4463" s="1">
        <v>3</v>
      </c>
      <c r="AK4463" s="1">
        <v>51</v>
      </c>
    </row>
    <row r="4464" spans="1:37" x14ac:dyDescent="0.2">
      <c r="A4464" t="s">
        <v>4462</v>
      </c>
      <c r="B4464" t="s">
        <v>5123</v>
      </c>
      <c r="C4464" t="s">
        <v>5131</v>
      </c>
      <c r="D4464" t="s">
        <v>13798</v>
      </c>
      <c r="E4464" t="s">
        <v>13430</v>
      </c>
      <c r="F4464" s="35" t="s">
        <v>13803</v>
      </c>
      <c r="G4464" s="1" t="s">
        <v>5106</v>
      </c>
      <c r="H4464" s="1" t="s">
        <v>5106</v>
      </c>
      <c r="I4464" s="3">
        <v>1</v>
      </c>
      <c r="J4464" s="1">
        <v>0</v>
      </c>
      <c r="K4464" s="1">
        <v>0</v>
      </c>
      <c r="L4464" s="3">
        <v>1</v>
      </c>
      <c r="M4464" s="6">
        <v>214</v>
      </c>
      <c r="N4464" s="13">
        <v>214</v>
      </c>
      <c r="O4464" s="3">
        <v>44</v>
      </c>
      <c r="P4464" s="1">
        <v>6.875</v>
      </c>
      <c r="Q4464" s="1">
        <v>6.875</v>
      </c>
      <c r="R4464" s="3">
        <v>47</v>
      </c>
      <c r="S4464" s="1">
        <v>50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50</v>
      </c>
      <c r="AC4464" s="3">
        <v>11</v>
      </c>
      <c r="AD4464" s="1">
        <v>6.7924550000000002E-3</v>
      </c>
      <c r="AE4464" s="1">
        <v>6.55723063631449E-2</v>
      </c>
      <c r="AF4464" s="1">
        <v>1</v>
      </c>
      <c r="AG4464" s="1">
        <v>1</v>
      </c>
      <c r="AH4464" s="1">
        <v>11</v>
      </c>
      <c r="AI4464" s="1">
        <v>3</v>
      </c>
      <c r="AJ4464" s="1">
        <v>3</v>
      </c>
      <c r="AK4464" s="1">
        <v>51</v>
      </c>
    </row>
    <row r="4465" spans="1:37" x14ac:dyDescent="0.2">
      <c r="A4465" t="s">
        <v>4463</v>
      </c>
      <c r="B4465" t="s">
        <v>5123</v>
      </c>
      <c r="C4465" t="s">
        <v>5131</v>
      </c>
      <c r="D4465" t="s">
        <v>13798</v>
      </c>
      <c r="E4465" t="s">
        <v>5757</v>
      </c>
      <c r="F4465" s="35" t="s">
        <v>13804</v>
      </c>
      <c r="G4465" s="1" t="s">
        <v>5106</v>
      </c>
      <c r="H4465" s="1" t="s">
        <v>5106</v>
      </c>
      <c r="I4465" s="3">
        <v>1</v>
      </c>
      <c r="J4465" s="1">
        <v>0</v>
      </c>
      <c r="K4465" s="1">
        <v>0</v>
      </c>
      <c r="L4465" s="3">
        <v>1</v>
      </c>
      <c r="M4465" s="6">
        <v>171.5</v>
      </c>
      <c r="N4465" s="13">
        <v>171.5</v>
      </c>
      <c r="O4465" s="3">
        <v>44</v>
      </c>
      <c r="P4465" s="1">
        <v>5.44</v>
      </c>
      <c r="Q4465" s="1">
        <v>5.44</v>
      </c>
      <c r="R4465" s="3">
        <v>47</v>
      </c>
      <c r="S4465" s="1">
        <v>50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50</v>
      </c>
      <c r="AC4465" s="3">
        <v>11</v>
      </c>
      <c r="AD4465" s="1">
        <v>6.7924550000000002E-3</v>
      </c>
      <c r="AE4465" s="1">
        <v>6.55723063631449E-2</v>
      </c>
      <c r="AF4465" s="1">
        <v>1</v>
      </c>
      <c r="AG4465" s="1">
        <v>1</v>
      </c>
      <c r="AH4465" s="1">
        <v>11</v>
      </c>
      <c r="AI4465" s="1">
        <v>4</v>
      </c>
      <c r="AJ4465" s="1">
        <v>4</v>
      </c>
      <c r="AK4465" s="1">
        <v>51</v>
      </c>
    </row>
    <row r="4466" spans="1:37" x14ac:dyDescent="0.2">
      <c r="A4466" t="s">
        <v>4464</v>
      </c>
      <c r="B4466" t="s">
        <v>5123</v>
      </c>
      <c r="C4466" t="s">
        <v>5131</v>
      </c>
      <c r="D4466" t="s">
        <v>13798</v>
      </c>
      <c r="E4466" t="s">
        <v>6362</v>
      </c>
      <c r="F4466" s="35" t="s">
        <v>13805</v>
      </c>
      <c r="G4466" s="1" t="s">
        <v>5106</v>
      </c>
      <c r="H4466" s="1" t="s">
        <v>5106</v>
      </c>
      <c r="I4466" s="3">
        <v>1</v>
      </c>
      <c r="J4466" s="1">
        <v>1</v>
      </c>
      <c r="K4466" s="1">
        <v>1</v>
      </c>
      <c r="L4466" s="3">
        <v>1</v>
      </c>
      <c r="M4466" s="6">
        <v>92.4</v>
      </c>
      <c r="N4466" s="13">
        <v>92.4</v>
      </c>
      <c r="O4466" s="3">
        <v>44</v>
      </c>
      <c r="P4466" s="1">
        <v>5.44</v>
      </c>
      <c r="Q4466" s="1">
        <v>5.44</v>
      </c>
      <c r="R4466" s="3">
        <v>47</v>
      </c>
      <c r="S4466" s="1">
        <v>50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50</v>
      </c>
      <c r="AC4466" s="3">
        <v>11</v>
      </c>
      <c r="AD4466" s="1">
        <v>6.7924550000000002E-3</v>
      </c>
      <c r="AE4466" s="1">
        <v>6.55723063631449E-2</v>
      </c>
      <c r="AF4466" s="1">
        <v>1</v>
      </c>
      <c r="AG4466" s="1">
        <v>1</v>
      </c>
      <c r="AH4466" s="1">
        <v>11</v>
      </c>
      <c r="AI4466" s="1">
        <v>2</v>
      </c>
      <c r="AJ4466" s="1">
        <v>2</v>
      </c>
      <c r="AK4466" s="1">
        <v>51</v>
      </c>
    </row>
    <row r="4467" spans="1:37" x14ac:dyDescent="0.2">
      <c r="A4467" t="s">
        <v>4465</v>
      </c>
      <c r="B4467" t="s">
        <v>5123</v>
      </c>
      <c r="C4467" t="s">
        <v>5131</v>
      </c>
      <c r="D4467" t="s">
        <v>13798</v>
      </c>
      <c r="E4467" t="s">
        <v>5759</v>
      </c>
      <c r="F4467" s="35" t="s">
        <v>13806</v>
      </c>
      <c r="G4467" s="1" t="s">
        <v>5106</v>
      </c>
      <c r="H4467" s="1" t="s">
        <v>5106</v>
      </c>
      <c r="I4467" s="3">
        <v>1</v>
      </c>
      <c r="J4467" s="1">
        <v>0</v>
      </c>
      <c r="K4467" s="1">
        <v>0</v>
      </c>
      <c r="L4467" s="3">
        <v>1</v>
      </c>
      <c r="M4467" s="6">
        <v>140.5</v>
      </c>
      <c r="N4467" s="13">
        <v>140.5</v>
      </c>
      <c r="O4467" s="3">
        <v>44</v>
      </c>
      <c r="P4467" s="1">
        <v>6.25</v>
      </c>
      <c r="Q4467" s="1">
        <v>6.25</v>
      </c>
      <c r="R4467" s="3">
        <v>47</v>
      </c>
      <c r="S4467" s="1">
        <v>50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50</v>
      </c>
      <c r="AC4467" s="3">
        <v>11</v>
      </c>
      <c r="AD4467" s="1">
        <v>6.7924550000000002E-3</v>
      </c>
      <c r="AE4467" s="1">
        <v>6.55723063631449E-2</v>
      </c>
      <c r="AF4467" s="1">
        <v>1</v>
      </c>
      <c r="AG4467" s="1">
        <v>1</v>
      </c>
      <c r="AH4467" s="1">
        <v>11</v>
      </c>
      <c r="AI4467" s="1">
        <v>6</v>
      </c>
      <c r="AJ4467" s="1">
        <v>6</v>
      </c>
      <c r="AK4467" s="1">
        <v>51</v>
      </c>
    </row>
    <row r="4468" spans="1:37" x14ac:dyDescent="0.2">
      <c r="A4468" t="s">
        <v>4466</v>
      </c>
      <c r="B4468" t="s">
        <v>5123</v>
      </c>
      <c r="C4468" t="s">
        <v>5131</v>
      </c>
      <c r="D4468" t="s">
        <v>13798</v>
      </c>
      <c r="E4468" t="s">
        <v>5177</v>
      </c>
      <c r="F4468" s="35" t="s">
        <v>13807</v>
      </c>
      <c r="G4468" s="1" t="s">
        <v>5105</v>
      </c>
      <c r="H4468" s="1" t="s">
        <v>5105</v>
      </c>
      <c r="I4468" s="3">
        <v>1</v>
      </c>
      <c r="J4468" s="1">
        <v>0</v>
      </c>
      <c r="K4468" s="1">
        <v>0</v>
      </c>
      <c r="L4468" s="3">
        <v>1</v>
      </c>
      <c r="M4468" s="6">
        <v>135.5</v>
      </c>
      <c r="N4468" s="13">
        <v>135.5</v>
      </c>
      <c r="O4468" s="3">
        <v>44</v>
      </c>
      <c r="P4468" s="1">
        <v>8.5</v>
      </c>
      <c r="Q4468" s="1">
        <v>8.5</v>
      </c>
      <c r="R4468" s="3">
        <v>1</v>
      </c>
      <c r="S4468" s="1">
        <v>50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50</v>
      </c>
      <c r="AC4468" s="3">
        <v>11</v>
      </c>
      <c r="AD4468" s="1">
        <v>6.7924550000000002E-3</v>
      </c>
      <c r="AE4468" s="1">
        <v>6.55723063631449E-2</v>
      </c>
      <c r="AF4468" s="1">
        <v>1</v>
      </c>
      <c r="AG4468" s="1">
        <v>1</v>
      </c>
      <c r="AH4468" s="1">
        <v>11</v>
      </c>
      <c r="AI4468" s="1">
        <v>1</v>
      </c>
      <c r="AJ4468" s="1">
        <v>1</v>
      </c>
      <c r="AK4468" s="1">
        <v>51</v>
      </c>
    </row>
    <row r="4469" spans="1:37" x14ac:dyDescent="0.2">
      <c r="A4469" t="s">
        <v>4467</v>
      </c>
      <c r="B4469" t="s">
        <v>5123</v>
      </c>
      <c r="C4469" t="s">
        <v>5131</v>
      </c>
      <c r="D4469" t="s">
        <v>13798</v>
      </c>
      <c r="E4469" t="s">
        <v>13808</v>
      </c>
      <c r="F4469" s="35" t="s">
        <v>13809</v>
      </c>
      <c r="G4469" s="1" t="s">
        <v>5106</v>
      </c>
      <c r="H4469" s="1" t="s">
        <v>5106</v>
      </c>
      <c r="I4469" s="3">
        <v>1</v>
      </c>
      <c r="J4469" s="1">
        <v>0</v>
      </c>
      <c r="K4469" s="1">
        <v>0</v>
      </c>
      <c r="L4469" s="3">
        <v>1</v>
      </c>
      <c r="M4469" s="6">
        <v>120</v>
      </c>
      <c r="N4469" s="13">
        <v>120</v>
      </c>
      <c r="O4469" s="3">
        <v>44</v>
      </c>
      <c r="P4469" s="1">
        <v>5.44</v>
      </c>
      <c r="Q4469" s="1">
        <v>5.44</v>
      </c>
      <c r="R4469" s="3">
        <v>47</v>
      </c>
      <c r="S4469" s="1">
        <v>50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50</v>
      </c>
      <c r="AC4469" s="3">
        <v>11</v>
      </c>
      <c r="AD4469" s="1">
        <v>6.7924550000000002E-3</v>
      </c>
      <c r="AE4469" s="1">
        <v>6.55723063631449E-2</v>
      </c>
      <c r="AF4469" s="1">
        <v>1</v>
      </c>
      <c r="AG4469" s="1">
        <v>1</v>
      </c>
      <c r="AH4469" s="1">
        <v>11</v>
      </c>
      <c r="AI4469" s="1">
        <v>2</v>
      </c>
      <c r="AJ4469" s="1">
        <v>2</v>
      </c>
      <c r="AK4469" s="1">
        <v>51</v>
      </c>
    </row>
    <row r="4470" spans="1:37" x14ac:dyDescent="0.2">
      <c r="A4470" t="s">
        <v>4468</v>
      </c>
      <c r="B4470" t="s">
        <v>5123</v>
      </c>
      <c r="C4470" t="s">
        <v>5131</v>
      </c>
      <c r="D4470" t="s">
        <v>13798</v>
      </c>
      <c r="E4470" t="s">
        <v>13810</v>
      </c>
      <c r="F4470" s="35" t="s">
        <v>13811</v>
      </c>
      <c r="G4470" s="1" t="s">
        <v>5105</v>
      </c>
      <c r="H4470" s="1" t="s">
        <v>5105</v>
      </c>
      <c r="I4470" s="3">
        <v>1</v>
      </c>
      <c r="J4470" s="1">
        <v>0</v>
      </c>
      <c r="K4470" s="1">
        <v>0</v>
      </c>
      <c r="L4470" s="3">
        <v>1</v>
      </c>
      <c r="M4470" s="6">
        <v>122</v>
      </c>
      <c r="N4470" s="13">
        <v>122</v>
      </c>
      <c r="O4470" s="3">
        <v>44</v>
      </c>
      <c r="P4470" s="1">
        <v>4</v>
      </c>
      <c r="Q4470" s="1">
        <v>4</v>
      </c>
      <c r="R4470" s="3">
        <v>47</v>
      </c>
      <c r="S4470" s="1">
        <v>50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50</v>
      </c>
      <c r="AC4470" s="3">
        <v>11</v>
      </c>
      <c r="AD4470" s="1">
        <v>6.7924550000000002E-3</v>
      </c>
      <c r="AE4470" s="1">
        <v>6.55723063631449E-2</v>
      </c>
      <c r="AF4470" s="1">
        <v>1</v>
      </c>
      <c r="AG4470" s="1">
        <v>1</v>
      </c>
      <c r="AH4470" s="1">
        <v>11</v>
      </c>
      <c r="AI4470" s="1">
        <v>2</v>
      </c>
      <c r="AJ4470" s="1">
        <v>2</v>
      </c>
      <c r="AK4470" s="1">
        <v>51</v>
      </c>
    </row>
    <row r="4471" spans="1:37" x14ac:dyDescent="0.2">
      <c r="A4471" t="s">
        <v>4469</v>
      </c>
      <c r="B4471" t="s">
        <v>5123</v>
      </c>
      <c r="C4471" t="s">
        <v>5131</v>
      </c>
      <c r="D4471" t="s">
        <v>13798</v>
      </c>
      <c r="E4471" t="s">
        <v>7387</v>
      </c>
      <c r="F4471" s="35" t="s">
        <v>13812</v>
      </c>
      <c r="G4471" s="1" t="s">
        <v>5106</v>
      </c>
      <c r="H4471" s="1" t="s">
        <v>5106</v>
      </c>
      <c r="I4471" s="3">
        <v>1</v>
      </c>
      <c r="J4471" s="1">
        <v>0</v>
      </c>
      <c r="K4471" s="1">
        <v>0</v>
      </c>
      <c r="L4471" s="3">
        <v>1</v>
      </c>
      <c r="M4471" s="6">
        <v>88.7</v>
      </c>
      <c r="N4471" s="13">
        <v>88.7</v>
      </c>
      <c r="O4471" s="3">
        <v>44</v>
      </c>
      <c r="P4471" s="1">
        <v>5.44</v>
      </c>
      <c r="Q4471" s="1">
        <v>5.44</v>
      </c>
      <c r="R4471" s="3">
        <v>47</v>
      </c>
      <c r="S4471" s="1">
        <v>50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50</v>
      </c>
      <c r="AC4471" s="3">
        <v>11</v>
      </c>
      <c r="AD4471" s="1">
        <v>6.7924550000000002E-3</v>
      </c>
      <c r="AE4471" s="1">
        <v>6.55723063631449E-2</v>
      </c>
      <c r="AF4471" s="1">
        <v>1</v>
      </c>
      <c r="AG4471" s="1">
        <v>1</v>
      </c>
      <c r="AH4471" s="1">
        <v>11</v>
      </c>
      <c r="AI4471" s="1">
        <v>5</v>
      </c>
      <c r="AJ4471" s="1">
        <v>5</v>
      </c>
      <c r="AK4471" s="1">
        <v>51</v>
      </c>
    </row>
    <row r="4472" spans="1:37" x14ac:dyDescent="0.2">
      <c r="A4472" t="s">
        <v>4470</v>
      </c>
      <c r="B4472" t="s">
        <v>5123</v>
      </c>
      <c r="C4472" t="s">
        <v>5131</v>
      </c>
      <c r="D4472" t="s">
        <v>13798</v>
      </c>
      <c r="E4472" t="s">
        <v>8995</v>
      </c>
      <c r="F4472" s="35" t="s">
        <v>13813</v>
      </c>
      <c r="G4472" s="1" t="s">
        <v>5106</v>
      </c>
      <c r="H4472" s="1" t="s">
        <v>5106</v>
      </c>
      <c r="I4472" s="3">
        <v>1</v>
      </c>
      <c r="J4472" s="1">
        <v>0</v>
      </c>
      <c r="K4472" s="1">
        <v>0</v>
      </c>
      <c r="L4472" s="3">
        <v>1</v>
      </c>
      <c r="M4472" s="6">
        <v>36.5</v>
      </c>
      <c r="N4472" s="13">
        <v>36.5</v>
      </c>
      <c r="O4472" s="3">
        <v>44</v>
      </c>
      <c r="P4472" s="1">
        <v>5.44</v>
      </c>
      <c r="Q4472" s="1">
        <v>5.44</v>
      </c>
      <c r="R4472" s="3">
        <v>47</v>
      </c>
      <c r="S4472" s="1">
        <v>50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50</v>
      </c>
      <c r="AC4472" s="3">
        <v>11</v>
      </c>
      <c r="AD4472" s="1">
        <v>6.7924550000000002E-3</v>
      </c>
      <c r="AE4472" s="1">
        <v>6.5572306363144997E-2</v>
      </c>
      <c r="AF4472" s="1">
        <v>1</v>
      </c>
      <c r="AG4472" s="1">
        <v>1</v>
      </c>
      <c r="AH4472" s="1">
        <v>11</v>
      </c>
      <c r="AI4472" s="1">
        <v>1</v>
      </c>
      <c r="AJ4472" s="1">
        <v>1</v>
      </c>
      <c r="AK4472" s="11">
        <v>1</v>
      </c>
    </row>
    <row r="4473" spans="1:37" x14ac:dyDescent="0.2">
      <c r="A4473" t="s">
        <v>4471</v>
      </c>
      <c r="B4473" t="s">
        <v>5123</v>
      </c>
      <c r="C4473" t="s">
        <v>5131</v>
      </c>
      <c r="D4473" t="s">
        <v>13798</v>
      </c>
      <c r="E4473" t="s">
        <v>13814</v>
      </c>
      <c r="F4473" s="35" t="s">
        <v>13815</v>
      </c>
      <c r="G4473" s="1" t="s">
        <v>5105</v>
      </c>
      <c r="H4473" s="1" t="s">
        <v>5105</v>
      </c>
      <c r="I4473" s="3">
        <v>1</v>
      </c>
      <c r="J4473" s="1">
        <v>1</v>
      </c>
      <c r="K4473" s="1">
        <v>1</v>
      </c>
      <c r="L4473" s="3">
        <v>1</v>
      </c>
      <c r="M4473" s="6">
        <v>50</v>
      </c>
      <c r="N4473" s="13">
        <v>50</v>
      </c>
      <c r="O4473" s="3">
        <v>44</v>
      </c>
      <c r="P4473" s="1">
        <v>5.44</v>
      </c>
      <c r="Q4473" s="1">
        <v>5.44</v>
      </c>
      <c r="R4473" s="3">
        <v>47</v>
      </c>
      <c r="S4473" s="1">
        <v>50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50</v>
      </c>
      <c r="AC4473" s="3">
        <v>11</v>
      </c>
      <c r="AD4473" s="1">
        <v>6.7924550000000002E-3</v>
      </c>
      <c r="AE4473" s="1">
        <v>6.5572306363144997E-2</v>
      </c>
      <c r="AF4473" s="1">
        <v>1</v>
      </c>
      <c r="AG4473" s="1">
        <v>1</v>
      </c>
      <c r="AH4473" s="1">
        <v>11</v>
      </c>
      <c r="AI4473" s="1">
        <v>3</v>
      </c>
      <c r="AJ4473" s="1">
        <v>3</v>
      </c>
      <c r="AK4473" s="1">
        <v>51</v>
      </c>
    </row>
    <row r="4474" spans="1:37" x14ac:dyDescent="0.2">
      <c r="A4474" t="s">
        <v>4472</v>
      </c>
      <c r="B4474" t="s">
        <v>5123</v>
      </c>
      <c r="C4474" t="s">
        <v>5131</v>
      </c>
      <c r="D4474" t="s">
        <v>13816</v>
      </c>
      <c r="E4474" t="s">
        <v>10362</v>
      </c>
      <c r="F4474" s="35" t="s">
        <v>13817</v>
      </c>
      <c r="G4474" s="1" t="s">
        <v>5104</v>
      </c>
      <c r="H4474" s="1" t="s">
        <v>5104</v>
      </c>
      <c r="I4474" s="3">
        <v>2</v>
      </c>
      <c r="J4474" s="1">
        <v>0</v>
      </c>
      <c r="K4474" s="1">
        <v>0</v>
      </c>
      <c r="L4474" s="3">
        <v>1</v>
      </c>
      <c r="M4474" s="6">
        <v>50</v>
      </c>
      <c r="N4474" s="13">
        <v>50</v>
      </c>
      <c r="O4474" s="3">
        <v>44</v>
      </c>
      <c r="P4474" s="1" t="s">
        <v>2</v>
      </c>
      <c r="Q4474" s="1">
        <v>3.0173999999999999</v>
      </c>
      <c r="R4474" s="3" t="s">
        <v>14989</v>
      </c>
      <c r="S4474" s="1">
        <v>20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10</v>
      </c>
      <c r="Z4474" s="1">
        <v>0</v>
      </c>
      <c r="AA4474" s="1">
        <v>40</v>
      </c>
      <c r="AB4474" s="1">
        <v>30</v>
      </c>
      <c r="AC4474" s="3">
        <v>11</v>
      </c>
      <c r="AD4474" s="1">
        <v>-3.6722113000000001E-2</v>
      </c>
      <c r="AE4474" s="1">
        <v>-5.4924045430877798E-3</v>
      </c>
      <c r="AF4474" s="1">
        <v>1</v>
      </c>
      <c r="AG4474" s="1">
        <v>1</v>
      </c>
      <c r="AH4474" s="1">
        <v>11</v>
      </c>
      <c r="AI4474" s="1">
        <v>3</v>
      </c>
      <c r="AJ4474" s="1">
        <v>3</v>
      </c>
      <c r="AK4474" s="1">
        <v>51</v>
      </c>
    </row>
    <row r="4475" spans="1:37" x14ac:dyDescent="0.2">
      <c r="A4475" t="s">
        <v>4473</v>
      </c>
      <c r="B4475" t="s">
        <v>5123</v>
      </c>
      <c r="C4475" t="s">
        <v>5131</v>
      </c>
      <c r="D4475" t="s">
        <v>13816</v>
      </c>
      <c r="E4475" t="s">
        <v>13818</v>
      </c>
      <c r="F4475" s="35" t="s">
        <v>13819</v>
      </c>
      <c r="G4475" s="1" t="s">
        <v>2</v>
      </c>
      <c r="H4475" s="1" t="s">
        <v>5104</v>
      </c>
      <c r="I4475" s="14" t="s">
        <v>14989</v>
      </c>
      <c r="J4475" s="1" t="s">
        <v>2</v>
      </c>
      <c r="K4475" s="1">
        <v>0</v>
      </c>
      <c r="L4475" s="14" t="s">
        <v>14989</v>
      </c>
      <c r="M4475" s="6">
        <v>71</v>
      </c>
      <c r="N4475" s="13">
        <v>71</v>
      </c>
      <c r="O4475" s="3">
        <v>44</v>
      </c>
      <c r="P4475" s="1" t="s">
        <v>2</v>
      </c>
      <c r="Q4475" s="1">
        <v>3.9943</v>
      </c>
      <c r="R4475" s="3" t="s">
        <v>14989</v>
      </c>
      <c r="S4475" s="1">
        <v>20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10</v>
      </c>
      <c r="Z4475" s="1">
        <v>0</v>
      </c>
      <c r="AA4475" s="1">
        <v>40</v>
      </c>
      <c r="AB4475" s="1">
        <v>30</v>
      </c>
      <c r="AC4475" s="3">
        <v>11</v>
      </c>
      <c r="AD4475" s="1">
        <v>-3.6722113000000001E-2</v>
      </c>
      <c r="AE4475" s="1">
        <v>-5.4924045430877703E-3</v>
      </c>
      <c r="AF4475" s="1">
        <v>1</v>
      </c>
      <c r="AG4475" s="1">
        <v>1</v>
      </c>
      <c r="AH4475" s="1">
        <v>11</v>
      </c>
      <c r="AI4475" s="1">
        <v>1</v>
      </c>
      <c r="AJ4475" s="1">
        <v>1</v>
      </c>
      <c r="AK4475" s="1">
        <v>51</v>
      </c>
    </row>
    <row r="4476" spans="1:37" x14ac:dyDescent="0.2">
      <c r="A4476" t="s">
        <v>4474</v>
      </c>
      <c r="B4476" t="s">
        <v>5412</v>
      </c>
      <c r="C4476" t="s">
        <v>5413</v>
      </c>
      <c r="D4476" t="s">
        <v>13820</v>
      </c>
      <c r="E4476" t="s">
        <v>5751</v>
      </c>
      <c r="F4476" s="35" t="s">
        <v>13821</v>
      </c>
      <c r="G4476" s="1" t="s">
        <v>5105</v>
      </c>
      <c r="H4476" s="1" t="s">
        <v>5105</v>
      </c>
      <c r="I4476" s="3">
        <v>1</v>
      </c>
      <c r="J4476" s="1">
        <v>0</v>
      </c>
      <c r="K4476" s="1">
        <v>0</v>
      </c>
      <c r="L4476" s="3">
        <v>1</v>
      </c>
      <c r="M4476" s="6">
        <v>7980</v>
      </c>
      <c r="N4476" s="13">
        <v>7980</v>
      </c>
      <c r="O4476" s="3">
        <v>44</v>
      </c>
      <c r="P4476" s="1">
        <v>1.02</v>
      </c>
      <c r="Q4476" s="1">
        <v>1.02</v>
      </c>
      <c r="R4476" s="3">
        <v>47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10</v>
      </c>
      <c r="Z4476" s="1">
        <v>0</v>
      </c>
      <c r="AA4476" s="1">
        <v>10</v>
      </c>
      <c r="AB4476" s="1">
        <v>80</v>
      </c>
      <c r="AC4476" s="3">
        <v>11</v>
      </c>
      <c r="AD4476" s="1">
        <v>-9.6854295000000007E-2</v>
      </c>
      <c r="AE4476" s="1">
        <v>3.80265206107279E-2</v>
      </c>
      <c r="AF4476" s="1">
        <v>3</v>
      </c>
      <c r="AG4476" s="1">
        <v>3</v>
      </c>
      <c r="AH4476" s="1">
        <v>11</v>
      </c>
      <c r="AI4476" s="1">
        <v>2</v>
      </c>
      <c r="AJ4476" s="1">
        <v>2</v>
      </c>
      <c r="AK4476" s="1">
        <v>51</v>
      </c>
    </row>
    <row r="4477" spans="1:37" x14ac:dyDescent="0.2">
      <c r="A4477" t="s">
        <v>4475</v>
      </c>
      <c r="B4477" t="s">
        <v>5565</v>
      </c>
      <c r="C4477" t="s">
        <v>5566</v>
      </c>
      <c r="D4477" t="s">
        <v>13822</v>
      </c>
      <c r="E4477" t="s">
        <v>13823</v>
      </c>
      <c r="F4477" s="35" t="s">
        <v>13824</v>
      </c>
      <c r="G4477" s="1" t="s">
        <v>5104</v>
      </c>
      <c r="H4477" s="1" t="s">
        <v>5104</v>
      </c>
      <c r="I4477" s="3">
        <v>2</v>
      </c>
      <c r="J4477" s="1">
        <v>0</v>
      </c>
      <c r="K4477" s="1">
        <v>0</v>
      </c>
      <c r="L4477" s="3">
        <v>1</v>
      </c>
      <c r="M4477" s="6">
        <v>22.5</v>
      </c>
      <c r="N4477" s="13">
        <v>22.5</v>
      </c>
      <c r="O4477" s="3">
        <v>44</v>
      </c>
      <c r="P4477" s="1" t="s">
        <v>2</v>
      </c>
      <c r="Q4477" s="1">
        <v>3.9133</v>
      </c>
      <c r="R4477" s="3" t="s">
        <v>14989</v>
      </c>
      <c r="S4477" s="1">
        <v>80</v>
      </c>
      <c r="T4477" s="1">
        <v>10</v>
      </c>
      <c r="U4477" s="1">
        <v>10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3">
        <v>11</v>
      </c>
      <c r="AD4477" s="1">
        <v>0.10955000400000001</v>
      </c>
      <c r="AE4477" s="1">
        <v>2.0657371683968799E-2</v>
      </c>
      <c r="AF4477" s="1">
        <v>1</v>
      </c>
      <c r="AG4477" s="1">
        <v>1</v>
      </c>
      <c r="AH4477" s="1">
        <v>11</v>
      </c>
      <c r="AI4477" s="1">
        <v>1</v>
      </c>
      <c r="AJ4477" s="1">
        <v>1</v>
      </c>
      <c r="AK4477" s="1">
        <v>51</v>
      </c>
    </row>
    <row r="4478" spans="1:37" x14ac:dyDescent="0.2">
      <c r="A4478" t="s">
        <v>4476</v>
      </c>
      <c r="B4478" t="s">
        <v>5565</v>
      </c>
      <c r="C4478" t="s">
        <v>5566</v>
      </c>
      <c r="D4478" t="s">
        <v>13822</v>
      </c>
      <c r="E4478" t="s">
        <v>12854</v>
      </c>
      <c r="F4478" s="35" t="s">
        <v>13825</v>
      </c>
      <c r="G4478" s="1" t="s">
        <v>5104</v>
      </c>
      <c r="H4478" s="1" t="s">
        <v>5104</v>
      </c>
      <c r="I4478" s="3">
        <v>2</v>
      </c>
      <c r="J4478" s="1">
        <v>0</v>
      </c>
      <c r="K4478" s="1">
        <v>0</v>
      </c>
      <c r="L4478" s="3">
        <v>1</v>
      </c>
      <c r="M4478" s="6">
        <v>16</v>
      </c>
      <c r="N4478" s="13">
        <v>16</v>
      </c>
      <c r="O4478" s="3">
        <v>44</v>
      </c>
      <c r="P4478" s="1">
        <v>8.15</v>
      </c>
      <c r="Q4478" s="1">
        <v>8.15</v>
      </c>
      <c r="R4478" s="3">
        <v>47</v>
      </c>
      <c r="S4478" s="1">
        <v>80</v>
      </c>
      <c r="T4478" s="1">
        <v>10</v>
      </c>
      <c r="U4478" s="1">
        <v>10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3">
        <v>11</v>
      </c>
      <c r="AD4478" s="1">
        <v>0.10955000400000001</v>
      </c>
      <c r="AE4478" s="1">
        <v>2.0657371683968799E-2</v>
      </c>
      <c r="AF4478" s="1">
        <v>1</v>
      </c>
      <c r="AG4478" s="1">
        <v>1</v>
      </c>
      <c r="AH4478" s="1">
        <v>11</v>
      </c>
      <c r="AI4478" s="1">
        <v>3</v>
      </c>
      <c r="AJ4478" s="1">
        <v>3</v>
      </c>
      <c r="AK4478" s="1">
        <v>51</v>
      </c>
    </row>
    <row r="4479" spans="1:37" x14ac:dyDescent="0.2">
      <c r="A4479" t="s">
        <v>4477</v>
      </c>
      <c r="B4479" t="s">
        <v>5565</v>
      </c>
      <c r="C4479" t="s">
        <v>5566</v>
      </c>
      <c r="D4479" t="s">
        <v>13822</v>
      </c>
      <c r="E4479" t="s">
        <v>13826</v>
      </c>
      <c r="F4479" s="35" t="s">
        <v>13827</v>
      </c>
      <c r="G4479" s="1" t="s">
        <v>5104</v>
      </c>
      <c r="H4479" s="1" t="s">
        <v>5104</v>
      </c>
      <c r="I4479" s="3">
        <v>2</v>
      </c>
      <c r="J4479" s="1">
        <v>0</v>
      </c>
      <c r="K4479" s="1">
        <v>0</v>
      </c>
      <c r="L4479" s="3">
        <v>1</v>
      </c>
      <c r="M4479" s="6">
        <v>16</v>
      </c>
      <c r="N4479" s="13">
        <v>16</v>
      </c>
      <c r="O4479" s="3">
        <v>44</v>
      </c>
      <c r="P4479" s="1" t="s">
        <v>2</v>
      </c>
      <c r="Q4479" s="1">
        <v>3.4420000000000002</v>
      </c>
      <c r="R4479" s="3" t="s">
        <v>14989</v>
      </c>
      <c r="S4479" s="1">
        <v>80</v>
      </c>
      <c r="T4479" s="1">
        <v>10</v>
      </c>
      <c r="U4479" s="1">
        <v>10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3">
        <v>11</v>
      </c>
      <c r="AD4479" s="1">
        <v>0.10955000400000001</v>
      </c>
      <c r="AE4479" s="1">
        <v>2.0657371683968799E-2</v>
      </c>
      <c r="AF4479" s="1">
        <v>1</v>
      </c>
      <c r="AG4479" s="1">
        <v>1</v>
      </c>
      <c r="AH4479" s="1">
        <v>11</v>
      </c>
      <c r="AI4479" s="1">
        <v>3</v>
      </c>
      <c r="AJ4479" s="1">
        <v>3</v>
      </c>
      <c r="AK4479" s="1">
        <v>51</v>
      </c>
    </row>
    <row r="4480" spans="1:37" x14ac:dyDescent="0.2">
      <c r="A4480" t="s">
        <v>4478</v>
      </c>
      <c r="B4480" t="s">
        <v>5565</v>
      </c>
      <c r="C4480" t="s">
        <v>5566</v>
      </c>
      <c r="D4480" t="s">
        <v>13822</v>
      </c>
      <c r="E4480" t="s">
        <v>13828</v>
      </c>
      <c r="F4480" s="35" t="s">
        <v>13829</v>
      </c>
      <c r="G4480" s="1" t="s">
        <v>5104</v>
      </c>
      <c r="H4480" s="1" t="s">
        <v>5104</v>
      </c>
      <c r="I4480" s="3">
        <v>2</v>
      </c>
      <c r="J4480" s="1">
        <v>0</v>
      </c>
      <c r="K4480" s="1">
        <v>0</v>
      </c>
      <c r="L4480" s="3">
        <v>1</v>
      </c>
      <c r="M4480" s="6">
        <v>25</v>
      </c>
      <c r="N4480" s="13">
        <v>25</v>
      </c>
      <c r="O4480" s="3">
        <v>44</v>
      </c>
      <c r="P4480" s="1">
        <v>7</v>
      </c>
      <c r="Q4480" s="1">
        <v>7</v>
      </c>
      <c r="R4480" s="3">
        <v>1</v>
      </c>
      <c r="S4480" s="1">
        <v>80</v>
      </c>
      <c r="T4480" s="1">
        <v>10</v>
      </c>
      <c r="U4480" s="1">
        <v>10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3">
        <v>11</v>
      </c>
      <c r="AD4480" s="1">
        <v>0.10955000400000001</v>
      </c>
      <c r="AE4480" s="1">
        <v>2.0657371683968799E-2</v>
      </c>
      <c r="AF4480" s="1">
        <v>1</v>
      </c>
      <c r="AG4480" s="1">
        <v>1</v>
      </c>
      <c r="AH4480" s="1">
        <v>11</v>
      </c>
      <c r="AI4480" s="1">
        <v>2</v>
      </c>
      <c r="AJ4480" s="1">
        <v>2</v>
      </c>
      <c r="AK4480" s="1">
        <v>51</v>
      </c>
    </row>
    <row r="4481" spans="1:37" x14ac:dyDescent="0.2">
      <c r="A4481" t="s">
        <v>4479</v>
      </c>
      <c r="B4481" t="s">
        <v>5565</v>
      </c>
      <c r="C4481" t="s">
        <v>5566</v>
      </c>
      <c r="D4481" t="s">
        <v>13822</v>
      </c>
      <c r="E4481" t="s">
        <v>9707</v>
      </c>
      <c r="F4481" s="35" t="s">
        <v>13830</v>
      </c>
      <c r="G4481" s="1" t="s">
        <v>5104</v>
      </c>
      <c r="H4481" s="1" t="s">
        <v>5104</v>
      </c>
      <c r="I4481" s="3">
        <v>1</v>
      </c>
      <c r="J4481" s="1">
        <v>1</v>
      </c>
      <c r="K4481" s="1">
        <v>1</v>
      </c>
      <c r="L4481" s="3">
        <v>41</v>
      </c>
      <c r="M4481" s="6">
        <v>15</v>
      </c>
      <c r="N4481" s="13">
        <v>15</v>
      </c>
      <c r="O4481" s="3">
        <v>44</v>
      </c>
      <c r="P4481" s="1">
        <v>6.76</v>
      </c>
      <c r="Q4481" s="1">
        <v>6.76</v>
      </c>
      <c r="R4481" s="3">
        <v>47</v>
      </c>
      <c r="S4481" s="1">
        <v>80</v>
      </c>
      <c r="T4481" s="1">
        <v>10</v>
      </c>
      <c r="U4481" s="1">
        <v>10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3">
        <v>11</v>
      </c>
      <c r="AD4481" s="1">
        <v>0.10955000400000001</v>
      </c>
      <c r="AE4481" s="1">
        <v>2.0657371683968799E-2</v>
      </c>
      <c r="AF4481" s="1">
        <v>1</v>
      </c>
      <c r="AG4481" s="1">
        <v>1</v>
      </c>
      <c r="AH4481" s="1">
        <v>11</v>
      </c>
      <c r="AI4481" s="1">
        <v>7</v>
      </c>
      <c r="AJ4481" s="1">
        <v>7</v>
      </c>
      <c r="AK4481" s="1">
        <v>51</v>
      </c>
    </row>
    <row r="4482" spans="1:37" x14ac:dyDescent="0.2">
      <c r="A4482" t="s">
        <v>4480</v>
      </c>
      <c r="B4482" t="s">
        <v>5565</v>
      </c>
      <c r="C4482" t="s">
        <v>5566</v>
      </c>
      <c r="D4482" t="s">
        <v>13822</v>
      </c>
      <c r="E4482" t="s">
        <v>7028</v>
      </c>
      <c r="F4482" s="35" t="s">
        <v>13831</v>
      </c>
      <c r="G4482" s="1" t="s">
        <v>5104</v>
      </c>
      <c r="H4482" s="1" t="s">
        <v>5104</v>
      </c>
      <c r="I4482" s="3">
        <v>1</v>
      </c>
      <c r="J4482" s="1">
        <v>0</v>
      </c>
      <c r="K4482" s="1">
        <v>0</v>
      </c>
      <c r="L4482" s="3">
        <v>1</v>
      </c>
      <c r="M4482" s="6">
        <v>13.6</v>
      </c>
      <c r="N4482" s="13">
        <v>13.6</v>
      </c>
      <c r="O4482" s="3">
        <v>44</v>
      </c>
      <c r="P4482" s="1">
        <v>7.2</v>
      </c>
      <c r="Q4482" s="1">
        <v>7.2</v>
      </c>
      <c r="R4482" s="3">
        <v>47</v>
      </c>
      <c r="S4482" s="1">
        <v>80</v>
      </c>
      <c r="T4482" s="1">
        <v>10</v>
      </c>
      <c r="U4482" s="1">
        <v>10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3">
        <v>11</v>
      </c>
      <c r="AD4482" s="1">
        <v>0.10955000400000001</v>
      </c>
      <c r="AE4482" s="1">
        <v>2.0657371683968799E-2</v>
      </c>
      <c r="AF4482" s="1">
        <v>1</v>
      </c>
      <c r="AG4482" s="1">
        <v>1</v>
      </c>
      <c r="AH4482" s="1">
        <v>11</v>
      </c>
      <c r="AI4482" s="1">
        <v>5</v>
      </c>
      <c r="AJ4482" s="1">
        <v>5</v>
      </c>
      <c r="AK4482" s="1">
        <v>51</v>
      </c>
    </row>
    <row r="4483" spans="1:37" x14ac:dyDescent="0.2">
      <c r="A4483" t="s">
        <v>4481</v>
      </c>
      <c r="B4483" t="s">
        <v>5565</v>
      </c>
      <c r="C4483" t="s">
        <v>5566</v>
      </c>
      <c r="D4483" t="s">
        <v>13822</v>
      </c>
      <c r="E4483" t="s">
        <v>13832</v>
      </c>
      <c r="F4483" s="35" t="s">
        <v>13833</v>
      </c>
      <c r="G4483" s="1" t="s">
        <v>5104</v>
      </c>
      <c r="H4483" s="1" t="s">
        <v>5104</v>
      </c>
      <c r="I4483" s="3">
        <v>1</v>
      </c>
      <c r="J4483" s="1">
        <v>0</v>
      </c>
      <c r="K4483" s="1">
        <v>0</v>
      </c>
      <c r="L4483" s="3">
        <v>1</v>
      </c>
      <c r="M4483" s="6">
        <v>55</v>
      </c>
      <c r="N4483" s="13">
        <v>55</v>
      </c>
      <c r="O4483" s="3">
        <v>44</v>
      </c>
      <c r="P4483" s="1">
        <v>6.7850000000000001</v>
      </c>
      <c r="Q4483" s="1">
        <v>6.7850000000000001</v>
      </c>
      <c r="R4483" s="3">
        <v>47</v>
      </c>
      <c r="S4483" s="1">
        <v>80</v>
      </c>
      <c r="T4483" s="1">
        <v>10</v>
      </c>
      <c r="U4483" s="1">
        <v>10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3">
        <v>11</v>
      </c>
      <c r="AD4483" s="1">
        <v>0.10955000400000001</v>
      </c>
      <c r="AE4483" s="1">
        <v>2.0657371683968799E-2</v>
      </c>
      <c r="AF4483" s="1">
        <v>1</v>
      </c>
      <c r="AG4483" s="1">
        <v>1</v>
      </c>
      <c r="AH4483" s="1">
        <v>11</v>
      </c>
      <c r="AI4483" s="1">
        <v>3</v>
      </c>
      <c r="AJ4483" s="1">
        <v>3</v>
      </c>
      <c r="AK4483" s="1">
        <v>51</v>
      </c>
    </row>
    <row r="4484" spans="1:37" x14ac:dyDescent="0.2">
      <c r="A4484" t="s">
        <v>4482</v>
      </c>
      <c r="B4484" t="s">
        <v>5565</v>
      </c>
      <c r="C4484" t="s">
        <v>5566</v>
      </c>
      <c r="D4484" t="s">
        <v>13822</v>
      </c>
      <c r="E4484" t="s">
        <v>6138</v>
      </c>
      <c r="F4484" s="35" t="s">
        <v>13834</v>
      </c>
      <c r="G4484" s="1" t="s">
        <v>5104</v>
      </c>
      <c r="H4484" s="1" t="s">
        <v>5104</v>
      </c>
      <c r="I4484" s="3">
        <v>1</v>
      </c>
      <c r="J4484" s="1">
        <v>0</v>
      </c>
      <c r="K4484" s="1">
        <v>0</v>
      </c>
      <c r="L4484" s="3">
        <v>1</v>
      </c>
      <c r="M4484" s="6">
        <v>13.8</v>
      </c>
      <c r="N4484" s="13">
        <v>13.8</v>
      </c>
      <c r="O4484" s="3">
        <v>44</v>
      </c>
      <c r="P4484" s="1">
        <v>8</v>
      </c>
      <c r="Q4484" s="1">
        <v>8</v>
      </c>
      <c r="R4484" s="3">
        <v>47</v>
      </c>
      <c r="S4484" s="1">
        <v>80</v>
      </c>
      <c r="T4484" s="1">
        <v>10</v>
      </c>
      <c r="U4484" s="1">
        <v>10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3">
        <v>11</v>
      </c>
      <c r="AD4484" s="1">
        <v>0.10955000400000001</v>
      </c>
      <c r="AE4484" s="1">
        <v>2.0657371683968799E-2</v>
      </c>
      <c r="AF4484" s="1">
        <v>1</v>
      </c>
      <c r="AG4484" s="1">
        <v>1</v>
      </c>
      <c r="AH4484" s="1">
        <v>11</v>
      </c>
      <c r="AI4484" s="1">
        <v>1</v>
      </c>
      <c r="AJ4484" s="1">
        <v>1</v>
      </c>
      <c r="AK4484" s="1">
        <v>51</v>
      </c>
    </row>
    <row r="4485" spans="1:37" x14ac:dyDescent="0.2">
      <c r="A4485" t="s">
        <v>4483</v>
      </c>
      <c r="B4485" t="s">
        <v>5565</v>
      </c>
      <c r="C4485" t="s">
        <v>5566</v>
      </c>
      <c r="D4485" t="s">
        <v>13822</v>
      </c>
      <c r="E4485" t="s">
        <v>13835</v>
      </c>
      <c r="F4485" s="35" t="s">
        <v>13836</v>
      </c>
      <c r="G4485" s="1" t="s">
        <v>5104</v>
      </c>
      <c r="H4485" s="1" t="s">
        <v>5104</v>
      </c>
      <c r="I4485" s="3">
        <v>1</v>
      </c>
      <c r="J4485" s="1">
        <v>0</v>
      </c>
      <c r="K4485" s="1">
        <v>0</v>
      </c>
      <c r="L4485" s="3">
        <v>1</v>
      </c>
      <c r="M4485" s="6">
        <v>19.5</v>
      </c>
      <c r="N4485" s="13">
        <v>19.5</v>
      </c>
      <c r="O4485" s="3">
        <v>44</v>
      </c>
      <c r="P4485" s="1">
        <v>7</v>
      </c>
      <c r="Q4485" s="1">
        <v>7</v>
      </c>
      <c r="R4485" s="3">
        <v>1</v>
      </c>
      <c r="S4485" s="1">
        <v>80</v>
      </c>
      <c r="T4485" s="1">
        <v>10</v>
      </c>
      <c r="U4485" s="1">
        <v>10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3">
        <v>11</v>
      </c>
      <c r="AD4485" s="1">
        <v>0.10955000400000001</v>
      </c>
      <c r="AE4485" s="1">
        <v>2.0657371683968799E-2</v>
      </c>
      <c r="AF4485" s="1">
        <v>1</v>
      </c>
      <c r="AG4485" s="1">
        <v>1</v>
      </c>
      <c r="AH4485" s="1">
        <v>11</v>
      </c>
      <c r="AI4485" s="1">
        <v>4</v>
      </c>
      <c r="AJ4485" s="1">
        <v>4</v>
      </c>
      <c r="AK4485" s="1">
        <v>51</v>
      </c>
    </row>
    <row r="4486" spans="1:37" x14ac:dyDescent="0.2">
      <c r="A4486" t="s">
        <v>4484</v>
      </c>
      <c r="B4486" t="s">
        <v>5565</v>
      </c>
      <c r="C4486" t="s">
        <v>5566</v>
      </c>
      <c r="D4486" t="s">
        <v>13822</v>
      </c>
      <c r="E4486" t="s">
        <v>13837</v>
      </c>
      <c r="F4486" s="35" t="s">
        <v>13838</v>
      </c>
      <c r="G4486" s="1" t="s">
        <v>5104</v>
      </c>
      <c r="H4486" s="1" t="s">
        <v>5104</v>
      </c>
      <c r="I4486" s="3">
        <v>1</v>
      </c>
      <c r="J4486" s="1">
        <v>0</v>
      </c>
      <c r="K4486" s="1">
        <v>0</v>
      </c>
      <c r="L4486" s="3">
        <v>1</v>
      </c>
      <c r="M4486" s="6">
        <v>25</v>
      </c>
      <c r="N4486" s="13">
        <v>25</v>
      </c>
      <c r="O4486" s="3">
        <v>44</v>
      </c>
      <c r="P4486" s="1" t="s">
        <v>2</v>
      </c>
      <c r="Q4486" s="1">
        <v>4.0510999999999999</v>
      </c>
      <c r="R4486" s="3" t="s">
        <v>14989</v>
      </c>
      <c r="S4486" s="1">
        <v>80</v>
      </c>
      <c r="T4486" s="1">
        <v>10</v>
      </c>
      <c r="U4486" s="1">
        <v>10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3">
        <v>11</v>
      </c>
      <c r="AD4486" s="1">
        <v>0.10955000400000001</v>
      </c>
      <c r="AE4486" s="1">
        <v>2.0657371683968799E-2</v>
      </c>
      <c r="AF4486" s="1">
        <v>1</v>
      </c>
      <c r="AG4486" s="1">
        <v>1</v>
      </c>
      <c r="AH4486" s="1">
        <v>11</v>
      </c>
      <c r="AI4486" s="1">
        <v>1</v>
      </c>
      <c r="AJ4486" s="1">
        <v>1</v>
      </c>
      <c r="AK4486" s="1">
        <v>51</v>
      </c>
    </row>
    <row r="4487" spans="1:37" x14ac:dyDescent="0.2">
      <c r="A4487" t="s">
        <v>4485</v>
      </c>
      <c r="B4487" t="s">
        <v>5565</v>
      </c>
      <c r="C4487" t="s">
        <v>5566</v>
      </c>
      <c r="D4487" t="s">
        <v>13822</v>
      </c>
      <c r="E4487" t="s">
        <v>13839</v>
      </c>
      <c r="F4487" s="35" t="s">
        <v>13840</v>
      </c>
      <c r="G4487" s="1" t="s">
        <v>5104</v>
      </c>
      <c r="H4487" s="1" t="s">
        <v>5104</v>
      </c>
      <c r="I4487" s="3">
        <v>1</v>
      </c>
      <c r="J4487" s="1">
        <v>0</v>
      </c>
      <c r="K4487" s="1">
        <v>0</v>
      </c>
      <c r="L4487" s="3">
        <v>1</v>
      </c>
      <c r="M4487" s="6">
        <v>17.5</v>
      </c>
      <c r="N4487" s="13">
        <v>17.5</v>
      </c>
      <c r="O4487" s="3">
        <v>44</v>
      </c>
      <c r="P4487" s="1">
        <v>8</v>
      </c>
      <c r="Q4487" s="1">
        <v>8</v>
      </c>
      <c r="R4487" s="3">
        <v>47</v>
      </c>
      <c r="S4487" s="1">
        <v>80</v>
      </c>
      <c r="T4487" s="1">
        <v>10</v>
      </c>
      <c r="U4487" s="1">
        <v>10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3">
        <v>11</v>
      </c>
      <c r="AD4487" s="1">
        <v>0.10955000400000001</v>
      </c>
      <c r="AE4487" s="1">
        <v>2.0657371683968799E-2</v>
      </c>
      <c r="AF4487" s="1">
        <v>1</v>
      </c>
      <c r="AG4487" s="1">
        <v>1</v>
      </c>
      <c r="AH4487" s="1">
        <v>11</v>
      </c>
      <c r="AI4487" s="1">
        <v>4</v>
      </c>
      <c r="AJ4487" s="1">
        <v>4</v>
      </c>
      <c r="AK4487" s="1">
        <v>51</v>
      </c>
    </row>
    <row r="4488" spans="1:37" x14ac:dyDescent="0.2">
      <c r="A4488" t="s">
        <v>4486</v>
      </c>
      <c r="B4488" t="s">
        <v>5565</v>
      </c>
      <c r="C4488" t="s">
        <v>5566</v>
      </c>
      <c r="D4488" t="s">
        <v>13822</v>
      </c>
      <c r="E4488" t="s">
        <v>13841</v>
      </c>
      <c r="F4488" s="35" t="s">
        <v>13842</v>
      </c>
      <c r="G4488" s="1" t="s">
        <v>5104</v>
      </c>
      <c r="H4488" s="1" t="s">
        <v>5104</v>
      </c>
      <c r="I4488" s="3">
        <v>1</v>
      </c>
      <c r="J4488" s="1">
        <v>0</v>
      </c>
      <c r="K4488" s="1">
        <v>0</v>
      </c>
      <c r="L4488" s="3">
        <v>1</v>
      </c>
      <c r="M4488" s="6">
        <v>15</v>
      </c>
      <c r="N4488" s="13">
        <v>15</v>
      </c>
      <c r="O4488" s="3">
        <v>44</v>
      </c>
      <c r="P4488" s="1" t="s">
        <v>2</v>
      </c>
      <c r="Q4488" s="1">
        <v>3.8184999999999998</v>
      </c>
      <c r="R4488" s="3" t="s">
        <v>14989</v>
      </c>
      <c r="S4488" s="1">
        <v>80</v>
      </c>
      <c r="T4488" s="1">
        <v>10</v>
      </c>
      <c r="U4488" s="1">
        <v>10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3">
        <v>11</v>
      </c>
      <c r="AD4488" s="1">
        <v>0.10955000400000001</v>
      </c>
      <c r="AE4488" s="1">
        <v>2.0657371683968799E-2</v>
      </c>
      <c r="AF4488" s="1">
        <v>1</v>
      </c>
      <c r="AG4488" s="1">
        <v>1</v>
      </c>
      <c r="AH4488" s="1">
        <v>11</v>
      </c>
      <c r="AI4488" s="1">
        <v>5</v>
      </c>
      <c r="AJ4488" s="1">
        <v>5</v>
      </c>
      <c r="AK4488" s="1">
        <v>51</v>
      </c>
    </row>
    <row r="4489" spans="1:37" x14ac:dyDescent="0.2">
      <c r="A4489" t="s">
        <v>4487</v>
      </c>
      <c r="B4489" t="s">
        <v>5565</v>
      </c>
      <c r="C4489" t="s">
        <v>5566</v>
      </c>
      <c r="D4489" t="s">
        <v>13822</v>
      </c>
      <c r="E4489" t="s">
        <v>9479</v>
      </c>
      <c r="F4489" s="35" t="s">
        <v>13843</v>
      </c>
      <c r="G4489" s="1" t="s">
        <v>5104</v>
      </c>
      <c r="H4489" s="1" t="s">
        <v>5104</v>
      </c>
      <c r="I4489" s="3">
        <v>1</v>
      </c>
      <c r="J4489" s="1">
        <v>0</v>
      </c>
      <c r="K4489" s="1">
        <v>0</v>
      </c>
      <c r="L4489" s="3">
        <v>1</v>
      </c>
      <c r="M4489" s="6">
        <v>26</v>
      </c>
      <c r="N4489" s="13">
        <v>26</v>
      </c>
      <c r="O4489" s="3">
        <v>44</v>
      </c>
      <c r="P4489" s="1">
        <v>8.1999999999999993</v>
      </c>
      <c r="Q4489" s="1">
        <v>8.1999999999999993</v>
      </c>
      <c r="R4489" s="3">
        <v>47</v>
      </c>
      <c r="S4489" s="1">
        <v>80</v>
      </c>
      <c r="T4489" s="1">
        <v>10</v>
      </c>
      <c r="U4489" s="1">
        <v>10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3">
        <v>11</v>
      </c>
      <c r="AD4489" s="1">
        <v>0.10955000400000001</v>
      </c>
      <c r="AE4489" s="1">
        <v>2.0657371683968799E-2</v>
      </c>
      <c r="AF4489" s="1">
        <v>1</v>
      </c>
      <c r="AG4489" s="1">
        <v>1</v>
      </c>
      <c r="AH4489" s="1">
        <v>11</v>
      </c>
      <c r="AI4489" s="1">
        <v>7</v>
      </c>
      <c r="AJ4489" s="1">
        <v>7</v>
      </c>
      <c r="AK4489" s="1">
        <v>51</v>
      </c>
    </row>
    <row r="4490" spans="1:37" x14ac:dyDescent="0.2">
      <c r="A4490" t="s">
        <v>4488</v>
      </c>
      <c r="B4490" t="s">
        <v>5565</v>
      </c>
      <c r="C4490" t="s">
        <v>5566</v>
      </c>
      <c r="D4490" t="s">
        <v>13822</v>
      </c>
      <c r="E4490" t="s">
        <v>10307</v>
      </c>
      <c r="F4490" s="35" t="s">
        <v>13844</v>
      </c>
      <c r="G4490" s="1" t="s">
        <v>5104</v>
      </c>
      <c r="H4490" s="1" t="s">
        <v>5104</v>
      </c>
      <c r="I4490" s="3">
        <v>1</v>
      </c>
      <c r="J4490" s="1">
        <v>0</v>
      </c>
      <c r="K4490" s="1">
        <v>0</v>
      </c>
      <c r="L4490" s="3">
        <v>1</v>
      </c>
      <c r="M4490" s="6">
        <v>18</v>
      </c>
      <c r="N4490" s="13">
        <v>18</v>
      </c>
      <c r="O4490" s="3">
        <v>44</v>
      </c>
      <c r="P4490" s="1">
        <v>3.93</v>
      </c>
      <c r="Q4490" s="1">
        <v>3.93</v>
      </c>
      <c r="R4490" s="3">
        <v>47</v>
      </c>
      <c r="S4490" s="1">
        <v>80</v>
      </c>
      <c r="T4490" s="1">
        <v>10</v>
      </c>
      <c r="U4490" s="1">
        <v>10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3">
        <v>11</v>
      </c>
      <c r="AD4490" s="1">
        <v>0.10955000400000001</v>
      </c>
      <c r="AE4490" s="1">
        <v>2.0657371683968799E-2</v>
      </c>
      <c r="AF4490" s="1">
        <v>1</v>
      </c>
      <c r="AG4490" s="1">
        <v>1</v>
      </c>
      <c r="AH4490" s="1">
        <v>11</v>
      </c>
      <c r="AI4490" s="1">
        <v>3</v>
      </c>
      <c r="AJ4490" s="1">
        <v>3</v>
      </c>
      <c r="AK4490" s="1">
        <v>51</v>
      </c>
    </row>
    <row r="4491" spans="1:37" x14ac:dyDescent="0.2">
      <c r="A4491" t="s">
        <v>4489</v>
      </c>
      <c r="B4491" t="s">
        <v>5565</v>
      </c>
      <c r="C4491" t="s">
        <v>5566</v>
      </c>
      <c r="D4491" t="s">
        <v>13822</v>
      </c>
      <c r="E4491" t="s">
        <v>10151</v>
      </c>
      <c r="F4491" s="35" t="s">
        <v>13845</v>
      </c>
      <c r="G4491" s="1" t="s">
        <v>5104</v>
      </c>
      <c r="H4491" s="1" t="s">
        <v>5104</v>
      </c>
      <c r="I4491" s="3">
        <v>1</v>
      </c>
      <c r="J4491" s="1">
        <v>0</v>
      </c>
      <c r="K4491" s="1">
        <v>0</v>
      </c>
      <c r="L4491" s="3">
        <v>1</v>
      </c>
      <c r="M4491" s="6">
        <v>20</v>
      </c>
      <c r="N4491" s="13">
        <v>20</v>
      </c>
      <c r="O4491" s="3">
        <v>44</v>
      </c>
      <c r="P4491" s="1">
        <v>7</v>
      </c>
      <c r="Q4491" s="1">
        <v>7</v>
      </c>
      <c r="R4491" s="3">
        <v>47</v>
      </c>
      <c r="S4491" s="1">
        <v>80</v>
      </c>
      <c r="T4491" s="1">
        <v>10</v>
      </c>
      <c r="U4491" s="1">
        <v>10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3">
        <v>11</v>
      </c>
      <c r="AD4491" s="1">
        <v>0.10955000400000001</v>
      </c>
      <c r="AE4491" s="1">
        <v>2.0657371683968799E-2</v>
      </c>
      <c r="AF4491" s="1">
        <v>1</v>
      </c>
      <c r="AG4491" s="1">
        <v>1</v>
      </c>
      <c r="AH4491" s="1">
        <v>11</v>
      </c>
      <c r="AI4491" s="1">
        <v>4</v>
      </c>
      <c r="AJ4491" s="1">
        <v>4</v>
      </c>
      <c r="AK4491" s="1">
        <v>51</v>
      </c>
    </row>
    <row r="4492" spans="1:37" x14ac:dyDescent="0.2">
      <c r="A4492" t="s">
        <v>4490</v>
      </c>
      <c r="B4492" t="s">
        <v>5565</v>
      </c>
      <c r="C4492" t="s">
        <v>5566</v>
      </c>
      <c r="D4492" t="s">
        <v>13822</v>
      </c>
      <c r="E4492" t="s">
        <v>7565</v>
      </c>
      <c r="F4492" s="35" t="s">
        <v>13846</v>
      </c>
      <c r="G4492" s="1" t="s">
        <v>5104</v>
      </c>
      <c r="H4492" s="1" t="s">
        <v>5104</v>
      </c>
      <c r="I4492" s="3">
        <v>1</v>
      </c>
      <c r="J4492" s="1">
        <v>0</v>
      </c>
      <c r="K4492" s="1">
        <v>0</v>
      </c>
      <c r="L4492" s="3">
        <v>1</v>
      </c>
      <c r="M4492" s="6">
        <v>17</v>
      </c>
      <c r="N4492" s="13">
        <v>17</v>
      </c>
      <c r="O4492" s="3">
        <v>44</v>
      </c>
      <c r="P4492" s="1">
        <v>8</v>
      </c>
      <c r="Q4492" s="1">
        <v>8</v>
      </c>
      <c r="R4492" s="3">
        <v>47</v>
      </c>
      <c r="S4492" s="1">
        <v>80</v>
      </c>
      <c r="T4492" s="1">
        <v>10</v>
      </c>
      <c r="U4492" s="1">
        <v>10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3">
        <v>11</v>
      </c>
      <c r="AD4492" s="1">
        <v>0.10955000400000001</v>
      </c>
      <c r="AE4492" s="1">
        <v>2.0657371683968799E-2</v>
      </c>
      <c r="AF4492" s="1">
        <v>1</v>
      </c>
      <c r="AG4492" s="1">
        <v>1</v>
      </c>
      <c r="AH4492" s="1">
        <v>11</v>
      </c>
      <c r="AI4492" s="1">
        <v>6</v>
      </c>
      <c r="AJ4492" s="1">
        <v>6</v>
      </c>
      <c r="AK4492" s="1">
        <v>51</v>
      </c>
    </row>
    <row r="4493" spans="1:37" x14ac:dyDescent="0.2">
      <c r="A4493" t="s">
        <v>4491</v>
      </c>
      <c r="B4493" t="s">
        <v>5565</v>
      </c>
      <c r="C4493" t="s">
        <v>5566</v>
      </c>
      <c r="D4493" t="s">
        <v>13822</v>
      </c>
      <c r="E4493" t="s">
        <v>13847</v>
      </c>
      <c r="F4493" s="35" t="s">
        <v>13848</v>
      </c>
      <c r="G4493" s="1" t="s">
        <v>5104</v>
      </c>
      <c r="H4493" s="1" t="s">
        <v>5104</v>
      </c>
      <c r="I4493" s="3">
        <v>2</v>
      </c>
      <c r="J4493" s="1">
        <v>0</v>
      </c>
      <c r="K4493" s="1">
        <v>0</v>
      </c>
      <c r="L4493" s="3">
        <v>1</v>
      </c>
      <c r="M4493" s="6">
        <v>11</v>
      </c>
      <c r="N4493" s="13">
        <v>11</v>
      </c>
      <c r="O4493" s="3">
        <v>44</v>
      </c>
      <c r="P4493" s="1">
        <v>7.24</v>
      </c>
      <c r="Q4493" s="1">
        <v>7.24</v>
      </c>
      <c r="R4493" s="3">
        <v>47</v>
      </c>
      <c r="S4493" s="1">
        <v>80</v>
      </c>
      <c r="T4493" s="1">
        <v>10</v>
      </c>
      <c r="U4493" s="1">
        <v>10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3">
        <v>11</v>
      </c>
      <c r="AD4493" s="1">
        <v>0.10955000400000001</v>
      </c>
      <c r="AE4493" s="1">
        <v>2.0657371683968799E-2</v>
      </c>
      <c r="AF4493" s="1">
        <v>1</v>
      </c>
      <c r="AG4493" s="1">
        <v>1</v>
      </c>
      <c r="AH4493" s="1">
        <v>11</v>
      </c>
      <c r="AI4493" s="1">
        <v>5</v>
      </c>
      <c r="AJ4493" s="1">
        <v>5</v>
      </c>
      <c r="AK4493" s="1">
        <v>51</v>
      </c>
    </row>
    <row r="4494" spans="1:37" x14ac:dyDescent="0.2">
      <c r="A4494" t="s">
        <v>4492</v>
      </c>
      <c r="B4494" t="s">
        <v>5565</v>
      </c>
      <c r="C4494" t="s">
        <v>5566</v>
      </c>
      <c r="D4494" t="s">
        <v>13822</v>
      </c>
      <c r="E4494" t="s">
        <v>13849</v>
      </c>
      <c r="F4494" s="35" t="s">
        <v>13850</v>
      </c>
      <c r="G4494" s="1" t="s">
        <v>5104</v>
      </c>
      <c r="H4494" s="1" t="s">
        <v>5104</v>
      </c>
      <c r="I4494" s="3">
        <v>1</v>
      </c>
      <c r="J4494" s="1">
        <v>0</v>
      </c>
      <c r="K4494" s="1">
        <v>0</v>
      </c>
      <c r="L4494" s="3">
        <v>1</v>
      </c>
      <c r="M4494" s="6">
        <v>33.5</v>
      </c>
      <c r="N4494" s="13">
        <v>33.5</v>
      </c>
      <c r="O4494" s="3">
        <v>44</v>
      </c>
      <c r="P4494" s="1">
        <v>5.49</v>
      </c>
      <c r="Q4494" s="1">
        <v>5.49</v>
      </c>
      <c r="R4494" s="3">
        <v>47</v>
      </c>
      <c r="S4494" s="1">
        <v>80</v>
      </c>
      <c r="T4494" s="1">
        <v>10</v>
      </c>
      <c r="U4494" s="1">
        <v>10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3">
        <v>11</v>
      </c>
      <c r="AD4494" s="1">
        <v>0.10955000400000001</v>
      </c>
      <c r="AE4494" s="1">
        <v>2.0657371683968799E-2</v>
      </c>
      <c r="AF4494" s="1">
        <v>1</v>
      </c>
      <c r="AG4494" s="1">
        <v>1</v>
      </c>
      <c r="AH4494" s="1">
        <v>11</v>
      </c>
      <c r="AI4494" s="1">
        <v>3</v>
      </c>
      <c r="AJ4494" s="1">
        <v>3</v>
      </c>
      <c r="AK4494" s="1">
        <v>51</v>
      </c>
    </row>
    <row r="4495" spans="1:37" x14ac:dyDescent="0.2">
      <c r="A4495" t="s">
        <v>4493</v>
      </c>
      <c r="B4495" t="s">
        <v>5565</v>
      </c>
      <c r="C4495" t="s">
        <v>5566</v>
      </c>
      <c r="D4495" t="s">
        <v>13822</v>
      </c>
      <c r="E4495" t="s">
        <v>13851</v>
      </c>
      <c r="F4495" s="35" t="s">
        <v>13852</v>
      </c>
      <c r="G4495" s="1" t="s">
        <v>5104</v>
      </c>
      <c r="H4495" s="1" t="s">
        <v>5104</v>
      </c>
      <c r="I4495" s="3">
        <v>2</v>
      </c>
      <c r="J4495" s="1">
        <v>0</v>
      </c>
      <c r="K4495" s="1">
        <v>0</v>
      </c>
      <c r="L4495" s="3">
        <v>1</v>
      </c>
      <c r="M4495" s="6">
        <v>35.299999999999997</v>
      </c>
      <c r="N4495" s="13">
        <v>35.299999999999997</v>
      </c>
      <c r="O4495" s="3">
        <v>44</v>
      </c>
      <c r="P4495" s="1">
        <v>3.7075</v>
      </c>
      <c r="Q4495" s="1">
        <v>3.7075</v>
      </c>
      <c r="R4495" s="3">
        <v>47</v>
      </c>
      <c r="S4495" s="1">
        <v>80</v>
      </c>
      <c r="T4495" s="1">
        <v>10</v>
      </c>
      <c r="U4495" s="1">
        <v>10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3">
        <v>11</v>
      </c>
      <c r="AD4495" s="1">
        <v>0.10955000400000001</v>
      </c>
      <c r="AE4495" s="1">
        <v>2.0657371683968799E-2</v>
      </c>
      <c r="AF4495" s="1">
        <v>1</v>
      </c>
      <c r="AG4495" s="1">
        <v>1</v>
      </c>
      <c r="AH4495" s="1">
        <v>11</v>
      </c>
      <c r="AI4495" s="1">
        <v>4</v>
      </c>
      <c r="AJ4495" s="1">
        <v>4</v>
      </c>
      <c r="AK4495" s="1">
        <v>51</v>
      </c>
    </row>
    <row r="4496" spans="1:37" x14ac:dyDescent="0.2">
      <c r="A4496" t="s">
        <v>4494</v>
      </c>
      <c r="B4496" t="s">
        <v>5565</v>
      </c>
      <c r="C4496" t="s">
        <v>5566</v>
      </c>
      <c r="D4496" t="s">
        <v>13822</v>
      </c>
      <c r="E4496" t="s">
        <v>13853</v>
      </c>
      <c r="F4496" s="35" t="s">
        <v>13854</v>
      </c>
      <c r="G4496" s="1" t="s">
        <v>5104</v>
      </c>
      <c r="H4496" s="1" t="s">
        <v>5104</v>
      </c>
      <c r="I4496" s="3">
        <v>2</v>
      </c>
      <c r="J4496" s="1">
        <v>0</v>
      </c>
      <c r="K4496" s="1">
        <v>0</v>
      </c>
      <c r="L4496" s="3">
        <v>1</v>
      </c>
      <c r="M4496" s="6">
        <v>10.1</v>
      </c>
      <c r="N4496" s="13">
        <v>10.1</v>
      </c>
      <c r="O4496" s="3">
        <v>44</v>
      </c>
      <c r="P4496" s="1">
        <v>5.4950000000000001</v>
      </c>
      <c r="Q4496" s="1">
        <v>5.4950000000000001</v>
      </c>
      <c r="R4496" s="3">
        <v>47</v>
      </c>
      <c r="S4496" s="1">
        <v>80</v>
      </c>
      <c r="T4496" s="1">
        <v>10</v>
      </c>
      <c r="U4496" s="1">
        <v>10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3">
        <v>11</v>
      </c>
      <c r="AD4496" s="1">
        <v>0.10955000400000001</v>
      </c>
      <c r="AE4496" s="1">
        <v>2.0657371683968799E-2</v>
      </c>
      <c r="AF4496" s="1">
        <v>1</v>
      </c>
      <c r="AG4496" s="1">
        <v>1</v>
      </c>
      <c r="AH4496" s="1">
        <v>11</v>
      </c>
      <c r="AI4496" s="1">
        <v>3</v>
      </c>
      <c r="AJ4496" s="1">
        <v>3</v>
      </c>
      <c r="AK4496" s="1">
        <v>51</v>
      </c>
    </row>
    <row r="4497" spans="1:37" x14ac:dyDescent="0.2">
      <c r="A4497" t="s">
        <v>4495</v>
      </c>
      <c r="B4497" t="s">
        <v>9876</v>
      </c>
      <c r="C4497" t="s">
        <v>9877</v>
      </c>
      <c r="D4497" t="s">
        <v>13855</v>
      </c>
      <c r="E4497" t="s">
        <v>13856</v>
      </c>
      <c r="F4497" s="35" t="s">
        <v>13857</v>
      </c>
      <c r="G4497" s="1" t="s">
        <v>5104</v>
      </c>
      <c r="H4497" s="1" t="s">
        <v>5104</v>
      </c>
      <c r="I4497" s="3">
        <v>1</v>
      </c>
      <c r="J4497" s="1">
        <v>0</v>
      </c>
      <c r="K4497" s="1">
        <v>0</v>
      </c>
      <c r="L4497" s="3">
        <v>1</v>
      </c>
      <c r="M4497" s="6">
        <v>32999.699999999997</v>
      </c>
      <c r="N4497" s="13">
        <v>32999.699999999997</v>
      </c>
      <c r="O4497" s="3">
        <v>44</v>
      </c>
      <c r="P4497" s="1">
        <v>1</v>
      </c>
      <c r="Q4497" s="1">
        <v>1</v>
      </c>
      <c r="R4497" s="3">
        <v>1</v>
      </c>
      <c r="S4497" s="1">
        <v>100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3">
        <v>11</v>
      </c>
      <c r="AD4497" s="1">
        <v>9.9855619000000007E-2</v>
      </c>
      <c r="AE4497" s="1">
        <v>2.2143426940416901E-2</v>
      </c>
      <c r="AF4497" s="1">
        <v>1</v>
      </c>
      <c r="AG4497" s="1">
        <v>1</v>
      </c>
      <c r="AH4497" s="1">
        <v>11</v>
      </c>
      <c r="AI4497" s="1">
        <v>4</v>
      </c>
      <c r="AJ4497" s="1">
        <v>4</v>
      </c>
      <c r="AK4497" s="1">
        <v>51</v>
      </c>
    </row>
    <row r="4498" spans="1:37" x14ac:dyDescent="0.2">
      <c r="A4498" t="s">
        <v>4496</v>
      </c>
      <c r="B4498" t="s">
        <v>9876</v>
      </c>
      <c r="C4498" t="s">
        <v>9877</v>
      </c>
      <c r="D4498" t="s">
        <v>13855</v>
      </c>
      <c r="E4498" t="s">
        <v>6416</v>
      </c>
      <c r="F4498" s="35" t="s">
        <v>13858</v>
      </c>
      <c r="G4498" s="1" t="s">
        <v>5104</v>
      </c>
      <c r="H4498" s="1" t="s">
        <v>5104</v>
      </c>
      <c r="I4498" s="3">
        <v>1</v>
      </c>
      <c r="J4498" s="1">
        <v>1</v>
      </c>
      <c r="K4498" s="1">
        <v>1</v>
      </c>
      <c r="L4498" s="3">
        <v>1</v>
      </c>
      <c r="M4498" s="6">
        <v>7179.9</v>
      </c>
      <c r="N4498" s="13">
        <v>7179.9</v>
      </c>
      <c r="O4498" s="3">
        <v>44</v>
      </c>
      <c r="P4498" s="1">
        <v>1</v>
      </c>
      <c r="Q4498" s="1">
        <v>1</v>
      </c>
      <c r="R4498" s="3">
        <v>47</v>
      </c>
      <c r="S4498" s="1">
        <v>100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3">
        <v>11</v>
      </c>
      <c r="AD4498" s="1">
        <v>9.9855619000000007E-2</v>
      </c>
      <c r="AE4498" s="1">
        <v>2.2143426940416901E-2</v>
      </c>
      <c r="AF4498" s="1">
        <v>1</v>
      </c>
      <c r="AG4498" s="1">
        <v>1</v>
      </c>
      <c r="AH4498" s="1">
        <v>11</v>
      </c>
      <c r="AI4498" s="1">
        <v>3</v>
      </c>
      <c r="AJ4498" s="1">
        <v>3</v>
      </c>
      <c r="AK4498" s="1">
        <v>51</v>
      </c>
    </row>
    <row r="4499" spans="1:37" x14ac:dyDescent="0.2">
      <c r="A4499" t="s">
        <v>4497</v>
      </c>
      <c r="B4499" t="s">
        <v>5554</v>
      </c>
      <c r="C4499" t="s">
        <v>13859</v>
      </c>
      <c r="D4499" t="s">
        <v>13860</v>
      </c>
      <c r="E4499" t="s">
        <v>11520</v>
      </c>
      <c r="F4499" s="35" t="s">
        <v>13861</v>
      </c>
      <c r="G4499" s="1" t="s">
        <v>5104</v>
      </c>
      <c r="H4499" s="1" t="s">
        <v>5104</v>
      </c>
      <c r="I4499" s="3">
        <v>1</v>
      </c>
      <c r="J4499" s="1">
        <v>0</v>
      </c>
      <c r="K4499" s="1">
        <v>0</v>
      </c>
      <c r="L4499" s="3">
        <v>1</v>
      </c>
      <c r="M4499" s="6">
        <v>650</v>
      </c>
      <c r="N4499" s="13">
        <v>650</v>
      </c>
      <c r="O4499" s="3">
        <v>44</v>
      </c>
      <c r="P4499" s="1">
        <v>1.5</v>
      </c>
      <c r="Q4499" s="1">
        <v>1.5</v>
      </c>
      <c r="R4499" s="3">
        <v>47</v>
      </c>
      <c r="S4499" s="1">
        <v>30</v>
      </c>
      <c r="T4499" s="1">
        <v>10</v>
      </c>
      <c r="U4499" s="1">
        <v>20</v>
      </c>
      <c r="V4499" s="1">
        <v>0</v>
      </c>
      <c r="W4499" s="1">
        <v>0</v>
      </c>
      <c r="X4499" s="1">
        <v>0</v>
      </c>
      <c r="Y4499" s="1">
        <v>20</v>
      </c>
      <c r="Z4499" s="1">
        <v>0</v>
      </c>
      <c r="AA4499" s="1">
        <v>0</v>
      </c>
      <c r="AB4499" s="1">
        <v>20</v>
      </c>
      <c r="AC4499" s="3">
        <v>11</v>
      </c>
      <c r="AD4499" s="1">
        <v>9.3503379999999997E-3</v>
      </c>
      <c r="AE4499" s="1">
        <v>-2.3541643170037201E-2</v>
      </c>
      <c r="AF4499" s="1">
        <v>1</v>
      </c>
      <c r="AG4499" s="1">
        <v>1</v>
      </c>
      <c r="AH4499" s="1">
        <v>11</v>
      </c>
      <c r="AI4499" s="1">
        <v>1</v>
      </c>
      <c r="AJ4499" s="1">
        <v>1</v>
      </c>
      <c r="AK4499" s="11">
        <v>1</v>
      </c>
    </row>
    <row r="4500" spans="1:37" x14ac:dyDescent="0.2">
      <c r="A4500" t="s">
        <v>4498</v>
      </c>
      <c r="B4500" t="s">
        <v>5554</v>
      </c>
      <c r="C4500" t="s">
        <v>13859</v>
      </c>
      <c r="D4500" t="s">
        <v>13860</v>
      </c>
      <c r="E4500" t="s">
        <v>6374</v>
      </c>
      <c r="F4500" s="35" t="s">
        <v>13862</v>
      </c>
      <c r="G4500" s="1" t="s">
        <v>5104</v>
      </c>
      <c r="H4500" s="1" t="s">
        <v>5104</v>
      </c>
      <c r="I4500" s="3">
        <v>1</v>
      </c>
      <c r="J4500" s="1">
        <v>0</v>
      </c>
      <c r="K4500" s="1">
        <v>0</v>
      </c>
      <c r="L4500" s="3">
        <v>1</v>
      </c>
      <c r="M4500" s="6">
        <v>900</v>
      </c>
      <c r="N4500" s="13">
        <v>900</v>
      </c>
      <c r="O4500" s="3">
        <v>44</v>
      </c>
      <c r="P4500" s="1">
        <v>1.75</v>
      </c>
      <c r="Q4500" s="1">
        <v>1.75</v>
      </c>
      <c r="R4500" s="3">
        <v>47</v>
      </c>
      <c r="S4500" s="1">
        <v>30</v>
      </c>
      <c r="T4500" s="1">
        <v>10</v>
      </c>
      <c r="U4500" s="1">
        <v>20</v>
      </c>
      <c r="V4500" s="1">
        <v>0</v>
      </c>
      <c r="W4500" s="1">
        <v>0</v>
      </c>
      <c r="X4500" s="1">
        <v>0</v>
      </c>
      <c r="Y4500" s="1">
        <v>20</v>
      </c>
      <c r="Z4500" s="1">
        <v>0</v>
      </c>
      <c r="AA4500" s="1">
        <v>0</v>
      </c>
      <c r="AB4500" s="1">
        <v>20</v>
      </c>
      <c r="AC4500" s="3">
        <v>11</v>
      </c>
      <c r="AD4500" s="1">
        <v>9.3503379999999997E-3</v>
      </c>
      <c r="AE4500" s="1">
        <v>-2.3541643170037201E-2</v>
      </c>
      <c r="AF4500" s="1">
        <v>1</v>
      </c>
      <c r="AG4500" s="1">
        <v>1</v>
      </c>
      <c r="AH4500" s="1">
        <v>11</v>
      </c>
      <c r="AI4500" s="1">
        <v>3</v>
      </c>
      <c r="AJ4500" s="1">
        <v>3</v>
      </c>
      <c r="AK4500" s="1">
        <v>51</v>
      </c>
    </row>
    <row r="4501" spans="1:37" x14ac:dyDescent="0.2">
      <c r="A4501" t="s">
        <v>4499</v>
      </c>
      <c r="B4501" t="s">
        <v>5554</v>
      </c>
      <c r="C4501" t="s">
        <v>5555</v>
      </c>
      <c r="D4501" t="s">
        <v>13863</v>
      </c>
      <c r="E4501" t="s">
        <v>5518</v>
      </c>
      <c r="F4501" s="35" t="s">
        <v>13864</v>
      </c>
      <c r="G4501" s="1" t="s">
        <v>5104</v>
      </c>
      <c r="H4501" s="1" t="s">
        <v>5104</v>
      </c>
      <c r="I4501" s="3">
        <v>2</v>
      </c>
      <c r="J4501" s="1">
        <v>0</v>
      </c>
      <c r="K4501" s="1">
        <v>0</v>
      </c>
      <c r="L4501" s="3">
        <v>1</v>
      </c>
      <c r="M4501" s="6">
        <v>66.599999999999994</v>
      </c>
      <c r="N4501" s="13">
        <v>66.599999999999994</v>
      </c>
      <c r="O4501" s="3">
        <v>44</v>
      </c>
      <c r="P4501" s="1" t="s">
        <v>2</v>
      </c>
      <c r="Q4501" s="1">
        <v>3.7250000000000001</v>
      </c>
      <c r="R4501" s="3" t="s">
        <v>14989</v>
      </c>
      <c r="S4501" s="1">
        <v>70</v>
      </c>
      <c r="T4501" s="1">
        <v>0</v>
      </c>
      <c r="U4501" s="1">
        <v>10</v>
      </c>
      <c r="V4501" s="1">
        <v>0</v>
      </c>
      <c r="W4501" s="1">
        <v>0</v>
      </c>
      <c r="X4501" s="1">
        <v>20</v>
      </c>
      <c r="Y4501" s="1">
        <v>0</v>
      </c>
      <c r="Z4501" s="1">
        <v>0</v>
      </c>
      <c r="AA4501" s="1">
        <v>0</v>
      </c>
      <c r="AB4501" s="1">
        <v>0</v>
      </c>
      <c r="AC4501" s="3">
        <v>11</v>
      </c>
      <c r="AD4501" s="1">
        <v>0.107046164</v>
      </c>
      <c r="AE4501" s="1">
        <v>2.03934850818305E-2</v>
      </c>
      <c r="AF4501" s="1">
        <v>1</v>
      </c>
      <c r="AG4501" s="1">
        <v>1</v>
      </c>
      <c r="AH4501" s="1">
        <v>11</v>
      </c>
      <c r="AI4501" s="1">
        <v>2</v>
      </c>
      <c r="AJ4501" s="1">
        <v>2</v>
      </c>
      <c r="AK4501" s="1">
        <v>51</v>
      </c>
    </row>
    <row r="4502" spans="1:37" x14ac:dyDescent="0.2">
      <c r="A4502" t="s">
        <v>4500</v>
      </c>
      <c r="B4502" t="s">
        <v>5123</v>
      </c>
      <c r="C4502" t="s">
        <v>5124</v>
      </c>
      <c r="D4502" t="s">
        <v>13865</v>
      </c>
      <c r="E4502" t="s">
        <v>13866</v>
      </c>
      <c r="F4502" s="35" t="s">
        <v>13867</v>
      </c>
      <c r="G4502" s="1" t="s">
        <v>5104</v>
      </c>
      <c r="H4502" s="1" t="s">
        <v>5104</v>
      </c>
      <c r="I4502" s="3">
        <v>1</v>
      </c>
      <c r="J4502" s="1">
        <v>0</v>
      </c>
      <c r="K4502" s="1">
        <v>0</v>
      </c>
      <c r="L4502" s="3">
        <v>1</v>
      </c>
      <c r="M4502" s="6">
        <v>1000</v>
      </c>
      <c r="N4502" s="13">
        <v>1000</v>
      </c>
      <c r="O4502" s="3">
        <v>44</v>
      </c>
      <c r="P4502" s="1">
        <v>1.5</v>
      </c>
      <c r="Q4502" s="1">
        <v>1.5</v>
      </c>
      <c r="R4502" s="3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50</v>
      </c>
      <c r="Z4502" s="1">
        <v>50</v>
      </c>
      <c r="AA4502" s="1">
        <v>0</v>
      </c>
      <c r="AB4502" s="1">
        <v>0</v>
      </c>
      <c r="AC4502" s="3">
        <v>11</v>
      </c>
      <c r="AD4502" s="1">
        <v>-2.8702511999999999E-2</v>
      </c>
      <c r="AE4502" s="1">
        <v>-0.10749075017759099</v>
      </c>
      <c r="AF4502" s="1">
        <v>3</v>
      </c>
      <c r="AG4502" s="1">
        <v>3</v>
      </c>
      <c r="AH4502" s="1">
        <v>11</v>
      </c>
      <c r="AI4502" s="1">
        <v>2</v>
      </c>
      <c r="AJ4502" s="1">
        <v>2</v>
      </c>
      <c r="AK4502" s="1">
        <v>51</v>
      </c>
    </row>
    <row r="4503" spans="1:37" x14ac:dyDescent="0.2">
      <c r="A4503" t="s">
        <v>4501</v>
      </c>
      <c r="B4503" t="s">
        <v>5123</v>
      </c>
      <c r="C4503" t="s">
        <v>5124</v>
      </c>
      <c r="D4503" t="s">
        <v>13865</v>
      </c>
      <c r="E4503" t="s">
        <v>13868</v>
      </c>
      <c r="F4503" s="35" t="s">
        <v>13869</v>
      </c>
      <c r="G4503" s="1" t="s">
        <v>5104</v>
      </c>
      <c r="H4503" s="1" t="s">
        <v>5104</v>
      </c>
      <c r="I4503" s="3">
        <v>1</v>
      </c>
      <c r="J4503" s="1">
        <v>0</v>
      </c>
      <c r="K4503" s="1">
        <v>0</v>
      </c>
      <c r="L4503" s="3">
        <v>1</v>
      </c>
      <c r="M4503" s="6" t="s">
        <v>2</v>
      </c>
      <c r="N4503" s="13">
        <v>361.1</v>
      </c>
      <c r="O4503" s="3" t="s">
        <v>14989</v>
      </c>
      <c r="P4503" s="1" t="s">
        <v>2</v>
      </c>
      <c r="Q4503" s="1">
        <v>1.4374</v>
      </c>
      <c r="R4503" s="3" t="s">
        <v>14989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50</v>
      </c>
      <c r="Z4503" s="1">
        <v>50</v>
      </c>
      <c r="AA4503" s="1">
        <v>0</v>
      </c>
      <c r="AB4503" s="1">
        <v>0</v>
      </c>
      <c r="AC4503" s="3">
        <v>11</v>
      </c>
      <c r="AD4503" s="1">
        <v>-2.8702511999999999E-2</v>
      </c>
      <c r="AE4503" s="1">
        <v>-0.10749075017759099</v>
      </c>
      <c r="AF4503" s="1">
        <v>3</v>
      </c>
      <c r="AG4503" s="1">
        <v>3</v>
      </c>
      <c r="AH4503" s="1">
        <v>11</v>
      </c>
      <c r="AI4503" s="1">
        <v>1</v>
      </c>
      <c r="AJ4503" s="1">
        <v>1</v>
      </c>
      <c r="AK4503" s="1">
        <v>51</v>
      </c>
    </row>
    <row r="4504" spans="1:37" x14ac:dyDescent="0.2">
      <c r="A4504" t="s">
        <v>4502</v>
      </c>
      <c r="B4504" t="s">
        <v>5123</v>
      </c>
      <c r="C4504" t="s">
        <v>5124</v>
      </c>
      <c r="D4504" t="s">
        <v>13865</v>
      </c>
      <c r="E4504" t="s">
        <v>13870</v>
      </c>
      <c r="F4504" s="35" t="s">
        <v>13871</v>
      </c>
      <c r="G4504" s="1" t="s">
        <v>5104</v>
      </c>
      <c r="H4504" s="1" t="s">
        <v>5104</v>
      </c>
      <c r="I4504" s="3">
        <v>1</v>
      </c>
      <c r="J4504" s="1">
        <v>0</v>
      </c>
      <c r="K4504" s="1">
        <v>0</v>
      </c>
      <c r="L4504" s="3">
        <v>1</v>
      </c>
      <c r="M4504" s="6">
        <v>397</v>
      </c>
      <c r="N4504" s="13">
        <v>397</v>
      </c>
      <c r="O4504" s="3">
        <v>44</v>
      </c>
      <c r="P4504" s="1">
        <v>1</v>
      </c>
      <c r="Q4504" s="1">
        <v>1</v>
      </c>
      <c r="R4504" s="3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50</v>
      </c>
      <c r="Z4504" s="1">
        <v>50</v>
      </c>
      <c r="AA4504" s="1">
        <v>0</v>
      </c>
      <c r="AB4504" s="1">
        <v>0</v>
      </c>
      <c r="AC4504" s="3">
        <v>11</v>
      </c>
      <c r="AD4504" s="1">
        <v>-2.8702511999999999E-2</v>
      </c>
      <c r="AE4504" s="1">
        <v>-0.10749075017759099</v>
      </c>
      <c r="AF4504" s="1">
        <v>3</v>
      </c>
      <c r="AG4504" s="1">
        <v>3</v>
      </c>
      <c r="AH4504" s="1">
        <v>11</v>
      </c>
      <c r="AI4504" s="1">
        <v>1</v>
      </c>
      <c r="AJ4504" s="1">
        <v>1</v>
      </c>
      <c r="AK4504" s="1">
        <v>51</v>
      </c>
    </row>
    <row r="4505" spans="1:37" x14ac:dyDescent="0.2">
      <c r="A4505" t="s">
        <v>4503</v>
      </c>
      <c r="B4505" t="s">
        <v>5123</v>
      </c>
      <c r="C4505" t="s">
        <v>5124</v>
      </c>
      <c r="D4505" t="s">
        <v>13865</v>
      </c>
      <c r="E4505" t="s">
        <v>13872</v>
      </c>
      <c r="F4505" s="35" t="s">
        <v>13873</v>
      </c>
      <c r="G4505" s="1" t="s">
        <v>5104</v>
      </c>
      <c r="H4505" s="1" t="s">
        <v>5104</v>
      </c>
      <c r="I4505" s="3">
        <v>1</v>
      </c>
      <c r="J4505" s="1">
        <v>0</v>
      </c>
      <c r="K4505" s="1">
        <v>0</v>
      </c>
      <c r="L4505" s="3">
        <v>1</v>
      </c>
      <c r="M4505" s="6">
        <v>225.5</v>
      </c>
      <c r="N4505" s="13">
        <v>225.5</v>
      </c>
      <c r="O4505" s="3">
        <v>44</v>
      </c>
      <c r="P4505" s="1" t="s">
        <v>2</v>
      </c>
      <c r="Q4505" s="1">
        <v>1.2810999999999999</v>
      </c>
      <c r="R4505" s="3" t="s">
        <v>14989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50</v>
      </c>
      <c r="Z4505" s="1">
        <v>50</v>
      </c>
      <c r="AA4505" s="1">
        <v>0</v>
      </c>
      <c r="AB4505" s="1">
        <v>0</v>
      </c>
      <c r="AC4505" s="3">
        <v>11</v>
      </c>
      <c r="AD4505" s="1">
        <v>-2.8702511999999999E-2</v>
      </c>
      <c r="AE4505" s="1">
        <v>-0.10749075017759099</v>
      </c>
      <c r="AF4505" s="1">
        <v>3</v>
      </c>
      <c r="AG4505" s="1">
        <v>3</v>
      </c>
      <c r="AH4505" s="1">
        <v>11</v>
      </c>
      <c r="AI4505" s="1">
        <v>1</v>
      </c>
      <c r="AJ4505" s="1">
        <v>1</v>
      </c>
      <c r="AK4505" s="1">
        <v>51</v>
      </c>
    </row>
    <row r="4506" spans="1:37" x14ac:dyDescent="0.2">
      <c r="A4506" t="s">
        <v>4504</v>
      </c>
      <c r="B4506" t="s">
        <v>5123</v>
      </c>
      <c r="C4506" t="s">
        <v>5124</v>
      </c>
      <c r="D4506" t="s">
        <v>13874</v>
      </c>
      <c r="E4506" t="s">
        <v>13875</v>
      </c>
      <c r="F4506" s="35" t="s">
        <v>13876</v>
      </c>
      <c r="G4506" s="1" t="s">
        <v>5104</v>
      </c>
      <c r="H4506" s="1" t="s">
        <v>5104</v>
      </c>
      <c r="I4506" s="3">
        <v>1</v>
      </c>
      <c r="J4506" s="1">
        <v>0</v>
      </c>
      <c r="K4506" s="1">
        <v>0</v>
      </c>
      <c r="L4506" s="3">
        <v>1</v>
      </c>
      <c r="M4506" s="6">
        <v>32.5</v>
      </c>
      <c r="N4506" s="13">
        <v>32.5</v>
      </c>
      <c r="O4506" s="3">
        <v>44</v>
      </c>
      <c r="P4506" s="1" t="s">
        <v>2</v>
      </c>
      <c r="Q4506" s="1">
        <v>3.7412000000000001</v>
      </c>
      <c r="R4506" s="3" t="s">
        <v>14989</v>
      </c>
      <c r="S4506" s="1">
        <v>10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10</v>
      </c>
      <c r="Z4506" s="1">
        <v>0</v>
      </c>
      <c r="AA4506" s="1">
        <v>20</v>
      </c>
      <c r="AB4506" s="1">
        <v>60</v>
      </c>
      <c r="AC4506" s="3">
        <v>11</v>
      </c>
      <c r="AD4506" s="1">
        <v>-7.4080504000000005E-2</v>
      </c>
      <c r="AE4506" s="1">
        <v>2.3214266687841701E-2</v>
      </c>
      <c r="AF4506" s="1">
        <v>1</v>
      </c>
      <c r="AG4506" s="1">
        <v>1</v>
      </c>
      <c r="AH4506" s="1">
        <v>11</v>
      </c>
      <c r="AI4506" s="1">
        <v>1</v>
      </c>
      <c r="AJ4506" s="1">
        <v>1</v>
      </c>
      <c r="AK4506" s="1">
        <v>51</v>
      </c>
    </row>
    <row r="4507" spans="1:37" x14ac:dyDescent="0.2">
      <c r="A4507" t="s">
        <v>4505</v>
      </c>
      <c r="B4507" t="s">
        <v>5123</v>
      </c>
      <c r="C4507" t="s">
        <v>5131</v>
      </c>
      <c r="D4507" t="s">
        <v>13877</v>
      </c>
      <c r="E4507" t="s">
        <v>13878</v>
      </c>
      <c r="F4507" s="35" t="s">
        <v>13879</v>
      </c>
      <c r="G4507" s="1" t="s">
        <v>5104</v>
      </c>
      <c r="H4507" s="1" t="s">
        <v>5104</v>
      </c>
      <c r="I4507" s="3">
        <v>1</v>
      </c>
      <c r="J4507" s="1">
        <v>0</v>
      </c>
      <c r="K4507" s="1">
        <v>0</v>
      </c>
      <c r="L4507" s="3">
        <v>1</v>
      </c>
      <c r="M4507" s="6">
        <v>100.3</v>
      </c>
      <c r="N4507" s="13">
        <v>100.3</v>
      </c>
      <c r="O4507" s="3">
        <v>44</v>
      </c>
      <c r="P4507" s="1" t="s">
        <v>2</v>
      </c>
      <c r="Q4507" s="1">
        <v>4.1444000000000001</v>
      </c>
      <c r="R4507" s="3" t="s">
        <v>14989</v>
      </c>
      <c r="S4507" s="1">
        <v>20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20</v>
      </c>
      <c r="Z4507" s="1">
        <v>0</v>
      </c>
      <c r="AA4507" s="1">
        <v>20</v>
      </c>
      <c r="AB4507" s="1">
        <v>40</v>
      </c>
      <c r="AC4507" s="3">
        <v>11</v>
      </c>
      <c r="AD4507" s="1">
        <v>-4.6720485999999999E-2</v>
      </c>
      <c r="AE4507" s="1">
        <v>-7.7927399428686199E-3</v>
      </c>
      <c r="AF4507" s="1">
        <v>1</v>
      </c>
      <c r="AG4507" s="1">
        <v>1</v>
      </c>
      <c r="AH4507" s="1">
        <v>11</v>
      </c>
      <c r="AI4507" s="1">
        <v>3</v>
      </c>
      <c r="AJ4507" s="1">
        <v>3</v>
      </c>
      <c r="AK4507" s="1">
        <v>51</v>
      </c>
    </row>
    <row r="4508" spans="1:37" x14ac:dyDescent="0.2">
      <c r="A4508" t="s">
        <v>4506</v>
      </c>
      <c r="B4508" t="s">
        <v>5554</v>
      </c>
      <c r="C4508" t="s">
        <v>5555</v>
      </c>
      <c r="D4508" t="s">
        <v>13880</v>
      </c>
      <c r="E4508" t="s">
        <v>13881</v>
      </c>
      <c r="F4508" s="35" t="s">
        <v>13882</v>
      </c>
      <c r="G4508" s="1" t="s">
        <v>5106</v>
      </c>
      <c r="H4508" s="1" t="s">
        <v>5106</v>
      </c>
      <c r="I4508" s="3">
        <v>2</v>
      </c>
      <c r="J4508" s="1">
        <v>0</v>
      </c>
      <c r="K4508" s="1">
        <v>0</v>
      </c>
      <c r="L4508" s="3">
        <v>1</v>
      </c>
      <c r="M4508" s="6">
        <v>14</v>
      </c>
      <c r="N4508" s="13">
        <v>14</v>
      </c>
      <c r="O4508" s="3">
        <v>44</v>
      </c>
      <c r="P4508" s="1">
        <v>5.58</v>
      </c>
      <c r="Q4508" s="1">
        <v>5.58</v>
      </c>
      <c r="R4508" s="3">
        <v>47</v>
      </c>
      <c r="S4508" s="1">
        <v>70</v>
      </c>
      <c r="T4508" s="1">
        <v>0</v>
      </c>
      <c r="U4508" s="1">
        <v>0</v>
      </c>
      <c r="V4508" s="1">
        <v>0</v>
      </c>
      <c r="W4508" s="1">
        <v>0</v>
      </c>
      <c r="X4508" s="1">
        <v>30</v>
      </c>
      <c r="Y4508" s="1">
        <v>0</v>
      </c>
      <c r="Z4508" s="1">
        <v>0</v>
      </c>
      <c r="AA4508" s="1">
        <v>0</v>
      </c>
      <c r="AB4508" s="1">
        <v>0</v>
      </c>
      <c r="AC4508" s="3">
        <v>11</v>
      </c>
      <c r="AD4508" s="1">
        <v>9.7103062000000004E-2</v>
      </c>
      <c r="AE4508" s="1">
        <v>1.93004400267896E-2</v>
      </c>
      <c r="AF4508" s="1">
        <v>1</v>
      </c>
      <c r="AG4508" s="1">
        <v>1</v>
      </c>
      <c r="AH4508" s="1">
        <v>11</v>
      </c>
      <c r="AI4508" s="1">
        <v>2</v>
      </c>
      <c r="AJ4508" s="1">
        <v>2</v>
      </c>
      <c r="AK4508" s="1">
        <v>51</v>
      </c>
    </row>
    <row r="4509" spans="1:37" x14ac:dyDescent="0.2">
      <c r="A4509" t="s">
        <v>4507</v>
      </c>
      <c r="B4509" t="s">
        <v>5554</v>
      </c>
      <c r="C4509" t="s">
        <v>5555</v>
      </c>
      <c r="D4509" t="s">
        <v>13880</v>
      </c>
      <c r="E4509" t="s">
        <v>7396</v>
      </c>
      <c r="F4509" s="35" t="s">
        <v>13883</v>
      </c>
      <c r="G4509" s="1" t="s">
        <v>5106</v>
      </c>
      <c r="H4509" s="1" t="s">
        <v>5106</v>
      </c>
      <c r="I4509" s="3">
        <v>1</v>
      </c>
      <c r="J4509" s="1">
        <v>0</v>
      </c>
      <c r="K4509" s="1">
        <v>0</v>
      </c>
      <c r="L4509" s="3">
        <v>1</v>
      </c>
      <c r="M4509" s="6">
        <v>7.8</v>
      </c>
      <c r="N4509" s="13">
        <v>7.8</v>
      </c>
      <c r="O4509" s="3">
        <v>44</v>
      </c>
      <c r="P4509" s="1">
        <v>5.95</v>
      </c>
      <c r="Q4509" s="1">
        <v>5.95</v>
      </c>
      <c r="R4509" s="3">
        <v>47</v>
      </c>
      <c r="S4509" s="1">
        <v>70</v>
      </c>
      <c r="T4509" s="1">
        <v>0</v>
      </c>
      <c r="U4509" s="1">
        <v>0</v>
      </c>
      <c r="V4509" s="1">
        <v>0</v>
      </c>
      <c r="W4509" s="1">
        <v>0</v>
      </c>
      <c r="X4509" s="1">
        <v>30</v>
      </c>
      <c r="Y4509" s="1">
        <v>0</v>
      </c>
      <c r="Z4509" s="1">
        <v>0</v>
      </c>
      <c r="AA4509" s="1">
        <v>0</v>
      </c>
      <c r="AB4509" s="1">
        <v>0</v>
      </c>
      <c r="AC4509" s="3">
        <v>11</v>
      </c>
      <c r="AD4509" s="1">
        <v>9.7103062000000004E-2</v>
      </c>
      <c r="AE4509" s="1">
        <v>1.93004400267896E-2</v>
      </c>
      <c r="AF4509" s="1">
        <v>1</v>
      </c>
      <c r="AG4509" s="1">
        <v>1</v>
      </c>
      <c r="AH4509" s="1">
        <v>11</v>
      </c>
      <c r="AI4509" s="1">
        <v>4</v>
      </c>
      <c r="AJ4509" s="1">
        <v>4</v>
      </c>
      <c r="AK4509" s="1">
        <v>51</v>
      </c>
    </row>
    <row r="4510" spans="1:37" x14ac:dyDescent="0.2">
      <c r="A4510" t="s">
        <v>4508</v>
      </c>
      <c r="B4510" t="s">
        <v>5554</v>
      </c>
      <c r="C4510" t="s">
        <v>5555</v>
      </c>
      <c r="D4510" t="s">
        <v>13880</v>
      </c>
      <c r="E4510" t="s">
        <v>13884</v>
      </c>
      <c r="F4510" s="35" t="s">
        <v>14939</v>
      </c>
      <c r="G4510" s="1" t="s">
        <v>5106</v>
      </c>
      <c r="H4510" s="1" t="s">
        <v>5106</v>
      </c>
      <c r="I4510" s="3">
        <v>1</v>
      </c>
      <c r="J4510" s="1">
        <v>0</v>
      </c>
      <c r="K4510" s="1">
        <v>0</v>
      </c>
      <c r="L4510" s="3">
        <v>1</v>
      </c>
      <c r="M4510" s="6">
        <v>11.5</v>
      </c>
      <c r="N4510" s="13">
        <v>11.5</v>
      </c>
      <c r="O4510" s="3">
        <v>44</v>
      </c>
      <c r="P4510" s="1">
        <v>6.56</v>
      </c>
      <c r="Q4510" s="1">
        <v>6.56</v>
      </c>
      <c r="R4510" s="3">
        <v>47</v>
      </c>
      <c r="S4510" s="1">
        <v>70</v>
      </c>
      <c r="T4510" s="1">
        <v>0</v>
      </c>
      <c r="U4510" s="1">
        <v>0</v>
      </c>
      <c r="V4510" s="1">
        <v>0</v>
      </c>
      <c r="W4510" s="1">
        <v>0</v>
      </c>
      <c r="X4510" s="1">
        <v>30</v>
      </c>
      <c r="Y4510" s="1">
        <v>0</v>
      </c>
      <c r="Z4510" s="1">
        <v>0</v>
      </c>
      <c r="AA4510" s="1">
        <v>0</v>
      </c>
      <c r="AB4510" s="1">
        <v>0</v>
      </c>
      <c r="AC4510" s="3">
        <v>11</v>
      </c>
      <c r="AD4510" s="1">
        <v>9.7103062000000004E-2</v>
      </c>
      <c r="AE4510" s="1">
        <v>1.93004400267896E-2</v>
      </c>
      <c r="AF4510" s="1">
        <v>1</v>
      </c>
      <c r="AG4510" s="1">
        <v>1</v>
      </c>
      <c r="AH4510" s="1">
        <v>11</v>
      </c>
      <c r="AI4510" s="1">
        <v>1</v>
      </c>
      <c r="AJ4510" s="1">
        <v>1</v>
      </c>
      <c r="AK4510" s="1">
        <v>51</v>
      </c>
    </row>
    <row r="4511" spans="1:37" x14ac:dyDescent="0.2">
      <c r="A4511" t="s">
        <v>4509</v>
      </c>
      <c r="B4511" t="s">
        <v>5554</v>
      </c>
      <c r="C4511" t="s">
        <v>5555</v>
      </c>
      <c r="D4511" t="s">
        <v>13880</v>
      </c>
      <c r="E4511" t="s">
        <v>13885</v>
      </c>
      <c r="F4511" s="35" t="s">
        <v>13886</v>
      </c>
      <c r="G4511" s="1" t="s">
        <v>5106</v>
      </c>
      <c r="H4511" s="1" t="s">
        <v>5106</v>
      </c>
      <c r="I4511" s="3">
        <v>1</v>
      </c>
      <c r="J4511" s="1">
        <v>0</v>
      </c>
      <c r="K4511" s="1">
        <v>0</v>
      </c>
      <c r="L4511" s="3">
        <v>1</v>
      </c>
      <c r="M4511" s="6">
        <v>10</v>
      </c>
      <c r="N4511" s="13">
        <v>10</v>
      </c>
      <c r="O4511" s="3">
        <v>44</v>
      </c>
      <c r="P4511" s="1">
        <v>6.56</v>
      </c>
      <c r="Q4511" s="1">
        <v>6.56</v>
      </c>
      <c r="R4511" s="3">
        <v>47</v>
      </c>
      <c r="S4511" s="1">
        <v>70</v>
      </c>
      <c r="T4511" s="1">
        <v>0</v>
      </c>
      <c r="U4511" s="1">
        <v>0</v>
      </c>
      <c r="V4511" s="1">
        <v>0</v>
      </c>
      <c r="W4511" s="1">
        <v>0</v>
      </c>
      <c r="X4511" s="1">
        <v>30</v>
      </c>
      <c r="Y4511" s="1">
        <v>0</v>
      </c>
      <c r="Z4511" s="1">
        <v>0</v>
      </c>
      <c r="AA4511" s="1">
        <v>0</v>
      </c>
      <c r="AB4511" s="1">
        <v>0</v>
      </c>
      <c r="AC4511" s="3">
        <v>11</v>
      </c>
      <c r="AD4511" s="1">
        <v>9.7103062000000004E-2</v>
      </c>
      <c r="AE4511" s="1">
        <v>1.93004400267896E-2</v>
      </c>
      <c r="AF4511" s="1">
        <v>1</v>
      </c>
      <c r="AG4511" s="1">
        <v>1</v>
      </c>
      <c r="AH4511" s="1">
        <v>11</v>
      </c>
      <c r="AI4511" s="1">
        <v>7</v>
      </c>
      <c r="AJ4511" s="1">
        <v>7</v>
      </c>
      <c r="AK4511" s="1">
        <v>51</v>
      </c>
    </row>
    <row r="4512" spans="1:37" x14ac:dyDescent="0.2">
      <c r="A4512" t="s">
        <v>4510</v>
      </c>
      <c r="B4512" t="s">
        <v>5554</v>
      </c>
      <c r="C4512" t="s">
        <v>5555</v>
      </c>
      <c r="D4512" t="s">
        <v>13880</v>
      </c>
      <c r="E4512" t="s">
        <v>9528</v>
      </c>
      <c r="F4512" s="35" t="s">
        <v>13887</v>
      </c>
      <c r="G4512" s="1" t="s">
        <v>5106</v>
      </c>
      <c r="H4512" s="1" t="s">
        <v>5106</v>
      </c>
      <c r="I4512" s="3">
        <v>1</v>
      </c>
      <c r="J4512" s="1">
        <v>0</v>
      </c>
      <c r="K4512" s="1">
        <v>0</v>
      </c>
      <c r="L4512" s="3">
        <v>1</v>
      </c>
      <c r="M4512" s="6">
        <v>8.1999999999999993</v>
      </c>
      <c r="N4512" s="13">
        <v>8.1999999999999993</v>
      </c>
      <c r="O4512" s="3">
        <v>44</v>
      </c>
      <c r="P4512" s="1">
        <v>6.66</v>
      </c>
      <c r="Q4512" s="1">
        <v>6.66</v>
      </c>
      <c r="R4512" s="3">
        <v>47</v>
      </c>
      <c r="S4512" s="1">
        <v>70</v>
      </c>
      <c r="T4512" s="1">
        <v>0</v>
      </c>
      <c r="U4512" s="1">
        <v>0</v>
      </c>
      <c r="V4512" s="1">
        <v>0</v>
      </c>
      <c r="W4512" s="1">
        <v>0</v>
      </c>
      <c r="X4512" s="1">
        <v>30</v>
      </c>
      <c r="Y4512" s="1">
        <v>0</v>
      </c>
      <c r="Z4512" s="1">
        <v>0</v>
      </c>
      <c r="AA4512" s="1">
        <v>0</v>
      </c>
      <c r="AB4512" s="1">
        <v>0</v>
      </c>
      <c r="AC4512" s="3">
        <v>11</v>
      </c>
      <c r="AD4512" s="1">
        <v>9.7103062000000004E-2</v>
      </c>
      <c r="AE4512" s="1">
        <v>1.93004400267896E-2</v>
      </c>
      <c r="AF4512" s="1">
        <v>1</v>
      </c>
      <c r="AG4512" s="1">
        <v>1</v>
      </c>
      <c r="AH4512" s="1">
        <v>11</v>
      </c>
      <c r="AI4512" s="1">
        <v>3</v>
      </c>
      <c r="AJ4512" s="1">
        <v>3</v>
      </c>
      <c r="AK4512" s="1">
        <v>51</v>
      </c>
    </row>
    <row r="4513" spans="1:37" x14ac:dyDescent="0.2">
      <c r="A4513" t="s">
        <v>4511</v>
      </c>
      <c r="B4513" t="s">
        <v>5554</v>
      </c>
      <c r="C4513" t="s">
        <v>5555</v>
      </c>
      <c r="D4513" t="s">
        <v>13880</v>
      </c>
      <c r="E4513" t="s">
        <v>13801</v>
      </c>
      <c r="F4513" s="35" t="s">
        <v>13888</v>
      </c>
      <c r="G4513" s="1" t="s">
        <v>5106</v>
      </c>
      <c r="H4513" s="1" t="s">
        <v>5106</v>
      </c>
      <c r="I4513" s="3">
        <v>2</v>
      </c>
      <c r="J4513" s="1">
        <v>0</v>
      </c>
      <c r="K4513" s="1">
        <v>0</v>
      </c>
      <c r="L4513" s="3">
        <v>1</v>
      </c>
      <c r="M4513" s="6">
        <v>2.4</v>
      </c>
      <c r="N4513" s="13">
        <v>2.4</v>
      </c>
      <c r="O4513" s="3">
        <v>44</v>
      </c>
      <c r="P4513" s="1" t="s">
        <v>2</v>
      </c>
      <c r="Q4513" s="1">
        <v>4.9245000000000001</v>
      </c>
      <c r="R4513" s="3" t="s">
        <v>14989</v>
      </c>
      <c r="S4513" s="1">
        <v>70</v>
      </c>
      <c r="T4513" s="1">
        <v>0</v>
      </c>
      <c r="U4513" s="1">
        <v>0</v>
      </c>
      <c r="V4513" s="1">
        <v>0</v>
      </c>
      <c r="W4513" s="1">
        <v>0</v>
      </c>
      <c r="X4513" s="1">
        <v>30</v>
      </c>
      <c r="Y4513" s="1">
        <v>0</v>
      </c>
      <c r="Z4513" s="1">
        <v>0</v>
      </c>
      <c r="AA4513" s="1">
        <v>0</v>
      </c>
      <c r="AB4513" s="1">
        <v>0</v>
      </c>
      <c r="AC4513" s="3">
        <v>11</v>
      </c>
      <c r="AD4513" s="1">
        <v>9.7103062000000004E-2</v>
      </c>
      <c r="AE4513" s="1">
        <v>1.93004400267896E-2</v>
      </c>
      <c r="AF4513" s="1">
        <v>1</v>
      </c>
      <c r="AG4513" s="1">
        <v>1</v>
      </c>
      <c r="AH4513" s="1">
        <v>11</v>
      </c>
      <c r="AI4513" s="1">
        <v>2</v>
      </c>
      <c r="AJ4513" s="1">
        <v>2</v>
      </c>
      <c r="AK4513" s="1">
        <v>51</v>
      </c>
    </row>
    <row r="4514" spans="1:37" x14ac:dyDescent="0.2">
      <c r="A4514" t="s">
        <v>4512</v>
      </c>
      <c r="B4514" t="s">
        <v>5554</v>
      </c>
      <c r="C4514" t="s">
        <v>5555</v>
      </c>
      <c r="D4514" t="s">
        <v>13880</v>
      </c>
      <c r="E4514" t="s">
        <v>13889</v>
      </c>
      <c r="F4514" s="35" t="s">
        <v>14939</v>
      </c>
      <c r="G4514" s="1" t="s">
        <v>5106</v>
      </c>
      <c r="H4514" s="1" t="s">
        <v>5106</v>
      </c>
      <c r="I4514" s="3">
        <v>2</v>
      </c>
      <c r="J4514" s="1">
        <v>0</v>
      </c>
      <c r="K4514" s="1">
        <v>0</v>
      </c>
      <c r="L4514" s="3">
        <v>1</v>
      </c>
      <c r="M4514" s="6">
        <v>6.3</v>
      </c>
      <c r="N4514" s="13">
        <v>6.3</v>
      </c>
      <c r="O4514" s="3">
        <v>44</v>
      </c>
      <c r="P4514" s="1">
        <v>6</v>
      </c>
      <c r="Q4514" s="1">
        <v>6</v>
      </c>
      <c r="R4514" s="3">
        <v>1</v>
      </c>
      <c r="S4514" s="1">
        <v>70</v>
      </c>
      <c r="T4514" s="1">
        <v>0</v>
      </c>
      <c r="U4514" s="1">
        <v>0</v>
      </c>
      <c r="V4514" s="1">
        <v>0</v>
      </c>
      <c r="W4514" s="1">
        <v>0</v>
      </c>
      <c r="X4514" s="1">
        <v>30</v>
      </c>
      <c r="Y4514" s="1">
        <v>0</v>
      </c>
      <c r="Z4514" s="1">
        <v>0</v>
      </c>
      <c r="AA4514" s="1">
        <v>0</v>
      </c>
      <c r="AB4514" s="1">
        <v>0</v>
      </c>
      <c r="AC4514" s="3">
        <v>11</v>
      </c>
      <c r="AD4514" s="1">
        <v>9.7103062000000004E-2</v>
      </c>
      <c r="AE4514" s="1">
        <v>1.93004400267896E-2</v>
      </c>
      <c r="AF4514" s="1">
        <v>1</v>
      </c>
      <c r="AG4514" s="1">
        <v>1</v>
      </c>
      <c r="AH4514" s="1">
        <v>11</v>
      </c>
      <c r="AI4514" s="1">
        <v>1</v>
      </c>
      <c r="AJ4514" s="1">
        <v>1</v>
      </c>
      <c r="AK4514" s="11">
        <v>1</v>
      </c>
    </row>
    <row r="4515" spans="1:37" x14ac:dyDescent="0.2">
      <c r="A4515" t="s">
        <v>4513</v>
      </c>
      <c r="B4515" t="s">
        <v>5554</v>
      </c>
      <c r="C4515" t="s">
        <v>5555</v>
      </c>
      <c r="D4515" t="s">
        <v>13880</v>
      </c>
      <c r="E4515" t="s">
        <v>11950</v>
      </c>
      <c r="F4515" s="35" t="s">
        <v>13890</v>
      </c>
      <c r="G4515" s="1" t="s">
        <v>5106</v>
      </c>
      <c r="H4515" s="1" t="s">
        <v>5106</v>
      </c>
      <c r="I4515" s="3">
        <v>2</v>
      </c>
      <c r="J4515" s="1">
        <v>0</v>
      </c>
      <c r="K4515" s="1">
        <v>0</v>
      </c>
      <c r="L4515" s="3">
        <v>1</v>
      </c>
      <c r="M4515" s="6">
        <v>7.9</v>
      </c>
      <c r="N4515" s="13">
        <v>7.9</v>
      </c>
      <c r="O4515" s="3">
        <v>44</v>
      </c>
      <c r="P4515" s="1">
        <f>(6.1+5.3)/2</f>
        <v>5.6999999999999993</v>
      </c>
      <c r="Q4515" s="1">
        <f>(6.1+5.3)/2</f>
        <v>5.6999999999999993</v>
      </c>
      <c r="R4515" s="3">
        <v>1</v>
      </c>
      <c r="S4515" s="1">
        <v>70</v>
      </c>
      <c r="T4515" s="1">
        <v>0</v>
      </c>
      <c r="U4515" s="1">
        <v>0</v>
      </c>
      <c r="V4515" s="1">
        <v>0</v>
      </c>
      <c r="W4515" s="1">
        <v>0</v>
      </c>
      <c r="X4515" s="1">
        <v>30</v>
      </c>
      <c r="Y4515" s="1">
        <v>0</v>
      </c>
      <c r="Z4515" s="1">
        <v>0</v>
      </c>
      <c r="AA4515" s="1">
        <v>0</v>
      </c>
      <c r="AB4515" s="1">
        <v>0</v>
      </c>
      <c r="AC4515" s="3">
        <v>11</v>
      </c>
      <c r="AD4515" s="1">
        <v>9.7103062000000004E-2</v>
      </c>
      <c r="AE4515" s="1">
        <v>1.93004400267896E-2</v>
      </c>
      <c r="AF4515" s="1">
        <v>1</v>
      </c>
      <c r="AG4515" s="1">
        <v>1</v>
      </c>
      <c r="AH4515" s="1">
        <v>11</v>
      </c>
      <c r="AI4515" s="1">
        <v>2</v>
      </c>
      <c r="AJ4515" s="1">
        <v>2</v>
      </c>
      <c r="AK4515" s="1">
        <v>51</v>
      </c>
    </row>
    <row r="4516" spans="1:37" x14ac:dyDescent="0.2">
      <c r="A4516" t="s">
        <v>4514</v>
      </c>
      <c r="B4516" t="s">
        <v>5554</v>
      </c>
      <c r="C4516" t="s">
        <v>5555</v>
      </c>
      <c r="D4516" t="s">
        <v>13880</v>
      </c>
      <c r="E4516" t="s">
        <v>13891</v>
      </c>
      <c r="F4516" s="35" t="s">
        <v>13892</v>
      </c>
      <c r="G4516" s="1" t="s">
        <v>5106</v>
      </c>
      <c r="H4516" s="1" t="s">
        <v>5106</v>
      </c>
      <c r="I4516" s="3">
        <v>1</v>
      </c>
      <c r="J4516" s="1">
        <v>0</v>
      </c>
      <c r="K4516" s="1">
        <v>0</v>
      </c>
      <c r="L4516" s="3">
        <v>1</v>
      </c>
      <c r="M4516" s="6">
        <v>8.3000000000000007</v>
      </c>
      <c r="N4516" s="13">
        <v>8.3000000000000007</v>
      </c>
      <c r="O4516" s="3">
        <v>44</v>
      </c>
      <c r="P4516" s="1">
        <v>4.8</v>
      </c>
      <c r="Q4516" s="1">
        <v>4.8</v>
      </c>
      <c r="R4516" s="3">
        <v>47</v>
      </c>
      <c r="S4516" s="1">
        <v>70</v>
      </c>
      <c r="T4516" s="1">
        <v>0</v>
      </c>
      <c r="U4516" s="1">
        <v>0</v>
      </c>
      <c r="V4516" s="1">
        <v>0</v>
      </c>
      <c r="W4516" s="1">
        <v>0</v>
      </c>
      <c r="X4516" s="1">
        <v>30</v>
      </c>
      <c r="Y4516" s="1">
        <v>0</v>
      </c>
      <c r="Z4516" s="1">
        <v>0</v>
      </c>
      <c r="AA4516" s="1">
        <v>0</v>
      </c>
      <c r="AB4516" s="1">
        <v>0</v>
      </c>
      <c r="AC4516" s="3">
        <v>11</v>
      </c>
      <c r="AD4516" s="1">
        <v>9.7103062000000004E-2</v>
      </c>
      <c r="AE4516" s="1">
        <v>1.93004400267896E-2</v>
      </c>
      <c r="AF4516" s="1">
        <v>1</v>
      </c>
      <c r="AG4516" s="1">
        <v>1</v>
      </c>
      <c r="AH4516" s="1">
        <v>11</v>
      </c>
      <c r="AI4516" s="1">
        <v>1</v>
      </c>
      <c r="AJ4516" s="1">
        <v>1</v>
      </c>
      <c r="AK4516" s="1">
        <v>51</v>
      </c>
    </row>
    <row r="4517" spans="1:37" x14ac:dyDescent="0.2">
      <c r="A4517" t="s">
        <v>4515</v>
      </c>
      <c r="B4517" t="s">
        <v>5554</v>
      </c>
      <c r="C4517" t="s">
        <v>5555</v>
      </c>
      <c r="D4517" t="s">
        <v>13880</v>
      </c>
      <c r="E4517" t="s">
        <v>13893</v>
      </c>
      <c r="F4517" s="35" t="s">
        <v>13894</v>
      </c>
      <c r="G4517" s="1" t="s">
        <v>5104</v>
      </c>
      <c r="H4517" s="1" t="s">
        <v>5104</v>
      </c>
      <c r="I4517" s="3">
        <v>1</v>
      </c>
      <c r="J4517" s="1">
        <v>0</v>
      </c>
      <c r="K4517" s="1">
        <v>0</v>
      </c>
      <c r="L4517" s="3">
        <v>1</v>
      </c>
      <c r="M4517" s="6">
        <v>6.6</v>
      </c>
      <c r="N4517" s="13">
        <v>6.6</v>
      </c>
      <c r="O4517" s="3">
        <v>44</v>
      </c>
      <c r="P4517" s="1">
        <v>4.99</v>
      </c>
      <c r="Q4517" s="1">
        <v>4.99</v>
      </c>
      <c r="R4517" s="3">
        <v>47</v>
      </c>
      <c r="S4517" s="1">
        <v>70</v>
      </c>
      <c r="T4517" s="1">
        <v>0</v>
      </c>
      <c r="U4517" s="1">
        <v>0</v>
      </c>
      <c r="V4517" s="1">
        <v>0</v>
      </c>
      <c r="W4517" s="1">
        <v>0</v>
      </c>
      <c r="X4517" s="1">
        <v>30</v>
      </c>
      <c r="Y4517" s="1">
        <v>0</v>
      </c>
      <c r="Z4517" s="1">
        <v>0</v>
      </c>
      <c r="AA4517" s="1">
        <v>0</v>
      </c>
      <c r="AB4517" s="1">
        <v>0</v>
      </c>
      <c r="AC4517" s="3">
        <v>11</v>
      </c>
      <c r="AD4517" s="1">
        <v>9.7103062000000004E-2</v>
      </c>
      <c r="AE4517" s="1">
        <v>1.93004400267896E-2</v>
      </c>
      <c r="AF4517" s="1">
        <v>1</v>
      </c>
      <c r="AG4517" s="1">
        <v>1</v>
      </c>
      <c r="AH4517" s="1">
        <v>11</v>
      </c>
      <c r="AI4517" s="1">
        <v>2</v>
      </c>
      <c r="AJ4517" s="1">
        <v>2</v>
      </c>
      <c r="AK4517" s="1">
        <v>51</v>
      </c>
    </row>
    <row r="4518" spans="1:37" x14ac:dyDescent="0.2">
      <c r="A4518" t="s">
        <v>4516</v>
      </c>
      <c r="B4518" t="s">
        <v>5554</v>
      </c>
      <c r="C4518" t="s">
        <v>5555</v>
      </c>
      <c r="D4518" t="s">
        <v>13880</v>
      </c>
      <c r="E4518" t="s">
        <v>13895</v>
      </c>
      <c r="F4518" s="35" t="s">
        <v>13896</v>
      </c>
      <c r="G4518" s="1" t="s">
        <v>5105</v>
      </c>
      <c r="H4518" s="1" t="s">
        <v>5105</v>
      </c>
      <c r="I4518" s="3">
        <v>1</v>
      </c>
      <c r="J4518" s="1">
        <v>0</v>
      </c>
      <c r="K4518" s="1">
        <v>0</v>
      </c>
      <c r="L4518" s="3">
        <v>1</v>
      </c>
      <c r="M4518" s="6">
        <v>16.100000000000001</v>
      </c>
      <c r="N4518" s="13">
        <v>16.100000000000001</v>
      </c>
      <c r="O4518" s="3">
        <v>44</v>
      </c>
      <c r="P4518" s="1">
        <v>5</v>
      </c>
      <c r="Q4518" s="1">
        <v>5</v>
      </c>
      <c r="R4518" s="3">
        <v>47</v>
      </c>
      <c r="S4518" s="1">
        <v>70</v>
      </c>
      <c r="T4518" s="1">
        <v>0</v>
      </c>
      <c r="U4518" s="1">
        <v>0</v>
      </c>
      <c r="V4518" s="1">
        <v>0</v>
      </c>
      <c r="W4518" s="1">
        <v>0</v>
      </c>
      <c r="X4518" s="1">
        <v>30</v>
      </c>
      <c r="Y4518" s="1">
        <v>0</v>
      </c>
      <c r="Z4518" s="1">
        <v>0</v>
      </c>
      <c r="AA4518" s="1">
        <v>0</v>
      </c>
      <c r="AB4518" s="1">
        <v>0</v>
      </c>
      <c r="AC4518" s="3">
        <v>11</v>
      </c>
      <c r="AD4518" s="1">
        <v>9.7103062000000004E-2</v>
      </c>
      <c r="AE4518" s="1">
        <v>1.93004400267896E-2</v>
      </c>
      <c r="AF4518" s="1">
        <v>1</v>
      </c>
      <c r="AG4518" s="1">
        <v>1</v>
      </c>
      <c r="AH4518" s="1">
        <v>11</v>
      </c>
      <c r="AI4518" s="1">
        <v>4</v>
      </c>
      <c r="AJ4518" s="1">
        <v>4</v>
      </c>
      <c r="AK4518" s="1">
        <v>51</v>
      </c>
    </row>
    <row r="4519" spans="1:37" x14ac:dyDescent="0.2">
      <c r="A4519" t="s">
        <v>4517</v>
      </c>
      <c r="B4519" t="s">
        <v>5554</v>
      </c>
      <c r="C4519" t="s">
        <v>5555</v>
      </c>
      <c r="D4519" t="s">
        <v>13880</v>
      </c>
      <c r="E4519" t="s">
        <v>13897</v>
      </c>
      <c r="F4519" s="35" t="s">
        <v>13898</v>
      </c>
      <c r="G4519" s="1" t="s">
        <v>5106</v>
      </c>
      <c r="H4519" s="1" t="s">
        <v>5106</v>
      </c>
      <c r="I4519" s="3">
        <v>2</v>
      </c>
      <c r="J4519" s="1">
        <v>0</v>
      </c>
      <c r="K4519" s="1">
        <v>0</v>
      </c>
      <c r="L4519" s="3">
        <v>1</v>
      </c>
      <c r="M4519" s="6">
        <v>11.9</v>
      </c>
      <c r="N4519" s="13">
        <v>11.9</v>
      </c>
      <c r="O4519" s="3">
        <v>44</v>
      </c>
      <c r="P4519" s="1">
        <v>7</v>
      </c>
      <c r="Q4519" s="1">
        <v>7</v>
      </c>
      <c r="R4519" s="3">
        <v>1</v>
      </c>
      <c r="S4519" s="1">
        <v>70</v>
      </c>
      <c r="T4519" s="1">
        <v>0</v>
      </c>
      <c r="U4519" s="1">
        <v>0</v>
      </c>
      <c r="V4519" s="1">
        <v>0</v>
      </c>
      <c r="W4519" s="1">
        <v>0</v>
      </c>
      <c r="X4519" s="1">
        <v>30</v>
      </c>
      <c r="Y4519" s="1">
        <v>0</v>
      </c>
      <c r="Z4519" s="1">
        <v>0</v>
      </c>
      <c r="AA4519" s="1">
        <v>0</v>
      </c>
      <c r="AB4519" s="1">
        <v>0</v>
      </c>
      <c r="AC4519" s="3">
        <v>11</v>
      </c>
      <c r="AD4519" s="1">
        <v>9.7103062000000004E-2</v>
      </c>
      <c r="AE4519" s="1">
        <v>1.93004400267896E-2</v>
      </c>
      <c r="AF4519" s="1">
        <v>1</v>
      </c>
      <c r="AG4519" s="1">
        <v>1</v>
      </c>
      <c r="AH4519" s="1">
        <v>11</v>
      </c>
      <c r="AI4519" s="1">
        <v>1</v>
      </c>
      <c r="AJ4519" s="1">
        <v>1</v>
      </c>
      <c r="AK4519" s="1">
        <v>51</v>
      </c>
    </row>
    <row r="4520" spans="1:37" x14ac:dyDescent="0.2">
      <c r="A4520" t="s">
        <v>4518</v>
      </c>
      <c r="B4520" t="s">
        <v>5554</v>
      </c>
      <c r="C4520" t="s">
        <v>5555</v>
      </c>
      <c r="D4520" t="s">
        <v>13880</v>
      </c>
      <c r="E4520" t="s">
        <v>13899</v>
      </c>
      <c r="F4520" s="35" t="s">
        <v>13900</v>
      </c>
      <c r="G4520" s="1" t="s">
        <v>5106</v>
      </c>
      <c r="H4520" s="1" t="s">
        <v>5106</v>
      </c>
      <c r="I4520" s="3">
        <v>1</v>
      </c>
      <c r="J4520" s="1">
        <v>0</v>
      </c>
      <c r="K4520" s="1">
        <v>0</v>
      </c>
      <c r="L4520" s="3">
        <v>1</v>
      </c>
      <c r="M4520" s="6">
        <v>5.4</v>
      </c>
      <c r="N4520" s="13">
        <v>5.4</v>
      </c>
      <c r="O4520" s="3">
        <v>44</v>
      </c>
      <c r="P4520" s="1">
        <v>7.03</v>
      </c>
      <c r="Q4520" s="1">
        <v>7.03</v>
      </c>
      <c r="R4520" s="3">
        <v>47</v>
      </c>
      <c r="S4520" s="1">
        <v>70</v>
      </c>
      <c r="T4520" s="1">
        <v>0</v>
      </c>
      <c r="U4520" s="1">
        <v>0</v>
      </c>
      <c r="V4520" s="1">
        <v>0</v>
      </c>
      <c r="W4520" s="1">
        <v>0</v>
      </c>
      <c r="X4520" s="1">
        <v>30</v>
      </c>
      <c r="Y4520" s="1">
        <v>0</v>
      </c>
      <c r="Z4520" s="1">
        <v>0</v>
      </c>
      <c r="AA4520" s="1">
        <v>0</v>
      </c>
      <c r="AB4520" s="1">
        <v>0</v>
      </c>
      <c r="AC4520" s="3">
        <v>11</v>
      </c>
      <c r="AD4520" s="1">
        <v>9.7103062000000004E-2</v>
      </c>
      <c r="AE4520" s="1">
        <v>1.93004400267896E-2</v>
      </c>
      <c r="AF4520" s="1">
        <v>1</v>
      </c>
      <c r="AG4520" s="1">
        <v>1</v>
      </c>
      <c r="AH4520" s="1">
        <v>11</v>
      </c>
      <c r="AI4520" s="1">
        <v>8</v>
      </c>
      <c r="AJ4520" s="1">
        <v>8</v>
      </c>
      <c r="AK4520" s="1">
        <v>51</v>
      </c>
    </row>
    <row r="4521" spans="1:37" x14ac:dyDescent="0.2">
      <c r="A4521" t="s">
        <v>4519</v>
      </c>
      <c r="B4521" t="s">
        <v>5554</v>
      </c>
      <c r="C4521" t="s">
        <v>5555</v>
      </c>
      <c r="D4521" t="s">
        <v>13880</v>
      </c>
      <c r="E4521" t="s">
        <v>9951</v>
      </c>
      <c r="F4521" s="35" t="s">
        <v>13901</v>
      </c>
      <c r="G4521" s="1" t="s">
        <v>5106</v>
      </c>
      <c r="H4521" s="1" t="s">
        <v>5106</v>
      </c>
      <c r="I4521" s="3">
        <v>1</v>
      </c>
      <c r="J4521" s="1">
        <v>0</v>
      </c>
      <c r="K4521" s="1">
        <v>0</v>
      </c>
      <c r="L4521" s="3">
        <v>1</v>
      </c>
      <c r="M4521" s="6">
        <v>4.5999999999999996</v>
      </c>
      <c r="N4521" s="13">
        <v>4.5999999999999996</v>
      </c>
      <c r="O4521" s="3">
        <v>44</v>
      </c>
      <c r="P4521" s="1">
        <v>6.5</v>
      </c>
      <c r="Q4521" s="1">
        <v>6.5</v>
      </c>
      <c r="R4521" s="3">
        <v>47</v>
      </c>
      <c r="S4521" s="1">
        <v>70</v>
      </c>
      <c r="T4521" s="1">
        <v>0</v>
      </c>
      <c r="U4521" s="1">
        <v>0</v>
      </c>
      <c r="V4521" s="1">
        <v>0</v>
      </c>
      <c r="W4521" s="1">
        <v>0</v>
      </c>
      <c r="X4521" s="1">
        <v>30</v>
      </c>
      <c r="Y4521" s="1">
        <v>0</v>
      </c>
      <c r="Z4521" s="1">
        <v>0</v>
      </c>
      <c r="AA4521" s="1">
        <v>0</v>
      </c>
      <c r="AB4521" s="1">
        <v>0</v>
      </c>
      <c r="AC4521" s="3">
        <v>11</v>
      </c>
      <c r="AD4521" s="1">
        <v>9.7103062000000004E-2</v>
      </c>
      <c r="AE4521" s="1">
        <v>1.93004400267896E-2</v>
      </c>
      <c r="AF4521" s="1">
        <v>1</v>
      </c>
      <c r="AG4521" s="1">
        <v>1</v>
      </c>
      <c r="AH4521" s="1">
        <v>11</v>
      </c>
      <c r="AI4521" s="1">
        <v>1</v>
      </c>
      <c r="AJ4521" s="1">
        <v>1</v>
      </c>
      <c r="AK4521" s="1">
        <v>51</v>
      </c>
    </row>
    <row r="4522" spans="1:37" x14ac:dyDescent="0.2">
      <c r="A4522" t="s">
        <v>4520</v>
      </c>
      <c r="B4522" t="s">
        <v>5554</v>
      </c>
      <c r="C4522" t="s">
        <v>5555</v>
      </c>
      <c r="D4522" t="s">
        <v>13880</v>
      </c>
      <c r="E4522" t="s">
        <v>13902</v>
      </c>
      <c r="F4522" s="35" t="s">
        <v>13903</v>
      </c>
      <c r="G4522" s="1" t="s">
        <v>5106</v>
      </c>
      <c r="H4522" s="1" t="s">
        <v>5106</v>
      </c>
      <c r="I4522" s="3">
        <v>13</v>
      </c>
      <c r="J4522" s="1">
        <v>0</v>
      </c>
      <c r="K4522" s="1">
        <v>0</v>
      </c>
      <c r="L4522" s="3">
        <v>1</v>
      </c>
      <c r="M4522" s="6">
        <v>5.2</v>
      </c>
      <c r="N4522" s="13">
        <v>5.2</v>
      </c>
      <c r="O4522" s="3">
        <v>44</v>
      </c>
      <c r="P4522" s="1">
        <v>5.9450000000000003</v>
      </c>
      <c r="Q4522" s="1">
        <v>5.9450000000000003</v>
      </c>
      <c r="R4522" s="3">
        <v>47</v>
      </c>
      <c r="S4522" s="1">
        <v>70</v>
      </c>
      <c r="T4522" s="1">
        <v>0</v>
      </c>
      <c r="U4522" s="1">
        <v>0</v>
      </c>
      <c r="V4522" s="1">
        <v>0</v>
      </c>
      <c r="W4522" s="1">
        <v>0</v>
      </c>
      <c r="X4522" s="1">
        <v>30</v>
      </c>
      <c r="Y4522" s="1">
        <v>0</v>
      </c>
      <c r="Z4522" s="1">
        <v>0</v>
      </c>
      <c r="AA4522" s="1">
        <v>0</v>
      </c>
      <c r="AB4522" s="1">
        <v>0</v>
      </c>
      <c r="AC4522" s="3">
        <v>11</v>
      </c>
      <c r="AD4522" s="1">
        <v>9.7103062000000004E-2</v>
      </c>
      <c r="AE4522" s="1">
        <v>1.93004400267896E-2</v>
      </c>
      <c r="AF4522" s="1">
        <v>1</v>
      </c>
      <c r="AG4522" s="1">
        <v>1</v>
      </c>
      <c r="AH4522" s="1">
        <v>11</v>
      </c>
      <c r="AI4522" s="1">
        <v>1</v>
      </c>
      <c r="AJ4522" s="1">
        <v>1</v>
      </c>
      <c r="AK4522" s="1">
        <v>51</v>
      </c>
    </row>
    <row r="4523" spans="1:37" x14ac:dyDescent="0.2">
      <c r="A4523" t="s">
        <v>4521</v>
      </c>
      <c r="B4523" t="s">
        <v>5554</v>
      </c>
      <c r="C4523" t="s">
        <v>5555</v>
      </c>
      <c r="D4523" t="s">
        <v>13880</v>
      </c>
      <c r="E4523" t="s">
        <v>8142</v>
      </c>
      <c r="F4523" s="35" t="s">
        <v>13904</v>
      </c>
      <c r="G4523" s="1" t="s">
        <v>5106</v>
      </c>
      <c r="H4523" s="1" t="s">
        <v>5106</v>
      </c>
      <c r="I4523" s="3">
        <v>1</v>
      </c>
      <c r="J4523" s="1">
        <v>0</v>
      </c>
      <c r="K4523" s="1">
        <v>0</v>
      </c>
      <c r="L4523" s="3">
        <v>1</v>
      </c>
      <c r="M4523" s="6">
        <v>9.6</v>
      </c>
      <c r="N4523" s="13">
        <v>9.6</v>
      </c>
      <c r="O4523" s="3">
        <v>44</v>
      </c>
      <c r="P4523" s="1">
        <v>5.4850000000000003</v>
      </c>
      <c r="Q4523" s="1">
        <v>5.4850000000000003</v>
      </c>
      <c r="R4523" s="3">
        <v>47</v>
      </c>
      <c r="S4523" s="1">
        <v>70</v>
      </c>
      <c r="T4523" s="1">
        <v>0</v>
      </c>
      <c r="U4523" s="1">
        <v>0</v>
      </c>
      <c r="V4523" s="1">
        <v>0</v>
      </c>
      <c r="W4523" s="1">
        <v>0</v>
      </c>
      <c r="X4523" s="1">
        <v>30</v>
      </c>
      <c r="Y4523" s="1">
        <v>0</v>
      </c>
      <c r="Z4523" s="1">
        <v>0</v>
      </c>
      <c r="AA4523" s="1">
        <v>0</v>
      </c>
      <c r="AB4523" s="1">
        <v>0</v>
      </c>
      <c r="AC4523" s="3">
        <v>11</v>
      </c>
      <c r="AD4523" s="1">
        <v>9.7103062000000004E-2</v>
      </c>
      <c r="AE4523" s="1">
        <v>1.93004400267896E-2</v>
      </c>
      <c r="AF4523" s="1">
        <v>1</v>
      </c>
      <c r="AG4523" s="1">
        <v>1</v>
      </c>
      <c r="AH4523" s="1">
        <v>11</v>
      </c>
      <c r="AI4523" s="1">
        <v>3</v>
      </c>
      <c r="AJ4523" s="1">
        <v>3</v>
      </c>
      <c r="AK4523" s="1">
        <v>51</v>
      </c>
    </row>
    <row r="4524" spans="1:37" x14ac:dyDescent="0.2">
      <c r="A4524" t="s">
        <v>4522</v>
      </c>
      <c r="B4524" t="s">
        <v>5554</v>
      </c>
      <c r="C4524" t="s">
        <v>5555</v>
      </c>
      <c r="D4524" t="s">
        <v>13880</v>
      </c>
      <c r="E4524" t="s">
        <v>13905</v>
      </c>
      <c r="F4524" s="35" t="s">
        <v>13906</v>
      </c>
      <c r="G4524" s="1" t="s">
        <v>5106</v>
      </c>
      <c r="H4524" s="1" t="s">
        <v>5106</v>
      </c>
      <c r="I4524" s="3">
        <v>2</v>
      </c>
      <c r="J4524" s="1">
        <v>0</v>
      </c>
      <c r="K4524" s="1">
        <v>0</v>
      </c>
      <c r="L4524" s="3">
        <v>1</v>
      </c>
      <c r="M4524" s="6">
        <v>6.1</v>
      </c>
      <c r="N4524" s="13">
        <v>6.1</v>
      </c>
      <c r="O4524" s="3">
        <v>44</v>
      </c>
      <c r="P4524" s="1">
        <v>4.99</v>
      </c>
      <c r="Q4524" s="1">
        <v>4.99</v>
      </c>
      <c r="R4524" s="3">
        <v>47</v>
      </c>
      <c r="S4524" s="1">
        <v>70</v>
      </c>
      <c r="T4524" s="1">
        <v>0</v>
      </c>
      <c r="U4524" s="1">
        <v>0</v>
      </c>
      <c r="V4524" s="1">
        <v>0</v>
      </c>
      <c r="W4524" s="1">
        <v>0</v>
      </c>
      <c r="X4524" s="1">
        <v>30</v>
      </c>
      <c r="Y4524" s="1">
        <v>0</v>
      </c>
      <c r="Z4524" s="1">
        <v>0</v>
      </c>
      <c r="AA4524" s="1">
        <v>0</v>
      </c>
      <c r="AB4524" s="1">
        <v>0</v>
      </c>
      <c r="AC4524" s="3">
        <v>11</v>
      </c>
      <c r="AD4524" s="1">
        <v>9.7103062000000004E-2</v>
      </c>
      <c r="AE4524" s="1">
        <v>1.93004400267896E-2</v>
      </c>
      <c r="AF4524" s="1">
        <v>1</v>
      </c>
      <c r="AG4524" s="1">
        <v>1</v>
      </c>
      <c r="AH4524" s="1">
        <v>11</v>
      </c>
      <c r="AI4524" s="1">
        <v>1</v>
      </c>
      <c r="AJ4524" s="1">
        <v>1</v>
      </c>
      <c r="AK4524" s="1">
        <v>51</v>
      </c>
    </row>
    <row r="4525" spans="1:37" x14ac:dyDescent="0.2">
      <c r="A4525" t="s">
        <v>4523</v>
      </c>
      <c r="B4525" t="s">
        <v>5554</v>
      </c>
      <c r="C4525" t="s">
        <v>5555</v>
      </c>
      <c r="D4525" t="s">
        <v>13880</v>
      </c>
      <c r="E4525" t="s">
        <v>13907</v>
      </c>
      <c r="F4525" s="35" t="s">
        <v>13908</v>
      </c>
      <c r="G4525" s="1" t="s">
        <v>5106</v>
      </c>
      <c r="H4525" s="1" t="s">
        <v>5106</v>
      </c>
      <c r="I4525" s="3">
        <v>2</v>
      </c>
      <c r="J4525" s="1">
        <v>0</v>
      </c>
      <c r="K4525" s="1">
        <v>0</v>
      </c>
      <c r="L4525" s="3">
        <v>1</v>
      </c>
      <c r="M4525" s="6">
        <v>6.8</v>
      </c>
      <c r="N4525" s="13">
        <v>6.8</v>
      </c>
      <c r="O4525" s="3">
        <v>44</v>
      </c>
      <c r="P4525" s="1">
        <v>5.99</v>
      </c>
      <c r="Q4525" s="1">
        <v>5.99</v>
      </c>
      <c r="R4525" s="3">
        <v>47</v>
      </c>
      <c r="S4525" s="1">
        <v>70</v>
      </c>
      <c r="T4525" s="1">
        <v>0</v>
      </c>
      <c r="U4525" s="1">
        <v>0</v>
      </c>
      <c r="V4525" s="1">
        <v>0</v>
      </c>
      <c r="W4525" s="1">
        <v>0</v>
      </c>
      <c r="X4525" s="1">
        <v>30</v>
      </c>
      <c r="Y4525" s="1">
        <v>0</v>
      </c>
      <c r="Z4525" s="1">
        <v>0</v>
      </c>
      <c r="AA4525" s="1">
        <v>0</v>
      </c>
      <c r="AB4525" s="1">
        <v>0</v>
      </c>
      <c r="AC4525" s="3">
        <v>11</v>
      </c>
      <c r="AD4525" s="1">
        <v>9.7103062000000004E-2</v>
      </c>
      <c r="AE4525" s="1">
        <v>1.93004400267896E-2</v>
      </c>
      <c r="AF4525" s="1">
        <v>1</v>
      </c>
      <c r="AG4525" s="1">
        <v>1</v>
      </c>
      <c r="AH4525" s="1">
        <v>11</v>
      </c>
      <c r="AI4525" s="1">
        <v>3</v>
      </c>
      <c r="AJ4525" s="1">
        <v>3</v>
      </c>
      <c r="AK4525" s="1">
        <v>51</v>
      </c>
    </row>
    <row r="4526" spans="1:37" x14ac:dyDescent="0.2">
      <c r="A4526" t="s">
        <v>4524</v>
      </c>
      <c r="B4526" t="s">
        <v>5554</v>
      </c>
      <c r="C4526" t="s">
        <v>5555</v>
      </c>
      <c r="D4526" t="s">
        <v>13880</v>
      </c>
      <c r="E4526" t="s">
        <v>10969</v>
      </c>
      <c r="F4526" s="35" t="s">
        <v>13909</v>
      </c>
      <c r="G4526" s="1" t="s">
        <v>5106</v>
      </c>
      <c r="H4526" s="1" t="s">
        <v>5106</v>
      </c>
      <c r="I4526" s="3">
        <v>2</v>
      </c>
      <c r="J4526" s="1">
        <v>0</v>
      </c>
      <c r="K4526" s="1">
        <v>0</v>
      </c>
      <c r="L4526" s="3">
        <v>1</v>
      </c>
      <c r="M4526" s="6">
        <v>7</v>
      </c>
      <c r="N4526" s="13">
        <v>7</v>
      </c>
      <c r="O4526" s="3">
        <v>44</v>
      </c>
      <c r="P4526" s="1" t="s">
        <v>2</v>
      </c>
      <c r="Q4526" s="1">
        <v>3.7898000000000001</v>
      </c>
      <c r="R4526" s="3" t="s">
        <v>14989</v>
      </c>
      <c r="S4526" s="1">
        <v>70</v>
      </c>
      <c r="T4526" s="1">
        <v>0</v>
      </c>
      <c r="U4526" s="1">
        <v>0</v>
      </c>
      <c r="V4526" s="1">
        <v>0</v>
      </c>
      <c r="W4526" s="1">
        <v>0</v>
      </c>
      <c r="X4526" s="1">
        <v>30</v>
      </c>
      <c r="Y4526" s="1">
        <v>0</v>
      </c>
      <c r="Z4526" s="1">
        <v>0</v>
      </c>
      <c r="AA4526" s="1">
        <v>0</v>
      </c>
      <c r="AB4526" s="1">
        <v>0</v>
      </c>
      <c r="AC4526" s="3">
        <v>11</v>
      </c>
      <c r="AD4526" s="1">
        <v>9.7103062000000004E-2</v>
      </c>
      <c r="AE4526" s="1">
        <v>1.93004400267896E-2</v>
      </c>
      <c r="AF4526" s="1">
        <v>1</v>
      </c>
      <c r="AG4526" s="1">
        <v>1</v>
      </c>
      <c r="AH4526" s="1">
        <v>11</v>
      </c>
      <c r="AI4526" s="1">
        <v>1</v>
      </c>
      <c r="AJ4526" s="1">
        <v>1</v>
      </c>
      <c r="AK4526" s="1">
        <v>51</v>
      </c>
    </row>
    <row r="4527" spans="1:37" x14ac:dyDescent="0.2">
      <c r="A4527" t="s">
        <v>4525</v>
      </c>
      <c r="B4527" t="s">
        <v>5554</v>
      </c>
      <c r="C4527" t="s">
        <v>5555</v>
      </c>
      <c r="D4527" t="s">
        <v>13880</v>
      </c>
      <c r="E4527" t="s">
        <v>13910</v>
      </c>
      <c r="F4527" s="35" t="s">
        <v>13911</v>
      </c>
      <c r="G4527" s="1" t="s">
        <v>5104</v>
      </c>
      <c r="H4527" s="1" t="s">
        <v>5104</v>
      </c>
      <c r="I4527" s="3">
        <v>1</v>
      </c>
      <c r="J4527" s="1">
        <v>0</v>
      </c>
      <c r="K4527" s="1">
        <v>0</v>
      </c>
      <c r="L4527" s="3">
        <v>1</v>
      </c>
      <c r="M4527" s="6">
        <v>7.5</v>
      </c>
      <c r="N4527" s="13">
        <v>7.5</v>
      </c>
      <c r="O4527" s="3">
        <v>44</v>
      </c>
      <c r="P4527" s="1">
        <v>6.56</v>
      </c>
      <c r="Q4527" s="1">
        <v>6.56</v>
      </c>
      <c r="R4527" s="3">
        <v>47</v>
      </c>
      <c r="S4527" s="1">
        <v>70</v>
      </c>
      <c r="T4527" s="1">
        <v>0</v>
      </c>
      <c r="U4527" s="1">
        <v>0</v>
      </c>
      <c r="V4527" s="1">
        <v>0</v>
      </c>
      <c r="W4527" s="1">
        <v>0</v>
      </c>
      <c r="X4527" s="1">
        <v>30</v>
      </c>
      <c r="Y4527" s="1">
        <v>0</v>
      </c>
      <c r="Z4527" s="1">
        <v>0</v>
      </c>
      <c r="AA4527" s="1">
        <v>0</v>
      </c>
      <c r="AB4527" s="1">
        <v>0</v>
      </c>
      <c r="AC4527" s="3">
        <v>11</v>
      </c>
      <c r="AD4527" s="1">
        <v>9.7103062000000004E-2</v>
      </c>
      <c r="AE4527" s="1">
        <v>1.93004400267896E-2</v>
      </c>
      <c r="AF4527" s="1">
        <v>1</v>
      </c>
      <c r="AG4527" s="1">
        <v>1</v>
      </c>
      <c r="AH4527" s="1">
        <v>11</v>
      </c>
      <c r="AI4527" s="1">
        <v>3</v>
      </c>
      <c r="AJ4527" s="1">
        <v>3</v>
      </c>
      <c r="AK4527" s="1">
        <v>51</v>
      </c>
    </row>
    <row r="4528" spans="1:37" x14ac:dyDescent="0.2">
      <c r="A4528" t="s">
        <v>4526</v>
      </c>
      <c r="B4528" t="s">
        <v>5554</v>
      </c>
      <c r="C4528" t="s">
        <v>5555</v>
      </c>
      <c r="D4528" t="s">
        <v>13880</v>
      </c>
      <c r="E4528" t="s">
        <v>5322</v>
      </c>
      <c r="F4528" s="35" t="s">
        <v>13912</v>
      </c>
      <c r="G4528" s="1" t="s">
        <v>5106</v>
      </c>
      <c r="H4528" s="1" t="s">
        <v>5106</v>
      </c>
      <c r="I4528" s="3">
        <v>1</v>
      </c>
      <c r="J4528" s="1">
        <v>0</v>
      </c>
      <c r="K4528" s="1">
        <v>0</v>
      </c>
      <c r="L4528" s="3">
        <v>1</v>
      </c>
      <c r="M4528" s="6">
        <v>7.7</v>
      </c>
      <c r="N4528" s="13">
        <v>7.7</v>
      </c>
      <c r="O4528" s="3">
        <v>44</v>
      </c>
      <c r="P4528" s="1">
        <v>5.3674999999999997</v>
      </c>
      <c r="Q4528" s="1">
        <v>5.3674999999999997</v>
      </c>
      <c r="R4528" s="3">
        <v>47</v>
      </c>
      <c r="S4528" s="1">
        <v>70</v>
      </c>
      <c r="T4528" s="1">
        <v>0</v>
      </c>
      <c r="U4528" s="1">
        <v>0</v>
      </c>
      <c r="V4528" s="1">
        <v>0</v>
      </c>
      <c r="W4528" s="1">
        <v>0</v>
      </c>
      <c r="X4528" s="1">
        <v>30</v>
      </c>
      <c r="Y4528" s="1">
        <v>0</v>
      </c>
      <c r="Z4528" s="1">
        <v>0</v>
      </c>
      <c r="AA4528" s="1">
        <v>0</v>
      </c>
      <c r="AB4528" s="1">
        <v>0</v>
      </c>
      <c r="AC4528" s="3">
        <v>11</v>
      </c>
      <c r="AD4528" s="1">
        <v>9.7103062000000004E-2</v>
      </c>
      <c r="AE4528" s="1">
        <v>1.93004400267896E-2</v>
      </c>
      <c r="AF4528" s="1">
        <v>1</v>
      </c>
      <c r="AG4528" s="1">
        <v>1</v>
      </c>
      <c r="AH4528" s="1">
        <v>11</v>
      </c>
      <c r="AI4528" s="1">
        <v>2</v>
      </c>
      <c r="AJ4528" s="1">
        <v>2</v>
      </c>
      <c r="AK4528" s="1">
        <v>51</v>
      </c>
    </row>
    <row r="4529" spans="1:37" x14ac:dyDescent="0.2">
      <c r="A4529" t="s">
        <v>4527</v>
      </c>
      <c r="B4529" t="s">
        <v>5554</v>
      </c>
      <c r="C4529" t="s">
        <v>5555</v>
      </c>
      <c r="D4529" t="s">
        <v>13880</v>
      </c>
      <c r="E4529" t="s">
        <v>13913</v>
      </c>
      <c r="F4529" s="35" t="s">
        <v>13914</v>
      </c>
      <c r="G4529" s="1" t="s">
        <v>5104</v>
      </c>
      <c r="H4529" s="1" t="s">
        <v>5104</v>
      </c>
      <c r="I4529" s="3">
        <v>1</v>
      </c>
      <c r="J4529" s="1">
        <v>0</v>
      </c>
      <c r="K4529" s="1">
        <v>0</v>
      </c>
      <c r="L4529" s="3">
        <v>1</v>
      </c>
      <c r="M4529" s="6">
        <v>4.5</v>
      </c>
      <c r="N4529" s="13">
        <v>4.5</v>
      </c>
      <c r="O4529" s="3">
        <v>44</v>
      </c>
      <c r="P4529" s="1">
        <v>5.1749999999999998</v>
      </c>
      <c r="Q4529" s="1">
        <v>5.1749999999999998</v>
      </c>
      <c r="R4529" s="3">
        <v>47</v>
      </c>
      <c r="S4529" s="1">
        <v>70</v>
      </c>
      <c r="T4529" s="1">
        <v>0</v>
      </c>
      <c r="U4529" s="1">
        <v>0</v>
      </c>
      <c r="V4529" s="1">
        <v>0</v>
      </c>
      <c r="W4529" s="1">
        <v>0</v>
      </c>
      <c r="X4529" s="1">
        <v>30</v>
      </c>
      <c r="Y4529" s="1">
        <v>0</v>
      </c>
      <c r="Z4529" s="1">
        <v>0</v>
      </c>
      <c r="AA4529" s="1">
        <v>0</v>
      </c>
      <c r="AB4529" s="1">
        <v>0</v>
      </c>
      <c r="AC4529" s="3">
        <v>11</v>
      </c>
      <c r="AD4529" s="1">
        <v>9.7103062000000004E-2</v>
      </c>
      <c r="AE4529" s="1">
        <v>1.93004400267896E-2</v>
      </c>
      <c r="AF4529" s="1">
        <v>1</v>
      </c>
      <c r="AG4529" s="1">
        <v>1</v>
      </c>
      <c r="AH4529" s="1">
        <v>11</v>
      </c>
      <c r="AI4529" s="1">
        <v>2</v>
      </c>
      <c r="AJ4529" s="1">
        <v>2</v>
      </c>
      <c r="AK4529" s="1">
        <v>51</v>
      </c>
    </row>
    <row r="4530" spans="1:37" x14ac:dyDescent="0.2">
      <c r="A4530" t="s">
        <v>4528</v>
      </c>
      <c r="B4530" t="s">
        <v>5554</v>
      </c>
      <c r="C4530" t="s">
        <v>5555</v>
      </c>
      <c r="D4530" t="s">
        <v>13880</v>
      </c>
      <c r="E4530" t="s">
        <v>13915</v>
      </c>
      <c r="F4530" s="35" t="s">
        <v>15130</v>
      </c>
      <c r="G4530" s="1" t="s">
        <v>5106</v>
      </c>
      <c r="H4530" s="1" t="s">
        <v>5106</v>
      </c>
      <c r="I4530" s="3">
        <v>2</v>
      </c>
      <c r="J4530" s="1">
        <v>0</v>
      </c>
      <c r="K4530" s="1">
        <v>0</v>
      </c>
      <c r="L4530" s="3">
        <v>1</v>
      </c>
      <c r="M4530" s="6">
        <v>6.3</v>
      </c>
      <c r="N4530" s="13">
        <v>6.3</v>
      </c>
      <c r="O4530" s="3">
        <v>44</v>
      </c>
      <c r="P4530" s="1">
        <v>5.6449999999999996</v>
      </c>
      <c r="Q4530" s="1">
        <v>5.6449999999999996</v>
      </c>
      <c r="R4530" s="3">
        <v>47</v>
      </c>
      <c r="S4530" s="1">
        <v>70</v>
      </c>
      <c r="T4530" s="1">
        <v>0</v>
      </c>
      <c r="U4530" s="1">
        <v>0</v>
      </c>
      <c r="V4530" s="1">
        <v>0</v>
      </c>
      <c r="W4530" s="1">
        <v>0</v>
      </c>
      <c r="X4530" s="1">
        <v>30</v>
      </c>
      <c r="Y4530" s="1">
        <v>0</v>
      </c>
      <c r="Z4530" s="1">
        <v>0</v>
      </c>
      <c r="AA4530" s="1">
        <v>0</v>
      </c>
      <c r="AB4530" s="1">
        <v>0</v>
      </c>
      <c r="AC4530" s="3">
        <v>11</v>
      </c>
      <c r="AD4530" s="1">
        <v>9.7103062000000004E-2</v>
      </c>
      <c r="AE4530" s="1">
        <v>1.93004400267896E-2</v>
      </c>
      <c r="AF4530" s="1">
        <v>1</v>
      </c>
      <c r="AG4530" s="1">
        <v>1</v>
      </c>
      <c r="AH4530" s="1">
        <v>11</v>
      </c>
      <c r="AI4530" s="1">
        <v>4</v>
      </c>
      <c r="AJ4530" s="1">
        <v>4</v>
      </c>
      <c r="AK4530" s="1">
        <v>51</v>
      </c>
    </row>
    <row r="4531" spans="1:37" x14ac:dyDescent="0.2">
      <c r="A4531" t="s">
        <v>4529</v>
      </c>
      <c r="B4531" t="s">
        <v>5554</v>
      </c>
      <c r="C4531" t="s">
        <v>5555</v>
      </c>
      <c r="D4531" t="s">
        <v>13880</v>
      </c>
      <c r="E4531" t="s">
        <v>13916</v>
      </c>
      <c r="F4531" s="35" t="s">
        <v>13917</v>
      </c>
      <c r="G4531" s="1" t="s">
        <v>5105</v>
      </c>
      <c r="H4531" s="1" t="s">
        <v>5105</v>
      </c>
      <c r="I4531" s="3">
        <v>2</v>
      </c>
      <c r="J4531" s="1">
        <v>1</v>
      </c>
      <c r="K4531" s="1">
        <v>1</v>
      </c>
      <c r="L4531" s="3">
        <v>1</v>
      </c>
      <c r="M4531" s="6">
        <v>3.5</v>
      </c>
      <c r="N4531" s="13">
        <v>3.5</v>
      </c>
      <c r="O4531" s="3">
        <v>44</v>
      </c>
      <c r="P4531" s="1">
        <v>6.7850000000000001</v>
      </c>
      <c r="Q4531" s="1">
        <v>6.7850000000000001</v>
      </c>
      <c r="R4531" s="3">
        <v>47</v>
      </c>
      <c r="S4531" s="1">
        <v>70</v>
      </c>
      <c r="T4531" s="1">
        <v>0</v>
      </c>
      <c r="U4531" s="1">
        <v>0</v>
      </c>
      <c r="V4531" s="1">
        <v>0</v>
      </c>
      <c r="W4531" s="1">
        <v>0</v>
      </c>
      <c r="X4531" s="1">
        <v>30</v>
      </c>
      <c r="Y4531" s="1">
        <v>0</v>
      </c>
      <c r="Z4531" s="1">
        <v>0</v>
      </c>
      <c r="AA4531" s="1">
        <v>0</v>
      </c>
      <c r="AB4531" s="1">
        <v>0</v>
      </c>
      <c r="AC4531" s="3">
        <v>11</v>
      </c>
      <c r="AD4531" s="1">
        <v>9.7103062000000004E-2</v>
      </c>
      <c r="AE4531" s="1">
        <v>1.9300440026789701E-2</v>
      </c>
      <c r="AF4531" s="1">
        <v>1</v>
      </c>
      <c r="AG4531" s="1">
        <v>1</v>
      </c>
      <c r="AH4531" s="1">
        <v>11</v>
      </c>
      <c r="AI4531" s="1">
        <v>6</v>
      </c>
      <c r="AJ4531" s="1">
        <v>6</v>
      </c>
      <c r="AK4531" s="1">
        <v>51</v>
      </c>
    </row>
    <row r="4532" spans="1:37" x14ac:dyDescent="0.2">
      <c r="A4532" t="s">
        <v>4530</v>
      </c>
      <c r="B4532" t="s">
        <v>5554</v>
      </c>
      <c r="C4532" t="s">
        <v>5555</v>
      </c>
      <c r="D4532" t="s">
        <v>13880</v>
      </c>
      <c r="E4532" t="s">
        <v>13918</v>
      </c>
      <c r="F4532" s="35" t="s">
        <v>13919</v>
      </c>
      <c r="G4532" s="1" t="s">
        <v>5106</v>
      </c>
      <c r="H4532" s="1" t="s">
        <v>5106</v>
      </c>
      <c r="I4532" s="3">
        <v>1</v>
      </c>
      <c r="J4532" s="1">
        <v>0</v>
      </c>
      <c r="K4532" s="1">
        <v>0</v>
      </c>
      <c r="L4532" s="3">
        <v>1</v>
      </c>
      <c r="M4532" s="6">
        <v>3.3</v>
      </c>
      <c r="N4532" s="13">
        <v>3.3</v>
      </c>
      <c r="O4532" s="3">
        <v>44</v>
      </c>
      <c r="P4532" s="1">
        <v>6</v>
      </c>
      <c r="Q4532" s="1">
        <v>6</v>
      </c>
      <c r="R4532" s="3">
        <v>1</v>
      </c>
      <c r="S4532" s="1">
        <v>70</v>
      </c>
      <c r="T4532" s="1">
        <v>0</v>
      </c>
      <c r="U4532" s="1">
        <v>0</v>
      </c>
      <c r="V4532" s="1">
        <v>0</v>
      </c>
      <c r="W4532" s="1">
        <v>0</v>
      </c>
      <c r="X4532" s="1">
        <v>30</v>
      </c>
      <c r="Y4532" s="1">
        <v>0</v>
      </c>
      <c r="Z4532" s="1">
        <v>0</v>
      </c>
      <c r="AA4532" s="1">
        <v>0</v>
      </c>
      <c r="AB4532" s="1">
        <v>0</v>
      </c>
      <c r="AC4532" s="3">
        <v>11</v>
      </c>
      <c r="AD4532" s="1">
        <v>9.7103062000000004E-2</v>
      </c>
      <c r="AE4532" s="1">
        <v>1.93004400267896E-2</v>
      </c>
      <c r="AF4532" s="1">
        <v>1</v>
      </c>
      <c r="AG4532" s="1">
        <v>1</v>
      </c>
      <c r="AH4532" s="1">
        <v>11</v>
      </c>
      <c r="AI4532" s="1">
        <v>3</v>
      </c>
      <c r="AJ4532" s="1">
        <v>3</v>
      </c>
      <c r="AK4532" s="1">
        <v>51</v>
      </c>
    </row>
    <row r="4533" spans="1:37" x14ac:dyDescent="0.2">
      <c r="A4533" t="s">
        <v>4531</v>
      </c>
      <c r="B4533" t="s">
        <v>5554</v>
      </c>
      <c r="C4533" t="s">
        <v>5555</v>
      </c>
      <c r="D4533" t="s">
        <v>13880</v>
      </c>
      <c r="E4533" t="s">
        <v>8710</v>
      </c>
      <c r="F4533" s="35" t="s">
        <v>13920</v>
      </c>
      <c r="G4533" s="1" t="s">
        <v>5106</v>
      </c>
      <c r="H4533" s="1" t="s">
        <v>5106</v>
      </c>
      <c r="I4533" s="3">
        <v>1</v>
      </c>
      <c r="J4533" s="1">
        <v>0</v>
      </c>
      <c r="K4533" s="1">
        <v>0</v>
      </c>
      <c r="L4533" s="3">
        <v>1</v>
      </c>
      <c r="M4533" s="6">
        <v>9.4</v>
      </c>
      <c r="N4533" s="13">
        <v>9.4</v>
      </c>
      <c r="O4533" s="3">
        <v>44</v>
      </c>
      <c r="P4533" s="1">
        <v>7.09</v>
      </c>
      <c r="Q4533" s="1">
        <v>7.09</v>
      </c>
      <c r="R4533" s="3">
        <v>47</v>
      </c>
      <c r="S4533" s="1">
        <v>70</v>
      </c>
      <c r="T4533" s="1">
        <v>0</v>
      </c>
      <c r="U4533" s="1">
        <v>0</v>
      </c>
      <c r="V4533" s="1">
        <v>0</v>
      </c>
      <c r="W4533" s="1">
        <v>0</v>
      </c>
      <c r="X4533" s="1">
        <v>30</v>
      </c>
      <c r="Y4533" s="1">
        <v>0</v>
      </c>
      <c r="Z4533" s="1">
        <v>0</v>
      </c>
      <c r="AA4533" s="1">
        <v>0</v>
      </c>
      <c r="AB4533" s="1">
        <v>0</v>
      </c>
      <c r="AC4533" s="3">
        <v>11</v>
      </c>
      <c r="AD4533" s="1">
        <v>9.7103062000000004E-2</v>
      </c>
      <c r="AE4533" s="1">
        <v>1.93004400267896E-2</v>
      </c>
      <c r="AF4533" s="1">
        <v>1</v>
      </c>
      <c r="AG4533" s="1">
        <v>1</v>
      </c>
      <c r="AH4533" s="1">
        <v>11</v>
      </c>
      <c r="AI4533" s="1">
        <v>3</v>
      </c>
      <c r="AJ4533" s="1">
        <v>3</v>
      </c>
      <c r="AK4533" s="1">
        <v>51</v>
      </c>
    </row>
    <row r="4534" spans="1:37" x14ac:dyDescent="0.2">
      <c r="A4534" t="s">
        <v>4532</v>
      </c>
      <c r="B4534" t="s">
        <v>5554</v>
      </c>
      <c r="C4534" t="s">
        <v>5555</v>
      </c>
      <c r="D4534" t="s">
        <v>13880</v>
      </c>
      <c r="E4534" t="s">
        <v>13921</v>
      </c>
      <c r="F4534" s="35" t="s">
        <v>13922</v>
      </c>
      <c r="G4534" s="1" t="s">
        <v>5106</v>
      </c>
      <c r="H4534" s="1" t="s">
        <v>5106</v>
      </c>
      <c r="I4534" s="3">
        <v>1</v>
      </c>
      <c r="J4534" s="1">
        <v>0</v>
      </c>
      <c r="K4534" s="1">
        <v>0</v>
      </c>
      <c r="L4534" s="3">
        <v>1</v>
      </c>
      <c r="M4534" s="6">
        <v>8</v>
      </c>
      <c r="N4534" s="13">
        <v>8</v>
      </c>
      <c r="O4534" s="3">
        <v>44</v>
      </c>
      <c r="P4534" s="1" t="s">
        <v>2</v>
      </c>
      <c r="Q4534" s="1">
        <v>2.7458499999999999</v>
      </c>
      <c r="R4534" s="3" t="s">
        <v>14989</v>
      </c>
      <c r="S4534" s="1">
        <v>70</v>
      </c>
      <c r="T4534" s="1">
        <v>0</v>
      </c>
      <c r="U4534" s="1">
        <v>0</v>
      </c>
      <c r="V4534" s="1">
        <v>0</v>
      </c>
      <c r="W4534" s="1">
        <v>30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3">
        <v>44</v>
      </c>
      <c r="AD4534" s="1">
        <v>9.2653956999999995E-2</v>
      </c>
      <c r="AE4534" s="1">
        <v>1.5779480257595398E-2</v>
      </c>
      <c r="AF4534" s="1" t="s">
        <v>2</v>
      </c>
      <c r="AG4534" s="1">
        <v>1</v>
      </c>
      <c r="AH4534" s="1" t="s">
        <v>14989</v>
      </c>
      <c r="AI4534" s="1">
        <v>1</v>
      </c>
      <c r="AJ4534" s="1">
        <v>1</v>
      </c>
      <c r="AK4534" s="1">
        <v>51</v>
      </c>
    </row>
    <row r="4535" spans="1:37" x14ac:dyDescent="0.2">
      <c r="A4535" t="s">
        <v>4533</v>
      </c>
      <c r="B4535" t="s">
        <v>5554</v>
      </c>
      <c r="C4535" t="s">
        <v>5555</v>
      </c>
      <c r="D4535" t="s">
        <v>13880</v>
      </c>
      <c r="E4535" t="s">
        <v>5943</v>
      </c>
      <c r="F4535" s="35" t="s">
        <v>13923</v>
      </c>
      <c r="G4535" s="1" t="s">
        <v>5106</v>
      </c>
      <c r="H4535" s="1" t="s">
        <v>5106</v>
      </c>
      <c r="I4535" s="3">
        <v>2</v>
      </c>
      <c r="J4535" s="1">
        <v>0</v>
      </c>
      <c r="K4535" s="1">
        <v>0</v>
      </c>
      <c r="L4535" s="3">
        <v>1</v>
      </c>
      <c r="M4535" s="6">
        <v>3.5</v>
      </c>
      <c r="N4535" s="13">
        <v>3.5</v>
      </c>
      <c r="O4535" s="3">
        <v>44</v>
      </c>
      <c r="P4535" s="1">
        <v>6.5</v>
      </c>
      <c r="Q4535" s="1">
        <v>6.5</v>
      </c>
      <c r="R4535" s="3">
        <v>47</v>
      </c>
      <c r="S4535" s="1">
        <v>70</v>
      </c>
      <c r="T4535" s="1">
        <v>0</v>
      </c>
      <c r="U4535" s="1">
        <v>0</v>
      </c>
      <c r="V4535" s="1">
        <v>0</v>
      </c>
      <c r="W4535" s="1">
        <v>0</v>
      </c>
      <c r="X4535" s="1">
        <v>30</v>
      </c>
      <c r="Y4535" s="1">
        <v>0</v>
      </c>
      <c r="Z4535" s="1">
        <v>0</v>
      </c>
      <c r="AA4535" s="1">
        <v>0</v>
      </c>
      <c r="AB4535" s="1">
        <v>0</v>
      </c>
      <c r="AC4535" s="3">
        <v>11</v>
      </c>
      <c r="AD4535" s="1">
        <v>9.7103062000000004E-2</v>
      </c>
      <c r="AE4535" s="1">
        <v>1.93004400267896E-2</v>
      </c>
      <c r="AF4535" s="1">
        <v>1</v>
      </c>
      <c r="AG4535" s="1">
        <v>1</v>
      </c>
      <c r="AH4535" s="1">
        <v>11</v>
      </c>
      <c r="AI4535" s="1">
        <v>3</v>
      </c>
      <c r="AJ4535" s="1">
        <v>3</v>
      </c>
      <c r="AK4535" s="1">
        <v>51</v>
      </c>
    </row>
    <row r="4536" spans="1:37" x14ac:dyDescent="0.2">
      <c r="A4536" t="s">
        <v>4534</v>
      </c>
      <c r="B4536" t="s">
        <v>5554</v>
      </c>
      <c r="C4536" t="s">
        <v>5555</v>
      </c>
      <c r="D4536" t="s">
        <v>13880</v>
      </c>
      <c r="E4536" t="s">
        <v>13604</v>
      </c>
      <c r="F4536" s="35" t="s">
        <v>13924</v>
      </c>
      <c r="G4536" s="1" t="s">
        <v>5106</v>
      </c>
      <c r="H4536" s="1" t="s">
        <v>5106</v>
      </c>
      <c r="I4536" s="3">
        <v>2</v>
      </c>
      <c r="J4536" s="1">
        <v>0</v>
      </c>
      <c r="K4536" s="1">
        <v>0</v>
      </c>
      <c r="L4536" s="3">
        <v>1</v>
      </c>
      <c r="M4536" s="6">
        <v>7.8</v>
      </c>
      <c r="N4536" s="13">
        <v>7.8</v>
      </c>
      <c r="O4536" s="3">
        <v>44</v>
      </c>
      <c r="P4536" s="1" t="s">
        <v>2</v>
      </c>
      <c r="Q4536" s="1">
        <v>3.5937000000000001</v>
      </c>
      <c r="R4536" s="3" t="s">
        <v>14989</v>
      </c>
      <c r="S4536" s="1">
        <v>70</v>
      </c>
      <c r="T4536" s="1">
        <v>0</v>
      </c>
      <c r="U4536" s="1">
        <v>0</v>
      </c>
      <c r="V4536" s="1">
        <v>0</v>
      </c>
      <c r="W4536" s="1">
        <v>0</v>
      </c>
      <c r="X4536" s="1">
        <v>30</v>
      </c>
      <c r="Y4536" s="1">
        <v>0</v>
      </c>
      <c r="Z4536" s="1">
        <v>0</v>
      </c>
      <c r="AA4536" s="1">
        <v>0</v>
      </c>
      <c r="AB4536" s="1">
        <v>0</v>
      </c>
      <c r="AC4536" s="3">
        <v>11</v>
      </c>
      <c r="AD4536" s="1">
        <v>9.7103062000000004E-2</v>
      </c>
      <c r="AE4536" s="1">
        <v>1.93004400267896E-2</v>
      </c>
      <c r="AF4536" s="1">
        <v>1</v>
      </c>
      <c r="AG4536" s="1">
        <v>1</v>
      </c>
      <c r="AH4536" s="1">
        <v>11</v>
      </c>
      <c r="AI4536" s="1">
        <v>1</v>
      </c>
      <c r="AJ4536" s="1">
        <v>1</v>
      </c>
      <c r="AK4536" s="1">
        <v>51</v>
      </c>
    </row>
    <row r="4537" spans="1:37" x14ac:dyDescent="0.2">
      <c r="A4537" t="s">
        <v>4535</v>
      </c>
      <c r="B4537" t="s">
        <v>5554</v>
      </c>
      <c r="C4537" t="s">
        <v>5555</v>
      </c>
      <c r="D4537" t="s">
        <v>13880</v>
      </c>
      <c r="E4537" t="s">
        <v>6470</v>
      </c>
      <c r="F4537" s="35" t="s">
        <v>13925</v>
      </c>
      <c r="G4537" s="1" t="s">
        <v>5106</v>
      </c>
      <c r="H4537" s="1" t="s">
        <v>5106</v>
      </c>
      <c r="I4537" s="3">
        <v>2</v>
      </c>
      <c r="J4537" s="1">
        <v>0</v>
      </c>
      <c r="K4537" s="1">
        <v>0</v>
      </c>
      <c r="L4537" s="3">
        <v>1</v>
      </c>
      <c r="M4537" s="6">
        <v>4.0999999999999996</v>
      </c>
      <c r="N4537" s="13">
        <v>4.0999999999999996</v>
      </c>
      <c r="O4537" s="3">
        <v>44</v>
      </c>
      <c r="P4537" s="1">
        <v>6.3550000000000004</v>
      </c>
      <c r="Q4537" s="1">
        <v>6.3550000000000004</v>
      </c>
      <c r="R4537" s="3">
        <v>47</v>
      </c>
      <c r="S4537" s="1">
        <v>70</v>
      </c>
      <c r="T4537" s="1">
        <v>0</v>
      </c>
      <c r="U4537" s="1">
        <v>0</v>
      </c>
      <c r="V4537" s="1">
        <v>0</v>
      </c>
      <c r="W4537" s="1">
        <v>0</v>
      </c>
      <c r="X4537" s="1">
        <v>30</v>
      </c>
      <c r="Y4537" s="1">
        <v>0</v>
      </c>
      <c r="Z4537" s="1">
        <v>0</v>
      </c>
      <c r="AA4537" s="1">
        <v>0</v>
      </c>
      <c r="AB4537" s="1">
        <v>0</v>
      </c>
      <c r="AC4537" s="3">
        <v>11</v>
      </c>
      <c r="AD4537" s="1">
        <v>9.7103062000000004E-2</v>
      </c>
      <c r="AE4537" s="1">
        <v>1.93004400267896E-2</v>
      </c>
      <c r="AF4537" s="1">
        <v>1</v>
      </c>
      <c r="AG4537" s="1">
        <v>1</v>
      </c>
      <c r="AH4537" s="1">
        <v>11</v>
      </c>
      <c r="AI4537" s="1">
        <v>1</v>
      </c>
      <c r="AJ4537" s="1">
        <v>1</v>
      </c>
      <c r="AK4537" s="1">
        <v>51</v>
      </c>
    </row>
    <row r="4538" spans="1:37" x14ac:dyDescent="0.2">
      <c r="A4538" t="s">
        <v>4536</v>
      </c>
      <c r="B4538" t="s">
        <v>5554</v>
      </c>
      <c r="C4538" t="s">
        <v>5555</v>
      </c>
      <c r="D4538" t="s">
        <v>13880</v>
      </c>
      <c r="E4538" t="s">
        <v>8554</v>
      </c>
      <c r="F4538" s="35" t="s">
        <v>13926</v>
      </c>
      <c r="G4538" s="1" t="s">
        <v>5106</v>
      </c>
      <c r="H4538" s="1" t="s">
        <v>5106</v>
      </c>
      <c r="I4538" s="3">
        <v>1</v>
      </c>
      <c r="J4538" s="1">
        <v>0</v>
      </c>
      <c r="K4538" s="1">
        <v>0</v>
      </c>
      <c r="L4538" s="3">
        <v>1</v>
      </c>
      <c r="M4538" s="6">
        <v>3.6</v>
      </c>
      <c r="N4538" s="13">
        <v>3.6</v>
      </c>
      <c r="O4538" s="3">
        <v>44</v>
      </c>
      <c r="P4538" s="1">
        <v>4.43</v>
      </c>
      <c r="Q4538" s="1">
        <v>4.43</v>
      </c>
      <c r="R4538" s="3">
        <v>47</v>
      </c>
      <c r="S4538" s="1">
        <v>70</v>
      </c>
      <c r="T4538" s="1">
        <v>0</v>
      </c>
      <c r="U4538" s="1">
        <v>0</v>
      </c>
      <c r="V4538" s="1">
        <v>0</v>
      </c>
      <c r="W4538" s="1">
        <v>0</v>
      </c>
      <c r="X4538" s="1">
        <v>30</v>
      </c>
      <c r="Y4538" s="1">
        <v>0</v>
      </c>
      <c r="Z4538" s="1">
        <v>0</v>
      </c>
      <c r="AA4538" s="1">
        <v>0</v>
      </c>
      <c r="AB4538" s="1">
        <v>0</v>
      </c>
      <c r="AC4538" s="3">
        <v>11</v>
      </c>
      <c r="AD4538" s="1">
        <v>9.7103062000000004E-2</v>
      </c>
      <c r="AE4538" s="1">
        <v>1.93004400267896E-2</v>
      </c>
      <c r="AF4538" s="1">
        <v>1</v>
      </c>
      <c r="AG4538" s="1">
        <v>1</v>
      </c>
      <c r="AH4538" s="1">
        <v>11</v>
      </c>
      <c r="AI4538" s="1">
        <v>5</v>
      </c>
      <c r="AJ4538" s="1">
        <v>5</v>
      </c>
      <c r="AK4538" s="1">
        <v>51</v>
      </c>
    </row>
    <row r="4539" spans="1:37" x14ac:dyDescent="0.2">
      <c r="A4539" t="s">
        <v>4537</v>
      </c>
      <c r="B4539" t="s">
        <v>5554</v>
      </c>
      <c r="C4539" t="s">
        <v>5555</v>
      </c>
      <c r="D4539" t="s">
        <v>13880</v>
      </c>
      <c r="E4539" t="s">
        <v>13927</v>
      </c>
      <c r="F4539" s="35" t="s">
        <v>13928</v>
      </c>
      <c r="G4539" s="1" t="s">
        <v>5106</v>
      </c>
      <c r="H4539" s="1" t="s">
        <v>5106</v>
      </c>
      <c r="I4539" s="3">
        <v>2</v>
      </c>
      <c r="J4539" s="1">
        <v>0</v>
      </c>
      <c r="K4539" s="1">
        <v>0</v>
      </c>
      <c r="L4539" s="3">
        <v>1</v>
      </c>
      <c r="M4539" s="6">
        <v>5</v>
      </c>
      <c r="N4539" s="13">
        <v>5</v>
      </c>
      <c r="O4539" s="3">
        <v>44</v>
      </c>
      <c r="P4539" s="1" t="s">
        <v>2</v>
      </c>
      <c r="Q4539" s="1">
        <v>5.1835000000000004</v>
      </c>
      <c r="R4539" s="3" t="s">
        <v>14989</v>
      </c>
      <c r="S4539" s="1">
        <v>70</v>
      </c>
      <c r="T4539" s="1">
        <v>0</v>
      </c>
      <c r="U4539" s="1">
        <v>0</v>
      </c>
      <c r="V4539" s="1">
        <v>0</v>
      </c>
      <c r="W4539" s="1">
        <v>0</v>
      </c>
      <c r="X4539" s="1">
        <v>30</v>
      </c>
      <c r="Y4539" s="1">
        <v>0</v>
      </c>
      <c r="Z4539" s="1">
        <v>0</v>
      </c>
      <c r="AA4539" s="1">
        <v>0</v>
      </c>
      <c r="AB4539" s="1">
        <v>0</v>
      </c>
      <c r="AC4539" s="3">
        <v>11</v>
      </c>
      <c r="AD4539" s="1">
        <v>9.7103062000000004E-2</v>
      </c>
      <c r="AE4539" s="1">
        <v>1.93004400267896E-2</v>
      </c>
      <c r="AF4539" s="1">
        <v>1</v>
      </c>
      <c r="AG4539" s="1">
        <v>1</v>
      </c>
      <c r="AH4539" s="1">
        <v>11</v>
      </c>
      <c r="AI4539" s="1">
        <v>3</v>
      </c>
      <c r="AJ4539" s="1">
        <v>3</v>
      </c>
      <c r="AK4539" s="1">
        <v>51</v>
      </c>
    </row>
    <row r="4540" spans="1:37" x14ac:dyDescent="0.2">
      <c r="A4540" t="s">
        <v>4538</v>
      </c>
      <c r="B4540" t="s">
        <v>5554</v>
      </c>
      <c r="C4540" t="s">
        <v>5555</v>
      </c>
      <c r="D4540" t="s">
        <v>13880</v>
      </c>
      <c r="E4540" t="s">
        <v>13929</v>
      </c>
      <c r="F4540" s="35" t="s">
        <v>13930</v>
      </c>
      <c r="G4540" s="1" t="s">
        <v>5106</v>
      </c>
      <c r="H4540" s="1" t="s">
        <v>5106</v>
      </c>
      <c r="I4540" s="3">
        <v>2</v>
      </c>
      <c r="J4540" s="1">
        <v>0</v>
      </c>
      <c r="K4540" s="1">
        <v>0</v>
      </c>
      <c r="L4540" s="3">
        <v>1</v>
      </c>
      <c r="M4540" s="6">
        <v>7.3</v>
      </c>
      <c r="N4540" s="13">
        <v>7.3</v>
      </c>
      <c r="O4540" s="3">
        <v>44</v>
      </c>
      <c r="P4540" s="1">
        <v>6.63</v>
      </c>
      <c r="Q4540" s="1">
        <v>6.63</v>
      </c>
      <c r="R4540" s="3">
        <v>47</v>
      </c>
      <c r="S4540" s="1">
        <v>70</v>
      </c>
      <c r="T4540" s="1">
        <v>0</v>
      </c>
      <c r="U4540" s="1">
        <v>0</v>
      </c>
      <c r="V4540" s="1">
        <v>0</v>
      </c>
      <c r="W4540" s="1">
        <v>0</v>
      </c>
      <c r="X4540" s="1">
        <v>30</v>
      </c>
      <c r="Y4540" s="1">
        <v>0</v>
      </c>
      <c r="Z4540" s="1">
        <v>0</v>
      </c>
      <c r="AA4540" s="1">
        <v>0</v>
      </c>
      <c r="AB4540" s="1">
        <v>0</v>
      </c>
      <c r="AC4540" s="3">
        <v>11</v>
      </c>
      <c r="AD4540" s="1">
        <v>9.7103062000000004E-2</v>
      </c>
      <c r="AE4540" s="1">
        <v>1.93004400267896E-2</v>
      </c>
      <c r="AF4540" s="1">
        <v>1</v>
      </c>
      <c r="AG4540" s="1">
        <v>1</v>
      </c>
      <c r="AH4540" s="1">
        <v>11</v>
      </c>
      <c r="AI4540" s="1">
        <v>4</v>
      </c>
      <c r="AJ4540" s="1">
        <v>4</v>
      </c>
      <c r="AK4540" s="1">
        <v>51</v>
      </c>
    </row>
    <row r="4541" spans="1:37" x14ac:dyDescent="0.2">
      <c r="A4541" t="s">
        <v>4539</v>
      </c>
      <c r="B4541" t="s">
        <v>5554</v>
      </c>
      <c r="C4541" t="s">
        <v>5555</v>
      </c>
      <c r="D4541" t="s">
        <v>13880</v>
      </c>
      <c r="E4541" t="s">
        <v>13931</v>
      </c>
      <c r="F4541" s="35" t="s">
        <v>13932</v>
      </c>
      <c r="G4541" s="1" t="s">
        <v>5106</v>
      </c>
      <c r="H4541" s="1" t="s">
        <v>5106</v>
      </c>
      <c r="I4541" s="3">
        <v>2</v>
      </c>
      <c r="J4541" s="1">
        <v>0</v>
      </c>
      <c r="K4541" s="1">
        <v>0</v>
      </c>
      <c r="L4541" s="3">
        <v>1</v>
      </c>
      <c r="M4541" s="6">
        <v>8</v>
      </c>
      <c r="N4541" s="13">
        <v>8</v>
      </c>
      <c r="O4541" s="3">
        <v>44</v>
      </c>
      <c r="P4541" s="1" t="s">
        <v>2</v>
      </c>
      <c r="Q4541" s="1">
        <v>4.9366000000000003</v>
      </c>
      <c r="R4541" s="3" t="s">
        <v>14989</v>
      </c>
      <c r="S4541" s="1">
        <v>70</v>
      </c>
      <c r="T4541" s="1">
        <v>0</v>
      </c>
      <c r="U4541" s="1">
        <v>0</v>
      </c>
      <c r="V4541" s="1">
        <v>0</v>
      </c>
      <c r="W4541" s="1">
        <v>30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3">
        <v>44</v>
      </c>
      <c r="AD4541" s="1">
        <v>9.2653956999999995E-2</v>
      </c>
      <c r="AE4541" s="1">
        <v>1.5779480257595398E-2</v>
      </c>
      <c r="AF4541" s="1" t="s">
        <v>2</v>
      </c>
      <c r="AG4541" s="1">
        <v>1</v>
      </c>
      <c r="AH4541" s="1" t="s">
        <v>14989</v>
      </c>
      <c r="AI4541" s="1">
        <v>2</v>
      </c>
      <c r="AJ4541" s="1">
        <v>2</v>
      </c>
      <c r="AK4541" s="1">
        <v>51</v>
      </c>
    </row>
    <row r="4542" spans="1:37" x14ac:dyDescent="0.2">
      <c r="A4542" t="s">
        <v>4540</v>
      </c>
      <c r="B4542" t="s">
        <v>5554</v>
      </c>
      <c r="C4542" t="s">
        <v>5555</v>
      </c>
      <c r="D4542" t="s">
        <v>13880</v>
      </c>
      <c r="E4542" t="s">
        <v>7357</v>
      </c>
      <c r="F4542" s="35" t="s">
        <v>13933</v>
      </c>
      <c r="G4542" s="1" t="s">
        <v>5106</v>
      </c>
      <c r="H4542" s="1" t="s">
        <v>5106</v>
      </c>
      <c r="I4542" s="3">
        <v>1</v>
      </c>
      <c r="J4542" s="1">
        <v>0</v>
      </c>
      <c r="K4542" s="1">
        <v>0</v>
      </c>
      <c r="L4542" s="3">
        <v>1</v>
      </c>
      <c r="M4542" s="6">
        <v>5.9</v>
      </c>
      <c r="N4542" s="13">
        <v>5.9</v>
      </c>
      <c r="O4542" s="3">
        <v>44</v>
      </c>
      <c r="P4542" s="1">
        <v>5.9950000000000001</v>
      </c>
      <c r="Q4542" s="1">
        <v>5.9950000000000001</v>
      </c>
      <c r="R4542" s="3">
        <v>47</v>
      </c>
      <c r="S4542" s="1">
        <v>70</v>
      </c>
      <c r="T4542" s="1">
        <v>0</v>
      </c>
      <c r="U4542" s="1">
        <v>0</v>
      </c>
      <c r="V4542" s="1">
        <v>0</v>
      </c>
      <c r="W4542" s="1">
        <v>0</v>
      </c>
      <c r="X4542" s="1">
        <v>30</v>
      </c>
      <c r="Y4542" s="1">
        <v>0</v>
      </c>
      <c r="Z4542" s="1">
        <v>0</v>
      </c>
      <c r="AA4542" s="1">
        <v>0</v>
      </c>
      <c r="AB4542" s="1">
        <v>0</v>
      </c>
      <c r="AC4542" s="3">
        <v>11</v>
      </c>
      <c r="AD4542" s="1">
        <v>9.7103062000000004E-2</v>
      </c>
      <c r="AE4542" s="1">
        <v>1.93004400267896E-2</v>
      </c>
      <c r="AF4542" s="1">
        <v>1</v>
      </c>
      <c r="AG4542" s="1">
        <v>1</v>
      </c>
      <c r="AH4542" s="1">
        <v>11</v>
      </c>
      <c r="AI4542" s="1">
        <v>3</v>
      </c>
      <c r="AJ4542" s="1">
        <v>3</v>
      </c>
      <c r="AK4542" s="1">
        <v>51</v>
      </c>
    </row>
    <row r="4543" spans="1:37" x14ac:dyDescent="0.2">
      <c r="A4543" t="s">
        <v>4541</v>
      </c>
      <c r="B4543" t="s">
        <v>5554</v>
      </c>
      <c r="C4543" t="s">
        <v>5555</v>
      </c>
      <c r="D4543" t="s">
        <v>13880</v>
      </c>
      <c r="E4543" t="s">
        <v>7421</v>
      </c>
      <c r="F4543" s="35" t="s">
        <v>13934</v>
      </c>
      <c r="G4543" s="1" t="s">
        <v>5106</v>
      </c>
      <c r="H4543" s="1" t="s">
        <v>5106</v>
      </c>
      <c r="I4543" s="3">
        <v>2</v>
      </c>
      <c r="J4543" s="1">
        <v>0</v>
      </c>
      <c r="K4543" s="1">
        <v>0</v>
      </c>
      <c r="L4543" s="3">
        <v>1</v>
      </c>
      <c r="M4543" s="6">
        <v>7</v>
      </c>
      <c r="N4543" s="13">
        <v>7</v>
      </c>
      <c r="O4543" s="3">
        <v>44</v>
      </c>
      <c r="P4543" s="1">
        <v>6</v>
      </c>
      <c r="Q4543" s="1">
        <v>6</v>
      </c>
      <c r="R4543" s="3">
        <v>1</v>
      </c>
      <c r="S4543" s="1">
        <v>70</v>
      </c>
      <c r="T4543" s="1">
        <v>0</v>
      </c>
      <c r="U4543" s="1">
        <v>0</v>
      </c>
      <c r="V4543" s="1">
        <v>0</v>
      </c>
      <c r="W4543" s="1">
        <v>0</v>
      </c>
      <c r="X4543" s="1">
        <v>30</v>
      </c>
      <c r="Y4543" s="1">
        <v>0</v>
      </c>
      <c r="Z4543" s="1">
        <v>0</v>
      </c>
      <c r="AA4543" s="1">
        <v>0</v>
      </c>
      <c r="AB4543" s="1">
        <v>0</v>
      </c>
      <c r="AC4543" s="3">
        <v>11</v>
      </c>
      <c r="AD4543" s="1">
        <v>9.7103062000000004E-2</v>
      </c>
      <c r="AE4543" s="1">
        <v>1.93004400267896E-2</v>
      </c>
      <c r="AF4543" s="1">
        <v>1</v>
      </c>
      <c r="AG4543" s="1">
        <v>1</v>
      </c>
      <c r="AH4543" s="1">
        <v>11</v>
      </c>
      <c r="AI4543" s="1">
        <v>1</v>
      </c>
      <c r="AJ4543" s="1">
        <v>1</v>
      </c>
      <c r="AK4543" s="1">
        <v>51</v>
      </c>
    </row>
    <row r="4544" spans="1:37" x14ac:dyDescent="0.2">
      <c r="A4544" t="s">
        <v>4542</v>
      </c>
      <c r="B4544" t="s">
        <v>5554</v>
      </c>
      <c r="C4544" t="s">
        <v>5555</v>
      </c>
      <c r="D4544" t="s">
        <v>13880</v>
      </c>
      <c r="E4544" t="s">
        <v>13935</v>
      </c>
      <c r="F4544" s="35" t="s">
        <v>13936</v>
      </c>
      <c r="G4544" s="1" t="s">
        <v>5106</v>
      </c>
      <c r="H4544" s="1" t="s">
        <v>5106</v>
      </c>
      <c r="I4544" s="3">
        <v>1</v>
      </c>
      <c r="J4544" s="1">
        <v>0</v>
      </c>
      <c r="K4544" s="1">
        <v>0</v>
      </c>
      <c r="L4544" s="3">
        <v>1</v>
      </c>
      <c r="M4544" s="6">
        <v>2.5</v>
      </c>
      <c r="N4544" s="13">
        <v>2.5</v>
      </c>
      <c r="O4544" s="3">
        <v>44</v>
      </c>
      <c r="P4544" s="1">
        <v>8.99</v>
      </c>
      <c r="Q4544" s="1">
        <v>8.99</v>
      </c>
      <c r="R4544" s="3">
        <v>47</v>
      </c>
      <c r="S4544" s="1">
        <v>70</v>
      </c>
      <c r="T4544" s="1">
        <v>0</v>
      </c>
      <c r="U4544" s="1">
        <v>0</v>
      </c>
      <c r="V4544" s="1">
        <v>0</v>
      </c>
      <c r="W4544" s="1">
        <v>0</v>
      </c>
      <c r="X4544" s="1">
        <v>30</v>
      </c>
      <c r="Y4544" s="1">
        <v>0</v>
      </c>
      <c r="Z4544" s="1">
        <v>0</v>
      </c>
      <c r="AA4544" s="1">
        <v>0</v>
      </c>
      <c r="AB4544" s="1">
        <v>0</v>
      </c>
      <c r="AC4544" s="3">
        <v>11</v>
      </c>
      <c r="AD4544" s="1">
        <v>9.7103062000000004E-2</v>
      </c>
      <c r="AE4544" s="1">
        <v>1.93004400267896E-2</v>
      </c>
      <c r="AF4544" s="1">
        <v>1</v>
      </c>
      <c r="AG4544" s="1">
        <v>1</v>
      </c>
      <c r="AH4544" s="1">
        <v>11</v>
      </c>
      <c r="AI4544" s="1">
        <v>4</v>
      </c>
      <c r="AJ4544" s="1">
        <v>4</v>
      </c>
      <c r="AK4544" s="1">
        <v>51</v>
      </c>
    </row>
    <row r="4545" spans="1:37" x14ac:dyDescent="0.2">
      <c r="A4545" t="s">
        <v>4543</v>
      </c>
      <c r="B4545" t="s">
        <v>5554</v>
      </c>
      <c r="C4545" t="s">
        <v>5555</v>
      </c>
      <c r="D4545" t="s">
        <v>13880</v>
      </c>
      <c r="E4545" t="s">
        <v>7437</v>
      </c>
      <c r="F4545" s="35" t="s">
        <v>13937</v>
      </c>
      <c r="G4545" s="1" t="s">
        <v>5107</v>
      </c>
      <c r="H4545" s="1" t="s">
        <v>5107</v>
      </c>
      <c r="I4545" s="3">
        <v>1</v>
      </c>
      <c r="J4545" s="1">
        <v>1</v>
      </c>
      <c r="K4545" s="1">
        <v>1</v>
      </c>
      <c r="L4545" s="3">
        <v>1</v>
      </c>
      <c r="M4545" s="6">
        <v>4.5</v>
      </c>
      <c r="N4545" s="13">
        <v>4.5</v>
      </c>
      <c r="O4545" s="3">
        <v>44</v>
      </c>
      <c r="P4545" s="1">
        <v>5.9725000000000001</v>
      </c>
      <c r="Q4545" s="1">
        <v>5.9725000000000001</v>
      </c>
      <c r="R4545" s="3">
        <v>47</v>
      </c>
      <c r="S4545" s="1">
        <v>70</v>
      </c>
      <c r="T4545" s="1">
        <v>0</v>
      </c>
      <c r="U4545" s="1">
        <v>0</v>
      </c>
      <c r="V4545" s="1">
        <v>0</v>
      </c>
      <c r="W4545" s="1">
        <v>0</v>
      </c>
      <c r="X4545" s="1">
        <v>30</v>
      </c>
      <c r="Y4545" s="1">
        <v>0</v>
      </c>
      <c r="Z4545" s="1">
        <v>0</v>
      </c>
      <c r="AA4545" s="1">
        <v>0</v>
      </c>
      <c r="AB4545" s="1">
        <v>0</v>
      </c>
      <c r="AC4545" s="3">
        <v>11</v>
      </c>
      <c r="AD4545" s="1">
        <v>9.7103062000000004E-2</v>
      </c>
      <c r="AE4545" s="1">
        <v>1.93004400267896E-2</v>
      </c>
      <c r="AF4545" s="1">
        <v>1</v>
      </c>
      <c r="AG4545" s="1">
        <v>1</v>
      </c>
      <c r="AH4545" s="1">
        <v>11</v>
      </c>
      <c r="AI4545" s="1">
        <v>8</v>
      </c>
      <c r="AJ4545" s="1">
        <v>8</v>
      </c>
      <c r="AK4545" s="1">
        <v>51</v>
      </c>
    </row>
    <row r="4546" spans="1:37" x14ac:dyDescent="0.2">
      <c r="A4546" t="s">
        <v>4544</v>
      </c>
      <c r="B4546" t="s">
        <v>5554</v>
      </c>
      <c r="C4546" t="s">
        <v>5555</v>
      </c>
      <c r="D4546" t="s">
        <v>13880</v>
      </c>
      <c r="E4546" t="s">
        <v>11366</v>
      </c>
      <c r="F4546" s="35" t="s">
        <v>13938</v>
      </c>
      <c r="G4546" s="1" t="s">
        <v>5105</v>
      </c>
      <c r="H4546" s="1" t="s">
        <v>5105</v>
      </c>
      <c r="I4546" s="3">
        <v>1</v>
      </c>
      <c r="J4546" s="1">
        <v>1</v>
      </c>
      <c r="K4546" s="1">
        <v>1</v>
      </c>
      <c r="L4546" s="3">
        <v>1</v>
      </c>
      <c r="M4546" s="6">
        <v>5.3</v>
      </c>
      <c r="N4546" s="13">
        <v>5.3</v>
      </c>
      <c r="O4546" s="3">
        <v>44</v>
      </c>
      <c r="P4546" s="1">
        <v>5.7249999999999996</v>
      </c>
      <c r="Q4546" s="1">
        <v>5.7249999999999996</v>
      </c>
      <c r="R4546" s="3">
        <v>47</v>
      </c>
      <c r="S4546" s="1">
        <v>70</v>
      </c>
      <c r="T4546" s="1">
        <v>0</v>
      </c>
      <c r="U4546" s="1">
        <v>0</v>
      </c>
      <c r="V4546" s="1">
        <v>0</v>
      </c>
      <c r="W4546" s="1">
        <v>0</v>
      </c>
      <c r="X4546" s="1">
        <v>30</v>
      </c>
      <c r="Y4546" s="1">
        <v>0</v>
      </c>
      <c r="Z4546" s="1">
        <v>0</v>
      </c>
      <c r="AA4546" s="1">
        <v>0</v>
      </c>
      <c r="AB4546" s="1">
        <v>0</v>
      </c>
      <c r="AC4546" s="3">
        <v>11</v>
      </c>
      <c r="AD4546" s="1">
        <v>9.7103062000000004E-2</v>
      </c>
      <c r="AE4546" s="1">
        <v>1.93004400267896E-2</v>
      </c>
      <c r="AF4546" s="1">
        <v>1</v>
      </c>
      <c r="AG4546" s="1">
        <v>1</v>
      </c>
      <c r="AH4546" s="1">
        <v>11</v>
      </c>
      <c r="AI4546" s="1">
        <v>7</v>
      </c>
      <c r="AJ4546" s="1">
        <v>7</v>
      </c>
      <c r="AK4546" s="1">
        <v>51</v>
      </c>
    </row>
    <row r="4547" spans="1:37" x14ac:dyDescent="0.2">
      <c r="A4547" t="s">
        <v>4545</v>
      </c>
      <c r="B4547" t="s">
        <v>5554</v>
      </c>
      <c r="C4547" t="s">
        <v>5555</v>
      </c>
      <c r="D4547" t="s">
        <v>13880</v>
      </c>
      <c r="E4547" t="s">
        <v>6500</v>
      </c>
      <c r="F4547" s="35" t="s">
        <v>13939</v>
      </c>
      <c r="G4547" s="1" t="s">
        <v>5106</v>
      </c>
      <c r="H4547" s="1" t="s">
        <v>5106</v>
      </c>
      <c r="I4547" s="3">
        <v>1</v>
      </c>
      <c r="J4547" s="1">
        <v>0</v>
      </c>
      <c r="K4547" s="1">
        <v>0</v>
      </c>
      <c r="L4547" s="3">
        <v>1</v>
      </c>
      <c r="M4547" s="6">
        <v>2.4</v>
      </c>
      <c r="N4547" s="13">
        <v>2.4</v>
      </c>
      <c r="O4547" s="3">
        <v>44</v>
      </c>
      <c r="P4547" s="1">
        <v>6.4924999999999997</v>
      </c>
      <c r="Q4547" s="1">
        <v>6.4924999999999997</v>
      </c>
      <c r="R4547" s="3">
        <v>47</v>
      </c>
      <c r="S4547" s="1">
        <v>70</v>
      </c>
      <c r="T4547" s="1">
        <v>0</v>
      </c>
      <c r="U4547" s="1">
        <v>0</v>
      </c>
      <c r="V4547" s="1">
        <v>0</v>
      </c>
      <c r="W4547" s="1">
        <v>0</v>
      </c>
      <c r="X4547" s="1">
        <v>30</v>
      </c>
      <c r="Y4547" s="1">
        <v>0</v>
      </c>
      <c r="Z4547" s="1">
        <v>0</v>
      </c>
      <c r="AA4547" s="1">
        <v>0</v>
      </c>
      <c r="AB4547" s="1">
        <v>0</v>
      </c>
      <c r="AC4547" s="3">
        <v>11</v>
      </c>
      <c r="AD4547" s="1">
        <v>9.7103062000000004E-2</v>
      </c>
      <c r="AE4547" s="1">
        <v>1.93004400267896E-2</v>
      </c>
      <c r="AF4547" s="1">
        <v>1</v>
      </c>
      <c r="AG4547" s="1">
        <v>1</v>
      </c>
      <c r="AH4547" s="1">
        <v>11</v>
      </c>
      <c r="AI4547" s="1">
        <v>5</v>
      </c>
      <c r="AJ4547" s="1">
        <v>5</v>
      </c>
      <c r="AK4547" s="1">
        <v>51</v>
      </c>
    </row>
    <row r="4548" spans="1:37" x14ac:dyDescent="0.2">
      <c r="A4548" t="s">
        <v>4546</v>
      </c>
      <c r="B4548" t="s">
        <v>5554</v>
      </c>
      <c r="C4548" t="s">
        <v>5555</v>
      </c>
      <c r="D4548" t="s">
        <v>13880</v>
      </c>
      <c r="E4548" t="s">
        <v>13940</v>
      </c>
      <c r="F4548" s="35" t="s">
        <v>13941</v>
      </c>
      <c r="G4548" s="1" t="s">
        <v>5106</v>
      </c>
      <c r="H4548" s="1" t="s">
        <v>5106</v>
      </c>
      <c r="I4548" s="3">
        <v>2</v>
      </c>
      <c r="J4548" s="1">
        <v>0</v>
      </c>
      <c r="K4548" s="1">
        <v>0</v>
      </c>
      <c r="L4548" s="3">
        <v>1</v>
      </c>
      <c r="M4548" s="6">
        <v>7</v>
      </c>
      <c r="N4548" s="13">
        <v>7</v>
      </c>
      <c r="O4548" s="3">
        <v>44</v>
      </c>
      <c r="P4548" s="1">
        <v>5.71</v>
      </c>
      <c r="Q4548" s="1">
        <v>5.71</v>
      </c>
      <c r="R4548" s="3">
        <v>47</v>
      </c>
      <c r="S4548" s="1">
        <v>70</v>
      </c>
      <c r="T4548" s="1">
        <v>0</v>
      </c>
      <c r="U4548" s="1">
        <v>0</v>
      </c>
      <c r="V4548" s="1">
        <v>0</v>
      </c>
      <c r="W4548" s="1">
        <v>0</v>
      </c>
      <c r="X4548" s="1">
        <v>30</v>
      </c>
      <c r="Y4548" s="1">
        <v>0</v>
      </c>
      <c r="Z4548" s="1">
        <v>0</v>
      </c>
      <c r="AA4548" s="1">
        <v>0</v>
      </c>
      <c r="AB4548" s="1">
        <v>0</v>
      </c>
      <c r="AC4548" s="3">
        <v>11</v>
      </c>
      <c r="AD4548" s="1">
        <v>9.7103062000000004E-2</v>
      </c>
      <c r="AE4548" s="1">
        <v>1.93004400267896E-2</v>
      </c>
      <c r="AF4548" s="1">
        <v>1</v>
      </c>
      <c r="AG4548" s="1">
        <v>1</v>
      </c>
      <c r="AH4548" s="1">
        <v>11</v>
      </c>
      <c r="AI4548" s="1">
        <v>2</v>
      </c>
      <c r="AJ4548" s="1">
        <v>2</v>
      </c>
      <c r="AK4548" s="1">
        <v>51</v>
      </c>
    </row>
    <row r="4549" spans="1:37" x14ac:dyDescent="0.2">
      <c r="A4549" t="s">
        <v>4547</v>
      </c>
      <c r="B4549" t="s">
        <v>5554</v>
      </c>
      <c r="C4549" t="s">
        <v>5555</v>
      </c>
      <c r="D4549" t="s">
        <v>13880</v>
      </c>
      <c r="E4549" t="s">
        <v>13942</v>
      </c>
      <c r="F4549" s="35" t="s">
        <v>13943</v>
      </c>
      <c r="G4549" s="1" t="s">
        <v>5106</v>
      </c>
      <c r="H4549" s="1" t="s">
        <v>5106</v>
      </c>
      <c r="I4549" s="3">
        <v>2</v>
      </c>
      <c r="J4549" s="1">
        <v>0</v>
      </c>
      <c r="K4549" s="1">
        <v>0</v>
      </c>
      <c r="L4549" s="3">
        <v>1</v>
      </c>
      <c r="M4549" s="6">
        <v>7</v>
      </c>
      <c r="N4549" s="13">
        <v>7</v>
      </c>
      <c r="O4549" s="3">
        <v>44</v>
      </c>
      <c r="P4549" s="1" t="s">
        <v>2</v>
      </c>
      <c r="Q4549" s="1">
        <v>4.7299749999999996</v>
      </c>
      <c r="R4549" s="3" t="s">
        <v>14989</v>
      </c>
      <c r="S4549" s="1">
        <v>70</v>
      </c>
      <c r="T4549" s="1">
        <v>0</v>
      </c>
      <c r="U4549" s="1">
        <v>0</v>
      </c>
      <c r="V4549" s="1">
        <v>0</v>
      </c>
      <c r="W4549" s="1">
        <v>0</v>
      </c>
      <c r="X4549" s="1">
        <v>30</v>
      </c>
      <c r="Y4549" s="1">
        <v>0</v>
      </c>
      <c r="Z4549" s="1">
        <v>0</v>
      </c>
      <c r="AA4549" s="1">
        <v>0</v>
      </c>
      <c r="AB4549" s="1">
        <v>0</v>
      </c>
      <c r="AC4549" s="3">
        <v>11</v>
      </c>
      <c r="AD4549" s="1">
        <v>9.7103062000000004E-2</v>
      </c>
      <c r="AE4549" s="1">
        <v>1.93004400267896E-2</v>
      </c>
      <c r="AF4549" s="1">
        <v>1</v>
      </c>
      <c r="AG4549" s="1">
        <v>1</v>
      </c>
      <c r="AH4549" s="1">
        <v>11</v>
      </c>
      <c r="AI4549" s="1">
        <v>2</v>
      </c>
      <c r="AJ4549" s="1">
        <v>2</v>
      </c>
      <c r="AK4549" s="1">
        <v>51</v>
      </c>
    </row>
    <row r="4550" spans="1:37" x14ac:dyDescent="0.2">
      <c r="A4550" t="s">
        <v>4548</v>
      </c>
      <c r="B4550" t="s">
        <v>5554</v>
      </c>
      <c r="C4550" t="s">
        <v>5555</v>
      </c>
      <c r="D4550" t="s">
        <v>13880</v>
      </c>
      <c r="E4550" t="s">
        <v>13944</v>
      </c>
      <c r="F4550" s="35" t="s">
        <v>13945</v>
      </c>
      <c r="G4550" s="1" t="s">
        <v>5106</v>
      </c>
      <c r="H4550" s="1" t="s">
        <v>5106</v>
      </c>
      <c r="I4550" s="3">
        <v>2</v>
      </c>
      <c r="J4550" s="1">
        <v>0</v>
      </c>
      <c r="K4550" s="1">
        <v>0</v>
      </c>
      <c r="L4550" s="3">
        <v>1</v>
      </c>
      <c r="M4550" s="6">
        <v>4.8</v>
      </c>
      <c r="N4550" s="13">
        <v>4.8</v>
      </c>
      <c r="O4550" s="3">
        <v>44</v>
      </c>
      <c r="P4550" s="1">
        <v>5.5449999999999999</v>
      </c>
      <c r="Q4550" s="1">
        <v>5.5449999999999999</v>
      </c>
      <c r="R4550" s="3">
        <v>47</v>
      </c>
      <c r="S4550" s="1">
        <v>70</v>
      </c>
      <c r="T4550" s="1">
        <v>0</v>
      </c>
      <c r="U4550" s="1">
        <v>0</v>
      </c>
      <c r="V4550" s="1">
        <v>0</v>
      </c>
      <c r="W4550" s="1">
        <v>0</v>
      </c>
      <c r="X4550" s="1">
        <v>30</v>
      </c>
      <c r="Y4550" s="1">
        <v>0</v>
      </c>
      <c r="Z4550" s="1">
        <v>0</v>
      </c>
      <c r="AA4550" s="1">
        <v>0</v>
      </c>
      <c r="AB4550" s="1">
        <v>0</v>
      </c>
      <c r="AC4550" s="3">
        <v>11</v>
      </c>
      <c r="AD4550" s="1">
        <v>9.7103062000000004E-2</v>
      </c>
      <c r="AE4550" s="1">
        <v>1.93004400267896E-2</v>
      </c>
      <c r="AF4550" s="1">
        <v>1</v>
      </c>
      <c r="AG4550" s="1">
        <v>1</v>
      </c>
      <c r="AH4550" s="1">
        <v>11</v>
      </c>
      <c r="AI4550" s="1">
        <v>3</v>
      </c>
      <c r="AJ4550" s="1">
        <v>3</v>
      </c>
      <c r="AK4550" s="1">
        <v>51</v>
      </c>
    </row>
    <row r="4551" spans="1:37" x14ac:dyDescent="0.2">
      <c r="A4551" t="s">
        <v>4549</v>
      </c>
      <c r="B4551" t="s">
        <v>5554</v>
      </c>
      <c r="C4551" t="s">
        <v>5555</v>
      </c>
      <c r="D4551" t="s">
        <v>13880</v>
      </c>
      <c r="E4551" t="s">
        <v>11637</v>
      </c>
      <c r="F4551" s="35" t="s">
        <v>13946</v>
      </c>
      <c r="G4551" s="1" t="s">
        <v>5104</v>
      </c>
      <c r="H4551" s="1" t="s">
        <v>5104</v>
      </c>
      <c r="I4551" s="3">
        <v>1</v>
      </c>
      <c r="J4551" s="1">
        <v>0</v>
      </c>
      <c r="K4551" s="1">
        <v>0</v>
      </c>
      <c r="L4551" s="3">
        <v>1</v>
      </c>
      <c r="M4551" s="6">
        <v>6.7</v>
      </c>
      <c r="N4551" s="13">
        <v>6.7</v>
      </c>
      <c r="O4551" s="3">
        <v>44</v>
      </c>
      <c r="P4551" s="1">
        <v>4.4675000000000002</v>
      </c>
      <c r="Q4551" s="1">
        <v>4.4675000000000002</v>
      </c>
      <c r="R4551" s="3">
        <v>47</v>
      </c>
      <c r="S4551" s="1">
        <v>70</v>
      </c>
      <c r="T4551" s="1">
        <v>0</v>
      </c>
      <c r="U4551" s="1">
        <v>0</v>
      </c>
      <c r="V4551" s="1">
        <v>0</v>
      </c>
      <c r="W4551" s="1">
        <v>0</v>
      </c>
      <c r="X4551" s="1">
        <v>30</v>
      </c>
      <c r="Y4551" s="1">
        <v>0</v>
      </c>
      <c r="Z4551" s="1">
        <v>0</v>
      </c>
      <c r="AA4551" s="1">
        <v>0</v>
      </c>
      <c r="AB4551" s="1">
        <v>0</v>
      </c>
      <c r="AC4551" s="3">
        <v>11</v>
      </c>
      <c r="AD4551" s="1">
        <v>9.7103062000000004E-2</v>
      </c>
      <c r="AE4551" s="1">
        <v>1.93004400267896E-2</v>
      </c>
      <c r="AF4551" s="1">
        <v>1</v>
      </c>
      <c r="AG4551" s="1">
        <v>1</v>
      </c>
      <c r="AH4551" s="1">
        <v>11</v>
      </c>
      <c r="AI4551" s="1">
        <v>1</v>
      </c>
      <c r="AJ4551" s="1">
        <v>1</v>
      </c>
      <c r="AK4551" s="1">
        <v>51</v>
      </c>
    </row>
    <row r="4552" spans="1:37" x14ac:dyDescent="0.2">
      <c r="A4552" t="s">
        <v>4550</v>
      </c>
      <c r="B4552" t="s">
        <v>5554</v>
      </c>
      <c r="C4552" t="s">
        <v>5555</v>
      </c>
      <c r="D4552" t="s">
        <v>13880</v>
      </c>
      <c r="E4552" t="s">
        <v>11768</v>
      </c>
      <c r="F4552" s="35" t="s">
        <v>13947</v>
      </c>
      <c r="G4552" s="1" t="s">
        <v>5106</v>
      </c>
      <c r="H4552" s="1" t="s">
        <v>5106</v>
      </c>
      <c r="I4552" s="3">
        <v>1</v>
      </c>
      <c r="J4552" s="1">
        <v>0</v>
      </c>
      <c r="K4552" s="1">
        <v>0</v>
      </c>
      <c r="L4552" s="3">
        <v>1</v>
      </c>
      <c r="M4552" s="6">
        <v>13.5</v>
      </c>
      <c r="N4552" s="13">
        <v>13.5</v>
      </c>
      <c r="O4552" s="3">
        <v>44</v>
      </c>
      <c r="P4552" s="1">
        <v>5.52</v>
      </c>
      <c r="Q4552" s="1">
        <v>5.52</v>
      </c>
      <c r="R4552" s="3">
        <v>47</v>
      </c>
      <c r="S4552" s="1">
        <v>70</v>
      </c>
      <c r="T4552" s="1">
        <v>0</v>
      </c>
      <c r="U4552" s="1">
        <v>0</v>
      </c>
      <c r="V4552" s="1">
        <v>0</v>
      </c>
      <c r="W4552" s="1">
        <v>0</v>
      </c>
      <c r="X4552" s="1">
        <v>30</v>
      </c>
      <c r="Y4552" s="1">
        <v>0</v>
      </c>
      <c r="Z4552" s="1">
        <v>0</v>
      </c>
      <c r="AA4552" s="1">
        <v>0</v>
      </c>
      <c r="AB4552" s="1">
        <v>0</v>
      </c>
      <c r="AC4552" s="3">
        <v>11</v>
      </c>
      <c r="AD4552" s="1">
        <v>9.7103062000000004E-2</v>
      </c>
      <c r="AE4552" s="1">
        <v>1.93004400267896E-2</v>
      </c>
      <c r="AF4552" s="1">
        <v>1</v>
      </c>
      <c r="AG4552" s="1">
        <v>1</v>
      </c>
      <c r="AH4552" s="1">
        <v>11</v>
      </c>
      <c r="AI4552" s="1">
        <v>5</v>
      </c>
      <c r="AJ4552" s="1">
        <v>5</v>
      </c>
      <c r="AK4552" s="1">
        <v>51</v>
      </c>
    </row>
    <row r="4553" spans="1:37" x14ac:dyDescent="0.2">
      <c r="A4553" t="s">
        <v>4551</v>
      </c>
      <c r="B4553" t="s">
        <v>5554</v>
      </c>
      <c r="C4553" t="s">
        <v>5555</v>
      </c>
      <c r="D4553" t="s">
        <v>13880</v>
      </c>
      <c r="E4553" t="s">
        <v>7205</v>
      </c>
      <c r="F4553" s="35" t="s">
        <v>13948</v>
      </c>
      <c r="G4553" s="1" t="s">
        <v>5106</v>
      </c>
      <c r="H4553" s="1" t="s">
        <v>5106</v>
      </c>
      <c r="I4553" s="3">
        <v>2</v>
      </c>
      <c r="J4553" s="1">
        <v>0</v>
      </c>
      <c r="K4553" s="1">
        <v>0</v>
      </c>
      <c r="L4553" s="3">
        <v>1</v>
      </c>
      <c r="M4553" s="6">
        <v>10.5</v>
      </c>
      <c r="N4553" s="13">
        <v>10.5</v>
      </c>
      <c r="O4553" s="3">
        <v>44</v>
      </c>
      <c r="P4553" s="1">
        <v>5.9050000000000002</v>
      </c>
      <c r="Q4553" s="1">
        <v>5.9050000000000002</v>
      </c>
      <c r="R4553" s="3">
        <v>47</v>
      </c>
      <c r="S4553" s="1">
        <v>70</v>
      </c>
      <c r="T4553" s="1">
        <v>0</v>
      </c>
      <c r="U4553" s="1">
        <v>0</v>
      </c>
      <c r="V4553" s="1">
        <v>0</v>
      </c>
      <c r="W4553" s="1">
        <v>0</v>
      </c>
      <c r="X4553" s="1">
        <v>30</v>
      </c>
      <c r="Y4553" s="1">
        <v>0</v>
      </c>
      <c r="Z4553" s="1">
        <v>0</v>
      </c>
      <c r="AA4553" s="1">
        <v>0</v>
      </c>
      <c r="AB4553" s="1">
        <v>0</v>
      </c>
      <c r="AC4553" s="3">
        <v>11</v>
      </c>
      <c r="AD4553" s="1">
        <v>9.7103062000000004E-2</v>
      </c>
      <c r="AE4553" s="1">
        <v>1.93004400267896E-2</v>
      </c>
      <c r="AF4553" s="1">
        <v>1</v>
      </c>
      <c r="AG4553" s="1">
        <v>1</v>
      </c>
      <c r="AH4553" s="1">
        <v>11</v>
      </c>
      <c r="AI4553" s="1">
        <v>2</v>
      </c>
      <c r="AJ4553" s="1">
        <v>2</v>
      </c>
      <c r="AK4553" s="1">
        <v>51</v>
      </c>
    </row>
    <row r="4554" spans="1:37" x14ac:dyDescent="0.2">
      <c r="A4554" t="s">
        <v>4552</v>
      </c>
      <c r="B4554" t="s">
        <v>5554</v>
      </c>
      <c r="C4554" t="s">
        <v>5555</v>
      </c>
      <c r="D4554" t="s">
        <v>13880</v>
      </c>
      <c r="E4554" t="s">
        <v>13949</v>
      </c>
      <c r="F4554" s="35" t="s">
        <v>13950</v>
      </c>
      <c r="G4554" s="1" t="s">
        <v>5106</v>
      </c>
      <c r="H4554" s="1" t="s">
        <v>5106</v>
      </c>
      <c r="I4554" s="3">
        <v>2</v>
      </c>
      <c r="J4554" s="1">
        <v>0</v>
      </c>
      <c r="K4554" s="1">
        <v>0</v>
      </c>
      <c r="L4554" s="3">
        <v>1</v>
      </c>
      <c r="M4554" s="6">
        <v>3.7</v>
      </c>
      <c r="N4554" s="13">
        <v>3.7</v>
      </c>
      <c r="O4554" s="3">
        <v>44</v>
      </c>
      <c r="P4554" s="1">
        <v>6.5</v>
      </c>
      <c r="Q4554" s="1">
        <v>6.5</v>
      </c>
      <c r="R4554" s="3">
        <v>47</v>
      </c>
      <c r="S4554" s="1">
        <v>70</v>
      </c>
      <c r="T4554" s="1">
        <v>0</v>
      </c>
      <c r="U4554" s="1">
        <v>0</v>
      </c>
      <c r="V4554" s="1">
        <v>0</v>
      </c>
      <c r="W4554" s="1">
        <v>0</v>
      </c>
      <c r="X4554" s="1">
        <v>30</v>
      </c>
      <c r="Y4554" s="1">
        <v>0</v>
      </c>
      <c r="Z4554" s="1">
        <v>0</v>
      </c>
      <c r="AA4554" s="1">
        <v>0</v>
      </c>
      <c r="AB4554" s="1">
        <v>0</v>
      </c>
      <c r="AC4554" s="3">
        <v>11</v>
      </c>
      <c r="AD4554" s="1">
        <v>9.7103062000000004E-2</v>
      </c>
      <c r="AE4554" s="1">
        <v>1.93004400267896E-2</v>
      </c>
      <c r="AF4554" s="1">
        <v>1</v>
      </c>
      <c r="AG4554" s="1">
        <v>1</v>
      </c>
      <c r="AH4554" s="1">
        <v>11</v>
      </c>
      <c r="AI4554" s="1">
        <v>1</v>
      </c>
      <c r="AJ4554" s="1">
        <v>1</v>
      </c>
      <c r="AK4554" s="1">
        <v>51</v>
      </c>
    </row>
    <row r="4555" spans="1:37" x14ac:dyDescent="0.2">
      <c r="A4555" t="s">
        <v>4553</v>
      </c>
      <c r="B4555" t="s">
        <v>5554</v>
      </c>
      <c r="C4555" t="s">
        <v>5555</v>
      </c>
      <c r="D4555" t="s">
        <v>13880</v>
      </c>
      <c r="E4555" t="s">
        <v>13951</v>
      </c>
      <c r="F4555" s="35" t="s">
        <v>13952</v>
      </c>
      <c r="G4555" s="1" t="s">
        <v>5106</v>
      </c>
      <c r="H4555" s="1" t="s">
        <v>5106</v>
      </c>
      <c r="I4555" s="3">
        <v>2</v>
      </c>
      <c r="J4555" s="1">
        <v>0</v>
      </c>
      <c r="K4555" s="1">
        <v>0</v>
      </c>
      <c r="L4555" s="3">
        <v>1</v>
      </c>
      <c r="M4555" s="6">
        <v>3.1</v>
      </c>
      <c r="N4555" s="13">
        <v>3.1</v>
      </c>
      <c r="O4555" s="3">
        <v>44</v>
      </c>
      <c r="P4555" s="1">
        <v>4.4000000000000004</v>
      </c>
      <c r="Q4555" s="1">
        <v>4.4000000000000004</v>
      </c>
      <c r="R4555" s="3">
        <v>1</v>
      </c>
      <c r="S4555" s="1">
        <v>70</v>
      </c>
      <c r="T4555" s="1">
        <v>0</v>
      </c>
      <c r="U4555" s="1">
        <v>0</v>
      </c>
      <c r="V4555" s="1">
        <v>0</v>
      </c>
      <c r="W4555" s="1">
        <v>0</v>
      </c>
      <c r="X4555" s="1">
        <v>30</v>
      </c>
      <c r="Y4555" s="1">
        <v>0</v>
      </c>
      <c r="Z4555" s="1">
        <v>0</v>
      </c>
      <c r="AA4555" s="1">
        <v>0</v>
      </c>
      <c r="AB4555" s="1">
        <v>0</v>
      </c>
      <c r="AC4555" s="3">
        <v>11</v>
      </c>
      <c r="AD4555" s="1">
        <v>9.7103062000000004E-2</v>
      </c>
      <c r="AE4555" s="1">
        <v>1.9300440026789701E-2</v>
      </c>
      <c r="AF4555" s="1">
        <v>1</v>
      </c>
      <c r="AG4555" s="1">
        <v>1</v>
      </c>
      <c r="AH4555" s="1">
        <v>11</v>
      </c>
      <c r="AI4555" s="1">
        <v>6</v>
      </c>
      <c r="AJ4555" s="1">
        <v>6</v>
      </c>
      <c r="AK4555" s="1">
        <v>51</v>
      </c>
    </row>
    <row r="4556" spans="1:37" x14ac:dyDescent="0.2">
      <c r="A4556" t="s">
        <v>4554</v>
      </c>
      <c r="B4556" t="s">
        <v>5554</v>
      </c>
      <c r="C4556" t="s">
        <v>5555</v>
      </c>
      <c r="D4556" t="s">
        <v>13880</v>
      </c>
      <c r="E4556" t="s">
        <v>13953</v>
      </c>
      <c r="F4556" s="35" t="s">
        <v>13954</v>
      </c>
      <c r="G4556" s="1" t="s">
        <v>5106</v>
      </c>
      <c r="H4556" s="1" t="s">
        <v>5106</v>
      </c>
      <c r="I4556" s="3">
        <v>2</v>
      </c>
      <c r="J4556" s="1">
        <v>0</v>
      </c>
      <c r="K4556" s="1">
        <v>0</v>
      </c>
      <c r="L4556" s="3">
        <v>1</v>
      </c>
      <c r="M4556" s="6">
        <v>3.5</v>
      </c>
      <c r="N4556" s="13">
        <v>3.5</v>
      </c>
      <c r="O4556" s="3">
        <v>44</v>
      </c>
      <c r="P4556" s="1" t="s">
        <v>2</v>
      </c>
      <c r="Q4556" s="1">
        <v>5.0336999999999996</v>
      </c>
      <c r="R4556" s="3" t="s">
        <v>14989</v>
      </c>
      <c r="S4556" s="1">
        <v>70</v>
      </c>
      <c r="T4556" s="1">
        <v>0</v>
      </c>
      <c r="U4556" s="1">
        <v>0</v>
      </c>
      <c r="V4556" s="1">
        <v>0</v>
      </c>
      <c r="W4556" s="1">
        <v>0</v>
      </c>
      <c r="X4556" s="1">
        <v>30</v>
      </c>
      <c r="Y4556" s="1">
        <v>0</v>
      </c>
      <c r="Z4556" s="1">
        <v>0</v>
      </c>
      <c r="AA4556" s="1">
        <v>0</v>
      </c>
      <c r="AB4556" s="1">
        <v>0</v>
      </c>
      <c r="AC4556" s="3">
        <v>11</v>
      </c>
      <c r="AD4556" s="1">
        <v>9.7103062000000004E-2</v>
      </c>
      <c r="AE4556" s="1">
        <v>1.9300440026789701E-2</v>
      </c>
      <c r="AF4556" s="1">
        <v>1</v>
      </c>
      <c r="AG4556" s="1">
        <v>1</v>
      </c>
      <c r="AH4556" s="1">
        <v>11</v>
      </c>
      <c r="AI4556" s="1">
        <v>2</v>
      </c>
      <c r="AJ4556" s="1">
        <v>2</v>
      </c>
      <c r="AK4556" s="1">
        <v>51</v>
      </c>
    </row>
    <row r="4557" spans="1:37" x14ac:dyDescent="0.2">
      <c r="A4557" t="s">
        <v>4555</v>
      </c>
      <c r="B4557" t="s">
        <v>5554</v>
      </c>
      <c r="C4557" t="s">
        <v>5555</v>
      </c>
      <c r="D4557" t="s">
        <v>13880</v>
      </c>
      <c r="E4557" t="s">
        <v>10207</v>
      </c>
      <c r="F4557" s="35" t="s">
        <v>13955</v>
      </c>
      <c r="G4557" s="1" t="s">
        <v>5104</v>
      </c>
      <c r="H4557" s="1" t="s">
        <v>5104</v>
      </c>
      <c r="I4557" s="3">
        <v>1</v>
      </c>
      <c r="J4557" s="1">
        <v>1</v>
      </c>
      <c r="K4557" s="1">
        <v>1</v>
      </c>
      <c r="L4557" s="3">
        <v>1</v>
      </c>
      <c r="M4557" s="6">
        <v>10</v>
      </c>
      <c r="N4557" s="13">
        <v>10</v>
      </c>
      <c r="O4557" s="3">
        <v>44</v>
      </c>
      <c r="P4557" s="1">
        <v>2.69</v>
      </c>
      <c r="Q4557" s="1">
        <v>2.69</v>
      </c>
      <c r="R4557" s="3">
        <v>47</v>
      </c>
      <c r="S4557" s="1">
        <v>70</v>
      </c>
      <c r="T4557" s="1">
        <v>0</v>
      </c>
      <c r="U4557" s="1">
        <v>0</v>
      </c>
      <c r="V4557" s="1">
        <v>0</v>
      </c>
      <c r="W4557" s="1">
        <v>0</v>
      </c>
      <c r="X4557" s="1">
        <v>30</v>
      </c>
      <c r="Y4557" s="1">
        <v>0</v>
      </c>
      <c r="Z4557" s="1">
        <v>0</v>
      </c>
      <c r="AA4557" s="1">
        <v>0</v>
      </c>
      <c r="AB4557" s="1">
        <v>0</v>
      </c>
      <c r="AC4557" s="3">
        <v>11</v>
      </c>
      <c r="AD4557" s="1">
        <v>9.7103062000000004E-2</v>
      </c>
      <c r="AE4557" s="1">
        <v>1.9300440026789701E-2</v>
      </c>
      <c r="AF4557" s="1">
        <v>1</v>
      </c>
      <c r="AG4557" s="1">
        <v>1</v>
      </c>
      <c r="AH4557" s="1">
        <v>11</v>
      </c>
      <c r="AI4557" s="1">
        <v>2</v>
      </c>
      <c r="AJ4557" s="1">
        <v>2</v>
      </c>
      <c r="AK4557" s="1">
        <v>51</v>
      </c>
    </row>
    <row r="4558" spans="1:37" x14ac:dyDescent="0.2">
      <c r="A4558" t="s">
        <v>4556</v>
      </c>
      <c r="B4558" t="s">
        <v>5554</v>
      </c>
      <c r="C4558" t="s">
        <v>5555</v>
      </c>
      <c r="D4558" t="s">
        <v>13880</v>
      </c>
      <c r="E4558" t="s">
        <v>13956</v>
      </c>
      <c r="F4558" s="35" t="s">
        <v>13957</v>
      </c>
      <c r="G4558" s="1" t="s">
        <v>5106</v>
      </c>
      <c r="H4558" s="1" t="s">
        <v>5106</v>
      </c>
      <c r="I4558" s="3">
        <v>2</v>
      </c>
      <c r="J4558" s="1">
        <v>0</v>
      </c>
      <c r="K4558" s="1">
        <v>0</v>
      </c>
      <c r="L4558" s="3">
        <v>1</v>
      </c>
      <c r="M4558" s="6">
        <v>9.1</v>
      </c>
      <c r="N4558" s="13">
        <v>9.1</v>
      </c>
      <c r="O4558" s="3">
        <v>44</v>
      </c>
      <c r="P4558" s="1">
        <v>7.0425000000000004</v>
      </c>
      <c r="Q4558" s="1">
        <v>7.0425000000000004</v>
      </c>
      <c r="R4558" s="3">
        <v>47</v>
      </c>
      <c r="S4558" s="1">
        <v>70</v>
      </c>
      <c r="T4558" s="1">
        <v>0</v>
      </c>
      <c r="U4558" s="1">
        <v>0</v>
      </c>
      <c r="V4558" s="1">
        <v>0</v>
      </c>
      <c r="W4558" s="1">
        <v>0</v>
      </c>
      <c r="X4558" s="1">
        <v>30</v>
      </c>
      <c r="Y4558" s="1">
        <v>0</v>
      </c>
      <c r="Z4558" s="1">
        <v>0</v>
      </c>
      <c r="AA4558" s="1">
        <v>0</v>
      </c>
      <c r="AB4558" s="1">
        <v>0</v>
      </c>
      <c r="AC4558" s="3">
        <v>11</v>
      </c>
      <c r="AD4558" s="1">
        <v>9.7103062000000004E-2</v>
      </c>
      <c r="AE4558" s="1">
        <v>1.9300440026789701E-2</v>
      </c>
      <c r="AF4558" s="1">
        <v>1</v>
      </c>
      <c r="AG4558" s="1">
        <v>1</v>
      </c>
      <c r="AH4558" s="1">
        <v>11</v>
      </c>
      <c r="AI4558" s="1">
        <v>2</v>
      </c>
      <c r="AJ4558" s="1">
        <v>2</v>
      </c>
      <c r="AK4558" s="1">
        <v>51</v>
      </c>
    </row>
    <row r="4559" spans="1:37" x14ac:dyDescent="0.2">
      <c r="A4559" t="s">
        <v>4557</v>
      </c>
      <c r="B4559" t="s">
        <v>5554</v>
      </c>
      <c r="C4559" t="s">
        <v>5555</v>
      </c>
      <c r="D4559" t="s">
        <v>13880</v>
      </c>
      <c r="E4559" t="s">
        <v>13958</v>
      </c>
      <c r="F4559" s="35" t="s">
        <v>13959</v>
      </c>
      <c r="G4559" s="1" t="s">
        <v>5106</v>
      </c>
      <c r="H4559" s="1" t="s">
        <v>5106</v>
      </c>
      <c r="I4559" s="3">
        <v>2</v>
      </c>
      <c r="J4559" s="1">
        <v>0</v>
      </c>
      <c r="K4559" s="1">
        <v>0</v>
      </c>
      <c r="L4559" s="3">
        <v>1</v>
      </c>
      <c r="M4559" s="6">
        <v>5.0999999999999996</v>
      </c>
      <c r="N4559" s="13">
        <v>5.0999999999999996</v>
      </c>
      <c r="O4559" s="3">
        <v>44</v>
      </c>
      <c r="P4559" s="1" t="s">
        <v>2</v>
      </c>
      <c r="Q4559" s="1">
        <v>4.9702999999999999</v>
      </c>
      <c r="R4559" s="3" t="s">
        <v>14989</v>
      </c>
      <c r="S4559" s="1">
        <v>70</v>
      </c>
      <c r="T4559" s="1">
        <v>0</v>
      </c>
      <c r="U4559" s="1">
        <v>0</v>
      </c>
      <c r="V4559" s="1">
        <v>0</v>
      </c>
      <c r="W4559" s="1">
        <v>30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3">
        <v>44</v>
      </c>
      <c r="AD4559" s="1">
        <v>9.2653956999999995E-2</v>
      </c>
      <c r="AE4559" s="1">
        <v>1.5779480257595398E-2</v>
      </c>
      <c r="AF4559" s="1" t="s">
        <v>2</v>
      </c>
      <c r="AG4559" s="1">
        <v>1</v>
      </c>
      <c r="AH4559" s="1" t="s">
        <v>14989</v>
      </c>
      <c r="AI4559" s="1">
        <v>4</v>
      </c>
      <c r="AJ4559" s="1">
        <v>4</v>
      </c>
      <c r="AK4559" s="1">
        <v>51</v>
      </c>
    </row>
    <row r="4560" spans="1:37" x14ac:dyDescent="0.2">
      <c r="A4560" t="s">
        <v>4558</v>
      </c>
      <c r="B4560" t="s">
        <v>5554</v>
      </c>
      <c r="C4560" t="s">
        <v>5555</v>
      </c>
      <c r="D4560" t="s">
        <v>13880</v>
      </c>
      <c r="E4560" t="s">
        <v>13960</v>
      </c>
      <c r="F4560" s="35" t="s">
        <v>13961</v>
      </c>
      <c r="G4560" s="1" t="s">
        <v>5106</v>
      </c>
      <c r="H4560" s="1" t="s">
        <v>5106</v>
      </c>
      <c r="I4560" s="3">
        <v>2</v>
      </c>
      <c r="J4560" s="1">
        <v>0</v>
      </c>
      <c r="K4560" s="1">
        <v>0</v>
      </c>
      <c r="L4560" s="3">
        <v>1</v>
      </c>
      <c r="M4560" s="6">
        <v>8.3000000000000007</v>
      </c>
      <c r="N4560" s="13">
        <v>8.3000000000000007</v>
      </c>
      <c r="O4560" s="3">
        <v>44</v>
      </c>
      <c r="P4560" s="1">
        <v>6.56</v>
      </c>
      <c r="Q4560" s="1">
        <v>6.56</v>
      </c>
      <c r="R4560" s="3">
        <v>47</v>
      </c>
      <c r="S4560" s="1">
        <v>70</v>
      </c>
      <c r="T4560" s="1">
        <v>0</v>
      </c>
      <c r="U4560" s="1">
        <v>0</v>
      </c>
      <c r="V4560" s="1">
        <v>0</v>
      </c>
      <c r="W4560" s="1">
        <v>0</v>
      </c>
      <c r="X4560" s="1">
        <v>30</v>
      </c>
      <c r="Y4560" s="1">
        <v>0</v>
      </c>
      <c r="Z4560" s="1">
        <v>0</v>
      </c>
      <c r="AA4560" s="1">
        <v>0</v>
      </c>
      <c r="AB4560" s="1">
        <v>0</v>
      </c>
      <c r="AC4560" s="3">
        <v>11</v>
      </c>
      <c r="AD4560" s="1">
        <v>9.7103062000000004E-2</v>
      </c>
      <c r="AE4560" s="1">
        <v>1.93004400267896E-2</v>
      </c>
      <c r="AF4560" s="1">
        <v>1</v>
      </c>
      <c r="AG4560" s="1">
        <v>1</v>
      </c>
      <c r="AH4560" s="1">
        <v>11</v>
      </c>
      <c r="AI4560" s="1">
        <v>2</v>
      </c>
      <c r="AJ4560" s="1">
        <v>2</v>
      </c>
      <c r="AK4560" s="1">
        <v>51</v>
      </c>
    </row>
    <row r="4561" spans="1:37" x14ac:dyDescent="0.2">
      <c r="A4561" t="s">
        <v>4559</v>
      </c>
      <c r="B4561" t="s">
        <v>5554</v>
      </c>
      <c r="C4561" t="s">
        <v>5555</v>
      </c>
      <c r="D4561" t="s">
        <v>13880</v>
      </c>
      <c r="E4561" t="s">
        <v>13962</v>
      </c>
      <c r="F4561" s="35" t="s">
        <v>13963</v>
      </c>
      <c r="G4561" s="1" t="s">
        <v>5104</v>
      </c>
      <c r="H4561" s="1" t="s">
        <v>5104</v>
      </c>
      <c r="I4561" s="3">
        <v>1</v>
      </c>
      <c r="J4561" s="1">
        <v>0</v>
      </c>
      <c r="K4561" s="1">
        <v>0</v>
      </c>
      <c r="L4561" s="3">
        <v>1</v>
      </c>
      <c r="M4561" s="6">
        <v>7.5</v>
      </c>
      <c r="N4561" s="13">
        <v>7.5</v>
      </c>
      <c r="O4561" s="3">
        <v>44</v>
      </c>
      <c r="P4561" s="1">
        <v>6.2949999999999999</v>
      </c>
      <c r="Q4561" s="1">
        <v>6.2949999999999999</v>
      </c>
      <c r="R4561" s="3">
        <v>47</v>
      </c>
      <c r="S4561" s="1">
        <v>70</v>
      </c>
      <c r="T4561" s="1">
        <v>0</v>
      </c>
      <c r="U4561" s="1">
        <v>0</v>
      </c>
      <c r="V4561" s="1">
        <v>0</v>
      </c>
      <c r="W4561" s="1">
        <v>0</v>
      </c>
      <c r="X4561" s="1">
        <v>30</v>
      </c>
      <c r="Y4561" s="1">
        <v>0</v>
      </c>
      <c r="Z4561" s="1">
        <v>0</v>
      </c>
      <c r="AA4561" s="1">
        <v>0</v>
      </c>
      <c r="AB4561" s="1">
        <v>0</v>
      </c>
      <c r="AC4561" s="3">
        <v>11</v>
      </c>
      <c r="AD4561" s="1">
        <v>9.7103062000000004E-2</v>
      </c>
      <c r="AE4561" s="1">
        <v>1.93004400267896E-2</v>
      </c>
      <c r="AF4561" s="1">
        <v>1</v>
      </c>
      <c r="AG4561" s="1">
        <v>1</v>
      </c>
      <c r="AH4561" s="1">
        <v>11</v>
      </c>
      <c r="AI4561" s="1">
        <v>2</v>
      </c>
      <c r="AJ4561" s="1">
        <v>2</v>
      </c>
      <c r="AK4561" s="1">
        <v>51</v>
      </c>
    </row>
    <row r="4562" spans="1:37" x14ac:dyDescent="0.2">
      <c r="A4562" t="s">
        <v>4560</v>
      </c>
      <c r="B4562" t="s">
        <v>5554</v>
      </c>
      <c r="C4562" t="s">
        <v>5555</v>
      </c>
      <c r="D4562" t="s">
        <v>13880</v>
      </c>
      <c r="E4562" t="s">
        <v>13964</v>
      </c>
      <c r="F4562" s="35" t="s">
        <v>13965</v>
      </c>
      <c r="G4562" s="1" t="s">
        <v>5106</v>
      </c>
      <c r="H4562" s="1" t="s">
        <v>5106</v>
      </c>
      <c r="I4562" s="3">
        <v>2</v>
      </c>
      <c r="J4562" s="1">
        <v>0</v>
      </c>
      <c r="K4562" s="1">
        <v>0</v>
      </c>
      <c r="L4562" s="3">
        <v>1</v>
      </c>
      <c r="M4562" s="6">
        <v>4.7</v>
      </c>
      <c r="N4562" s="13">
        <v>4.7</v>
      </c>
      <c r="O4562" s="3">
        <v>44</v>
      </c>
      <c r="P4562" s="1" t="s">
        <v>2</v>
      </c>
      <c r="Q4562" s="1">
        <v>5.2079000000000004</v>
      </c>
      <c r="R4562" s="3" t="s">
        <v>14989</v>
      </c>
      <c r="S4562" s="1">
        <v>70</v>
      </c>
      <c r="T4562" s="1">
        <v>0</v>
      </c>
      <c r="U4562" s="1">
        <v>0</v>
      </c>
      <c r="V4562" s="1">
        <v>0</v>
      </c>
      <c r="W4562" s="1">
        <v>0</v>
      </c>
      <c r="X4562" s="1">
        <v>30</v>
      </c>
      <c r="Y4562" s="1">
        <v>0</v>
      </c>
      <c r="Z4562" s="1">
        <v>0</v>
      </c>
      <c r="AA4562" s="1">
        <v>0</v>
      </c>
      <c r="AB4562" s="1">
        <v>0</v>
      </c>
      <c r="AC4562" s="3">
        <v>11</v>
      </c>
      <c r="AD4562" s="1">
        <v>9.7103062000000004E-2</v>
      </c>
      <c r="AE4562" s="1">
        <v>1.93004400267896E-2</v>
      </c>
      <c r="AF4562" s="1">
        <v>1</v>
      </c>
      <c r="AG4562" s="1">
        <v>1</v>
      </c>
      <c r="AH4562" s="1">
        <v>11</v>
      </c>
      <c r="AI4562" s="1">
        <v>2</v>
      </c>
      <c r="AJ4562" s="1">
        <v>2</v>
      </c>
      <c r="AK4562" s="1">
        <v>51</v>
      </c>
    </row>
    <row r="4563" spans="1:37" x14ac:dyDescent="0.2">
      <c r="A4563" t="s">
        <v>4561</v>
      </c>
      <c r="B4563" t="s">
        <v>5554</v>
      </c>
      <c r="C4563" t="s">
        <v>5555</v>
      </c>
      <c r="D4563" t="s">
        <v>13880</v>
      </c>
      <c r="E4563" t="s">
        <v>5809</v>
      </c>
      <c r="F4563" s="35" t="s">
        <v>13966</v>
      </c>
      <c r="G4563" s="1" t="s">
        <v>5106</v>
      </c>
      <c r="H4563" s="1" t="s">
        <v>5106</v>
      </c>
      <c r="I4563" s="3">
        <v>2</v>
      </c>
      <c r="J4563" s="1">
        <v>0</v>
      </c>
      <c r="K4563" s="1">
        <v>0</v>
      </c>
      <c r="L4563" s="3">
        <v>1</v>
      </c>
      <c r="M4563" s="6">
        <v>7</v>
      </c>
      <c r="N4563" s="13">
        <v>7</v>
      </c>
      <c r="O4563" s="3">
        <v>44</v>
      </c>
      <c r="P4563" s="1" t="s">
        <v>2</v>
      </c>
      <c r="Q4563" s="1">
        <v>3.8944000000000001</v>
      </c>
      <c r="R4563" s="3" t="s">
        <v>14989</v>
      </c>
      <c r="S4563" s="1">
        <v>70</v>
      </c>
      <c r="T4563" s="1">
        <v>0</v>
      </c>
      <c r="U4563" s="1">
        <v>0</v>
      </c>
      <c r="V4563" s="1">
        <v>0</v>
      </c>
      <c r="W4563" s="1">
        <v>0</v>
      </c>
      <c r="X4563" s="1">
        <v>30</v>
      </c>
      <c r="Y4563" s="1">
        <v>0</v>
      </c>
      <c r="Z4563" s="1">
        <v>0</v>
      </c>
      <c r="AA4563" s="1">
        <v>0</v>
      </c>
      <c r="AB4563" s="1">
        <v>0</v>
      </c>
      <c r="AC4563" s="3">
        <v>11</v>
      </c>
      <c r="AD4563" s="1">
        <v>9.7103062000000004E-2</v>
      </c>
      <c r="AE4563" s="1">
        <v>1.93004400267896E-2</v>
      </c>
      <c r="AF4563" s="1">
        <v>1</v>
      </c>
      <c r="AG4563" s="1">
        <v>1</v>
      </c>
      <c r="AH4563" s="1">
        <v>11</v>
      </c>
      <c r="AI4563" s="1">
        <v>1</v>
      </c>
      <c r="AJ4563" s="1">
        <v>1</v>
      </c>
      <c r="AK4563" s="1">
        <v>51</v>
      </c>
    </row>
    <row r="4564" spans="1:37" x14ac:dyDescent="0.2">
      <c r="A4564" t="s">
        <v>4562</v>
      </c>
      <c r="B4564" t="s">
        <v>5554</v>
      </c>
      <c r="C4564" t="s">
        <v>5555</v>
      </c>
      <c r="D4564" t="s">
        <v>13880</v>
      </c>
      <c r="E4564" t="s">
        <v>13967</v>
      </c>
      <c r="F4564" s="35" t="s">
        <v>13968</v>
      </c>
      <c r="G4564" s="1" t="s">
        <v>5104</v>
      </c>
      <c r="H4564" s="1" t="s">
        <v>5104</v>
      </c>
      <c r="I4564" s="3">
        <v>1</v>
      </c>
      <c r="J4564" s="1">
        <v>1</v>
      </c>
      <c r="K4564" s="1">
        <v>1</v>
      </c>
      <c r="L4564" s="3">
        <v>1</v>
      </c>
      <c r="M4564" s="6">
        <v>5.9</v>
      </c>
      <c r="N4564" s="13">
        <v>5.9</v>
      </c>
      <c r="O4564" s="3">
        <v>44</v>
      </c>
      <c r="P4564" s="1">
        <v>6.82</v>
      </c>
      <c r="Q4564" s="1">
        <v>6.82</v>
      </c>
      <c r="R4564" s="3">
        <v>47</v>
      </c>
      <c r="S4564" s="1">
        <v>70</v>
      </c>
      <c r="T4564" s="1">
        <v>0</v>
      </c>
      <c r="U4564" s="1">
        <v>0</v>
      </c>
      <c r="V4564" s="1">
        <v>0</v>
      </c>
      <c r="W4564" s="1">
        <v>0</v>
      </c>
      <c r="X4564" s="1">
        <v>30</v>
      </c>
      <c r="Y4564" s="1">
        <v>0</v>
      </c>
      <c r="Z4564" s="1">
        <v>0</v>
      </c>
      <c r="AA4564" s="1">
        <v>0</v>
      </c>
      <c r="AB4564" s="1">
        <v>0</v>
      </c>
      <c r="AC4564" s="3">
        <v>11</v>
      </c>
      <c r="AD4564" s="1">
        <v>9.7103062000000004E-2</v>
      </c>
      <c r="AE4564" s="1">
        <v>1.93004400267896E-2</v>
      </c>
      <c r="AF4564" s="1">
        <v>1</v>
      </c>
      <c r="AG4564" s="1">
        <v>1</v>
      </c>
      <c r="AH4564" s="1">
        <v>11</v>
      </c>
      <c r="AI4564" s="1">
        <v>2</v>
      </c>
      <c r="AJ4564" s="1">
        <v>2</v>
      </c>
      <c r="AK4564" s="1">
        <v>51</v>
      </c>
    </row>
    <row r="4565" spans="1:37" x14ac:dyDescent="0.2">
      <c r="A4565" t="s">
        <v>4563</v>
      </c>
      <c r="B4565" t="s">
        <v>5554</v>
      </c>
      <c r="C4565" t="s">
        <v>5555</v>
      </c>
      <c r="D4565" t="s">
        <v>13880</v>
      </c>
      <c r="E4565" t="s">
        <v>13969</v>
      </c>
      <c r="F4565" s="35" t="s">
        <v>13970</v>
      </c>
      <c r="G4565" s="1" t="s">
        <v>5106</v>
      </c>
      <c r="H4565" s="1" t="s">
        <v>5106</v>
      </c>
      <c r="I4565" s="3">
        <v>2</v>
      </c>
      <c r="J4565" s="1">
        <v>0</v>
      </c>
      <c r="K4565" s="1">
        <v>0</v>
      </c>
      <c r="L4565" s="3">
        <v>1</v>
      </c>
      <c r="M4565" s="6">
        <v>9.4</v>
      </c>
      <c r="N4565" s="13">
        <v>9.4</v>
      </c>
      <c r="O4565" s="3">
        <v>44</v>
      </c>
      <c r="P4565" s="1">
        <v>6.56</v>
      </c>
      <c r="Q4565" s="1">
        <v>6.56</v>
      </c>
      <c r="R4565" s="3">
        <v>47</v>
      </c>
      <c r="S4565" s="1">
        <v>70</v>
      </c>
      <c r="T4565" s="1">
        <v>0</v>
      </c>
      <c r="U4565" s="1">
        <v>0</v>
      </c>
      <c r="V4565" s="1">
        <v>0</v>
      </c>
      <c r="W4565" s="1">
        <v>0</v>
      </c>
      <c r="X4565" s="1">
        <v>30</v>
      </c>
      <c r="Y4565" s="1">
        <v>0</v>
      </c>
      <c r="Z4565" s="1">
        <v>0</v>
      </c>
      <c r="AA4565" s="1">
        <v>0</v>
      </c>
      <c r="AB4565" s="1">
        <v>0</v>
      </c>
      <c r="AC4565" s="3">
        <v>11</v>
      </c>
      <c r="AD4565" s="1">
        <v>9.7103062000000004E-2</v>
      </c>
      <c r="AE4565" s="1">
        <v>1.93004400267896E-2</v>
      </c>
      <c r="AF4565" s="1">
        <v>1</v>
      </c>
      <c r="AG4565" s="1">
        <v>1</v>
      </c>
      <c r="AH4565" s="1">
        <v>11</v>
      </c>
      <c r="AI4565" s="1">
        <v>1</v>
      </c>
      <c r="AJ4565" s="1">
        <v>1</v>
      </c>
      <c r="AK4565" s="1">
        <v>51</v>
      </c>
    </row>
    <row r="4566" spans="1:37" x14ac:dyDescent="0.2">
      <c r="A4566" t="s">
        <v>4564</v>
      </c>
      <c r="B4566" t="s">
        <v>5554</v>
      </c>
      <c r="C4566" t="s">
        <v>5555</v>
      </c>
      <c r="D4566" t="s">
        <v>13880</v>
      </c>
      <c r="E4566" t="s">
        <v>11276</v>
      </c>
      <c r="F4566" s="35" t="s">
        <v>13971</v>
      </c>
      <c r="G4566" s="1" t="s">
        <v>5104</v>
      </c>
      <c r="H4566" s="1" t="s">
        <v>5104</v>
      </c>
      <c r="I4566" s="3">
        <v>2</v>
      </c>
      <c r="J4566" s="1">
        <v>0</v>
      </c>
      <c r="K4566" s="1">
        <v>0</v>
      </c>
      <c r="L4566" s="3">
        <v>1</v>
      </c>
      <c r="M4566" s="6">
        <v>8.3000000000000007</v>
      </c>
      <c r="N4566" s="13">
        <v>8.3000000000000007</v>
      </c>
      <c r="O4566" s="3">
        <v>44</v>
      </c>
      <c r="P4566" s="1">
        <v>4.7450000000000001</v>
      </c>
      <c r="Q4566" s="1">
        <v>4.7450000000000001</v>
      </c>
      <c r="R4566" s="3">
        <v>47</v>
      </c>
      <c r="S4566" s="1">
        <v>70</v>
      </c>
      <c r="T4566" s="1">
        <v>0</v>
      </c>
      <c r="U4566" s="1">
        <v>0</v>
      </c>
      <c r="V4566" s="1">
        <v>0</v>
      </c>
      <c r="W4566" s="1">
        <v>0</v>
      </c>
      <c r="X4566" s="1">
        <v>30</v>
      </c>
      <c r="Y4566" s="1">
        <v>0</v>
      </c>
      <c r="Z4566" s="1">
        <v>0</v>
      </c>
      <c r="AA4566" s="1">
        <v>0</v>
      </c>
      <c r="AB4566" s="1">
        <v>0</v>
      </c>
      <c r="AC4566" s="3">
        <v>11</v>
      </c>
      <c r="AD4566" s="1">
        <v>9.7103062000000004E-2</v>
      </c>
      <c r="AE4566" s="1">
        <v>1.93004400267896E-2</v>
      </c>
      <c r="AF4566" s="1">
        <v>1</v>
      </c>
      <c r="AG4566" s="1">
        <v>1</v>
      </c>
      <c r="AH4566" s="1">
        <v>11</v>
      </c>
      <c r="AI4566" s="1">
        <v>3</v>
      </c>
      <c r="AJ4566" s="1">
        <v>3</v>
      </c>
      <c r="AK4566" s="1">
        <v>51</v>
      </c>
    </row>
    <row r="4567" spans="1:37" x14ac:dyDescent="0.2">
      <c r="A4567" t="s">
        <v>4565</v>
      </c>
      <c r="B4567" t="s">
        <v>5554</v>
      </c>
      <c r="C4567" t="s">
        <v>5555</v>
      </c>
      <c r="D4567" t="s">
        <v>13880</v>
      </c>
      <c r="E4567" t="s">
        <v>13972</v>
      </c>
      <c r="F4567" s="35" t="s">
        <v>13973</v>
      </c>
      <c r="G4567" s="1" t="s">
        <v>5106</v>
      </c>
      <c r="H4567" s="1" t="s">
        <v>5106</v>
      </c>
      <c r="I4567" s="3">
        <v>2</v>
      </c>
      <c r="J4567" s="1">
        <v>0</v>
      </c>
      <c r="K4567" s="1">
        <v>0</v>
      </c>
      <c r="L4567" s="3">
        <v>1</v>
      </c>
      <c r="M4567" s="6">
        <v>5.7</v>
      </c>
      <c r="N4567" s="13">
        <v>5.7</v>
      </c>
      <c r="O4567" s="3">
        <v>44</v>
      </c>
      <c r="P4567" s="1" t="s">
        <v>2</v>
      </c>
      <c r="Q4567" s="1">
        <v>4.4252000000000002</v>
      </c>
      <c r="R4567" s="3" t="s">
        <v>14989</v>
      </c>
      <c r="S4567" s="1">
        <v>70</v>
      </c>
      <c r="T4567" s="1">
        <v>0</v>
      </c>
      <c r="U4567" s="1">
        <v>0</v>
      </c>
      <c r="V4567" s="1">
        <v>0</v>
      </c>
      <c r="W4567" s="1">
        <v>0</v>
      </c>
      <c r="X4567" s="1">
        <v>30</v>
      </c>
      <c r="Y4567" s="1">
        <v>0</v>
      </c>
      <c r="Z4567" s="1">
        <v>0</v>
      </c>
      <c r="AA4567" s="1">
        <v>0</v>
      </c>
      <c r="AB4567" s="1">
        <v>0</v>
      </c>
      <c r="AC4567" s="3">
        <v>11</v>
      </c>
      <c r="AD4567" s="1">
        <v>9.7103062000000004E-2</v>
      </c>
      <c r="AE4567" s="1">
        <v>1.93004400267896E-2</v>
      </c>
      <c r="AF4567" s="1">
        <v>1</v>
      </c>
      <c r="AG4567" s="1">
        <v>1</v>
      </c>
      <c r="AH4567" s="1">
        <v>11</v>
      </c>
      <c r="AI4567" s="1">
        <v>1</v>
      </c>
      <c r="AJ4567" s="1">
        <v>1</v>
      </c>
      <c r="AK4567" s="1">
        <v>51</v>
      </c>
    </row>
    <row r="4568" spans="1:37" x14ac:dyDescent="0.2">
      <c r="A4568" t="s">
        <v>4566</v>
      </c>
      <c r="B4568" t="s">
        <v>5554</v>
      </c>
      <c r="C4568" t="s">
        <v>5555</v>
      </c>
      <c r="D4568" t="s">
        <v>13880</v>
      </c>
      <c r="E4568" t="s">
        <v>10770</v>
      </c>
      <c r="F4568" s="35" t="s">
        <v>13974</v>
      </c>
      <c r="G4568" s="1" t="s">
        <v>5106</v>
      </c>
      <c r="H4568" s="1" t="s">
        <v>5106</v>
      </c>
      <c r="I4568" s="3">
        <v>2</v>
      </c>
      <c r="J4568" s="1">
        <v>0</v>
      </c>
      <c r="K4568" s="1">
        <v>0</v>
      </c>
      <c r="L4568" s="3">
        <v>1</v>
      </c>
      <c r="M4568" s="6">
        <v>3.8</v>
      </c>
      <c r="N4568" s="13">
        <v>3.8</v>
      </c>
      <c r="O4568" s="3">
        <v>44</v>
      </c>
      <c r="P4568" s="1" t="s">
        <v>2</v>
      </c>
      <c r="Q4568" s="1">
        <v>5.1850750000000003</v>
      </c>
      <c r="R4568" s="3" t="s">
        <v>14989</v>
      </c>
      <c r="S4568" s="1">
        <v>70</v>
      </c>
      <c r="T4568" s="1">
        <v>0</v>
      </c>
      <c r="U4568" s="1">
        <v>0</v>
      </c>
      <c r="V4568" s="1">
        <v>0</v>
      </c>
      <c r="W4568" s="1">
        <v>0</v>
      </c>
      <c r="X4568" s="1">
        <v>30</v>
      </c>
      <c r="Y4568" s="1">
        <v>0</v>
      </c>
      <c r="Z4568" s="1">
        <v>0</v>
      </c>
      <c r="AA4568" s="1">
        <v>0</v>
      </c>
      <c r="AB4568" s="1">
        <v>0</v>
      </c>
      <c r="AC4568" s="3">
        <v>11</v>
      </c>
      <c r="AD4568" s="1">
        <v>9.7103062000000004E-2</v>
      </c>
      <c r="AE4568" s="1">
        <v>1.93004400267896E-2</v>
      </c>
      <c r="AF4568" s="1">
        <v>1</v>
      </c>
      <c r="AG4568" s="1">
        <v>1</v>
      </c>
      <c r="AH4568" s="1">
        <v>11</v>
      </c>
      <c r="AI4568" s="1">
        <v>4</v>
      </c>
      <c r="AJ4568" s="1">
        <v>4</v>
      </c>
      <c r="AK4568" s="1">
        <v>51</v>
      </c>
    </row>
    <row r="4569" spans="1:37" x14ac:dyDescent="0.2">
      <c r="A4569" t="s">
        <v>4567</v>
      </c>
      <c r="B4569" t="s">
        <v>5554</v>
      </c>
      <c r="C4569" t="s">
        <v>5555</v>
      </c>
      <c r="D4569" t="s">
        <v>13880</v>
      </c>
      <c r="E4569" t="s">
        <v>13975</v>
      </c>
      <c r="F4569" s="35" t="s">
        <v>13976</v>
      </c>
      <c r="G4569" s="1" t="s">
        <v>5106</v>
      </c>
      <c r="H4569" s="1" t="s">
        <v>5106</v>
      </c>
      <c r="I4569" s="3">
        <v>2</v>
      </c>
      <c r="J4569" s="1">
        <v>0</v>
      </c>
      <c r="K4569" s="1">
        <v>0</v>
      </c>
      <c r="L4569" s="3">
        <v>1</v>
      </c>
      <c r="M4569" s="6">
        <v>7.3</v>
      </c>
      <c r="N4569" s="13">
        <v>7.3</v>
      </c>
      <c r="O4569" s="3">
        <v>44</v>
      </c>
      <c r="P4569" s="1">
        <v>5.9050000000000002</v>
      </c>
      <c r="Q4569" s="1">
        <v>5.9050000000000002</v>
      </c>
      <c r="R4569" s="3">
        <v>47</v>
      </c>
      <c r="S4569" s="1">
        <v>70</v>
      </c>
      <c r="T4569" s="1">
        <v>0</v>
      </c>
      <c r="U4569" s="1">
        <v>0</v>
      </c>
      <c r="V4569" s="1">
        <v>0</v>
      </c>
      <c r="W4569" s="1">
        <v>0</v>
      </c>
      <c r="X4569" s="1">
        <v>30</v>
      </c>
      <c r="Y4569" s="1">
        <v>0</v>
      </c>
      <c r="Z4569" s="1">
        <v>0</v>
      </c>
      <c r="AA4569" s="1">
        <v>0</v>
      </c>
      <c r="AB4569" s="1">
        <v>0</v>
      </c>
      <c r="AC4569" s="3">
        <v>11</v>
      </c>
      <c r="AD4569" s="1">
        <v>9.7103062000000004E-2</v>
      </c>
      <c r="AE4569" s="1">
        <v>1.93004400267896E-2</v>
      </c>
      <c r="AF4569" s="1">
        <v>1</v>
      </c>
      <c r="AG4569" s="1">
        <v>1</v>
      </c>
      <c r="AH4569" s="1">
        <v>11</v>
      </c>
      <c r="AI4569" s="1">
        <v>3</v>
      </c>
      <c r="AJ4569" s="1">
        <v>3</v>
      </c>
      <c r="AK4569" s="1">
        <v>51</v>
      </c>
    </row>
    <row r="4570" spans="1:37" x14ac:dyDescent="0.2">
      <c r="A4570" t="s">
        <v>4568</v>
      </c>
      <c r="B4570" t="s">
        <v>5554</v>
      </c>
      <c r="C4570" t="s">
        <v>5555</v>
      </c>
      <c r="D4570" t="s">
        <v>13880</v>
      </c>
      <c r="E4570" t="s">
        <v>13977</v>
      </c>
      <c r="F4570" s="35" t="s">
        <v>13978</v>
      </c>
      <c r="G4570" s="1" t="s">
        <v>5106</v>
      </c>
      <c r="H4570" s="1" t="s">
        <v>5106</v>
      </c>
      <c r="I4570" s="3">
        <v>1</v>
      </c>
      <c r="J4570" s="1">
        <v>0</v>
      </c>
      <c r="K4570" s="1">
        <v>0</v>
      </c>
      <c r="L4570" s="3">
        <v>1</v>
      </c>
      <c r="M4570" s="6">
        <v>3.8</v>
      </c>
      <c r="N4570" s="13">
        <v>3.8</v>
      </c>
      <c r="O4570" s="3">
        <v>44</v>
      </c>
      <c r="P4570" s="1">
        <v>4.0324999999999998</v>
      </c>
      <c r="Q4570" s="1">
        <v>4.0324999999999998</v>
      </c>
      <c r="R4570" s="3">
        <v>47</v>
      </c>
      <c r="S4570" s="1">
        <v>70</v>
      </c>
      <c r="T4570" s="1">
        <v>0</v>
      </c>
      <c r="U4570" s="1">
        <v>0</v>
      </c>
      <c r="V4570" s="1">
        <v>0</v>
      </c>
      <c r="W4570" s="1">
        <v>0</v>
      </c>
      <c r="X4570" s="1">
        <v>30</v>
      </c>
      <c r="Y4570" s="1">
        <v>0</v>
      </c>
      <c r="Z4570" s="1">
        <v>0</v>
      </c>
      <c r="AA4570" s="1">
        <v>0</v>
      </c>
      <c r="AB4570" s="1">
        <v>0</v>
      </c>
      <c r="AC4570" s="3">
        <v>11</v>
      </c>
      <c r="AD4570" s="1">
        <v>9.7103062000000004E-2</v>
      </c>
      <c r="AE4570" s="1">
        <v>1.93004400267896E-2</v>
      </c>
      <c r="AF4570" s="1">
        <v>1</v>
      </c>
      <c r="AG4570" s="1">
        <v>1</v>
      </c>
      <c r="AH4570" s="1">
        <v>11</v>
      </c>
      <c r="AI4570" s="1">
        <v>4</v>
      </c>
      <c r="AJ4570" s="1">
        <v>4</v>
      </c>
      <c r="AK4570" s="1">
        <v>51</v>
      </c>
    </row>
    <row r="4571" spans="1:37" x14ac:dyDescent="0.2">
      <c r="A4571" t="s">
        <v>4569</v>
      </c>
      <c r="B4571" t="s">
        <v>5554</v>
      </c>
      <c r="C4571" t="s">
        <v>5555</v>
      </c>
      <c r="D4571" t="s">
        <v>13880</v>
      </c>
      <c r="E4571" t="s">
        <v>13979</v>
      </c>
      <c r="F4571" s="35" t="s">
        <v>13980</v>
      </c>
      <c r="G4571" s="1" t="s">
        <v>5106</v>
      </c>
      <c r="H4571" s="1" t="s">
        <v>5106</v>
      </c>
      <c r="I4571" s="3">
        <v>1</v>
      </c>
      <c r="J4571" s="1">
        <v>0</v>
      </c>
      <c r="K4571" s="1">
        <v>0</v>
      </c>
      <c r="L4571" s="3">
        <v>1</v>
      </c>
      <c r="M4571" s="6">
        <v>7.7</v>
      </c>
      <c r="N4571" s="13">
        <v>7.7</v>
      </c>
      <c r="O4571" s="3">
        <v>44</v>
      </c>
      <c r="P4571" s="1">
        <v>7.6950000000000003</v>
      </c>
      <c r="Q4571" s="1">
        <v>7.6950000000000003</v>
      </c>
      <c r="R4571" s="3">
        <v>47</v>
      </c>
      <c r="S4571" s="1">
        <v>70</v>
      </c>
      <c r="T4571" s="1">
        <v>0</v>
      </c>
      <c r="U4571" s="1">
        <v>0</v>
      </c>
      <c r="V4571" s="1">
        <v>0</v>
      </c>
      <c r="W4571" s="1">
        <v>0</v>
      </c>
      <c r="X4571" s="1">
        <v>30</v>
      </c>
      <c r="Y4571" s="1">
        <v>0</v>
      </c>
      <c r="Z4571" s="1">
        <v>0</v>
      </c>
      <c r="AA4571" s="1">
        <v>0</v>
      </c>
      <c r="AB4571" s="1">
        <v>0</v>
      </c>
      <c r="AC4571" s="3">
        <v>11</v>
      </c>
      <c r="AD4571" s="1">
        <v>9.7103062000000004E-2</v>
      </c>
      <c r="AE4571" s="1">
        <v>1.93004400267896E-2</v>
      </c>
      <c r="AF4571" s="1">
        <v>1</v>
      </c>
      <c r="AG4571" s="1">
        <v>1</v>
      </c>
      <c r="AH4571" s="1">
        <v>11</v>
      </c>
      <c r="AI4571" s="1">
        <v>6</v>
      </c>
      <c r="AJ4571" s="1">
        <v>6</v>
      </c>
      <c r="AK4571" s="1">
        <v>51</v>
      </c>
    </row>
    <row r="4572" spans="1:37" x14ac:dyDescent="0.2">
      <c r="A4572" t="s">
        <v>4570</v>
      </c>
      <c r="B4572" t="s">
        <v>5554</v>
      </c>
      <c r="C4572" t="s">
        <v>5555</v>
      </c>
      <c r="D4572" t="s">
        <v>13880</v>
      </c>
      <c r="E4572" t="s">
        <v>13981</v>
      </c>
      <c r="F4572" s="35" t="s">
        <v>13982</v>
      </c>
      <c r="G4572" s="1" t="s">
        <v>5106</v>
      </c>
      <c r="H4572" s="1" t="s">
        <v>5106</v>
      </c>
      <c r="I4572" s="3">
        <v>2</v>
      </c>
      <c r="J4572" s="1">
        <v>0</v>
      </c>
      <c r="K4572" s="1">
        <v>0</v>
      </c>
      <c r="L4572" s="3">
        <v>1</v>
      </c>
      <c r="M4572" s="6">
        <v>3.6</v>
      </c>
      <c r="N4572" s="13">
        <v>3.6</v>
      </c>
      <c r="O4572" s="3">
        <v>44</v>
      </c>
      <c r="P4572" s="1">
        <v>6.5</v>
      </c>
      <c r="Q4572" s="1">
        <v>6.5</v>
      </c>
      <c r="R4572" s="3">
        <v>47</v>
      </c>
      <c r="S4572" s="1">
        <v>70</v>
      </c>
      <c r="T4572" s="1">
        <v>0</v>
      </c>
      <c r="U4572" s="1">
        <v>0</v>
      </c>
      <c r="V4572" s="1">
        <v>0</v>
      </c>
      <c r="W4572" s="1">
        <v>0</v>
      </c>
      <c r="X4572" s="1">
        <v>30</v>
      </c>
      <c r="Y4572" s="1">
        <v>0</v>
      </c>
      <c r="Z4572" s="1">
        <v>0</v>
      </c>
      <c r="AA4572" s="1">
        <v>0</v>
      </c>
      <c r="AB4572" s="1">
        <v>0</v>
      </c>
      <c r="AC4572" s="3">
        <v>11</v>
      </c>
      <c r="AD4572" s="1">
        <v>9.7103062000000004E-2</v>
      </c>
      <c r="AE4572" s="1">
        <v>1.93004400267896E-2</v>
      </c>
      <c r="AF4572" s="1">
        <v>1</v>
      </c>
      <c r="AG4572" s="1">
        <v>1</v>
      </c>
      <c r="AH4572" s="1">
        <v>11</v>
      </c>
      <c r="AI4572" s="1">
        <v>1</v>
      </c>
      <c r="AJ4572" s="1">
        <v>1</v>
      </c>
      <c r="AK4572" s="1">
        <v>51</v>
      </c>
    </row>
    <row r="4573" spans="1:37" x14ac:dyDescent="0.2">
      <c r="A4573" t="s">
        <v>4571</v>
      </c>
      <c r="B4573" t="s">
        <v>5554</v>
      </c>
      <c r="C4573" t="s">
        <v>5555</v>
      </c>
      <c r="D4573" t="s">
        <v>13880</v>
      </c>
      <c r="E4573" t="s">
        <v>10182</v>
      </c>
      <c r="F4573" s="35" t="s">
        <v>13983</v>
      </c>
      <c r="G4573" s="1" t="s">
        <v>5106</v>
      </c>
      <c r="H4573" s="1" t="s">
        <v>5106</v>
      </c>
      <c r="I4573" s="3">
        <v>1</v>
      </c>
      <c r="J4573" s="1">
        <v>0</v>
      </c>
      <c r="K4573" s="1">
        <v>0</v>
      </c>
      <c r="L4573" s="3">
        <v>1</v>
      </c>
      <c r="M4573" s="6">
        <v>9.9</v>
      </c>
      <c r="N4573" s="13">
        <v>9.9</v>
      </c>
      <c r="O4573" s="3">
        <v>44</v>
      </c>
      <c r="P4573" s="1">
        <v>5.24</v>
      </c>
      <c r="Q4573" s="1">
        <v>5.24</v>
      </c>
      <c r="R4573" s="3">
        <v>47</v>
      </c>
      <c r="S4573" s="1">
        <v>70</v>
      </c>
      <c r="T4573" s="1">
        <v>0</v>
      </c>
      <c r="U4573" s="1">
        <v>0</v>
      </c>
      <c r="V4573" s="1">
        <v>0</v>
      </c>
      <c r="W4573" s="1">
        <v>0</v>
      </c>
      <c r="X4573" s="1">
        <v>30</v>
      </c>
      <c r="Y4573" s="1">
        <v>0</v>
      </c>
      <c r="Z4573" s="1">
        <v>0</v>
      </c>
      <c r="AA4573" s="1">
        <v>0</v>
      </c>
      <c r="AB4573" s="1">
        <v>0</v>
      </c>
      <c r="AC4573" s="3">
        <v>11</v>
      </c>
      <c r="AD4573" s="1">
        <v>9.7103062000000004E-2</v>
      </c>
      <c r="AE4573" s="1">
        <v>1.93004400267896E-2</v>
      </c>
      <c r="AF4573" s="1">
        <v>1</v>
      </c>
      <c r="AG4573" s="1">
        <v>1</v>
      </c>
      <c r="AH4573" s="1">
        <v>11</v>
      </c>
      <c r="AI4573" s="1">
        <v>2</v>
      </c>
      <c r="AJ4573" s="1">
        <v>2</v>
      </c>
      <c r="AK4573" s="1">
        <v>51</v>
      </c>
    </row>
    <row r="4574" spans="1:37" x14ac:dyDescent="0.2">
      <c r="A4574" t="s">
        <v>4572</v>
      </c>
      <c r="B4574" t="s">
        <v>5554</v>
      </c>
      <c r="C4574" t="s">
        <v>5555</v>
      </c>
      <c r="D4574" t="s">
        <v>13880</v>
      </c>
      <c r="E4574" t="s">
        <v>13984</v>
      </c>
      <c r="F4574" s="35" t="s">
        <v>13985</v>
      </c>
      <c r="G4574" s="1" t="s">
        <v>5106</v>
      </c>
      <c r="H4574" s="1" t="s">
        <v>5106</v>
      </c>
      <c r="I4574" s="3">
        <v>1</v>
      </c>
      <c r="J4574" s="1">
        <v>0</v>
      </c>
      <c r="K4574" s="1">
        <v>0</v>
      </c>
      <c r="L4574" s="3">
        <v>1</v>
      </c>
      <c r="M4574" s="6">
        <v>5.9</v>
      </c>
      <c r="N4574" s="13">
        <v>5.9</v>
      </c>
      <c r="O4574" s="3">
        <v>44</v>
      </c>
      <c r="P4574" s="1">
        <v>5.6924999999999999</v>
      </c>
      <c r="Q4574" s="1">
        <v>5.6924999999999999</v>
      </c>
      <c r="R4574" s="3">
        <v>47</v>
      </c>
      <c r="S4574" s="1">
        <v>70</v>
      </c>
      <c r="T4574" s="1">
        <v>0</v>
      </c>
      <c r="U4574" s="1">
        <v>0</v>
      </c>
      <c r="V4574" s="1">
        <v>0</v>
      </c>
      <c r="W4574" s="1">
        <v>0</v>
      </c>
      <c r="X4574" s="1">
        <v>30</v>
      </c>
      <c r="Y4574" s="1">
        <v>0</v>
      </c>
      <c r="Z4574" s="1">
        <v>0</v>
      </c>
      <c r="AA4574" s="1">
        <v>0</v>
      </c>
      <c r="AB4574" s="1">
        <v>0</v>
      </c>
      <c r="AC4574" s="3">
        <v>11</v>
      </c>
      <c r="AD4574" s="1">
        <v>9.7103062000000004E-2</v>
      </c>
      <c r="AE4574" s="1">
        <v>1.93004400267896E-2</v>
      </c>
      <c r="AF4574" s="1">
        <v>1</v>
      </c>
      <c r="AG4574" s="1">
        <v>1</v>
      </c>
      <c r="AH4574" s="1">
        <v>11</v>
      </c>
      <c r="AI4574" s="1">
        <v>4</v>
      </c>
      <c r="AJ4574" s="1">
        <v>4</v>
      </c>
      <c r="AK4574" s="1">
        <v>51</v>
      </c>
    </row>
    <row r="4575" spans="1:37" x14ac:dyDescent="0.2">
      <c r="A4575" t="s">
        <v>4573</v>
      </c>
      <c r="B4575" t="s">
        <v>5554</v>
      </c>
      <c r="C4575" t="s">
        <v>5555</v>
      </c>
      <c r="D4575" t="s">
        <v>13880</v>
      </c>
      <c r="E4575" t="s">
        <v>13986</v>
      </c>
      <c r="F4575" s="35" t="s">
        <v>13987</v>
      </c>
      <c r="G4575" s="1" t="s">
        <v>5106</v>
      </c>
      <c r="H4575" s="1" t="s">
        <v>5106</v>
      </c>
      <c r="I4575" s="3">
        <v>2</v>
      </c>
      <c r="J4575" s="1">
        <v>0</v>
      </c>
      <c r="K4575" s="1">
        <v>0</v>
      </c>
      <c r="L4575" s="3">
        <v>1</v>
      </c>
      <c r="M4575" s="6">
        <v>7</v>
      </c>
      <c r="N4575" s="13">
        <v>7</v>
      </c>
      <c r="O4575" s="3">
        <v>44</v>
      </c>
      <c r="P4575" s="1" t="s">
        <v>2</v>
      </c>
      <c r="Q4575" s="1">
        <v>5.1601749999999997</v>
      </c>
      <c r="R4575" s="3" t="s">
        <v>14989</v>
      </c>
      <c r="S4575" s="1">
        <v>70</v>
      </c>
      <c r="T4575" s="1">
        <v>0</v>
      </c>
      <c r="U4575" s="1">
        <v>0</v>
      </c>
      <c r="V4575" s="1">
        <v>0</v>
      </c>
      <c r="W4575" s="1">
        <v>0</v>
      </c>
      <c r="X4575" s="1">
        <v>30</v>
      </c>
      <c r="Y4575" s="1">
        <v>0</v>
      </c>
      <c r="Z4575" s="1">
        <v>0</v>
      </c>
      <c r="AA4575" s="1">
        <v>0</v>
      </c>
      <c r="AB4575" s="1">
        <v>0</v>
      </c>
      <c r="AC4575" s="3">
        <v>11</v>
      </c>
      <c r="AD4575" s="1">
        <v>9.7103062000000004E-2</v>
      </c>
      <c r="AE4575" s="1">
        <v>1.93004400267896E-2</v>
      </c>
      <c r="AF4575" s="1">
        <v>1</v>
      </c>
      <c r="AG4575" s="1">
        <v>1</v>
      </c>
      <c r="AH4575" s="1">
        <v>11</v>
      </c>
      <c r="AI4575" s="1">
        <v>2</v>
      </c>
      <c r="AJ4575" s="1">
        <v>2</v>
      </c>
      <c r="AK4575" s="1">
        <v>51</v>
      </c>
    </row>
    <row r="4576" spans="1:37" x14ac:dyDescent="0.2">
      <c r="A4576" t="s">
        <v>4574</v>
      </c>
      <c r="B4576" t="s">
        <v>5554</v>
      </c>
      <c r="C4576" t="s">
        <v>5555</v>
      </c>
      <c r="D4576" t="s">
        <v>13880</v>
      </c>
      <c r="E4576" t="s">
        <v>13988</v>
      </c>
      <c r="F4576" s="35" t="s">
        <v>14939</v>
      </c>
      <c r="G4576" s="1" t="s">
        <v>5106</v>
      </c>
      <c r="H4576" s="1" t="s">
        <v>5106</v>
      </c>
      <c r="I4576" s="3">
        <v>2</v>
      </c>
      <c r="J4576" s="1">
        <v>0</v>
      </c>
      <c r="K4576" s="1">
        <v>0</v>
      </c>
      <c r="L4576" s="3">
        <v>1</v>
      </c>
      <c r="M4576" s="6">
        <v>7.6</v>
      </c>
      <c r="N4576" s="13">
        <v>7.6</v>
      </c>
      <c r="O4576" s="3">
        <v>44</v>
      </c>
      <c r="P4576" s="1" t="s">
        <v>2</v>
      </c>
      <c r="Q4576" s="1">
        <v>4.5236000000000001</v>
      </c>
      <c r="R4576" s="3" t="s">
        <v>14989</v>
      </c>
      <c r="S4576" s="1">
        <v>70</v>
      </c>
      <c r="T4576" s="1">
        <v>0</v>
      </c>
      <c r="U4576" s="1">
        <v>0</v>
      </c>
      <c r="V4576" s="1">
        <v>0</v>
      </c>
      <c r="W4576" s="1">
        <v>0</v>
      </c>
      <c r="X4576" s="1">
        <v>30</v>
      </c>
      <c r="Y4576" s="1">
        <v>0</v>
      </c>
      <c r="Z4576" s="1">
        <v>0</v>
      </c>
      <c r="AA4576" s="1">
        <v>0</v>
      </c>
      <c r="AB4576" s="1">
        <v>0</v>
      </c>
      <c r="AC4576" s="3">
        <v>11</v>
      </c>
      <c r="AD4576" s="1">
        <v>9.7103062000000004E-2</v>
      </c>
      <c r="AE4576" s="1">
        <v>1.93004400267896E-2</v>
      </c>
      <c r="AF4576" s="1">
        <v>1</v>
      </c>
      <c r="AG4576" s="1">
        <v>1</v>
      </c>
      <c r="AH4576" s="1">
        <v>11</v>
      </c>
      <c r="AI4576" s="1">
        <v>2</v>
      </c>
      <c r="AJ4576" s="1">
        <v>2</v>
      </c>
      <c r="AK4576" s="1">
        <v>51</v>
      </c>
    </row>
    <row r="4577" spans="1:37" x14ac:dyDescent="0.2">
      <c r="A4577" t="s">
        <v>4575</v>
      </c>
      <c r="B4577" t="s">
        <v>5554</v>
      </c>
      <c r="C4577" t="s">
        <v>5555</v>
      </c>
      <c r="D4577" t="s">
        <v>13880</v>
      </c>
      <c r="E4577" t="s">
        <v>13989</v>
      </c>
      <c r="F4577" s="35" t="s">
        <v>13990</v>
      </c>
      <c r="G4577" s="1" t="s">
        <v>5106</v>
      </c>
      <c r="H4577" s="1" t="s">
        <v>5106</v>
      </c>
      <c r="I4577" s="3">
        <v>2</v>
      </c>
      <c r="J4577" s="1">
        <v>0</v>
      </c>
      <c r="K4577" s="1">
        <v>0</v>
      </c>
      <c r="L4577" s="3">
        <v>1</v>
      </c>
      <c r="M4577" s="6">
        <v>7.5</v>
      </c>
      <c r="N4577" s="13">
        <v>7.5</v>
      </c>
      <c r="O4577" s="3">
        <v>44</v>
      </c>
      <c r="P4577" s="1" t="s">
        <v>2</v>
      </c>
      <c r="Q4577" s="1">
        <v>4.6429999999999998</v>
      </c>
      <c r="R4577" s="3" t="s">
        <v>14989</v>
      </c>
      <c r="S4577" s="1">
        <v>70</v>
      </c>
      <c r="T4577" s="1">
        <v>0</v>
      </c>
      <c r="U4577" s="1">
        <v>0</v>
      </c>
      <c r="V4577" s="1">
        <v>0</v>
      </c>
      <c r="W4577" s="1">
        <v>0</v>
      </c>
      <c r="X4577" s="1">
        <v>30</v>
      </c>
      <c r="Y4577" s="1">
        <v>0</v>
      </c>
      <c r="Z4577" s="1">
        <v>0</v>
      </c>
      <c r="AA4577" s="1">
        <v>0</v>
      </c>
      <c r="AB4577" s="1">
        <v>0</v>
      </c>
      <c r="AC4577" s="3">
        <v>11</v>
      </c>
      <c r="AD4577" s="1">
        <v>9.7103062000000004E-2</v>
      </c>
      <c r="AE4577" s="1">
        <v>1.93004400267896E-2</v>
      </c>
      <c r="AF4577" s="1">
        <v>1</v>
      </c>
      <c r="AG4577" s="1">
        <v>1</v>
      </c>
      <c r="AH4577" s="1">
        <v>11</v>
      </c>
      <c r="AI4577" s="1">
        <v>1</v>
      </c>
      <c r="AJ4577" s="1">
        <v>1</v>
      </c>
      <c r="AK4577" s="1">
        <v>51</v>
      </c>
    </row>
    <row r="4578" spans="1:37" x14ac:dyDescent="0.2">
      <c r="A4578" t="s">
        <v>4576</v>
      </c>
      <c r="B4578" t="s">
        <v>5554</v>
      </c>
      <c r="C4578" t="s">
        <v>5555</v>
      </c>
      <c r="D4578" t="s">
        <v>13880</v>
      </c>
      <c r="E4578" t="s">
        <v>13991</v>
      </c>
      <c r="F4578" s="35" t="s">
        <v>13992</v>
      </c>
      <c r="G4578" s="1" t="s">
        <v>5106</v>
      </c>
      <c r="H4578" s="1" t="s">
        <v>5106</v>
      </c>
      <c r="I4578" s="3">
        <v>1</v>
      </c>
      <c r="J4578" s="1">
        <v>0</v>
      </c>
      <c r="K4578" s="1">
        <v>0</v>
      </c>
      <c r="L4578" s="3">
        <v>1</v>
      </c>
      <c r="M4578" s="6">
        <v>5.5</v>
      </c>
      <c r="N4578" s="13">
        <v>5.5</v>
      </c>
      <c r="O4578" s="3">
        <v>44</v>
      </c>
      <c r="P4578" s="1">
        <v>5.9050000000000002</v>
      </c>
      <c r="Q4578" s="1">
        <v>5.9050000000000002</v>
      </c>
      <c r="R4578" s="3">
        <v>47</v>
      </c>
      <c r="S4578" s="1">
        <v>70</v>
      </c>
      <c r="T4578" s="1">
        <v>0</v>
      </c>
      <c r="U4578" s="1">
        <v>0</v>
      </c>
      <c r="V4578" s="1">
        <v>0</v>
      </c>
      <c r="W4578" s="1">
        <v>0</v>
      </c>
      <c r="X4578" s="1">
        <v>30</v>
      </c>
      <c r="Y4578" s="1">
        <v>0</v>
      </c>
      <c r="Z4578" s="1">
        <v>0</v>
      </c>
      <c r="AA4578" s="1">
        <v>0</v>
      </c>
      <c r="AB4578" s="1">
        <v>0</v>
      </c>
      <c r="AC4578" s="3">
        <v>11</v>
      </c>
      <c r="AD4578" s="1">
        <v>9.7103062000000004E-2</v>
      </c>
      <c r="AE4578" s="1">
        <v>1.93004400267896E-2</v>
      </c>
      <c r="AF4578" s="1">
        <v>1</v>
      </c>
      <c r="AG4578" s="1">
        <v>1</v>
      </c>
      <c r="AH4578" s="1">
        <v>11</v>
      </c>
      <c r="AI4578" s="1">
        <v>2</v>
      </c>
      <c r="AJ4578" s="1">
        <v>2</v>
      </c>
      <c r="AK4578" s="1">
        <v>51</v>
      </c>
    </row>
    <row r="4579" spans="1:37" x14ac:dyDescent="0.2">
      <c r="A4579" t="s">
        <v>4577</v>
      </c>
      <c r="B4579" t="s">
        <v>5554</v>
      </c>
      <c r="C4579" t="s">
        <v>5555</v>
      </c>
      <c r="D4579" t="s">
        <v>13880</v>
      </c>
      <c r="E4579" t="s">
        <v>13993</v>
      </c>
      <c r="F4579" s="35" t="s">
        <v>13994</v>
      </c>
      <c r="G4579" s="1" t="s">
        <v>5105</v>
      </c>
      <c r="H4579" s="1" t="s">
        <v>5105</v>
      </c>
      <c r="I4579" s="3">
        <v>1</v>
      </c>
      <c r="J4579" s="1">
        <v>1</v>
      </c>
      <c r="K4579" s="1">
        <v>1</v>
      </c>
      <c r="L4579" s="3">
        <v>1</v>
      </c>
      <c r="M4579" s="6">
        <v>1.6</v>
      </c>
      <c r="N4579" s="13">
        <v>1.6</v>
      </c>
      <c r="O4579" s="3">
        <v>44</v>
      </c>
      <c r="P4579" s="1">
        <v>8.99</v>
      </c>
      <c r="Q4579" s="1">
        <v>8.99</v>
      </c>
      <c r="R4579" s="3">
        <v>47</v>
      </c>
      <c r="S4579" s="1">
        <v>70</v>
      </c>
      <c r="T4579" s="1">
        <v>0</v>
      </c>
      <c r="U4579" s="1">
        <v>0</v>
      </c>
      <c r="V4579" s="1">
        <v>0</v>
      </c>
      <c r="W4579" s="1">
        <v>0</v>
      </c>
      <c r="X4579" s="1">
        <v>30</v>
      </c>
      <c r="Y4579" s="1">
        <v>0</v>
      </c>
      <c r="Z4579" s="1">
        <v>0</v>
      </c>
      <c r="AA4579" s="1">
        <v>0</v>
      </c>
      <c r="AB4579" s="1">
        <v>0</v>
      </c>
      <c r="AC4579" s="3">
        <v>11</v>
      </c>
      <c r="AD4579" s="1">
        <v>9.7103062000000004E-2</v>
      </c>
      <c r="AE4579" s="1">
        <v>1.93004400267896E-2</v>
      </c>
      <c r="AF4579" s="1">
        <v>1</v>
      </c>
      <c r="AG4579" s="1">
        <v>1</v>
      </c>
      <c r="AH4579" s="1">
        <v>11</v>
      </c>
      <c r="AI4579" s="1">
        <v>1</v>
      </c>
      <c r="AJ4579" s="1">
        <v>1</v>
      </c>
      <c r="AK4579" s="1">
        <v>51</v>
      </c>
    </row>
    <row r="4580" spans="1:37" x14ac:dyDescent="0.2">
      <c r="A4580" t="s">
        <v>4578</v>
      </c>
      <c r="B4580" t="s">
        <v>5123</v>
      </c>
      <c r="C4580" t="s">
        <v>5124</v>
      </c>
      <c r="D4580" t="s">
        <v>13995</v>
      </c>
      <c r="E4580" t="s">
        <v>13996</v>
      </c>
      <c r="F4580" s="35" t="s">
        <v>13997</v>
      </c>
      <c r="G4580" s="1" t="s">
        <v>5105</v>
      </c>
      <c r="H4580" s="1" t="s">
        <v>5105</v>
      </c>
      <c r="I4580" s="3">
        <v>1</v>
      </c>
      <c r="J4580" s="1">
        <v>0</v>
      </c>
      <c r="K4580" s="1">
        <v>0</v>
      </c>
      <c r="L4580" s="3">
        <v>1</v>
      </c>
      <c r="M4580" s="6">
        <v>25.5</v>
      </c>
      <c r="N4580" s="13">
        <v>25.5</v>
      </c>
      <c r="O4580" s="3">
        <v>44</v>
      </c>
      <c r="P4580" s="1">
        <v>2</v>
      </c>
      <c r="Q4580" s="1">
        <v>2</v>
      </c>
      <c r="R4580" s="3">
        <v>1</v>
      </c>
      <c r="S4580" s="1">
        <v>100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36">
        <v>1</v>
      </c>
      <c r="AD4580" s="1">
        <v>9.9855619000000007E-2</v>
      </c>
      <c r="AE4580" s="1">
        <v>2.2143426940417099E-2</v>
      </c>
      <c r="AF4580" s="1">
        <v>1</v>
      </c>
      <c r="AG4580" s="1">
        <v>1</v>
      </c>
      <c r="AH4580" s="1">
        <v>1</v>
      </c>
      <c r="AI4580" s="1">
        <v>1</v>
      </c>
      <c r="AJ4580" s="1">
        <v>1</v>
      </c>
      <c r="AK4580" s="1">
        <v>51</v>
      </c>
    </row>
    <row r="4581" spans="1:37" x14ac:dyDescent="0.2">
      <c r="A4581" t="s">
        <v>4579</v>
      </c>
      <c r="B4581" t="s">
        <v>5123</v>
      </c>
      <c r="C4581" t="s">
        <v>5124</v>
      </c>
      <c r="D4581" t="s">
        <v>13995</v>
      </c>
      <c r="E4581" t="s">
        <v>7155</v>
      </c>
      <c r="F4581" s="35" t="s">
        <v>13998</v>
      </c>
      <c r="G4581" s="1" t="s">
        <v>5105</v>
      </c>
      <c r="H4581" s="1" t="s">
        <v>5105</v>
      </c>
      <c r="I4581" s="3">
        <v>1</v>
      </c>
      <c r="J4581" s="1">
        <v>0</v>
      </c>
      <c r="K4581" s="1">
        <v>0</v>
      </c>
      <c r="L4581" s="3">
        <v>1</v>
      </c>
      <c r="M4581" s="6">
        <v>26.5</v>
      </c>
      <c r="N4581" s="13">
        <v>26.5</v>
      </c>
      <c r="O4581" s="3">
        <v>44</v>
      </c>
      <c r="P4581" s="1" t="s">
        <v>2</v>
      </c>
      <c r="Q4581" s="1">
        <v>3.9647000000000001</v>
      </c>
      <c r="R4581" s="3" t="s">
        <v>14989</v>
      </c>
      <c r="S4581" s="1">
        <v>100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3">
        <v>11</v>
      </c>
      <c r="AD4581" s="1">
        <v>9.9855619000000007E-2</v>
      </c>
      <c r="AE4581" s="1">
        <v>2.2143426940417099E-2</v>
      </c>
      <c r="AF4581" s="1">
        <v>1</v>
      </c>
      <c r="AG4581" s="1">
        <v>1</v>
      </c>
      <c r="AH4581" s="1">
        <v>11</v>
      </c>
      <c r="AI4581" s="1">
        <v>1</v>
      </c>
      <c r="AJ4581" s="1">
        <v>1</v>
      </c>
      <c r="AK4581" s="1">
        <v>51</v>
      </c>
    </row>
    <row r="4582" spans="1:37" x14ac:dyDescent="0.2">
      <c r="A4582" t="s">
        <v>4580</v>
      </c>
      <c r="B4582" t="s">
        <v>5554</v>
      </c>
      <c r="C4582" t="s">
        <v>5555</v>
      </c>
      <c r="D4582" t="s">
        <v>13999</v>
      </c>
      <c r="E4582" t="s">
        <v>9759</v>
      </c>
      <c r="F4582" s="35" t="s">
        <v>14000</v>
      </c>
      <c r="G4582" s="1" t="s">
        <v>5104</v>
      </c>
      <c r="H4582" s="1" t="s">
        <v>5104</v>
      </c>
      <c r="I4582" s="3">
        <v>2</v>
      </c>
      <c r="J4582" s="1">
        <v>0</v>
      </c>
      <c r="K4582" s="1">
        <v>0</v>
      </c>
      <c r="L4582" s="3">
        <v>1</v>
      </c>
      <c r="M4582" s="6">
        <v>14</v>
      </c>
      <c r="N4582" s="13">
        <v>14</v>
      </c>
      <c r="O4582" s="3">
        <v>44</v>
      </c>
      <c r="P4582" s="1">
        <v>4.8899999999999997</v>
      </c>
      <c r="Q4582" s="1">
        <v>4.8899999999999997</v>
      </c>
      <c r="R4582" s="3">
        <v>47</v>
      </c>
      <c r="S4582" s="1">
        <v>70</v>
      </c>
      <c r="T4582" s="1">
        <v>0</v>
      </c>
      <c r="U4582" s="1">
        <v>0</v>
      </c>
      <c r="V4582" s="1">
        <v>0</v>
      </c>
      <c r="W4582" s="1">
        <v>0</v>
      </c>
      <c r="X4582" s="1">
        <v>30</v>
      </c>
      <c r="Y4582" s="1">
        <v>0</v>
      </c>
      <c r="Z4582" s="1">
        <v>0</v>
      </c>
      <c r="AA4582" s="1">
        <v>0</v>
      </c>
      <c r="AB4582" s="1">
        <v>0</v>
      </c>
      <c r="AC4582" s="3">
        <v>11</v>
      </c>
      <c r="AD4582" s="1">
        <v>9.7103062000000004E-2</v>
      </c>
      <c r="AE4582" s="1">
        <v>1.93004400267896E-2</v>
      </c>
      <c r="AF4582" s="1">
        <v>1</v>
      </c>
      <c r="AG4582" s="1">
        <v>1</v>
      </c>
      <c r="AH4582" s="1">
        <v>11</v>
      </c>
      <c r="AI4582" s="1">
        <v>3</v>
      </c>
      <c r="AJ4582" s="1">
        <v>3</v>
      </c>
      <c r="AK4582" s="1">
        <v>51</v>
      </c>
    </row>
    <row r="4583" spans="1:37" x14ac:dyDescent="0.2">
      <c r="A4583" t="s">
        <v>4581</v>
      </c>
      <c r="B4583" t="s">
        <v>5123</v>
      </c>
      <c r="C4583" t="s">
        <v>5222</v>
      </c>
      <c r="D4583" t="s">
        <v>14001</v>
      </c>
      <c r="E4583" t="s">
        <v>14002</v>
      </c>
      <c r="F4583" s="35" t="s">
        <v>14003</v>
      </c>
      <c r="G4583" s="1" t="s">
        <v>5105</v>
      </c>
      <c r="H4583" s="1" t="s">
        <v>5105</v>
      </c>
      <c r="I4583" s="3">
        <v>1</v>
      </c>
      <c r="J4583" s="1">
        <v>1</v>
      </c>
      <c r="K4583" s="1">
        <v>1</v>
      </c>
      <c r="L4583" s="3">
        <v>1</v>
      </c>
      <c r="M4583" s="6">
        <v>127.5</v>
      </c>
      <c r="N4583" s="13">
        <v>127.5</v>
      </c>
      <c r="O4583" s="3">
        <v>44</v>
      </c>
      <c r="P4583" s="1">
        <v>2.77</v>
      </c>
      <c r="Q4583" s="1">
        <v>2.77</v>
      </c>
      <c r="R4583" s="3">
        <v>47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100</v>
      </c>
      <c r="AC4583" s="3">
        <v>11</v>
      </c>
      <c r="AD4583" s="1">
        <v>-9.0224465000000004E-2</v>
      </c>
      <c r="AE4583" s="1">
        <v>7.4363546281954407E-2</v>
      </c>
      <c r="AF4583" s="1">
        <v>1</v>
      </c>
      <c r="AG4583" s="1">
        <v>1</v>
      </c>
      <c r="AH4583" s="1">
        <v>11</v>
      </c>
      <c r="AI4583" s="1">
        <v>5</v>
      </c>
      <c r="AJ4583" s="1">
        <v>5</v>
      </c>
      <c r="AK4583" s="1">
        <v>51</v>
      </c>
    </row>
    <row r="4584" spans="1:37" x14ac:dyDescent="0.2">
      <c r="A4584" t="s">
        <v>4582</v>
      </c>
      <c r="B4584" t="s">
        <v>5181</v>
      </c>
      <c r="C4584" t="s">
        <v>5824</v>
      </c>
      <c r="D4584" t="s">
        <v>14004</v>
      </c>
      <c r="E4584" t="s">
        <v>14005</v>
      </c>
      <c r="F4584" s="35" t="s">
        <v>14006</v>
      </c>
      <c r="G4584" s="1" t="s">
        <v>5105</v>
      </c>
      <c r="H4584" s="1" t="s">
        <v>5105</v>
      </c>
      <c r="I4584" s="3">
        <v>1</v>
      </c>
      <c r="J4584" s="1">
        <v>1</v>
      </c>
      <c r="K4584" s="1">
        <v>1</v>
      </c>
      <c r="L4584" s="3">
        <v>1</v>
      </c>
      <c r="M4584" s="6">
        <v>6000</v>
      </c>
      <c r="N4584" s="13">
        <v>6000</v>
      </c>
      <c r="O4584" s="3">
        <v>44</v>
      </c>
      <c r="P4584" s="1">
        <v>3.9649999999999999</v>
      </c>
      <c r="Q4584" s="1">
        <v>3.9649999999999999</v>
      </c>
      <c r="R4584" s="3">
        <v>47</v>
      </c>
      <c r="S4584" s="1">
        <v>0</v>
      </c>
      <c r="T4584" s="1">
        <v>100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3">
        <v>11</v>
      </c>
      <c r="AD4584" s="1">
        <v>1.0211409999999999E-3</v>
      </c>
      <c r="AE4584" s="1">
        <v>-1.1338292754171E-2</v>
      </c>
      <c r="AF4584" s="1">
        <v>1</v>
      </c>
      <c r="AG4584" s="1">
        <v>1</v>
      </c>
      <c r="AH4584" s="1">
        <v>11</v>
      </c>
      <c r="AI4584" s="1">
        <v>9</v>
      </c>
      <c r="AJ4584" s="1">
        <v>9</v>
      </c>
      <c r="AK4584" s="1">
        <v>51</v>
      </c>
    </row>
    <row r="4585" spans="1:37" x14ac:dyDescent="0.2">
      <c r="A4585" t="s">
        <v>4583</v>
      </c>
      <c r="B4585" t="s">
        <v>5123</v>
      </c>
      <c r="C4585" t="s">
        <v>5254</v>
      </c>
      <c r="D4585" t="s">
        <v>14007</v>
      </c>
      <c r="E4585" t="s">
        <v>14008</v>
      </c>
      <c r="F4585" s="35" t="s">
        <v>14009</v>
      </c>
      <c r="G4585" s="1" t="s">
        <v>5105</v>
      </c>
      <c r="H4585" s="1" t="s">
        <v>5105</v>
      </c>
      <c r="I4585" s="3">
        <v>1</v>
      </c>
      <c r="J4585" s="1">
        <v>1</v>
      </c>
      <c r="K4585" s="1">
        <v>1</v>
      </c>
      <c r="L4585" s="3">
        <v>1</v>
      </c>
      <c r="M4585" s="6">
        <v>600</v>
      </c>
      <c r="N4585" s="13">
        <v>600</v>
      </c>
      <c r="O4585" s="3">
        <v>44</v>
      </c>
      <c r="P4585" s="1">
        <v>4.46</v>
      </c>
      <c r="Q4585" s="1">
        <v>4.46</v>
      </c>
      <c r="R4585" s="3">
        <v>47</v>
      </c>
      <c r="S4585" s="1">
        <v>20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20</v>
      </c>
      <c r="Z4585" s="1">
        <v>0</v>
      </c>
      <c r="AA4585" s="1">
        <v>20</v>
      </c>
      <c r="AB4585" s="1">
        <v>40</v>
      </c>
      <c r="AC4585" s="3">
        <v>11</v>
      </c>
      <c r="AD4585" s="1">
        <v>-4.6720485999999999E-2</v>
      </c>
      <c r="AE4585" s="1">
        <v>-7.7927399428686598E-3</v>
      </c>
      <c r="AF4585" s="1">
        <v>1</v>
      </c>
      <c r="AG4585" s="1">
        <v>1</v>
      </c>
      <c r="AH4585" s="1">
        <v>11</v>
      </c>
      <c r="AI4585" s="1">
        <v>5</v>
      </c>
      <c r="AJ4585" s="1">
        <v>5</v>
      </c>
      <c r="AK4585" s="1">
        <v>51</v>
      </c>
    </row>
    <row r="4586" spans="1:37" x14ac:dyDescent="0.2">
      <c r="A4586" t="s">
        <v>4584</v>
      </c>
      <c r="B4586" t="s">
        <v>5123</v>
      </c>
      <c r="C4586" t="s">
        <v>5254</v>
      </c>
      <c r="D4586" t="s">
        <v>14010</v>
      </c>
      <c r="E4586" t="s">
        <v>14011</v>
      </c>
      <c r="F4586" s="35" t="s">
        <v>14012</v>
      </c>
      <c r="G4586" s="1" t="s">
        <v>5105</v>
      </c>
      <c r="H4586" s="1" t="s">
        <v>5105</v>
      </c>
      <c r="I4586" s="3">
        <v>1</v>
      </c>
      <c r="J4586" s="1">
        <v>0</v>
      </c>
      <c r="K4586" s="1">
        <v>0</v>
      </c>
      <c r="L4586" s="3">
        <v>1</v>
      </c>
      <c r="M4586" s="6">
        <v>208</v>
      </c>
      <c r="N4586" s="13">
        <v>208</v>
      </c>
      <c r="O4586" s="3">
        <v>44</v>
      </c>
      <c r="P4586" s="1">
        <v>4.82</v>
      </c>
      <c r="Q4586" s="1">
        <v>4.82</v>
      </c>
      <c r="R4586" s="3">
        <v>47</v>
      </c>
      <c r="S4586" s="1">
        <v>20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40</v>
      </c>
      <c r="AB4586" s="1">
        <v>40</v>
      </c>
      <c r="AC4586" s="3">
        <v>11</v>
      </c>
      <c r="AD4586" s="1">
        <v>-4.1695915E-2</v>
      </c>
      <c r="AE4586" s="1">
        <v>2.4389004042713099E-2</v>
      </c>
      <c r="AF4586" s="1">
        <v>1</v>
      </c>
      <c r="AG4586" s="1">
        <v>1</v>
      </c>
      <c r="AH4586" s="1">
        <v>11</v>
      </c>
      <c r="AI4586" s="1">
        <v>3</v>
      </c>
      <c r="AJ4586" s="1">
        <v>3</v>
      </c>
      <c r="AK4586" s="1">
        <v>51</v>
      </c>
    </row>
    <row r="4587" spans="1:37" x14ac:dyDescent="0.2">
      <c r="A4587" t="s">
        <v>4585</v>
      </c>
      <c r="B4587" t="s">
        <v>5123</v>
      </c>
      <c r="C4587" t="s">
        <v>5254</v>
      </c>
      <c r="D4587" t="s">
        <v>14010</v>
      </c>
      <c r="E4587" t="s">
        <v>5994</v>
      </c>
      <c r="F4587" s="35" t="s">
        <v>14013</v>
      </c>
      <c r="G4587" s="1" t="s">
        <v>5105</v>
      </c>
      <c r="H4587" s="1" t="s">
        <v>5105</v>
      </c>
      <c r="I4587" s="3">
        <v>1</v>
      </c>
      <c r="J4587" s="1">
        <v>0</v>
      </c>
      <c r="K4587" s="1">
        <v>0</v>
      </c>
      <c r="L4587" s="3">
        <v>1</v>
      </c>
      <c r="M4587" s="6">
        <v>289.5</v>
      </c>
      <c r="N4587" s="13">
        <v>289.5</v>
      </c>
      <c r="O4587" s="3">
        <v>44</v>
      </c>
      <c r="P4587" s="1">
        <v>6.78</v>
      </c>
      <c r="Q4587" s="1">
        <v>6.78</v>
      </c>
      <c r="R4587" s="3">
        <v>47</v>
      </c>
      <c r="S4587" s="1">
        <v>20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40</v>
      </c>
      <c r="AB4587" s="1">
        <v>40</v>
      </c>
      <c r="AC4587" s="3">
        <v>11</v>
      </c>
      <c r="AD4587" s="1">
        <v>-4.1695915E-2</v>
      </c>
      <c r="AE4587" s="1">
        <v>2.4389004042713099E-2</v>
      </c>
      <c r="AF4587" s="1">
        <v>1</v>
      </c>
      <c r="AG4587" s="1">
        <v>1</v>
      </c>
      <c r="AH4587" s="1">
        <v>11</v>
      </c>
      <c r="AI4587" s="1">
        <v>2</v>
      </c>
      <c r="AJ4587" s="1">
        <v>2</v>
      </c>
      <c r="AK4587" s="1">
        <v>51</v>
      </c>
    </row>
    <row r="4588" spans="1:37" x14ac:dyDescent="0.2">
      <c r="A4588" t="s">
        <v>4586</v>
      </c>
      <c r="B4588" t="s">
        <v>5123</v>
      </c>
      <c r="C4588" t="s">
        <v>5254</v>
      </c>
      <c r="D4588" t="s">
        <v>14010</v>
      </c>
      <c r="E4588" t="s">
        <v>14014</v>
      </c>
      <c r="F4588" s="35" t="s">
        <v>14015</v>
      </c>
      <c r="G4588" s="1" t="s">
        <v>5105</v>
      </c>
      <c r="H4588" s="1" t="s">
        <v>5105</v>
      </c>
      <c r="I4588" s="3">
        <v>1</v>
      </c>
      <c r="J4588" s="1">
        <v>0</v>
      </c>
      <c r="K4588" s="1">
        <v>0</v>
      </c>
      <c r="L4588" s="3">
        <v>1</v>
      </c>
      <c r="M4588" s="6">
        <v>290</v>
      </c>
      <c r="N4588" s="13">
        <v>290</v>
      </c>
      <c r="O4588" s="3">
        <v>44</v>
      </c>
      <c r="P4588" s="1">
        <v>6.24</v>
      </c>
      <c r="Q4588" s="1">
        <v>6.24</v>
      </c>
      <c r="R4588" s="3">
        <v>47</v>
      </c>
      <c r="S4588" s="1">
        <v>20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40</v>
      </c>
      <c r="AB4588" s="1">
        <v>40</v>
      </c>
      <c r="AC4588" s="3">
        <v>11</v>
      </c>
      <c r="AD4588" s="1">
        <v>-4.1695915E-2</v>
      </c>
      <c r="AE4588" s="1">
        <v>2.4389004042713099E-2</v>
      </c>
      <c r="AF4588" s="1">
        <v>1</v>
      </c>
      <c r="AG4588" s="1">
        <v>1</v>
      </c>
      <c r="AH4588" s="1">
        <v>11</v>
      </c>
      <c r="AI4588" s="1">
        <v>3</v>
      </c>
      <c r="AJ4588" s="1">
        <v>3</v>
      </c>
      <c r="AK4588" s="1">
        <v>51</v>
      </c>
    </row>
    <row r="4589" spans="1:37" x14ac:dyDescent="0.2">
      <c r="A4589" t="s">
        <v>4587</v>
      </c>
      <c r="B4589" t="s">
        <v>5123</v>
      </c>
      <c r="C4589" t="s">
        <v>5254</v>
      </c>
      <c r="D4589" t="s">
        <v>14010</v>
      </c>
      <c r="E4589" t="s">
        <v>14016</v>
      </c>
      <c r="F4589" s="35" t="s">
        <v>14017</v>
      </c>
      <c r="G4589" s="1" t="s">
        <v>5105</v>
      </c>
      <c r="H4589" s="1" t="s">
        <v>5105</v>
      </c>
      <c r="I4589" s="3">
        <v>1</v>
      </c>
      <c r="J4589" s="1">
        <v>0</v>
      </c>
      <c r="K4589" s="1">
        <v>0</v>
      </c>
      <c r="L4589" s="3">
        <v>1</v>
      </c>
      <c r="M4589" s="6">
        <v>161.30000000000001</v>
      </c>
      <c r="N4589" s="13">
        <v>161.30000000000001</v>
      </c>
      <c r="O4589" s="3">
        <v>44</v>
      </c>
      <c r="P4589" s="1">
        <v>5.42</v>
      </c>
      <c r="Q4589" s="1">
        <v>5.42</v>
      </c>
      <c r="R4589" s="3">
        <v>47</v>
      </c>
      <c r="S4589" s="1">
        <v>20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40</v>
      </c>
      <c r="AB4589" s="1">
        <v>40</v>
      </c>
      <c r="AC4589" s="3">
        <v>11</v>
      </c>
      <c r="AD4589" s="1">
        <v>-4.1695915E-2</v>
      </c>
      <c r="AE4589" s="1">
        <v>2.4389004042713099E-2</v>
      </c>
      <c r="AF4589" s="1">
        <v>1</v>
      </c>
      <c r="AG4589" s="1">
        <v>1</v>
      </c>
      <c r="AH4589" s="1">
        <v>11</v>
      </c>
      <c r="AI4589" s="1">
        <v>1</v>
      </c>
      <c r="AJ4589" s="1">
        <v>1</v>
      </c>
      <c r="AK4589" s="1">
        <v>51</v>
      </c>
    </row>
    <row r="4590" spans="1:37" x14ac:dyDescent="0.2">
      <c r="A4590" t="s">
        <v>4588</v>
      </c>
      <c r="B4590" t="s">
        <v>5123</v>
      </c>
      <c r="C4590" t="s">
        <v>5254</v>
      </c>
      <c r="D4590" t="s">
        <v>14010</v>
      </c>
      <c r="E4590" t="s">
        <v>14018</v>
      </c>
      <c r="F4590" s="35" t="s">
        <v>14019</v>
      </c>
      <c r="G4590" s="1" t="s">
        <v>5105</v>
      </c>
      <c r="H4590" s="1" t="s">
        <v>5105</v>
      </c>
      <c r="I4590" s="3">
        <v>1</v>
      </c>
      <c r="J4590" s="1">
        <v>0</v>
      </c>
      <c r="K4590" s="1">
        <v>0</v>
      </c>
      <c r="L4590" s="3">
        <v>1</v>
      </c>
      <c r="M4590" s="6">
        <v>355</v>
      </c>
      <c r="N4590" s="13">
        <v>355</v>
      </c>
      <c r="O4590" s="3">
        <v>44</v>
      </c>
      <c r="P4590" s="1">
        <v>7.0049999999999999</v>
      </c>
      <c r="Q4590" s="1">
        <v>7.0049999999999999</v>
      </c>
      <c r="R4590" s="3">
        <v>47</v>
      </c>
      <c r="S4590" s="1">
        <v>20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40</v>
      </c>
      <c r="AB4590" s="1">
        <v>40</v>
      </c>
      <c r="AC4590" s="3">
        <v>11</v>
      </c>
      <c r="AD4590" s="1">
        <v>-4.1695915E-2</v>
      </c>
      <c r="AE4590" s="1">
        <v>2.4389004042713099E-2</v>
      </c>
      <c r="AF4590" s="1">
        <v>1</v>
      </c>
      <c r="AG4590" s="1">
        <v>1</v>
      </c>
      <c r="AH4590" s="1">
        <v>11</v>
      </c>
      <c r="AI4590" s="1">
        <v>1</v>
      </c>
      <c r="AJ4590" s="1">
        <v>1</v>
      </c>
      <c r="AK4590" s="1">
        <v>51</v>
      </c>
    </row>
    <row r="4591" spans="1:37" x14ac:dyDescent="0.2">
      <c r="A4591" t="s">
        <v>4589</v>
      </c>
      <c r="B4591" t="s">
        <v>5123</v>
      </c>
      <c r="C4591" t="s">
        <v>5254</v>
      </c>
      <c r="D4591" t="s">
        <v>14010</v>
      </c>
      <c r="E4591" t="s">
        <v>8146</v>
      </c>
      <c r="F4591" s="35" t="s">
        <v>14020</v>
      </c>
      <c r="G4591" s="1" t="s">
        <v>5105</v>
      </c>
      <c r="H4591" s="1" t="s">
        <v>5105</v>
      </c>
      <c r="I4591" s="3">
        <v>1</v>
      </c>
      <c r="J4591" s="1">
        <v>0</v>
      </c>
      <c r="K4591" s="1">
        <v>0</v>
      </c>
      <c r="L4591" s="3">
        <v>1</v>
      </c>
      <c r="M4591" s="6">
        <v>596</v>
      </c>
      <c r="N4591" s="13">
        <v>596</v>
      </c>
      <c r="O4591" s="3">
        <v>44</v>
      </c>
      <c r="P4591" s="1">
        <v>5.9950000000000001</v>
      </c>
      <c r="Q4591" s="1">
        <v>5.9950000000000001</v>
      </c>
      <c r="R4591" s="3">
        <v>47</v>
      </c>
      <c r="S4591" s="1">
        <v>20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40</v>
      </c>
      <c r="AB4591" s="1">
        <v>40</v>
      </c>
      <c r="AC4591" s="3">
        <v>11</v>
      </c>
      <c r="AD4591" s="1">
        <v>-4.1695915E-2</v>
      </c>
      <c r="AE4591" s="1">
        <v>2.4389004042713099E-2</v>
      </c>
      <c r="AF4591" s="1">
        <v>1</v>
      </c>
      <c r="AG4591" s="1">
        <v>1</v>
      </c>
      <c r="AH4591" s="1">
        <v>11</v>
      </c>
      <c r="AI4591" s="1">
        <v>2</v>
      </c>
      <c r="AJ4591" s="1">
        <v>2</v>
      </c>
      <c r="AK4591" s="1">
        <v>51</v>
      </c>
    </row>
    <row r="4592" spans="1:37" x14ac:dyDescent="0.2">
      <c r="A4592" t="s">
        <v>4590</v>
      </c>
      <c r="B4592" t="s">
        <v>5123</v>
      </c>
      <c r="C4592" t="s">
        <v>5254</v>
      </c>
      <c r="D4592" t="s">
        <v>14010</v>
      </c>
      <c r="E4592" t="s">
        <v>5397</v>
      </c>
      <c r="F4592" s="35" t="s">
        <v>14021</v>
      </c>
      <c r="G4592" s="1" t="s">
        <v>5105</v>
      </c>
      <c r="H4592" s="1" t="s">
        <v>5105</v>
      </c>
      <c r="I4592" s="3">
        <v>1</v>
      </c>
      <c r="J4592" s="1">
        <v>0</v>
      </c>
      <c r="K4592" s="1">
        <v>0</v>
      </c>
      <c r="L4592" s="3">
        <v>1</v>
      </c>
      <c r="M4592" s="6">
        <v>786</v>
      </c>
      <c r="N4592" s="13">
        <v>786</v>
      </c>
      <c r="O4592" s="3">
        <v>44</v>
      </c>
      <c r="P4592" s="1">
        <v>7.5</v>
      </c>
      <c r="Q4592" s="1">
        <v>7.5</v>
      </c>
      <c r="R4592" s="3">
        <v>1</v>
      </c>
      <c r="S4592" s="1">
        <v>20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40</v>
      </c>
      <c r="AB4592" s="1">
        <v>40</v>
      </c>
      <c r="AC4592" s="3">
        <v>11</v>
      </c>
      <c r="AD4592" s="1">
        <v>-4.1695915E-2</v>
      </c>
      <c r="AE4592" s="1">
        <v>2.4389004042713099E-2</v>
      </c>
      <c r="AF4592" s="1">
        <v>1</v>
      </c>
      <c r="AG4592" s="1">
        <v>1</v>
      </c>
      <c r="AH4592" s="1">
        <v>11</v>
      </c>
      <c r="AI4592" s="1">
        <v>1</v>
      </c>
      <c r="AJ4592" s="1">
        <v>1</v>
      </c>
      <c r="AK4592" s="1">
        <v>51</v>
      </c>
    </row>
    <row r="4593" spans="1:37" x14ac:dyDescent="0.2">
      <c r="A4593" t="s">
        <v>4591</v>
      </c>
      <c r="B4593" t="s">
        <v>5123</v>
      </c>
      <c r="C4593" t="s">
        <v>5254</v>
      </c>
      <c r="D4593" t="s">
        <v>14010</v>
      </c>
      <c r="E4593" t="s">
        <v>14022</v>
      </c>
      <c r="F4593" s="35" t="s">
        <v>14023</v>
      </c>
      <c r="G4593" s="1" t="s">
        <v>5105</v>
      </c>
      <c r="H4593" s="1" t="s">
        <v>5105</v>
      </c>
      <c r="I4593" s="3">
        <v>1</v>
      </c>
      <c r="J4593" s="1">
        <v>0</v>
      </c>
      <c r="K4593" s="1">
        <v>0</v>
      </c>
      <c r="L4593" s="3">
        <v>1</v>
      </c>
      <c r="M4593" s="6">
        <v>316.89999999999998</v>
      </c>
      <c r="N4593" s="13">
        <v>316.89999999999998</v>
      </c>
      <c r="O4593" s="3">
        <v>44</v>
      </c>
      <c r="P4593" s="1">
        <v>7.39</v>
      </c>
      <c r="Q4593" s="1">
        <v>7.39</v>
      </c>
      <c r="R4593" s="3">
        <v>47</v>
      </c>
      <c r="S4593" s="1">
        <v>20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40</v>
      </c>
      <c r="AB4593" s="1">
        <v>40</v>
      </c>
      <c r="AC4593" s="3">
        <v>11</v>
      </c>
      <c r="AD4593" s="1">
        <v>-4.1695915E-2</v>
      </c>
      <c r="AE4593" s="1">
        <v>2.4389004042713099E-2</v>
      </c>
      <c r="AF4593" s="1">
        <v>1</v>
      </c>
      <c r="AG4593" s="1">
        <v>1</v>
      </c>
      <c r="AH4593" s="1">
        <v>11</v>
      </c>
      <c r="AI4593" s="1">
        <v>2</v>
      </c>
      <c r="AJ4593" s="1">
        <v>2</v>
      </c>
      <c r="AK4593" s="1">
        <v>51</v>
      </c>
    </row>
    <row r="4594" spans="1:37" x14ac:dyDescent="0.2">
      <c r="A4594" t="s">
        <v>4592</v>
      </c>
      <c r="B4594" t="s">
        <v>5123</v>
      </c>
      <c r="C4594" t="s">
        <v>5254</v>
      </c>
      <c r="D4594" t="s">
        <v>14010</v>
      </c>
      <c r="E4594" t="s">
        <v>14024</v>
      </c>
      <c r="F4594" s="35" t="s">
        <v>14025</v>
      </c>
      <c r="G4594" s="1" t="s">
        <v>5105</v>
      </c>
      <c r="H4594" s="1" t="s">
        <v>5105</v>
      </c>
      <c r="I4594" s="3">
        <v>1</v>
      </c>
      <c r="J4594" s="1">
        <v>0</v>
      </c>
      <c r="K4594" s="1">
        <v>0</v>
      </c>
      <c r="L4594" s="3">
        <v>1</v>
      </c>
      <c r="M4594" s="6">
        <v>439.5</v>
      </c>
      <c r="N4594" s="13">
        <v>439.5</v>
      </c>
      <c r="O4594" s="3">
        <v>44</v>
      </c>
      <c r="P4594" s="1">
        <v>6.24</v>
      </c>
      <c r="Q4594" s="1">
        <v>6.24</v>
      </c>
      <c r="R4594" s="3">
        <v>47</v>
      </c>
      <c r="S4594" s="1">
        <v>20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40</v>
      </c>
      <c r="AB4594" s="1">
        <v>40</v>
      </c>
      <c r="AC4594" s="3">
        <v>11</v>
      </c>
      <c r="AD4594" s="1">
        <v>-4.1695915E-2</v>
      </c>
      <c r="AE4594" s="1">
        <v>2.4389004042713099E-2</v>
      </c>
      <c r="AF4594" s="1">
        <v>1</v>
      </c>
      <c r="AG4594" s="1">
        <v>1</v>
      </c>
      <c r="AH4594" s="1">
        <v>11</v>
      </c>
      <c r="AI4594" s="1">
        <v>1</v>
      </c>
      <c r="AJ4594" s="1">
        <v>1</v>
      </c>
      <c r="AK4594" s="1">
        <v>51</v>
      </c>
    </row>
    <row r="4595" spans="1:37" x14ac:dyDescent="0.2">
      <c r="A4595" t="s">
        <v>4593</v>
      </c>
      <c r="B4595" t="s">
        <v>5123</v>
      </c>
      <c r="C4595" t="s">
        <v>5254</v>
      </c>
      <c r="D4595" t="s">
        <v>14010</v>
      </c>
      <c r="E4595" t="s">
        <v>5231</v>
      </c>
      <c r="F4595" s="35" t="s">
        <v>14026</v>
      </c>
      <c r="G4595" s="1" t="s">
        <v>5105</v>
      </c>
      <c r="H4595" s="1" t="s">
        <v>5105</v>
      </c>
      <c r="I4595" s="3">
        <v>1</v>
      </c>
      <c r="J4595" s="1">
        <v>0</v>
      </c>
      <c r="K4595" s="1">
        <v>0</v>
      </c>
      <c r="L4595" s="3">
        <v>1</v>
      </c>
      <c r="M4595" s="6">
        <v>136</v>
      </c>
      <c r="N4595" s="13">
        <v>136</v>
      </c>
      <c r="O4595" s="3">
        <v>44</v>
      </c>
      <c r="P4595" s="1">
        <v>7.2350000000000003</v>
      </c>
      <c r="Q4595" s="1">
        <v>7.2350000000000003</v>
      </c>
      <c r="R4595" s="3">
        <v>47</v>
      </c>
      <c r="S4595" s="1">
        <v>20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40</v>
      </c>
      <c r="AB4595" s="1">
        <v>40</v>
      </c>
      <c r="AC4595" s="3">
        <v>11</v>
      </c>
      <c r="AD4595" s="1">
        <v>-4.1695915E-2</v>
      </c>
      <c r="AE4595" s="1">
        <v>2.4389004042713099E-2</v>
      </c>
      <c r="AF4595" s="1">
        <v>1</v>
      </c>
      <c r="AG4595" s="1">
        <v>1</v>
      </c>
      <c r="AH4595" s="1">
        <v>11</v>
      </c>
      <c r="AI4595" s="1">
        <v>1</v>
      </c>
      <c r="AJ4595" s="1">
        <v>1</v>
      </c>
      <c r="AK4595" s="1">
        <v>51</v>
      </c>
    </row>
    <row r="4596" spans="1:37" x14ac:dyDescent="0.2">
      <c r="A4596" t="s">
        <v>4594</v>
      </c>
      <c r="B4596" t="s">
        <v>5123</v>
      </c>
      <c r="C4596" t="s">
        <v>5254</v>
      </c>
      <c r="D4596" t="s">
        <v>14010</v>
      </c>
      <c r="E4596" t="s">
        <v>14027</v>
      </c>
      <c r="F4596" s="35" t="s">
        <v>14028</v>
      </c>
      <c r="G4596" s="1" t="s">
        <v>5105</v>
      </c>
      <c r="H4596" s="1" t="s">
        <v>5105</v>
      </c>
      <c r="I4596" s="3">
        <v>1</v>
      </c>
      <c r="J4596" s="1">
        <v>0</v>
      </c>
      <c r="K4596" s="1">
        <v>0</v>
      </c>
      <c r="L4596" s="3">
        <v>1</v>
      </c>
      <c r="M4596" s="6">
        <v>347.5</v>
      </c>
      <c r="N4596" s="13">
        <v>347.5</v>
      </c>
      <c r="O4596" s="3">
        <v>44</v>
      </c>
      <c r="P4596" s="1">
        <v>6</v>
      </c>
      <c r="Q4596" s="1">
        <v>6</v>
      </c>
      <c r="R4596" s="3">
        <v>47</v>
      </c>
      <c r="S4596" s="1">
        <v>20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40</v>
      </c>
      <c r="AB4596" s="1">
        <v>40</v>
      </c>
      <c r="AC4596" s="3">
        <v>11</v>
      </c>
      <c r="AD4596" s="1">
        <v>-4.1695915E-2</v>
      </c>
      <c r="AE4596" s="1">
        <v>2.4389004042713099E-2</v>
      </c>
      <c r="AF4596" s="1">
        <v>1</v>
      </c>
      <c r="AG4596" s="1">
        <v>1</v>
      </c>
      <c r="AH4596" s="1">
        <v>11</v>
      </c>
      <c r="AI4596" s="1">
        <v>1</v>
      </c>
      <c r="AJ4596" s="1">
        <v>1</v>
      </c>
      <c r="AK4596" s="1">
        <v>51</v>
      </c>
    </row>
    <row r="4597" spans="1:37" x14ac:dyDescent="0.2">
      <c r="A4597" t="s">
        <v>4595</v>
      </c>
      <c r="B4597" t="s">
        <v>5123</v>
      </c>
      <c r="C4597" t="s">
        <v>5254</v>
      </c>
      <c r="D4597" t="s">
        <v>14010</v>
      </c>
      <c r="E4597" t="s">
        <v>14029</v>
      </c>
      <c r="F4597" s="35" t="s">
        <v>14028</v>
      </c>
      <c r="G4597" s="1" t="s">
        <v>5105</v>
      </c>
      <c r="H4597" s="1" t="s">
        <v>5105</v>
      </c>
      <c r="I4597" s="3">
        <v>1</v>
      </c>
      <c r="J4597" s="1">
        <v>0</v>
      </c>
      <c r="K4597" s="1">
        <v>0</v>
      </c>
      <c r="L4597" s="3">
        <v>1</v>
      </c>
      <c r="M4597" s="6">
        <v>600</v>
      </c>
      <c r="N4597" s="13">
        <v>600</v>
      </c>
      <c r="O4597" s="3">
        <v>44</v>
      </c>
      <c r="P4597" s="1">
        <v>5.2949999999999999</v>
      </c>
      <c r="Q4597" s="1">
        <v>5.2949999999999999</v>
      </c>
      <c r="R4597" s="3">
        <v>47</v>
      </c>
      <c r="S4597" s="1">
        <v>20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40</v>
      </c>
      <c r="AB4597" s="1">
        <v>40</v>
      </c>
      <c r="AC4597" s="3">
        <v>11</v>
      </c>
      <c r="AD4597" s="1">
        <v>-4.1695915E-2</v>
      </c>
      <c r="AE4597" s="1">
        <v>2.4389004042713099E-2</v>
      </c>
      <c r="AF4597" s="1">
        <v>1</v>
      </c>
      <c r="AG4597" s="1">
        <v>1</v>
      </c>
      <c r="AH4597" s="1">
        <v>11</v>
      </c>
      <c r="AI4597" s="1">
        <v>1</v>
      </c>
      <c r="AJ4597" s="1">
        <v>1</v>
      </c>
      <c r="AK4597" s="1">
        <v>51</v>
      </c>
    </row>
    <row r="4598" spans="1:37" x14ac:dyDescent="0.2">
      <c r="A4598" t="s">
        <v>4596</v>
      </c>
      <c r="B4598" t="s">
        <v>5123</v>
      </c>
      <c r="C4598" t="s">
        <v>5254</v>
      </c>
      <c r="D4598" t="s">
        <v>14010</v>
      </c>
      <c r="E4598" t="s">
        <v>14030</v>
      </c>
      <c r="F4598" s="35" t="s">
        <v>14031</v>
      </c>
      <c r="G4598" s="1" t="s">
        <v>5105</v>
      </c>
      <c r="H4598" s="1" t="s">
        <v>5105</v>
      </c>
      <c r="I4598" s="3">
        <v>1</v>
      </c>
      <c r="J4598" s="1">
        <v>0</v>
      </c>
      <c r="K4598" s="1">
        <v>0</v>
      </c>
      <c r="L4598" s="3">
        <v>1</v>
      </c>
      <c r="M4598" s="6">
        <v>252</v>
      </c>
      <c r="N4598" s="13">
        <v>252</v>
      </c>
      <c r="O4598" s="3">
        <v>44</v>
      </c>
      <c r="P4598" s="1">
        <v>5.7450000000000001</v>
      </c>
      <c r="Q4598" s="1">
        <v>5.7450000000000001</v>
      </c>
      <c r="R4598" s="3">
        <v>47</v>
      </c>
      <c r="S4598" s="1">
        <v>20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40</v>
      </c>
      <c r="AB4598" s="1">
        <v>40</v>
      </c>
      <c r="AC4598" s="3">
        <v>11</v>
      </c>
      <c r="AD4598" s="1">
        <v>-4.1695915E-2</v>
      </c>
      <c r="AE4598" s="1">
        <v>2.4389004042713099E-2</v>
      </c>
      <c r="AF4598" s="1">
        <v>1</v>
      </c>
      <c r="AG4598" s="1">
        <v>1</v>
      </c>
      <c r="AH4598" s="1">
        <v>11</v>
      </c>
      <c r="AI4598" s="1">
        <v>3</v>
      </c>
      <c r="AJ4598" s="1">
        <v>3</v>
      </c>
      <c r="AK4598" s="1">
        <v>51</v>
      </c>
    </row>
    <row r="4599" spans="1:37" x14ac:dyDescent="0.2">
      <c r="A4599" t="s">
        <v>4597</v>
      </c>
      <c r="B4599" t="s">
        <v>5123</v>
      </c>
      <c r="C4599" t="s">
        <v>5254</v>
      </c>
      <c r="D4599" t="s">
        <v>14010</v>
      </c>
      <c r="E4599" t="s">
        <v>14032</v>
      </c>
      <c r="F4599" s="35" t="s">
        <v>14033</v>
      </c>
      <c r="G4599" s="1" t="s">
        <v>5105</v>
      </c>
      <c r="H4599" s="1" t="s">
        <v>5105</v>
      </c>
      <c r="I4599" s="3">
        <v>1</v>
      </c>
      <c r="J4599" s="1">
        <v>0</v>
      </c>
      <c r="K4599" s="1">
        <v>0</v>
      </c>
      <c r="L4599" s="3">
        <v>1</v>
      </c>
      <c r="M4599" s="6">
        <v>200.7</v>
      </c>
      <c r="N4599" s="13">
        <v>200.7</v>
      </c>
      <c r="O4599" s="3">
        <v>44</v>
      </c>
      <c r="P4599" s="1" t="s">
        <v>2</v>
      </c>
      <c r="Q4599" s="1">
        <v>2.8212000000000002</v>
      </c>
      <c r="R4599" s="3" t="s">
        <v>14989</v>
      </c>
      <c r="S4599" s="1">
        <v>19</v>
      </c>
      <c r="T4599" s="1">
        <v>0</v>
      </c>
      <c r="U4599" s="1">
        <v>0</v>
      </c>
      <c r="V4599" s="1">
        <v>0</v>
      </c>
      <c r="W4599" s="1">
        <v>10</v>
      </c>
      <c r="X4599" s="1">
        <v>0</v>
      </c>
      <c r="Y4599" s="1">
        <v>0</v>
      </c>
      <c r="Z4599" s="1">
        <v>0</v>
      </c>
      <c r="AA4599" s="1">
        <v>31</v>
      </c>
      <c r="AB4599" s="1">
        <v>40</v>
      </c>
      <c r="AC4599" s="3">
        <v>44</v>
      </c>
      <c r="AD4599" s="1">
        <v>-4.1853664999999998E-2</v>
      </c>
      <c r="AE4599" s="1">
        <v>2.47456459341199E-2</v>
      </c>
      <c r="AF4599" s="1">
        <v>1</v>
      </c>
      <c r="AG4599" s="1">
        <v>1</v>
      </c>
      <c r="AH4599" s="1">
        <v>1</v>
      </c>
      <c r="AI4599" s="1">
        <v>1</v>
      </c>
      <c r="AJ4599" s="1">
        <v>1</v>
      </c>
      <c r="AK4599" s="1">
        <v>51</v>
      </c>
    </row>
    <row r="4600" spans="1:37" x14ac:dyDescent="0.2">
      <c r="A4600" t="s">
        <v>4598</v>
      </c>
      <c r="B4600" t="s">
        <v>5123</v>
      </c>
      <c r="C4600" t="s">
        <v>5254</v>
      </c>
      <c r="D4600" t="s">
        <v>14010</v>
      </c>
      <c r="E4600" t="s">
        <v>14034</v>
      </c>
      <c r="F4600" s="35" t="s">
        <v>14035</v>
      </c>
      <c r="G4600" s="1" t="s">
        <v>5105</v>
      </c>
      <c r="H4600" s="1" t="s">
        <v>5105</v>
      </c>
      <c r="I4600" s="3">
        <v>1</v>
      </c>
      <c r="J4600" s="1">
        <v>0</v>
      </c>
      <c r="K4600" s="1">
        <v>0</v>
      </c>
      <c r="L4600" s="3">
        <v>1</v>
      </c>
      <c r="M4600" s="6">
        <v>289.7</v>
      </c>
      <c r="N4600" s="13">
        <v>289.7</v>
      </c>
      <c r="O4600" s="3">
        <v>44</v>
      </c>
      <c r="P4600" s="1">
        <v>5.4950000000000001</v>
      </c>
      <c r="Q4600" s="1">
        <v>5.4950000000000001</v>
      </c>
      <c r="R4600" s="3">
        <v>47</v>
      </c>
      <c r="S4600" s="1">
        <v>20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40</v>
      </c>
      <c r="AB4600" s="1">
        <v>40</v>
      </c>
      <c r="AC4600" s="3">
        <v>11</v>
      </c>
      <c r="AD4600" s="1">
        <v>-4.1695915E-2</v>
      </c>
      <c r="AE4600" s="1">
        <v>2.4389004042713099E-2</v>
      </c>
      <c r="AF4600" s="1">
        <v>1</v>
      </c>
      <c r="AG4600" s="1">
        <v>1</v>
      </c>
      <c r="AH4600" s="1">
        <v>11</v>
      </c>
      <c r="AI4600" s="1">
        <v>2</v>
      </c>
      <c r="AJ4600" s="1">
        <v>2</v>
      </c>
      <c r="AK4600" s="1">
        <v>51</v>
      </c>
    </row>
    <row r="4601" spans="1:37" x14ac:dyDescent="0.2">
      <c r="A4601" t="s">
        <v>4599</v>
      </c>
      <c r="B4601" t="s">
        <v>5168</v>
      </c>
      <c r="C4601" t="s">
        <v>5169</v>
      </c>
      <c r="D4601" t="s">
        <v>14036</v>
      </c>
      <c r="E4601" t="s">
        <v>8783</v>
      </c>
      <c r="F4601" s="35" t="s">
        <v>14037</v>
      </c>
      <c r="G4601" s="1" t="s">
        <v>5104</v>
      </c>
      <c r="H4601" s="1" t="s">
        <v>5104</v>
      </c>
      <c r="I4601" s="3">
        <v>1</v>
      </c>
      <c r="J4601" s="1">
        <v>0</v>
      </c>
      <c r="K4601" s="1">
        <v>0</v>
      </c>
      <c r="L4601" s="3">
        <v>1</v>
      </c>
      <c r="M4601" s="6">
        <v>28.2</v>
      </c>
      <c r="N4601" s="13">
        <v>28.2</v>
      </c>
      <c r="O4601" s="3">
        <v>44</v>
      </c>
      <c r="P4601" s="1" t="s">
        <v>2</v>
      </c>
      <c r="Q4601" s="1">
        <v>1.5651999999999999</v>
      </c>
      <c r="R4601" s="3" t="s">
        <v>14989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80</v>
      </c>
      <c r="Z4601" s="1">
        <v>20</v>
      </c>
      <c r="AA4601" s="1">
        <v>0</v>
      </c>
      <c r="AB4601" s="1">
        <v>0</v>
      </c>
      <c r="AC4601" s="3">
        <v>11</v>
      </c>
      <c r="AD4601" s="1">
        <v>-3.0572976000000002E-2</v>
      </c>
      <c r="AE4601" s="1">
        <v>-0.11668543370225801</v>
      </c>
      <c r="AF4601" s="1">
        <v>3</v>
      </c>
      <c r="AG4601" s="1">
        <v>3</v>
      </c>
      <c r="AH4601" s="1">
        <v>11</v>
      </c>
      <c r="AI4601" s="1">
        <v>2</v>
      </c>
      <c r="AJ4601" s="1">
        <v>2</v>
      </c>
      <c r="AK4601" s="1">
        <v>51</v>
      </c>
    </row>
    <row r="4602" spans="1:37" x14ac:dyDescent="0.2">
      <c r="A4602" t="s">
        <v>4600</v>
      </c>
      <c r="B4602" t="s">
        <v>5168</v>
      </c>
      <c r="C4602" t="s">
        <v>5481</v>
      </c>
      <c r="D4602" t="s">
        <v>14038</v>
      </c>
      <c r="E4602" t="s">
        <v>14039</v>
      </c>
      <c r="F4602" s="35" t="s">
        <v>14040</v>
      </c>
      <c r="G4602" s="1" t="s">
        <v>5104</v>
      </c>
      <c r="H4602" s="1" t="s">
        <v>5104</v>
      </c>
      <c r="I4602" s="3">
        <v>1</v>
      </c>
      <c r="J4602" s="1">
        <v>0</v>
      </c>
      <c r="K4602" s="1">
        <v>0</v>
      </c>
      <c r="L4602" s="3">
        <v>1</v>
      </c>
      <c r="M4602" s="6">
        <v>16.2</v>
      </c>
      <c r="N4602" s="13">
        <v>16.2</v>
      </c>
      <c r="O4602" s="3">
        <v>44</v>
      </c>
      <c r="P4602" s="1">
        <v>1</v>
      </c>
      <c r="Q4602" s="1">
        <v>1</v>
      </c>
      <c r="R4602" s="3">
        <v>1</v>
      </c>
      <c r="S4602" s="1">
        <v>30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60</v>
      </c>
      <c r="Z4602" s="1">
        <v>10</v>
      </c>
      <c r="AA4602" s="1">
        <v>0</v>
      </c>
      <c r="AB4602" s="1">
        <v>0</v>
      </c>
      <c r="AC4602" s="3">
        <v>11</v>
      </c>
      <c r="AD4602" s="1">
        <v>2.2232845000000001E-2</v>
      </c>
      <c r="AE4602" s="1">
        <v>-9.0349775255031198E-2</v>
      </c>
      <c r="AF4602" s="1">
        <v>3</v>
      </c>
      <c r="AG4602" s="1">
        <v>3</v>
      </c>
      <c r="AH4602" s="1">
        <v>11</v>
      </c>
      <c r="AI4602" s="1">
        <v>2</v>
      </c>
      <c r="AJ4602" s="1">
        <v>2</v>
      </c>
      <c r="AK4602" s="1">
        <v>51</v>
      </c>
    </row>
    <row r="4603" spans="1:37" x14ac:dyDescent="0.2">
      <c r="A4603" t="s">
        <v>4601</v>
      </c>
      <c r="B4603" t="s">
        <v>5228</v>
      </c>
      <c r="C4603" t="s">
        <v>5294</v>
      </c>
      <c r="D4603" t="s">
        <v>14041</v>
      </c>
      <c r="E4603" t="s">
        <v>14042</v>
      </c>
      <c r="F4603" s="35" t="s">
        <v>14043</v>
      </c>
      <c r="G4603" s="1" t="s">
        <v>5104</v>
      </c>
      <c r="H4603" s="1" t="s">
        <v>5104</v>
      </c>
      <c r="I4603" s="3">
        <v>2</v>
      </c>
      <c r="J4603" s="1">
        <v>0</v>
      </c>
      <c r="K4603" s="1">
        <v>0</v>
      </c>
      <c r="L4603" s="3">
        <v>1</v>
      </c>
      <c r="M4603" s="6">
        <v>2300</v>
      </c>
      <c r="N4603" s="13">
        <v>2300</v>
      </c>
      <c r="O4603" s="3">
        <v>44</v>
      </c>
      <c r="P4603" s="1">
        <v>1.1399999999999999</v>
      </c>
      <c r="Q4603" s="1">
        <v>1.1399999999999999</v>
      </c>
      <c r="R4603" s="3">
        <v>47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40</v>
      </c>
      <c r="Z4603" s="1">
        <v>0</v>
      </c>
      <c r="AA4603" s="1">
        <v>0</v>
      </c>
      <c r="AB4603" s="1">
        <v>60</v>
      </c>
      <c r="AC4603" s="3">
        <v>11</v>
      </c>
      <c r="AD4603" s="1">
        <v>-9.5085379999999997E-2</v>
      </c>
      <c r="AE4603" s="1">
        <v>-1.5745112833435999E-2</v>
      </c>
      <c r="AF4603" s="1">
        <v>3</v>
      </c>
      <c r="AG4603" s="1">
        <v>3</v>
      </c>
      <c r="AH4603" s="1">
        <v>11</v>
      </c>
      <c r="AI4603" s="1">
        <v>3</v>
      </c>
      <c r="AJ4603" s="1">
        <v>3</v>
      </c>
      <c r="AK4603" s="1">
        <v>51</v>
      </c>
    </row>
    <row r="4604" spans="1:37" x14ac:dyDescent="0.2">
      <c r="A4604" t="s">
        <v>4602</v>
      </c>
      <c r="B4604" t="s">
        <v>5228</v>
      </c>
      <c r="C4604" t="s">
        <v>5294</v>
      </c>
      <c r="D4604" t="s">
        <v>14041</v>
      </c>
      <c r="E4604" t="s">
        <v>7541</v>
      </c>
      <c r="F4604" s="35" t="s">
        <v>14044</v>
      </c>
      <c r="G4604" s="1" t="s">
        <v>5104</v>
      </c>
      <c r="H4604" s="1" t="s">
        <v>5104</v>
      </c>
      <c r="I4604" s="3">
        <v>2</v>
      </c>
      <c r="J4604" s="1">
        <v>1</v>
      </c>
      <c r="K4604" s="1">
        <v>1</v>
      </c>
      <c r="L4604" s="3">
        <v>1</v>
      </c>
      <c r="M4604" s="6">
        <v>5106.8</v>
      </c>
      <c r="N4604" s="13">
        <v>5106.8</v>
      </c>
      <c r="O4604" s="3">
        <v>44</v>
      </c>
      <c r="P4604" s="1">
        <v>1.4450000000000001</v>
      </c>
      <c r="Q4604" s="1">
        <v>1.4450000000000001</v>
      </c>
      <c r="R4604" s="3">
        <v>47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40</v>
      </c>
      <c r="Z4604" s="1">
        <v>0</v>
      </c>
      <c r="AA4604" s="1">
        <v>0</v>
      </c>
      <c r="AB4604" s="1">
        <v>60</v>
      </c>
      <c r="AC4604" s="3">
        <v>11</v>
      </c>
      <c r="AD4604" s="1">
        <v>-9.5085379999999997E-2</v>
      </c>
      <c r="AE4604" s="1">
        <v>-1.5745112833435999E-2</v>
      </c>
      <c r="AF4604" s="1">
        <v>3</v>
      </c>
      <c r="AG4604" s="1">
        <v>3</v>
      </c>
      <c r="AH4604" s="1">
        <v>11</v>
      </c>
      <c r="AI4604" s="1">
        <v>4</v>
      </c>
      <c r="AJ4604" s="1">
        <v>4</v>
      </c>
      <c r="AK4604" s="1">
        <v>51</v>
      </c>
    </row>
    <row r="4605" spans="1:37" x14ac:dyDescent="0.2">
      <c r="A4605" t="s">
        <v>4603</v>
      </c>
      <c r="B4605" t="s">
        <v>5228</v>
      </c>
      <c r="C4605" t="s">
        <v>5294</v>
      </c>
      <c r="D4605" t="s">
        <v>14041</v>
      </c>
      <c r="E4605" t="s">
        <v>10349</v>
      </c>
      <c r="F4605" s="35" t="s">
        <v>14045</v>
      </c>
      <c r="G4605" s="1" t="s">
        <v>5106</v>
      </c>
      <c r="H4605" s="1" t="s">
        <v>5106</v>
      </c>
      <c r="I4605" s="3">
        <v>1</v>
      </c>
      <c r="J4605" s="1">
        <v>1</v>
      </c>
      <c r="K4605" s="1">
        <v>1</v>
      </c>
      <c r="L4605" s="3">
        <v>1</v>
      </c>
      <c r="M4605" s="6">
        <v>5735.5</v>
      </c>
      <c r="N4605" s="13">
        <v>5735.5</v>
      </c>
      <c r="O4605" s="3">
        <v>44</v>
      </c>
      <c r="P4605" s="1">
        <v>1.63</v>
      </c>
      <c r="Q4605" s="1">
        <v>1.63</v>
      </c>
      <c r="R4605" s="3">
        <v>47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40</v>
      </c>
      <c r="Z4605" s="1">
        <v>0</v>
      </c>
      <c r="AA4605" s="1">
        <v>0</v>
      </c>
      <c r="AB4605" s="1">
        <v>60</v>
      </c>
      <c r="AC4605" s="3">
        <v>11</v>
      </c>
      <c r="AD4605" s="1">
        <v>-9.5085379999999997E-2</v>
      </c>
      <c r="AE4605" s="1">
        <v>-1.5745112833435999E-2</v>
      </c>
      <c r="AF4605" s="1">
        <v>3</v>
      </c>
      <c r="AG4605" s="1">
        <v>3</v>
      </c>
      <c r="AH4605" s="1">
        <v>11</v>
      </c>
      <c r="AI4605" s="1">
        <v>2</v>
      </c>
      <c r="AJ4605" s="1">
        <v>2</v>
      </c>
      <c r="AK4605" s="1">
        <v>51</v>
      </c>
    </row>
    <row r="4606" spans="1:37" x14ac:dyDescent="0.2">
      <c r="A4606" t="s">
        <v>4604</v>
      </c>
      <c r="B4606" t="s">
        <v>5228</v>
      </c>
      <c r="C4606" t="s">
        <v>5294</v>
      </c>
      <c r="D4606" t="s">
        <v>14041</v>
      </c>
      <c r="E4606" t="s">
        <v>14046</v>
      </c>
      <c r="F4606" s="35" t="s">
        <v>14047</v>
      </c>
      <c r="G4606" s="1" t="s">
        <v>5106</v>
      </c>
      <c r="H4606" s="1" t="s">
        <v>5106</v>
      </c>
      <c r="I4606" s="3">
        <v>2</v>
      </c>
      <c r="J4606" s="1">
        <v>1</v>
      </c>
      <c r="K4606" s="1">
        <v>1</v>
      </c>
      <c r="L4606" s="3">
        <v>1</v>
      </c>
      <c r="M4606" s="6">
        <v>6000</v>
      </c>
      <c r="N4606" s="13">
        <v>6000</v>
      </c>
      <c r="O4606" s="3">
        <v>44</v>
      </c>
      <c r="P4606" s="1">
        <v>1.02</v>
      </c>
      <c r="Q4606" s="1">
        <v>1.02</v>
      </c>
      <c r="R4606" s="3">
        <v>47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40</v>
      </c>
      <c r="Z4606" s="1">
        <v>0</v>
      </c>
      <c r="AA4606" s="1">
        <v>0</v>
      </c>
      <c r="AB4606" s="1">
        <v>60</v>
      </c>
      <c r="AC4606" s="3">
        <v>11</v>
      </c>
      <c r="AD4606" s="1">
        <v>-9.5085379999999997E-2</v>
      </c>
      <c r="AE4606" s="1">
        <v>-1.5745112833435999E-2</v>
      </c>
      <c r="AF4606" s="1">
        <v>3</v>
      </c>
      <c r="AG4606" s="1">
        <v>3</v>
      </c>
      <c r="AH4606" s="1">
        <v>11</v>
      </c>
      <c r="AI4606" s="1">
        <v>2</v>
      </c>
      <c r="AJ4606" s="1">
        <v>2</v>
      </c>
      <c r="AK4606" s="1">
        <v>51</v>
      </c>
    </row>
    <row r="4607" spans="1:37" x14ac:dyDescent="0.2">
      <c r="A4607" t="s">
        <v>4605</v>
      </c>
      <c r="B4607" t="s">
        <v>5228</v>
      </c>
      <c r="C4607" t="s">
        <v>5294</v>
      </c>
      <c r="D4607" t="s">
        <v>14041</v>
      </c>
      <c r="E4607" t="s">
        <v>5220</v>
      </c>
      <c r="F4607" s="35" t="s">
        <v>14048</v>
      </c>
      <c r="G4607" s="1" t="s">
        <v>5106</v>
      </c>
      <c r="H4607" s="1" t="s">
        <v>5106</v>
      </c>
      <c r="I4607" s="3">
        <v>1</v>
      </c>
      <c r="J4607" s="1">
        <v>1</v>
      </c>
      <c r="K4607" s="1">
        <v>1</v>
      </c>
      <c r="L4607" s="3">
        <v>1</v>
      </c>
      <c r="M4607" s="6">
        <v>3262.3</v>
      </c>
      <c r="N4607" s="13">
        <v>3262.3</v>
      </c>
      <c r="O4607" s="3">
        <v>44</v>
      </c>
      <c r="P4607" s="1">
        <v>1</v>
      </c>
      <c r="Q4607" s="1">
        <v>1</v>
      </c>
      <c r="R4607" s="3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80</v>
      </c>
      <c r="Z4607" s="1">
        <v>10</v>
      </c>
      <c r="AA4607" s="1">
        <v>0</v>
      </c>
      <c r="AB4607" s="1">
        <v>10</v>
      </c>
      <c r="AC4607" s="36">
        <v>1</v>
      </c>
      <c r="AD4607" s="1">
        <v>-4.6756242000000003E-2</v>
      </c>
      <c r="AE4607" s="1">
        <v>-9.8986311953297296E-2</v>
      </c>
      <c r="AF4607" s="1" t="s">
        <v>2</v>
      </c>
      <c r="AG4607" s="1">
        <v>3</v>
      </c>
      <c r="AH4607" s="1" t="s">
        <v>14989</v>
      </c>
      <c r="AI4607" s="1">
        <v>1</v>
      </c>
      <c r="AJ4607" s="1">
        <v>1</v>
      </c>
      <c r="AK4607" s="1">
        <v>51</v>
      </c>
    </row>
    <row r="4608" spans="1:37" x14ac:dyDescent="0.2">
      <c r="A4608" t="s">
        <v>4606</v>
      </c>
      <c r="B4608" t="s">
        <v>5181</v>
      </c>
      <c r="C4608" t="s">
        <v>6900</v>
      </c>
      <c r="D4608" t="s">
        <v>14049</v>
      </c>
      <c r="E4608" t="s">
        <v>14050</v>
      </c>
      <c r="F4608" s="35" t="s">
        <v>14051</v>
      </c>
      <c r="G4608" s="1" t="s">
        <v>5104</v>
      </c>
      <c r="H4608" s="1" t="s">
        <v>5104</v>
      </c>
      <c r="I4608" s="3">
        <v>1</v>
      </c>
      <c r="J4608" s="1">
        <v>0</v>
      </c>
      <c r="K4608" s="1">
        <v>0</v>
      </c>
      <c r="L4608" s="3">
        <v>1</v>
      </c>
      <c r="M4608" s="6">
        <v>386.5</v>
      </c>
      <c r="N4608" s="13">
        <v>386.5</v>
      </c>
      <c r="O4608" s="3">
        <v>44</v>
      </c>
      <c r="P4608" s="1">
        <v>7.5</v>
      </c>
      <c r="Q4608" s="1">
        <v>7.5</v>
      </c>
      <c r="R4608" s="3">
        <v>47</v>
      </c>
      <c r="S4608" s="1">
        <v>50</v>
      </c>
      <c r="T4608" s="1">
        <v>40</v>
      </c>
      <c r="U4608" s="1">
        <v>0</v>
      </c>
      <c r="V4608" s="1">
        <v>0</v>
      </c>
      <c r="W4608" s="1">
        <v>0</v>
      </c>
      <c r="X4608" s="1">
        <v>0</v>
      </c>
      <c r="Y4608" s="1">
        <v>10</v>
      </c>
      <c r="Z4608" s="1">
        <v>0</v>
      </c>
      <c r="AA4608" s="1">
        <v>0</v>
      </c>
      <c r="AB4608" s="1">
        <v>0</v>
      </c>
      <c r="AC4608" s="3">
        <v>11</v>
      </c>
      <c r="AD4608" s="1">
        <v>6.9441697999999996E-2</v>
      </c>
      <c r="AE4608" s="1">
        <v>-1.6352035143591698E-2</v>
      </c>
      <c r="AF4608" s="1">
        <v>1</v>
      </c>
      <c r="AG4608" s="1">
        <v>1</v>
      </c>
      <c r="AH4608" s="1">
        <v>11</v>
      </c>
      <c r="AI4608" s="1">
        <v>3</v>
      </c>
      <c r="AJ4608" s="1">
        <v>3</v>
      </c>
      <c r="AK4608" s="1">
        <v>51</v>
      </c>
    </row>
    <row r="4609" spans="1:37" x14ac:dyDescent="0.2">
      <c r="A4609" t="s">
        <v>4607</v>
      </c>
      <c r="B4609" t="s">
        <v>5181</v>
      </c>
      <c r="C4609" t="s">
        <v>6900</v>
      </c>
      <c r="D4609" t="s">
        <v>14049</v>
      </c>
      <c r="E4609" t="s">
        <v>7345</v>
      </c>
      <c r="F4609" s="35" t="s">
        <v>14052</v>
      </c>
      <c r="G4609" s="1" t="s">
        <v>5104</v>
      </c>
      <c r="H4609" s="1" t="s">
        <v>5104</v>
      </c>
      <c r="I4609" s="3">
        <v>1</v>
      </c>
      <c r="J4609" s="1">
        <v>1</v>
      </c>
      <c r="K4609" s="1">
        <v>1</v>
      </c>
      <c r="L4609" s="3">
        <v>1</v>
      </c>
      <c r="M4609" s="6">
        <v>521.79999999999995</v>
      </c>
      <c r="N4609" s="13">
        <v>521.79999999999995</v>
      </c>
      <c r="O4609" s="3">
        <v>44</v>
      </c>
      <c r="P4609" s="1">
        <v>5.07</v>
      </c>
      <c r="Q4609" s="1">
        <v>5.07</v>
      </c>
      <c r="R4609" s="3">
        <v>47</v>
      </c>
      <c r="S4609" s="1">
        <v>30</v>
      </c>
      <c r="T4609" s="1">
        <v>40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30</v>
      </c>
      <c r="AC4609" s="3">
        <v>11</v>
      </c>
      <c r="AD4609" s="1">
        <v>1.71755E-3</v>
      </c>
      <c r="AE4609" s="1">
        <v>3.1441722686283702E-2</v>
      </c>
      <c r="AF4609" s="1">
        <v>1</v>
      </c>
      <c r="AG4609" s="1">
        <v>1</v>
      </c>
      <c r="AH4609" s="1">
        <v>11</v>
      </c>
      <c r="AI4609" s="1">
        <v>10</v>
      </c>
      <c r="AJ4609" s="1">
        <v>10</v>
      </c>
      <c r="AK4609" s="1">
        <v>51</v>
      </c>
    </row>
    <row r="4610" spans="1:37" x14ac:dyDescent="0.2">
      <c r="A4610" t="s">
        <v>4608</v>
      </c>
      <c r="B4610" t="s">
        <v>5181</v>
      </c>
      <c r="C4610" t="s">
        <v>6900</v>
      </c>
      <c r="D4610" t="s">
        <v>14049</v>
      </c>
      <c r="E4610" t="s">
        <v>10806</v>
      </c>
      <c r="F4610" s="35" t="s">
        <v>14053</v>
      </c>
      <c r="G4610" s="1" t="s">
        <v>5104</v>
      </c>
      <c r="H4610" s="1" t="s">
        <v>5104</v>
      </c>
      <c r="I4610" s="3">
        <v>1</v>
      </c>
      <c r="J4610" s="1">
        <v>0</v>
      </c>
      <c r="K4610" s="1">
        <v>0</v>
      </c>
      <c r="L4610" s="3">
        <v>1</v>
      </c>
      <c r="M4610" s="6">
        <v>341</v>
      </c>
      <c r="N4610" s="13">
        <v>341</v>
      </c>
      <c r="O4610" s="3">
        <v>44</v>
      </c>
      <c r="P4610" s="1">
        <v>5.0350000000000001</v>
      </c>
      <c r="Q4610" s="1">
        <v>5.0350000000000001</v>
      </c>
      <c r="R4610" s="3">
        <v>47</v>
      </c>
      <c r="S4610" s="1">
        <v>30</v>
      </c>
      <c r="T4610" s="1">
        <v>40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30</v>
      </c>
      <c r="AC4610" s="3">
        <v>11</v>
      </c>
      <c r="AD4610" s="1">
        <v>1.71755E-3</v>
      </c>
      <c r="AE4610" s="1">
        <v>3.1441722686283702E-2</v>
      </c>
      <c r="AF4610" s="1">
        <v>1</v>
      </c>
      <c r="AG4610" s="1">
        <v>1</v>
      </c>
      <c r="AH4610" s="1">
        <v>11</v>
      </c>
      <c r="AI4610" s="1">
        <v>5</v>
      </c>
      <c r="AJ4610" s="1">
        <v>5</v>
      </c>
      <c r="AK4610" s="1">
        <v>51</v>
      </c>
    </row>
    <row r="4611" spans="1:37" x14ac:dyDescent="0.2">
      <c r="A4611" t="s">
        <v>4609</v>
      </c>
      <c r="B4611" t="s">
        <v>5181</v>
      </c>
      <c r="C4611" t="s">
        <v>6900</v>
      </c>
      <c r="D4611" t="s">
        <v>14049</v>
      </c>
      <c r="E4611" t="s">
        <v>6433</v>
      </c>
      <c r="F4611" s="35" t="s">
        <v>14054</v>
      </c>
      <c r="G4611" s="1" t="s">
        <v>5104</v>
      </c>
      <c r="H4611" s="1" t="s">
        <v>5104</v>
      </c>
      <c r="I4611" s="3">
        <v>1</v>
      </c>
      <c r="J4611" s="1">
        <v>1</v>
      </c>
      <c r="K4611" s="1">
        <v>1</v>
      </c>
      <c r="L4611" s="3">
        <v>1</v>
      </c>
      <c r="M4611" s="6">
        <v>235</v>
      </c>
      <c r="N4611" s="13">
        <v>235</v>
      </c>
      <c r="O4611" s="3">
        <v>44</v>
      </c>
      <c r="P4611" s="1">
        <v>3.9175</v>
      </c>
      <c r="Q4611" s="1">
        <v>3.9175</v>
      </c>
      <c r="R4611" s="3">
        <v>47</v>
      </c>
      <c r="S4611" s="1">
        <v>80</v>
      </c>
      <c r="T4611" s="1">
        <v>20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3">
        <v>11</v>
      </c>
      <c r="AD4611" s="1">
        <v>9.8037249000000007E-2</v>
      </c>
      <c r="AE4611" s="1">
        <v>1.7358065966181301E-2</v>
      </c>
      <c r="AF4611" s="1">
        <v>1</v>
      </c>
      <c r="AG4611" s="1">
        <v>1</v>
      </c>
      <c r="AH4611" s="1">
        <v>11</v>
      </c>
      <c r="AI4611" s="1">
        <v>5</v>
      </c>
      <c r="AJ4611" s="1">
        <v>5</v>
      </c>
      <c r="AK4611" s="1">
        <v>51</v>
      </c>
    </row>
    <row r="4612" spans="1:37" x14ac:dyDescent="0.2">
      <c r="A4612" t="s">
        <v>4610</v>
      </c>
      <c r="B4612" t="s">
        <v>5123</v>
      </c>
      <c r="C4612" t="s">
        <v>5124</v>
      </c>
      <c r="D4612" t="s">
        <v>14055</v>
      </c>
      <c r="E4612" t="s">
        <v>14056</v>
      </c>
      <c r="F4612" s="35" t="s">
        <v>14057</v>
      </c>
      <c r="G4612" s="1" t="s">
        <v>5104</v>
      </c>
      <c r="H4612" s="1" t="s">
        <v>5104</v>
      </c>
      <c r="I4612" s="3">
        <v>1</v>
      </c>
      <c r="J4612" s="1">
        <v>0</v>
      </c>
      <c r="K4612" s="1">
        <v>0</v>
      </c>
      <c r="L4612" s="3">
        <v>1</v>
      </c>
      <c r="M4612" s="6">
        <v>125.5</v>
      </c>
      <c r="N4612" s="13">
        <v>125.5</v>
      </c>
      <c r="O4612" s="3">
        <v>44</v>
      </c>
      <c r="P4612" s="1" t="s">
        <v>2</v>
      </c>
      <c r="Q4612" s="1">
        <v>4.0320999999999998</v>
      </c>
      <c r="R4612" s="3" t="s">
        <v>14989</v>
      </c>
      <c r="S4612" s="1">
        <v>10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10</v>
      </c>
      <c r="Z4612" s="1">
        <v>0</v>
      </c>
      <c r="AA4612" s="1">
        <v>20</v>
      </c>
      <c r="AB4612" s="1">
        <v>60</v>
      </c>
      <c r="AC4612" s="3">
        <v>11</v>
      </c>
      <c r="AD4612" s="1">
        <v>-7.4080504000000005E-2</v>
      </c>
      <c r="AE4612" s="1">
        <v>2.32142666878416E-2</v>
      </c>
      <c r="AF4612" s="1">
        <v>1</v>
      </c>
      <c r="AG4612" s="1">
        <v>1</v>
      </c>
      <c r="AH4612" s="1">
        <v>11</v>
      </c>
      <c r="AI4612" s="1">
        <v>2</v>
      </c>
      <c r="AJ4612" s="1">
        <v>2</v>
      </c>
      <c r="AK4612" s="1">
        <v>51</v>
      </c>
    </row>
    <row r="4613" spans="1:37" x14ac:dyDescent="0.2">
      <c r="A4613" t="s">
        <v>4611</v>
      </c>
      <c r="B4613" t="s">
        <v>5123</v>
      </c>
      <c r="C4613" t="s">
        <v>5949</v>
      </c>
      <c r="D4613" t="s">
        <v>14058</v>
      </c>
      <c r="E4613" t="s">
        <v>5269</v>
      </c>
      <c r="F4613" s="35" t="s">
        <v>14939</v>
      </c>
      <c r="G4613" s="1" t="s">
        <v>2</v>
      </c>
      <c r="H4613" s="1" t="s">
        <v>5104</v>
      </c>
      <c r="I4613" s="14" t="s">
        <v>14989</v>
      </c>
      <c r="J4613" s="1" t="s">
        <v>2</v>
      </c>
      <c r="K4613" s="1">
        <v>0</v>
      </c>
      <c r="L4613" s="14" t="s">
        <v>14989</v>
      </c>
      <c r="M4613" s="6">
        <v>37.299999999999997</v>
      </c>
      <c r="N4613" s="13">
        <v>37.299999999999997</v>
      </c>
      <c r="O4613" s="3">
        <v>44</v>
      </c>
      <c r="P4613" s="1">
        <v>4.3150000000000004</v>
      </c>
      <c r="Q4613" s="1">
        <v>4.3150000000000004</v>
      </c>
      <c r="R4613" s="3">
        <v>47</v>
      </c>
      <c r="S4613" s="1">
        <v>30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30</v>
      </c>
      <c r="AB4613" s="1">
        <v>40</v>
      </c>
      <c r="AC4613" s="3">
        <v>11</v>
      </c>
      <c r="AD4613" s="1">
        <v>-2.3202153E-2</v>
      </c>
      <c r="AE4613" s="1">
        <v>3.1538597284870601E-2</v>
      </c>
      <c r="AF4613" s="1">
        <v>1</v>
      </c>
      <c r="AG4613" s="1">
        <v>1</v>
      </c>
      <c r="AH4613" s="1">
        <v>11</v>
      </c>
      <c r="AI4613" s="1">
        <v>3</v>
      </c>
      <c r="AJ4613" s="1">
        <v>3</v>
      </c>
      <c r="AK4613" s="1">
        <v>51</v>
      </c>
    </row>
    <row r="4614" spans="1:37" x14ac:dyDescent="0.2">
      <c r="A4614" t="s">
        <v>4612</v>
      </c>
      <c r="B4614" t="s">
        <v>5123</v>
      </c>
      <c r="C4614" t="s">
        <v>5949</v>
      </c>
      <c r="D4614" t="s">
        <v>14058</v>
      </c>
      <c r="E4614" t="s">
        <v>10117</v>
      </c>
      <c r="F4614" s="35" t="s">
        <v>14059</v>
      </c>
      <c r="G4614" s="1" t="s">
        <v>5104</v>
      </c>
      <c r="H4614" s="1" t="s">
        <v>5104</v>
      </c>
      <c r="I4614" s="3">
        <v>1</v>
      </c>
      <c r="J4614" s="1">
        <v>0</v>
      </c>
      <c r="K4614" s="1">
        <v>0</v>
      </c>
      <c r="L4614" s="3">
        <v>1</v>
      </c>
      <c r="M4614" s="6">
        <v>44.8</v>
      </c>
      <c r="N4614" s="13">
        <v>44.8</v>
      </c>
      <c r="O4614" s="3">
        <v>44</v>
      </c>
      <c r="P4614" s="1">
        <v>4.3150000000000004</v>
      </c>
      <c r="Q4614" s="1">
        <v>4.3150000000000004</v>
      </c>
      <c r="R4614" s="3">
        <v>47</v>
      </c>
      <c r="S4614" s="1">
        <v>30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30</v>
      </c>
      <c r="AB4614" s="1">
        <v>40</v>
      </c>
      <c r="AC4614" s="3">
        <v>11</v>
      </c>
      <c r="AD4614" s="1">
        <v>-2.3202153E-2</v>
      </c>
      <c r="AE4614" s="1">
        <v>3.1538597284870601E-2</v>
      </c>
      <c r="AF4614" s="1">
        <v>1</v>
      </c>
      <c r="AG4614" s="1">
        <v>1</v>
      </c>
      <c r="AH4614" s="1">
        <v>11</v>
      </c>
      <c r="AI4614" s="1">
        <v>1</v>
      </c>
      <c r="AJ4614" s="1">
        <v>1</v>
      </c>
      <c r="AK4614" s="1">
        <v>51</v>
      </c>
    </row>
    <row r="4615" spans="1:37" x14ac:dyDescent="0.2">
      <c r="A4615" t="s">
        <v>4613</v>
      </c>
      <c r="B4615" t="s">
        <v>5123</v>
      </c>
      <c r="C4615" t="s">
        <v>5949</v>
      </c>
      <c r="D4615" t="s">
        <v>14058</v>
      </c>
      <c r="E4615" t="s">
        <v>14060</v>
      </c>
      <c r="F4615" s="35" t="s">
        <v>14061</v>
      </c>
      <c r="G4615" s="1" t="s">
        <v>5104</v>
      </c>
      <c r="H4615" s="1" t="s">
        <v>5104</v>
      </c>
      <c r="I4615" s="3">
        <v>1</v>
      </c>
      <c r="J4615" s="1">
        <v>0</v>
      </c>
      <c r="K4615" s="1">
        <v>0</v>
      </c>
      <c r="L4615" s="3">
        <v>1</v>
      </c>
      <c r="M4615" s="6">
        <v>16.2</v>
      </c>
      <c r="N4615" s="13">
        <v>16.2</v>
      </c>
      <c r="O4615" s="3">
        <v>44</v>
      </c>
      <c r="P4615" s="1" t="s">
        <v>2</v>
      </c>
      <c r="Q4615" s="1">
        <v>3.6353</v>
      </c>
      <c r="R4615" s="3" t="s">
        <v>14989</v>
      </c>
      <c r="S4615" s="1">
        <v>30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30</v>
      </c>
      <c r="AB4615" s="1">
        <v>40</v>
      </c>
      <c r="AC4615" s="3">
        <v>11</v>
      </c>
      <c r="AD4615" s="1">
        <v>-2.3202153E-2</v>
      </c>
      <c r="AE4615" s="1">
        <v>3.1538597284870601E-2</v>
      </c>
      <c r="AF4615" s="1">
        <v>1</v>
      </c>
      <c r="AG4615" s="1">
        <v>1</v>
      </c>
      <c r="AH4615" s="1">
        <v>11</v>
      </c>
      <c r="AI4615" s="1">
        <v>2</v>
      </c>
      <c r="AJ4615" s="1">
        <v>2</v>
      </c>
      <c r="AK4615" s="1">
        <v>51</v>
      </c>
    </row>
    <row r="4616" spans="1:37" x14ac:dyDescent="0.2">
      <c r="A4616" t="s">
        <v>4614</v>
      </c>
      <c r="B4616" t="s">
        <v>5123</v>
      </c>
      <c r="C4616" t="s">
        <v>5949</v>
      </c>
      <c r="D4616" t="s">
        <v>14058</v>
      </c>
      <c r="E4616" t="s">
        <v>5943</v>
      </c>
      <c r="F4616" s="35" t="s">
        <v>14062</v>
      </c>
      <c r="G4616" s="1" t="s">
        <v>5104</v>
      </c>
      <c r="H4616" s="1" t="s">
        <v>5104</v>
      </c>
      <c r="I4616" s="3">
        <v>2</v>
      </c>
      <c r="J4616" s="1">
        <v>0</v>
      </c>
      <c r="K4616" s="1">
        <v>0</v>
      </c>
      <c r="L4616" s="3">
        <v>1</v>
      </c>
      <c r="M4616" s="6">
        <v>33.4</v>
      </c>
      <c r="N4616" s="13">
        <v>33.4</v>
      </c>
      <c r="O4616" s="3">
        <v>44</v>
      </c>
      <c r="P4616" s="1" t="s">
        <v>2</v>
      </c>
      <c r="Q4616" s="1">
        <v>3.5918000000000001</v>
      </c>
      <c r="R4616" s="3" t="s">
        <v>14989</v>
      </c>
      <c r="S4616" s="1">
        <v>30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30</v>
      </c>
      <c r="AB4616" s="1">
        <v>40</v>
      </c>
      <c r="AC4616" s="3">
        <v>11</v>
      </c>
      <c r="AD4616" s="1">
        <v>-2.3202153E-2</v>
      </c>
      <c r="AE4616" s="1">
        <v>3.1538597284870601E-2</v>
      </c>
      <c r="AF4616" s="1">
        <v>1</v>
      </c>
      <c r="AG4616" s="1">
        <v>1</v>
      </c>
      <c r="AH4616" s="1">
        <v>11</v>
      </c>
      <c r="AI4616" s="1">
        <v>1</v>
      </c>
      <c r="AJ4616" s="1">
        <v>1</v>
      </c>
      <c r="AK4616" s="1">
        <v>51</v>
      </c>
    </row>
    <row r="4617" spans="1:37" x14ac:dyDescent="0.2">
      <c r="A4617" t="s">
        <v>4615</v>
      </c>
      <c r="B4617" t="s">
        <v>5123</v>
      </c>
      <c r="C4617" t="s">
        <v>5949</v>
      </c>
      <c r="D4617" t="s">
        <v>14058</v>
      </c>
      <c r="E4617" t="s">
        <v>14063</v>
      </c>
      <c r="F4617" s="35" t="s">
        <v>14064</v>
      </c>
      <c r="G4617" s="1" t="s">
        <v>5104</v>
      </c>
      <c r="H4617" s="1" t="s">
        <v>5104</v>
      </c>
      <c r="I4617" s="3">
        <v>1</v>
      </c>
      <c r="J4617" s="1">
        <v>0</v>
      </c>
      <c r="K4617" s="1">
        <v>0</v>
      </c>
      <c r="L4617" s="3">
        <v>1</v>
      </c>
      <c r="M4617" s="6">
        <v>20.7</v>
      </c>
      <c r="N4617" s="13">
        <v>20.7</v>
      </c>
      <c r="O4617" s="3">
        <v>44</v>
      </c>
      <c r="P4617" s="1">
        <v>4.5650000000000004</v>
      </c>
      <c r="Q4617" s="1">
        <v>4.5650000000000004</v>
      </c>
      <c r="R4617" s="3">
        <v>47</v>
      </c>
      <c r="S4617" s="1">
        <v>30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30</v>
      </c>
      <c r="AB4617" s="1">
        <v>40</v>
      </c>
      <c r="AC4617" s="3">
        <v>11</v>
      </c>
      <c r="AD4617" s="1">
        <v>-2.3202153E-2</v>
      </c>
      <c r="AE4617" s="1">
        <v>3.1538597284870601E-2</v>
      </c>
      <c r="AF4617" s="1">
        <v>1</v>
      </c>
      <c r="AG4617" s="1">
        <v>1</v>
      </c>
      <c r="AH4617" s="1">
        <v>11</v>
      </c>
      <c r="AI4617" s="1">
        <v>3</v>
      </c>
      <c r="AJ4617" s="1">
        <v>3</v>
      </c>
      <c r="AK4617" s="1">
        <v>51</v>
      </c>
    </row>
    <row r="4618" spans="1:37" x14ac:dyDescent="0.2">
      <c r="A4618" t="s">
        <v>4616</v>
      </c>
      <c r="B4618" t="s">
        <v>5123</v>
      </c>
      <c r="C4618" t="s">
        <v>5949</v>
      </c>
      <c r="D4618" t="s">
        <v>14058</v>
      </c>
      <c r="E4618" t="s">
        <v>13470</v>
      </c>
      <c r="F4618" s="35" t="s">
        <v>14939</v>
      </c>
      <c r="G4618" s="1" t="s">
        <v>5104</v>
      </c>
      <c r="H4618" s="1" t="s">
        <v>5104</v>
      </c>
      <c r="I4618" s="3">
        <v>1</v>
      </c>
      <c r="J4618" s="1">
        <v>0</v>
      </c>
      <c r="K4618" s="1">
        <v>0</v>
      </c>
      <c r="L4618" s="3">
        <v>1</v>
      </c>
      <c r="M4618" s="6">
        <v>42.7</v>
      </c>
      <c r="N4618" s="13">
        <v>42.7</v>
      </c>
      <c r="O4618" s="3">
        <v>44</v>
      </c>
      <c r="P4618" s="1">
        <v>4.3150000000000004</v>
      </c>
      <c r="Q4618" s="1">
        <v>4.3150000000000004</v>
      </c>
      <c r="R4618" s="3">
        <v>47</v>
      </c>
      <c r="S4618" s="1">
        <v>30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30</v>
      </c>
      <c r="AB4618" s="1">
        <v>40</v>
      </c>
      <c r="AC4618" s="3">
        <v>11</v>
      </c>
      <c r="AD4618" s="1">
        <v>-2.3202153E-2</v>
      </c>
      <c r="AE4618" s="1">
        <v>3.1538597284870601E-2</v>
      </c>
      <c r="AF4618" s="1">
        <v>1</v>
      </c>
      <c r="AG4618" s="1">
        <v>1</v>
      </c>
      <c r="AH4618" s="1">
        <v>11</v>
      </c>
      <c r="AI4618" s="1">
        <v>2</v>
      </c>
      <c r="AJ4618" s="1">
        <v>2</v>
      </c>
      <c r="AK4618" s="1">
        <v>51</v>
      </c>
    </row>
    <row r="4619" spans="1:37" x14ac:dyDescent="0.2">
      <c r="A4619" t="s">
        <v>4617</v>
      </c>
      <c r="B4619" t="s">
        <v>5123</v>
      </c>
      <c r="C4619" t="s">
        <v>5949</v>
      </c>
      <c r="D4619" t="s">
        <v>14058</v>
      </c>
      <c r="E4619" t="s">
        <v>6111</v>
      </c>
      <c r="F4619" s="35" t="s">
        <v>14065</v>
      </c>
      <c r="G4619" s="1" t="s">
        <v>5104</v>
      </c>
      <c r="H4619" s="1" t="s">
        <v>5104</v>
      </c>
      <c r="I4619" s="3">
        <v>1</v>
      </c>
      <c r="J4619" s="1">
        <v>0</v>
      </c>
      <c r="K4619" s="1">
        <v>0</v>
      </c>
      <c r="L4619" s="3">
        <v>1</v>
      </c>
      <c r="M4619" s="6">
        <v>8.9</v>
      </c>
      <c r="N4619" s="13">
        <v>8.9</v>
      </c>
      <c r="O4619" s="3">
        <v>44</v>
      </c>
      <c r="P4619" s="1" t="s">
        <v>2</v>
      </c>
      <c r="Q4619" s="1">
        <v>4.0845000000000002</v>
      </c>
      <c r="R4619" s="3" t="s">
        <v>14989</v>
      </c>
      <c r="S4619" s="1">
        <v>30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30</v>
      </c>
      <c r="AB4619" s="1">
        <v>40</v>
      </c>
      <c r="AC4619" s="3">
        <v>11</v>
      </c>
      <c r="AD4619" s="1">
        <v>-2.3202153E-2</v>
      </c>
      <c r="AE4619" s="1">
        <v>3.1538597284870601E-2</v>
      </c>
      <c r="AF4619" s="1">
        <v>1</v>
      </c>
      <c r="AG4619" s="1">
        <v>1</v>
      </c>
      <c r="AH4619" s="1">
        <v>11</v>
      </c>
      <c r="AI4619" s="1">
        <v>3</v>
      </c>
      <c r="AJ4619" s="1">
        <v>3</v>
      </c>
      <c r="AK4619" s="1">
        <v>51</v>
      </c>
    </row>
    <row r="4620" spans="1:37" x14ac:dyDescent="0.2">
      <c r="A4620" t="s">
        <v>4618</v>
      </c>
      <c r="B4620" t="s">
        <v>5123</v>
      </c>
      <c r="C4620" t="s">
        <v>5949</v>
      </c>
      <c r="D4620" t="s">
        <v>14058</v>
      </c>
      <c r="E4620" t="s">
        <v>14066</v>
      </c>
      <c r="F4620" s="35" t="s">
        <v>14067</v>
      </c>
      <c r="G4620" s="1" t="s">
        <v>5104</v>
      </c>
      <c r="H4620" s="1" t="s">
        <v>5104</v>
      </c>
      <c r="I4620" s="3">
        <v>1</v>
      </c>
      <c r="J4620" s="1">
        <v>0</v>
      </c>
      <c r="K4620" s="1">
        <v>0</v>
      </c>
      <c r="L4620" s="3">
        <v>1</v>
      </c>
      <c r="M4620" s="6">
        <v>48</v>
      </c>
      <c r="N4620" s="13">
        <v>48</v>
      </c>
      <c r="O4620" s="3">
        <v>44</v>
      </c>
      <c r="P4620" s="1">
        <v>4.1375000000000002</v>
      </c>
      <c r="Q4620" s="1">
        <v>4.1375000000000002</v>
      </c>
      <c r="R4620" s="3">
        <v>47</v>
      </c>
      <c r="S4620" s="1">
        <v>30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30</v>
      </c>
      <c r="AB4620" s="1">
        <v>40</v>
      </c>
      <c r="AC4620" s="3">
        <v>11</v>
      </c>
      <c r="AD4620" s="1">
        <v>-2.3202153E-2</v>
      </c>
      <c r="AE4620" s="1">
        <v>3.1538597284870601E-2</v>
      </c>
      <c r="AF4620" s="1">
        <v>1</v>
      </c>
      <c r="AG4620" s="1">
        <v>1</v>
      </c>
      <c r="AH4620" s="1">
        <v>11</v>
      </c>
      <c r="AI4620" s="1">
        <v>2</v>
      </c>
      <c r="AJ4620" s="1">
        <v>2</v>
      </c>
      <c r="AK4620" s="1">
        <v>51</v>
      </c>
    </row>
    <row r="4621" spans="1:37" x14ac:dyDescent="0.2">
      <c r="A4621" t="s">
        <v>4619</v>
      </c>
      <c r="B4621" t="s">
        <v>5123</v>
      </c>
      <c r="C4621" t="s">
        <v>5124</v>
      </c>
      <c r="D4621" t="s">
        <v>14068</v>
      </c>
      <c r="E4621" t="s">
        <v>5702</v>
      </c>
      <c r="F4621" s="35" t="s">
        <v>14069</v>
      </c>
      <c r="G4621" s="1" t="s">
        <v>5104</v>
      </c>
      <c r="H4621" s="1" t="s">
        <v>5104</v>
      </c>
      <c r="I4621" s="3">
        <v>1</v>
      </c>
      <c r="J4621" s="1">
        <v>0</v>
      </c>
      <c r="K4621" s="1">
        <v>0</v>
      </c>
      <c r="L4621" s="3">
        <v>1</v>
      </c>
      <c r="M4621" s="6">
        <f>(40+79)/2</f>
        <v>59.5</v>
      </c>
      <c r="N4621" s="1">
        <f>(40+79)/2</f>
        <v>59.5</v>
      </c>
      <c r="O4621" s="3">
        <v>1</v>
      </c>
      <c r="P4621" s="1">
        <v>4.41</v>
      </c>
      <c r="Q4621" s="1">
        <v>4.41</v>
      </c>
      <c r="R4621" s="3">
        <v>47</v>
      </c>
      <c r="S4621" s="1">
        <v>80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20</v>
      </c>
      <c r="AC4621" s="3">
        <v>11</v>
      </c>
      <c r="AD4621" s="1">
        <v>5.9815637999999997E-2</v>
      </c>
      <c r="AE4621" s="1">
        <v>4.1344563626636403E-2</v>
      </c>
      <c r="AF4621" s="1">
        <v>1</v>
      </c>
      <c r="AG4621" s="1">
        <v>1</v>
      </c>
      <c r="AH4621" s="1">
        <v>11</v>
      </c>
      <c r="AI4621" s="1">
        <v>4</v>
      </c>
      <c r="AJ4621" s="1">
        <v>4</v>
      </c>
      <c r="AK4621" s="1">
        <v>51</v>
      </c>
    </row>
    <row r="4622" spans="1:37" x14ac:dyDescent="0.2">
      <c r="A4622" t="s">
        <v>4620</v>
      </c>
      <c r="B4622" t="s">
        <v>5123</v>
      </c>
      <c r="C4622" t="s">
        <v>5124</v>
      </c>
      <c r="D4622" t="s">
        <v>14068</v>
      </c>
      <c r="E4622" t="s">
        <v>14070</v>
      </c>
      <c r="F4622" s="35" t="s">
        <v>14071</v>
      </c>
      <c r="G4622" s="1" t="s">
        <v>5104</v>
      </c>
      <c r="H4622" s="1" t="s">
        <v>5104</v>
      </c>
      <c r="I4622" s="3">
        <v>1</v>
      </c>
      <c r="J4622" s="1">
        <v>0</v>
      </c>
      <c r="K4622" s="1">
        <v>0</v>
      </c>
      <c r="L4622" s="3">
        <v>1</v>
      </c>
      <c r="M4622" s="6">
        <v>144</v>
      </c>
      <c r="N4622" s="13">
        <v>144</v>
      </c>
      <c r="O4622" s="3">
        <v>44</v>
      </c>
      <c r="P4622" s="1">
        <v>3.6</v>
      </c>
      <c r="Q4622" s="1">
        <v>3.6</v>
      </c>
      <c r="R4622" s="3">
        <v>1</v>
      </c>
      <c r="S4622" s="1">
        <v>80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20</v>
      </c>
      <c r="AC4622" s="3">
        <v>11</v>
      </c>
      <c r="AD4622" s="1">
        <v>5.9815637999999997E-2</v>
      </c>
      <c r="AE4622" s="1">
        <v>4.1344563626636403E-2</v>
      </c>
      <c r="AF4622" s="1">
        <v>1</v>
      </c>
      <c r="AG4622" s="1">
        <v>1</v>
      </c>
      <c r="AH4622" s="1">
        <v>11</v>
      </c>
      <c r="AI4622" s="1">
        <v>2</v>
      </c>
      <c r="AJ4622" s="1">
        <v>2</v>
      </c>
      <c r="AK4622" s="1">
        <v>51</v>
      </c>
    </row>
    <row r="4623" spans="1:37" x14ac:dyDescent="0.2">
      <c r="A4623" t="s">
        <v>4621</v>
      </c>
      <c r="B4623" t="s">
        <v>5123</v>
      </c>
      <c r="C4623" t="s">
        <v>5124</v>
      </c>
      <c r="D4623" t="s">
        <v>14068</v>
      </c>
      <c r="E4623" t="s">
        <v>14072</v>
      </c>
      <c r="F4623" s="35" t="s">
        <v>14073</v>
      </c>
      <c r="G4623" s="1" t="s">
        <v>5104</v>
      </c>
      <c r="H4623" s="1" t="s">
        <v>5104</v>
      </c>
      <c r="I4623" s="3">
        <v>1</v>
      </c>
      <c r="J4623" s="1">
        <v>0</v>
      </c>
      <c r="K4623" s="1">
        <v>0</v>
      </c>
      <c r="L4623" s="3">
        <v>1</v>
      </c>
      <c r="M4623" s="6">
        <v>85.7</v>
      </c>
      <c r="N4623" s="13">
        <v>85.7</v>
      </c>
      <c r="O4623" s="3">
        <v>44</v>
      </c>
      <c r="P4623" s="1" t="s">
        <v>2</v>
      </c>
      <c r="Q4623" s="1">
        <v>3.7189999999999999</v>
      </c>
      <c r="R4623" s="3" t="s">
        <v>14989</v>
      </c>
      <c r="S4623" s="1">
        <v>80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20</v>
      </c>
      <c r="AC4623" s="3">
        <v>11</v>
      </c>
      <c r="AD4623" s="1">
        <v>5.9815637999999997E-2</v>
      </c>
      <c r="AE4623" s="1">
        <v>4.1344563626636403E-2</v>
      </c>
      <c r="AF4623" s="1">
        <v>1</v>
      </c>
      <c r="AG4623" s="1">
        <v>1</v>
      </c>
      <c r="AH4623" s="1">
        <v>11</v>
      </c>
      <c r="AI4623" s="1">
        <v>2</v>
      </c>
      <c r="AJ4623" s="1">
        <v>2</v>
      </c>
      <c r="AK4623" s="1">
        <v>51</v>
      </c>
    </row>
    <row r="4624" spans="1:37" x14ac:dyDescent="0.2">
      <c r="A4624" t="s">
        <v>4622</v>
      </c>
      <c r="B4624" t="s">
        <v>5123</v>
      </c>
      <c r="C4624" t="s">
        <v>5124</v>
      </c>
      <c r="D4624" t="s">
        <v>14068</v>
      </c>
      <c r="E4624" t="s">
        <v>7620</v>
      </c>
      <c r="F4624" s="35" t="s">
        <v>14074</v>
      </c>
      <c r="G4624" s="1" t="s">
        <v>5104</v>
      </c>
      <c r="H4624" s="1" t="s">
        <v>5104</v>
      </c>
      <c r="I4624" s="3">
        <v>1</v>
      </c>
      <c r="J4624" s="1">
        <v>0</v>
      </c>
      <c r="K4624" s="1">
        <v>0</v>
      </c>
      <c r="L4624" s="3">
        <v>1</v>
      </c>
      <c r="M4624" s="6">
        <v>49</v>
      </c>
      <c r="N4624" s="13">
        <v>49</v>
      </c>
      <c r="O4624" s="3">
        <v>44</v>
      </c>
      <c r="P4624" s="1" t="s">
        <v>2</v>
      </c>
      <c r="Q4624" s="1">
        <v>3.4005000000000001</v>
      </c>
      <c r="R4624" s="3" t="s">
        <v>14989</v>
      </c>
      <c r="S4624" s="1">
        <v>80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20</v>
      </c>
      <c r="AC4624" s="3">
        <v>11</v>
      </c>
      <c r="AD4624" s="1">
        <v>5.9815637999999997E-2</v>
      </c>
      <c r="AE4624" s="1">
        <v>4.1344563626636403E-2</v>
      </c>
      <c r="AF4624" s="1">
        <v>1</v>
      </c>
      <c r="AG4624" s="1">
        <v>1</v>
      </c>
      <c r="AH4624" s="1">
        <v>11</v>
      </c>
      <c r="AI4624" s="1">
        <v>1</v>
      </c>
      <c r="AJ4624" s="1">
        <v>1</v>
      </c>
      <c r="AK4624" s="1">
        <v>51</v>
      </c>
    </row>
    <row r="4625" spans="1:37" x14ac:dyDescent="0.2">
      <c r="A4625" t="s">
        <v>4623</v>
      </c>
      <c r="B4625" t="s">
        <v>5168</v>
      </c>
      <c r="C4625" t="s">
        <v>5481</v>
      </c>
      <c r="D4625" t="s">
        <v>14075</v>
      </c>
      <c r="E4625" t="s">
        <v>14076</v>
      </c>
      <c r="F4625" s="35" t="s">
        <v>14077</v>
      </c>
      <c r="G4625" s="1" t="s">
        <v>5104</v>
      </c>
      <c r="H4625" s="1" t="s">
        <v>5104</v>
      </c>
      <c r="I4625" s="3">
        <v>1</v>
      </c>
      <c r="J4625" s="1">
        <v>0</v>
      </c>
      <c r="K4625" s="1">
        <v>0</v>
      </c>
      <c r="L4625" s="3">
        <v>1</v>
      </c>
      <c r="M4625" s="6">
        <v>20.7</v>
      </c>
      <c r="N4625" s="13">
        <v>20.7</v>
      </c>
      <c r="O4625" s="3">
        <v>44</v>
      </c>
      <c r="P4625" s="1">
        <v>0.99250000000000005</v>
      </c>
      <c r="Q4625" s="1">
        <v>0.99250000000000005</v>
      </c>
      <c r="R4625" s="3">
        <v>47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100</v>
      </c>
      <c r="Z4625" s="1">
        <v>0</v>
      </c>
      <c r="AA4625" s="1">
        <v>0</v>
      </c>
      <c r="AB4625" s="1">
        <v>0</v>
      </c>
      <c r="AC4625" s="3">
        <v>11</v>
      </c>
      <c r="AD4625" s="1">
        <v>-3.0872732999999999E-2</v>
      </c>
      <c r="AE4625" s="1">
        <v>-0.113818620885237</v>
      </c>
      <c r="AF4625" s="1">
        <v>3</v>
      </c>
      <c r="AG4625" s="1">
        <v>3</v>
      </c>
      <c r="AH4625" s="1">
        <v>11</v>
      </c>
      <c r="AI4625" s="1">
        <v>1</v>
      </c>
      <c r="AJ4625" s="1">
        <v>1</v>
      </c>
      <c r="AK4625" s="1">
        <v>51</v>
      </c>
    </row>
    <row r="4626" spans="1:37" x14ac:dyDescent="0.2">
      <c r="A4626" t="s">
        <v>4624</v>
      </c>
      <c r="B4626" t="s">
        <v>5123</v>
      </c>
      <c r="C4626" t="s">
        <v>5124</v>
      </c>
      <c r="D4626" t="s">
        <v>14078</v>
      </c>
      <c r="E4626" t="s">
        <v>6964</v>
      </c>
      <c r="F4626" s="35" t="s">
        <v>14079</v>
      </c>
      <c r="G4626" s="1" t="s">
        <v>5104</v>
      </c>
      <c r="H4626" s="1" t="s">
        <v>5104</v>
      </c>
      <c r="I4626" s="3">
        <v>1</v>
      </c>
      <c r="J4626" s="1">
        <v>0</v>
      </c>
      <c r="K4626" s="1">
        <v>0</v>
      </c>
      <c r="L4626" s="3">
        <v>1</v>
      </c>
      <c r="M4626" s="6">
        <v>71</v>
      </c>
      <c r="N4626" s="13">
        <v>71</v>
      </c>
      <c r="O4626" s="3">
        <v>44</v>
      </c>
      <c r="P4626" s="1">
        <v>2.5350000000000001</v>
      </c>
      <c r="Q4626" s="1">
        <v>2.5350000000000001</v>
      </c>
      <c r="R4626" s="3">
        <v>47</v>
      </c>
      <c r="S4626" s="1">
        <v>10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80</v>
      </c>
      <c r="Z4626" s="1">
        <v>0</v>
      </c>
      <c r="AA4626" s="1">
        <v>0</v>
      </c>
      <c r="AB4626" s="1">
        <v>10</v>
      </c>
      <c r="AC4626" s="3">
        <v>11</v>
      </c>
      <c r="AD4626" s="1">
        <v>-2.8837286E-2</v>
      </c>
      <c r="AE4626" s="1">
        <v>-9.06367664056347E-2</v>
      </c>
      <c r="AF4626" s="1">
        <v>1</v>
      </c>
      <c r="AG4626" s="1">
        <v>1</v>
      </c>
      <c r="AH4626" s="1">
        <v>11</v>
      </c>
      <c r="AI4626" s="1">
        <v>2</v>
      </c>
      <c r="AJ4626" s="1">
        <v>2</v>
      </c>
      <c r="AK4626" s="1">
        <v>51</v>
      </c>
    </row>
    <row r="4627" spans="1:37" x14ac:dyDescent="0.2">
      <c r="A4627" t="s">
        <v>4625</v>
      </c>
      <c r="B4627" t="s">
        <v>5228</v>
      </c>
      <c r="C4627" t="s">
        <v>5294</v>
      </c>
      <c r="D4627" t="s">
        <v>14080</v>
      </c>
      <c r="E4627" t="s">
        <v>5171</v>
      </c>
      <c r="F4627" s="35" t="s">
        <v>14081</v>
      </c>
      <c r="G4627" s="1" t="s">
        <v>5104</v>
      </c>
      <c r="H4627" s="1" t="s">
        <v>5104</v>
      </c>
      <c r="I4627" s="3">
        <v>1</v>
      </c>
      <c r="J4627" s="1">
        <v>0</v>
      </c>
      <c r="K4627" s="1">
        <v>0</v>
      </c>
      <c r="L4627" s="3">
        <v>1</v>
      </c>
      <c r="M4627" s="6">
        <v>500</v>
      </c>
      <c r="N4627" s="13">
        <v>500</v>
      </c>
      <c r="O4627" s="3">
        <v>44</v>
      </c>
      <c r="P4627" s="1" t="s">
        <v>2</v>
      </c>
      <c r="Q4627" s="1">
        <v>1.089</v>
      </c>
      <c r="R4627" s="3" t="s">
        <v>14989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100</v>
      </c>
      <c r="Z4627" s="1">
        <v>0</v>
      </c>
      <c r="AA4627" s="1">
        <v>0</v>
      </c>
      <c r="AB4627" s="1">
        <v>0</v>
      </c>
      <c r="AC4627" s="3">
        <v>11</v>
      </c>
      <c r="AD4627" s="1">
        <v>-3.0872732999999999E-2</v>
      </c>
      <c r="AE4627" s="1">
        <v>-0.113818620885237</v>
      </c>
      <c r="AF4627" s="1">
        <v>3</v>
      </c>
      <c r="AG4627" s="1">
        <v>3</v>
      </c>
      <c r="AH4627" s="1">
        <v>11</v>
      </c>
      <c r="AI4627" s="1">
        <v>1</v>
      </c>
      <c r="AJ4627" s="1">
        <v>1</v>
      </c>
      <c r="AK4627" s="1">
        <v>51</v>
      </c>
    </row>
    <row r="4628" spans="1:37" x14ac:dyDescent="0.2">
      <c r="A4628" t="s">
        <v>4626</v>
      </c>
      <c r="B4628" t="s">
        <v>5228</v>
      </c>
      <c r="C4628" t="s">
        <v>5294</v>
      </c>
      <c r="D4628" t="s">
        <v>14080</v>
      </c>
      <c r="E4628" t="s">
        <v>14082</v>
      </c>
      <c r="F4628" s="35" t="s">
        <v>14083</v>
      </c>
      <c r="G4628" s="1" t="s">
        <v>5104</v>
      </c>
      <c r="H4628" s="1" t="s">
        <v>5104</v>
      </c>
      <c r="I4628" s="3">
        <v>11</v>
      </c>
      <c r="J4628" s="1">
        <v>0</v>
      </c>
      <c r="K4628" s="1">
        <v>0</v>
      </c>
      <c r="L4628" s="3">
        <v>1</v>
      </c>
      <c r="M4628" s="6">
        <v>1103</v>
      </c>
      <c r="N4628" s="13">
        <v>1103</v>
      </c>
      <c r="O4628" s="3">
        <v>44</v>
      </c>
      <c r="P4628" s="1">
        <v>1</v>
      </c>
      <c r="Q4628" s="1">
        <v>1</v>
      </c>
      <c r="R4628" s="3">
        <v>1</v>
      </c>
      <c r="S4628" s="1">
        <v>10</v>
      </c>
      <c r="T4628" s="1">
        <v>0</v>
      </c>
      <c r="U4628" s="1">
        <v>0</v>
      </c>
      <c r="V4628" s="1">
        <v>0</v>
      </c>
      <c r="W4628" s="1">
        <v>10</v>
      </c>
      <c r="X4628" s="1">
        <v>0</v>
      </c>
      <c r="Y4628" s="1">
        <v>40</v>
      </c>
      <c r="Z4628" s="1">
        <v>0</v>
      </c>
      <c r="AA4628" s="1">
        <v>0</v>
      </c>
      <c r="AB4628" s="1">
        <v>40</v>
      </c>
      <c r="AC4628" s="3">
        <v>11</v>
      </c>
      <c r="AD4628" s="1">
        <v>-6.1737222000000001E-2</v>
      </c>
      <c r="AE4628" s="1">
        <v>-3.2729584820555602E-2</v>
      </c>
      <c r="AF4628" s="1">
        <v>3</v>
      </c>
      <c r="AG4628" s="1">
        <v>3</v>
      </c>
      <c r="AH4628" s="1">
        <v>11</v>
      </c>
      <c r="AI4628" s="1">
        <v>4</v>
      </c>
      <c r="AJ4628" s="1">
        <v>4</v>
      </c>
      <c r="AK4628" s="1">
        <v>51</v>
      </c>
    </row>
    <row r="4629" spans="1:37" x14ac:dyDescent="0.2">
      <c r="A4629" t="s">
        <v>4627</v>
      </c>
      <c r="B4629" t="s">
        <v>5168</v>
      </c>
      <c r="C4629" t="s">
        <v>5481</v>
      </c>
      <c r="D4629" t="s">
        <v>14084</v>
      </c>
      <c r="E4629" t="s">
        <v>14085</v>
      </c>
      <c r="F4629" s="35" t="s">
        <v>14086</v>
      </c>
      <c r="G4629" s="1" t="s">
        <v>5104</v>
      </c>
      <c r="H4629" s="1" t="s">
        <v>5104</v>
      </c>
      <c r="I4629" s="3">
        <v>1</v>
      </c>
      <c r="J4629" s="1">
        <v>0</v>
      </c>
      <c r="K4629" s="1">
        <v>0</v>
      </c>
      <c r="L4629" s="3">
        <v>1</v>
      </c>
      <c r="M4629" s="6">
        <v>48.6</v>
      </c>
      <c r="N4629" s="13">
        <v>48.6</v>
      </c>
      <c r="O4629" s="3">
        <v>44</v>
      </c>
      <c r="P4629" s="1">
        <v>0.99</v>
      </c>
      <c r="Q4629" s="1">
        <v>0.99</v>
      </c>
      <c r="R4629" s="3">
        <v>47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100</v>
      </c>
      <c r="Z4629" s="1">
        <v>0</v>
      </c>
      <c r="AA4629" s="1">
        <v>0</v>
      </c>
      <c r="AB4629" s="1">
        <v>0</v>
      </c>
      <c r="AC4629" s="3">
        <v>11</v>
      </c>
      <c r="AD4629" s="1">
        <v>-3.0872732999999999E-2</v>
      </c>
      <c r="AE4629" s="1">
        <v>-0.113818620885237</v>
      </c>
      <c r="AF4629" s="1">
        <v>3</v>
      </c>
      <c r="AG4629" s="1">
        <v>3</v>
      </c>
      <c r="AH4629" s="1">
        <v>11</v>
      </c>
      <c r="AI4629" s="1">
        <v>1</v>
      </c>
      <c r="AJ4629" s="1">
        <v>1</v>
      </c>
      <c r="AK4629" s="1">
        <v>51</v>
      </c>
    </row>
    <row r="4630" spans="1:37" x14ac:dyDescent="0.2">
      <c r="A4630" t="s">
        <v>4628</v>
      </c>
      <c r="B4630" t="s">
        <v>5168</v>
      </c>
      <c r="C4630" t="s">
        <v>5481</v>
      </c>
      <c r="D4630" t="s">
        <v>14084</v>
      </c>
      <c r="E4630" t="s">
        <v>13506</v>
      </c>
      <c r="F4630" s="35" t="s">
        <v>14087</v>
      </c>
      <c r="G4630" s="1" t="s">
        <v>5104</v>
      </c>
      <c r="H4630" s="1" t="s">
        <v>5104</v>
      </c>
      <c r="I4630" s="3">
        <v>1</v>
      </c>
      <c r="J4630" s="1">
        <v>0</v>
      </c>
      <c r="K4630" s="1">
        <v>0</v>
      </c>
      <c r="L4630" s="3">
        <v>1</v>
      </c>
      <c r="M4630" s="6">
        <v>17.600000000000001</v>
      </c>
      <c r="N4630" s="13">
        <v>17.600000000000001</v>
      </c>
      <c r="O4630" s="3">
        <v>44</v>
      </c>
      <c r="P4630" s="1">
        <v>0.995</v>
      </c>
      <c r="Q4630" s="1">
        <v>0.995</v>
      </c>
      <c r="R4630" s="3">
        <v>47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100</v>
      </c>
      <c r="Z4630" s="1">
        <v>0</v>
      </c>
      <c r="AA4630" s="1">
        <v>0</v>
      </c>
      <c r="AB4630" s="1">
        <v>0</v>
      </c>
      <c r="AC4630" s="3">
        <v>11</v>
      </c>
      <c r="AD4630" s="1">
        <v>-3.0872732999999999E-2</v>
      </c>
      <c r="AE4630" s="1">
        <v>-0.113818620885237</v>
      </c>
      <c r="AF4630" s="1">
        <v>3</v>
      </c>
      <c r="AG4630" s="1">
        <v>3</v>
      </c>
      <c r="AH4630" s="1">
        <v>11</v>
      </c>
      <c r="AI4630" s="1">
        <v>2</v>
      </c>
      <c r="AJ4630" s="1">
        <v>2</v>
      </c>
      <c r="AK4630" s="1">
        <v>51</v>
      </c>
    </row>
    <row r="4631" spans="1:37" x14ac:dyDescent="0.2">
      <c r="A4631" t="s">
        <v>4629</v>
      </c>
      <c r="B4631" t="s">
        <v>5168</v>
      </c>
      <c r="C4631" t="s">
        <v>5481</v>
      </c>
      <c r="D4631" t="s">
        <v>14084</v>
      </c>
      <c r="E4631" t="s">
        <v>11207</v>
      </c>
      <c r="F4631" s="35" t="s">
        <v>14088</v>
      </c>
      <c r="G4631" s="1" t="s">
        <v>5104</v>
      </c>
      <c r="H4631" s="1" t="s">
        <v>5104</v>
      </c>
      <c r="I4631" s="3">
        <v>1</v>
      </c>
      <c r="J4631" s="1">
        <v>0</v>
      </c>
      <c r="K4631" s="1">
        <v>0</v>
      </c>
      <c r="L4631" s="3">
        <v>1</v>
      </c>
      <c r="M4631" s="6">
        <v>20.8</v>
      </c>
      <c r="N4631" s="13">
        <v>20.8</v>
      </c>
      <c r="O4631" s="3">
        <v>44</v>
      </c>
      <c r="P4631" s="1">
        <v>0.98499999999999999</v>
      </c>
      <c r="Q4631" s="1">
        <v>0.98499999999999999</v>
      </c>
      <c r="R4631" s="3">
        <v>47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100</v>
      </c>
      <c r="Z4631" s="1">
        <v>0</v>
      </c>
      <c r="AA4631" s="1">
        <v>0</v>
      </c>
      <c r="AB4631" s="1">
        <v>0</v>
      </c>
      <c r="AC4631" s="3">
        <v>11</v>
      </c>
      <c r="AD4631" s="1">
        <v>-3.0872732999999999E-2</v>
      </c>
      <c r="AE4631" s="1">
        <v>-0.113818620885237</v>
      </c>
      <c r="AF4631" s="1">
        <v>3</v>
      </c>
      <c r="AG4631" s="1">
        <v>3</v>
      </c>
      <c r="AH4631" s="1">
        <v>11</v>
      </c>
      <c r="AI4631" s="1">
        <v>1</v>
      </c>
      <c r="AJ4631" s="1">
        <v>1</v>
      </c>
      <c r="AK4631" s="1">
        <v>51</v>
      </c>
    </row>
    <row r="4632" spans="1:37" x14ac:dyDescent="0.2">
      <c r="A4632" t="s">
        <v>4630</v>
      </c>
      <c r="B4632" t="s">
        <v>5168</v>
      </c>
      <c r="C4632" t="s">
        <v>5481</v>
      </c>
      <c r="D4632" t="s">
        <v>14084</v>
      </c>
      <c r="E4632" t="s">
        <v>14089</v>
      </c>
      <c r="F4632" s="35" t="s">
        <v>14090</v>
      </c>
      <c r="G4632" s="1" t="s">
        <v>5104</v>
      </c>
      <c r="H4632" s="1" t="s">
        <v>5104</v>
      </c>
      <c r="I4632" s="3">
        <v>1</v>
      </c>
      <c r="J4632" s="1">
        <v>0</v>
      </c>
      <c r="K4632" s="1">
        <v>0</v>
      </c>
      <c r="L4632" s="3">
        <v>1</v>
      </c>
      <c r="M4632" s="6">
        <v>15.1</v>
      </c>
      <c r="N4632" s="13">
        <v>15.1</v>
      </c>
      <c r="O4632" s="3">
        <v>44</v>
      </c>
      <c r="P4632" s="1">
        <v>0.99250000000000005</v>
      </c>
      <c r="Q4632" s="1">
        <v>0.99250000000000005</v>
      </c>
      <c r="R4632" s="3">
        <v>47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100</v>
      </c>
      <c r="Z4632" s="1">
        <v>0</v>
      </c>
      <c r="AA4632" s="1">
        <v>0</v>
      </c>
      <c r="AB4632" s="1">
        <v>0</v>
      </c>
      <c r="AC4632" s="3">
        <v>11</v>
      </c>
      <c r="AD4632" s="1">
        <v>-3.0872732999999999E-2</v>
      </c>
      <c r="AE4632" s="1">
        <v>-0.113818620885237</v>
      </c>
      <c r="AF4632" s="1">
        <v>3</v>
      </c>
      <c r="AG4632" s="1">
        <v>3</v>
      </c>
      <c r="AH4632" s="1">
        <v>11</v>
      </c>
      <c r="AI4632" s="1">
        <v>2</v>
      </c>
      <c r="AJ4632" s="1">
        <v>2</v>
      </c>
      <c r="AK4632" s="1">
        <v>51</v>
      </c>
    </row>
    <row r="4633" spans="1:37" x14ac:dyDescent="0.2">
      <c r="A4633" t="s">
        <v>4631</v>
      </c>
      <c r="B4633" t="s">
        <v>5168</v>
      </c>
      <c r="C4633" t="s">
        <v>5481</v>
      </c>
      <c r="D4633" t="s">
        <v>14084</v>
      </c>
      <c r="E4633" t="s">
        <v>14091</v>
      </c>
      <c r="F4633" s="35" t="s">
        <v>14939</v>
      </c>
      <c r="G4633" s="1" t="s">
        <v>5104</v>
      </c>
      <c r="H4633" s="1" t="s">
        <v>5104</v>
      </c>
      <c r="I4633" s="3">
        <v>1</v>
      </c>
      <c r="J4633" s="1">
        <v>0</v>
      </c>
      <c r="K4633" s="1">
        <v>0</v>
      </c>
      <c r="L4633" s="3">
        <v>1</v>
      </c>
      <c r="M4633" s="6">
        <f>(25+36)/2</f>
        <v>30.5</v>
      </c>
      <c r="N4633" s="1">
        <f>(25+36)/2</f>
        <v>30.5</v>
      </c>
      <c r="O4633" s="3">
        <v>1</v>
      </c>
      <c r="P4633" s="1">
        <v>1</v>
      </c>
      <c r="Q4633" s="1">
        <v>1</v>
      </c>
      <c r="R4633" s="3">
        <v>1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100</v>
      </c>
      <c r="Z4633" s="1">
        <v>0</v>
      </c>
      <c r="AA4633" s="1">
        <v>0</v>
      </c>
      <c r="AB4633" s="1">
        <v>0</v>
      </c>
      <c r="AC4633" s="3">
        <v>1</v>
      </c>
      <c r="AD4633" s="1">
        <v>-3.0872732999999999E-2</v>
      </c>
      <c r="AE4633" s="1">
        <v>-0.113818620885237</v>
      </c>
      <c r="AF4633" s="1">
        <v>3</v>
      </c>
      <c r="AG4633" s="1">
        <v>3</v>
      </c>
      <c r="AH4633" s="15">
        <v>1</v>
      </c>
      <c r="AI4633" s="1">
        <v>2</v>
      </c>
      <c r="AJ4633" s="1">
        <v>2</v>
      </c>
      <c r="AK4633" s="1">
        <v>51</v>
      </c>
    </row>
    <row r="4634" spans="1:37" x14ac:dyDescent="0.2">
      <c r="A4634" t="s">
        <v>4632</v>
      </c>
      <c r="B4634" t="s">
        <v>5168</v>
      </c>
      <c r="C4634" t="s">
        <v>5481</v>
      </c>
      <c r="D4634" t="s">
        <v>14084</v>
      </c>
      <c r="E4634" t="s">
        <v>14092</v>
      </c>
      <c r="F4634" s="35" t="s">
        <v>14093</v>
      </c>
      <c r="G4634" s="1" t="s">
        <v>5104</v>
      </c>
      <c r="H4634" s="1" t="s">
        <v>5104</v>
      </c>
      <c r="I4634" s="3">
        <v>11</v>
      </c>
      <c r="J4634" s="1">
        <v>0</v>
      </c>
      <c r="K4634" s="1">
        <v>0</v>
      </c>
      <c r="L4634" s="3">
        <v>1</v>
      </c>
      <c r="M4634" s="6">
        <v>19.100000000000001</v>
      </c>
      <c r="N4634" s="13">
        <v>19.100000000000001</v>
      </c>
      <c r="O4634" s="3">
        <v>44</v>
      </c>
      <c r="P4634" s="1">
        <v>0.995</v>
      </c>
      <c r="Q4634" s="1">
        <v>0.995</v>
      </c>
      <c r="R4634" s="3">
        <v>47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100</v>
      </c>
      <c r="Z4634" s="1">
        <v>0</v>
      </c>
      <c r="AA4634" s="1">
        <v>0</v>
      </c>
      <c r="AB4634" s="1">
        <v>0</v>
      </c>
      <c r="AC4634" s="3">
        <v>11</v>
      </c>
      <c r="AD4634" s="1">
        <v>-3.0872732999999999E-2</v>
      </c>
      <c r="AE4634" s="1">
        <v>-0.113818620885237</v>
      </c>
      <c r="AF4634" s="1">
        <v>3</v>
      </c>
      <c r="AG4634" s="1">
        <v>3</v>
      </c>
      <c r="AH4634" s="1">
        <v>11</v>
      </c>
      <c r="AI4634" s="1">
        <v>3</v>
      </c>
      <c r="AJ4634" s="1">
        <v>3</v>
      </c>
      <c r="AK4634" s="1">
        <v>51</v>
      </c>
    </row>
    <row r="4635" spans="1:37" x14ac:dyDescent="0.2">
      <c r="A4635" t="s">
        <v>4633</v>
      </c>
      <c r="B4635" t="s">
        <v>5168</v>
      </c>
      <c r="C4635" t="s">
        <v>5481</v>
      </c>
      <c r="D4635" t="s">
        <v>14084</v>
      </c>
      <c r="E4635" t="s">
        <v>14094</v>
      </c>
      <c r="F4635" s="35" t="s">
        <v>14095</v>
      </c>
      <c r="G4635" s="1" t="s">
        <v>5104</v>
      </c>
      <c r="H4635" s="1" t="s">
        <v>5104</v>
      </c>
      <c r="I4635" s="3">
        <v>1</v>
      </c>
      <c r="J4635" s="1">
        <v>0</v>
      </c>
      <c r="K4635" s="1">
        <v>0</v>
      </c>
      <c r="L4635" s="3">
        <v>1</v>
      </c>
      <c r="M4635" s="6">
        <v>21</v>
      </c>
      <c r="N4635" s="13">
        <v>21</v>
      </c>
      <c r="O4635" s="3">
        <v>44</v>
      </c>
      <c r="P4635" s="1">
        <v>0.99</v>
      </c>
      <c r="Q4635" s="1">
        <v>0.99</v>
      </c>
      <c r="R4635" s="3">
        <v>47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100</v>
      </c>
      <c r="Z4635" s="1">
        <v>0</v>
      </c>
      <c r="AA4635" s="1">
        <v>0</v>
      </c>
      <c r="AB4635" s="1">
        <v>0</v>
      </c>
      <c r="AC4635" s="3">
        <v>11</v>
      </c>
      <c r="AD4635" s="1">
        <v>-3.0872732999999999E-2</v>
      </c>
      <c r="AE4635" s="1">
        <v>-0.113818620885237</v>
      </c>
      <c r="AF4635" s="1">
        <v>3</v>
      </c>
      <c r="AG4635" s="1">
        <v>3</v>
      </c>
      <c r="AH4635" s="1">
        <v>11</v>
      </c>
      <c r="AI4635" s="1">
        <v>3</v>
      </c>
      <c r="AJ4635" s="1">
        <v>3</v>
      </c>
      <c r="AK4635" s="1">
        <v>51</v>
      </c>
    </row>
    <row r="4636" spans="1:37" x14ac:dyDescent="0.2">
      <c r="A4636" t="s">
        <v>4634</v>
      </c>
      <c r="B4636" t="s">
        <v>5168</v>
      </c>
      <c r="C4636" t="s">
        <v>5481</v>
      </c>
      <c r="D4636" t="s">
        <v>14084</v>
      </c>
      <c r="E4636" t="s">
        <v>14096</v>
      </c>
      <c r="F4636" s="35" t="s">
        <v>14097</v>
      </c>
      <c r="G4636" s="1" t="s">
        <v>5104</v>
      </c>
      <c r="H4636" s="1" t="s">
        <v>5104</v>
      </c>
      <c r="I4636" s="3">
        <v>1</v>
      </c>
      <c r="J4636" s="1">
        <v>0</v>
      </c>
      <c r="K4636" s="1">
        <v>0</v>
      </c>
      <c r="L4636" s="3">
        <v>1</v>
      </c>
      <c r="M4636" s="6">
        <v>21</v>
      </c>
      <c r="N4636" s="13">
        <v>21</v>
      </c>
      <c r="O4636" s="3">
        <v>44</v>
      </c>
      <c r="P4636" s="1" t="s">
        <v>2</v>
      </c>
      <c r="Q4636" s="1">
        <v>1.2039</v>
      </c>
      <c r="R4636" s="3" t="s">
        <v>14989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100</v>
      </c>
      <c r="Z4636" s="1">
        <v>0</v>
      </c>
      <c r="AA4636" s="1">
        <v>0</v>
      </c>
      <c r="AB4636" s="1">
        <v>0</v>
      </c>
      <c r="AC4636" s="3">
        <v>11</v>
      </c>
      <c r="AD4636" s="1">
        <v>-3.0872732999999999E-2</v>
      </c>
      <c r="AE4636" s="1">
        <v>-0.113818620885237</v>
      </c>
      <c r="AF4636" s="1">
        <v>3</v>
      </c>
      <c r="AG4636" s="1">
        <v>3</v>
      </c>
      <c r="AH4636" s="1">
        <v>11</v>
      </c>
      <c r="AI4636" s="1">
        <v>3</v>
      </c>
      <c r="AJ4636" s="1">
        <v>3</v>
      </c>
      <c r="AK4636" s="1">
        <v>51</v>
      </c>
    </row>
    <row r="4637" spans="1:37" x14ac:dyDescent="0.2">
      <c r="A4637" t="s">
        <v>4635</v>
      </c>
      <c r="B4637" t="s">
        <v>5168</v>
      </c>
      <c r="C4637" t="s">
        <v>5481</v>
      </c>
      <c r="D4637" t="s">
        <v>14084</v>
      </c>
      <c r="E4637" t="s">
        <v>6426</v>
      </c>
      <c r="F4637" s="35" t="s">
        <v>14098</v>
      </c>
      <c r="G4637" s="1" t="s">
        <v>5104</v>
      </c>
      <c r="H4637" s="1" t="s">
        <v>5104</v>
      </c>
      <c r="I4637" s="3">
        <v>11</v>
      </c>
      <c r="J4637" s="1">
        <v>0</v>
      </c>
      <c r="K4637" s="1">
        <v>0</v>
      </c>
      <c r="L4637" s="3">
        <v>1</v>
      </c>
      <c r="M4637" s="6">
        <v>48.6</v>
      </c>
      <c r="N4637" s="13">
        <v>48.6</v>
      </c>
      <c r="O4637" s="3">
        <v>44</v>
      </c>
      <c r="P4637" s="1">
        <v>0.98</v>
      </c>
      <c r="Q4637" s="1">
        <v>0.98</v>
      </c>
      <c r="R4637" s="3">
        <v>47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100</v>
      </c>
      <c r="Z4637" s="1">
        <v>0</v>
      </c>
      <c r="AA4637" s="1">
        <v>0</v>
      </c>
      <c r="AB4637" s="1">
        <v>0</v>
      </c>
      <c r="AC4637" s="3">
        <v>11</v>
      </c>
      <c r="AD4637" s="1">
        <v>-3.0872732999999999E-2</v>
      </c>
      <c r="AE4637" s="1">
        <v>-0.113818620885237</v>
      </c>
      <c r="AF4637" s="1">
        <v>3</v>
      </c>
      <c r="AG4637" s="1">
        <v>3</v>
      </c>
      <c r="AH4637" s="1">
        <v>11</v>
      </c>
      <c r="AI4637" s="1">
        <v>3</v>
      </c>
      <c r="AJ4637" s="1">
        <v>3</v>
      </c>
      <c r="AK4637" s="1">
        <v>51</v>
      </c>
    </row>
    <row r="4638" spans="1:37" x14ac:dyDescent="0.2">
      <c r="A4638" t="s">
        <v>4636</v>
      </c>
      <c r="B4638" t="s">
        <v>5168</v>
      </c>
      <c r="C4638" t="s">
        <v>5481</v>
      </c>
      <c r="D4638" t="s">
        <v>14084</v>
      </c>
      <c r="E4638" t="s">
        <v>14099</v>
      </c>
      <c r="F4638" s="35" t="s">
        <v>14939</v>
      </c>
      <c r="G4638" s="1" t="s">
        <v>5104</v>
      </c>
      <c r="H4638" s="1" t="s">
        <v>5104</v>
      </c>
      <c r="I4638" s="3">
        <v>1</v>
      </c>
      <c r="J4638" s="1">
        <v>0</v>
      </c>
      <c r="K4638" s="1">
        <v>0</v>
      </c>
      <c r="L4638" s="3">
        <v>1</v>
      </c>
      <c r="M4638" s="6">
        <v>20.100000000000001</v>
      </c>
      <c r="N4638" s="13">
        <v>20.100000000000001</v>
      </c>
      <c r="O4638" s="3">
        <v>44</v>
      </c>
      <c r="P4638" s="1" t="s">
        <v>2</v>
      </c>
      <c r="Q4638" s="1">
        <v>1.4020999999999999</v>
      </c>
      <c r="R4638" s="3" t="s">
        <v>14989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100</v>
      </c>
      <c r="Z4638" s="1">
        <v>0</v>
      </c>
      <c r="AA4638" s="1">
        <v>0</v>
      </c>
      <c r="AB4638" s="1">
        <v>0</v>
      </c>
      <c r="AC4638" s="3">
        <v>11</v>
      </c>
      <c r="AD4638" s="1">
        <v>-3.0872732999999999E-2</v>
      </c>
      <c r="AE4638" s="1">
        <v>-0.113818620885237</v>
      </c>
      <c r="AF4638" s="1">
        <v>3</v>
      </c>
      <c r="AG4638" s="1">
        <v>3</v>
      </c>
      <c r="AH4638" s="1">
        <v>11</v>
      </c>
      <c r="AI4638" s="1">
        <v>1</v>
      </c>
      <c r="AJ4638" s="1">
        <v>1</v>
      </c>
      <c r="AK4638" s="1">
        <v>51</v>
      </c>
    </row>
    <row r="4639" spans="1:37" x14ac:dyDescent="0.2">
      <c r="A4639" t="s">
        <v>4637</v>
      </c>
      <c r="B4639" t="s">
        <v>5168</v>
      </c>
      <c r="C4639" t="s">
        <v>5481</v>
      </c>
      <c r="D4639" t="s">
        <v>14084</v>
      </c>
      <c r="E4639" t="s">
        <v>8183</v>
      </c>
      <c r="F4639" s="35" t="s">
        <v>14100</v>
      </c>
      <c r="G4639" s="1" t="s">
        <v>5104</v>
      </c>
      <c r="H4639" s="1" t="s">
        <v>5104</v>
      </c>
      <c r="I4639" s="3">
        <v>1</v>
      </c>
      <c r="J4639" s="1">
        <v>0</v>
      </c>
      <c r="K4639" s="1">
        <v>0</v>
      </c>
      <c r="L4639" s="3">
        <v>1</v>
      </c>
      <c r="M4639" s="6">
        <v>25.1</v>
      </c>
      <c r="N4639" s="13">
        <v>25.1</v>
      </c>
      <c r="O4639" s="3">
        <v>44</v>
      </c>
      <c r="P4639" s="1">
        <v>0.98499999999999999</v>
      </c>
      <c r="Q4639" s="1">
        <v>0.98499999999999999</v>
      </c>
      <c r="R4639" s="3">
        <v>47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100</v>
      </c>
      <c r="Z4639" s="1">
        <v>0</v>
      </c>
      <c r="AA4639" s="1">
        <v>0</v>
      </c>
      <c r="AB4639" s="1">
        <v>0</v>
      </c>
      <c r="AC4639" s="3">
        <v>11</v>
      </c>
      <c r="AD4639" s="1">
        <v>-3.0872732999999999E-2</v>
      </c>
      <c r="AE4639" s="1">
        <v>-0.113818620885237</v>
      </c>
      <c r="AF4639" s="1">
        <v>3</v>
      </c>
      <c r="AG4639" s="1">
        <v>3</v>
      </c>
      <c r="AH4639" s="1">
        <v>11</v>
      </c>
      <c r="AI4639" s="1">
        <v>2</v>
      </c>
      <c r="AJ4639" s="1">
        <v>2</v>
      </c>
      <c r="AK4639" s="1">
        <v>51</v>
      </c>
    </row>
    <row r="4640" spans="1:37" x14ac:dyDescent="0.2">
      <c r="A4640" t="s">
        <v>4638</v>
      </c>
      <c r="B4640" t="s">
        <v>5168</v>
      </c>
      <c r="C4640" t="s">
        <v>5481</v>
      </c>
      <c r="D4640" t="s">
        <v>14084</v>
      </c>
      <c r="E4640" t="s">
        <v>6033</v>
      </c>
      <c r="F4640" s="35" t="s">
        <v>14101</v>
      </c>
      <c r="G4640" s="1" t="s">
        <v>5104</v>
      </c>
      <c r="H4640" s="1" t="s">
        <v>5104</v>
      </c>
      <c r="I4640" s="3">
        <v>1</v>
      </c>
      <c r="J4640" s="1">
        <v>0</v>
      </c>
      <c r="K4640" s="1">
        <v>0</v>
      </c>
      <c r="L4640" s="3">
        <v>1</v>
      </c>
      <c r="M4640" s="6">
        <v>10.9</v>
      </c>
      <c r="N4640" s="13">
        <v>10.9</v>
      </c>
      <c r="O4640" s="3">
        <v>44</v>
      </c>
      <c r="P4640" s="1">
        <v>0.98</v>
      </c>
      <c r="Q4640" s="1">
        <v>0.98</v>
      </c>
      <c r="R4640" s="3">
        <v>47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100</v>
      </c>
      <c r="Z4640" s="1">
        <v>0</v>
      </c>
      <c r="AA4640" s="1">
        <v>0</v>
      </c>
      <c r="AB4640" s="1">
        <v>0</v>
      </c>
      <c r="AC4640" s="3">
        <v>11</v>
      </c>
      <c r="AD4640" s="1">
        <v>-3.0872732999999999E-2</v>
      </c>
      <c r="AE4640" s="1">
        <v>-0.113818620885237</v>
      </c>
      <c r="AF4640" s="1">
        <v>3</v>
      </c>
      <c r="AG4640" s="1">
        <v>3</v>
      </c>
      <c r="AH4640" s="1">
        <v>11</v>
      </c>
      <c r="AI4640" s="1">
        <v>1</v>
      </c>
      <c r="AJ4640" s="1">
        <v>1</v>
      </c>
      <c r="AK4640" s="1">
        <v>51</v>
      </c>
    </row>
    <row r="4641" spans="1:37" x14ac:dyDescent="0.2">
      <c r="A4641" t="s">
        <v>4639</v>
      </c>
      <c r="B4641" t="s">
        <v>5168</v>
      </c>
      <c r="C4641" t="s">
        <v>5481</v>
      </c>
      <c r="D4641" t="s">
        <v>14084</v>
      </c>
      <c r="E4641" t="s">
        <v>14102</v>
      </c>
      <c r="F4641" s="35" t="s">
        <v>14103</v>
      </c>
      <c r="G4641" s="1" t="s">
        <v>5104</v>
      </c>
      <c r="H4641" s="1" t="s">
        <v>5104</v>
      </c>
      <c r="I4641" s="3">
        <v>1</v>
      </c>
      <c r="J4641" s="1">
        <v>0</v>
      </c>
      <c r="K4641" s="1">
        <v>0</v>
      </c>
      <c r="L4641" s="3">
        <v>1</v>
      </c>
      <c r="M4641" s="6">
        <v>26.5</v>
      </c>
      <c r="N4641" s="13">
        <v>26.5</v>
      </c>
      <c r="O4641" s="3">
        <v>44</v>
      </c>
      <c r="P4641" s="1">
        <v>0.99</v>
      </c>
      <c r="Q4641" s="1">
        <v>0.99</v>
      </c>
      <c r="R4641" s="3">
        <v>47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100</v>
      </c>
      <c r="Z4641" s="1">
        <v>0</v>
      </c>
      <c r="AA4641" s="1">
        <v>0</v>
      </c>
      <c r="AB4641" s="1">
        <v>0</v>
      </c>
      <c r="AC4641" s="3">
        <v>11</v>
      </c>
      <c r="AD4641" s="1">
        <v>-3.0872732999999999E-2</v>
      </c>
      <c r="AE4641" s="1">
        <v>-0.113818620885237</v>
      </c>
      <c r="AF4641" s="1">
        <v>3</v>
      </c>
      <c r="AG4641" s="1">
        <v>3</v>
      </c>
      <c r="AH4641" s="1">
        <v>11</v>
      </c>
      <c r="AI4641" s="1">
        <v>2</v>
      </c>
      <c r="AJ4641" s="1">
        <v>2</v>
      </c>
      <c r="AK4641" s="1">
        <v>51</v>
      </c>
    </row>
    <row r="4642" spans="1:37" x14ac:dyDescent="0.2">
      <c r="A4642" t="s">
        <v>4640</v>
      </c>
      <c r="B4642" t="s">
        <v>5168</v>
      </c>
      <c r="C4642" t="s">
        <v>5481</v>
      </c>
      <c r="D4642" t="s">
        <v>14084</v>
      </c>
      <c r="E4642" t="s">
        <v>14104</v>
      </c>
      <c r="F4642" s="35" t="s">
        <v>14939</v>
      </c>
      <c r="G4642" s="1" t="s">
        <v>5104</v>
      </c>
      <c r="H4642" s="1" t="s">
        <v>5104</v>
      </c>
      <c r="I4642" s="3">
        <v>1</v>
      </c>
      <c r="J4642" s="1">
        <v>0</v>
      </c>
      <c r="K4642" s="1">
        <v>0</v>
      </c>
      <c r="L4642" s="3">
        <v>1</v>
      </c>
      <c r="M4642" s="6">
        <v>18</v>
      </c>
      <c r="N4642" s="13">
        <v>18</v>
      </c>
      <c r="O4642" s="3">
        <v>1</v>
      </c>
      <c r="P4642" s="1" t="s">
        <v>2</v>
      </c>
      <c r="Q4642" s="1">
        <v>1.6973</v>
      </c>
      <c r="R4642" s="3" t="s">
        <v>14989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100</v>
      </c>
      <c r="Z4642" s="1">
        <v>0</v>
      </c>
      <c r="AA4642" s="1">
        <v>0</v>
      </c>
      <c r="AB4642" s="1">
        <v>0</v>
      </c>
      <c r="AC4642" s="3">
        <v>1</v>
      </c>
      <c r="AD4642" s="1">
        <v>-3.0872732999999999E-2</v>
      </c>
      <c r="AE4642" s="1">
        <v>-0.113818620885237</v>
      </c>
      <c r="AF4642" s="1">
        <v>3</v>
      </c>
      <c r="AG4642" s="1">
        <v>3</v>
      </c>
      <c r="AH4642" s="15">
        <v>1</v>
      </c>
      <c r="AI4642" s="1">
        <v>1</v>
      </c>
      <c r="AJ4642" s="1">
        <v>1</v>
      </c>
      <c r="AK4642" s="1">
        <v>51</v>
      </c>
    </row>
    <row r="4643" spans="1:37" x14ac:dyDescent="0.2">
      <c r="A4643" t="s">
        <v>4641</v>
      </c>
      <c r="B4643" t="s">
        <v>5168</v>
      </c>
      <c r="C4643" t="s">
        <v>5481</v>
      </c>
      <c r="D4643" t="s">
        <v>14084</v>
      </c>
      <c r="E4643" t="s">
        <v>14105</v>
      </c>
      <c r="F4643" s="35" t="s">
        <v>14939</v>
      </c>
      <c r="G4643" s="1" t="s">
        <v>5104</v>
      </c>
      <c r="H4643" s="1" t="s">
        <v>5104</v>
      </c>
      <c r="I4643" s="3">
        <v>1</v>
      </c>
      <c r="J4643" s="1">
        <v>0</v>
      </c>
      <c r="K4643" s="1">
        <v>0</v>
      </c>
      <c r="L4643" s="3">
        <v>1</v>
      </c>
      <c r="M4643" s="6">
        <v>19.100000000000001</v>
      </c>
      <c r="N4643" s="13">
        <v>19.100000000000001</v>
      </c>
      <c r="O4643" s="3">
        <v>44</v>
      </c>
      <c r="P4643" s="1" t="s">
        <v>2</v>
      </c>
      <c r="Q4643" s="1">
        <v>2.5752000000000002</v>
      </c>
      <c r="R4643" s="3" t="s">
        <v>14989</v>
      </c>
      <c r="S4643" s="1">
        <v>20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60</v>
      </c>
      <c r="Z4643" s="1">
        <v>20</v>
      </c>
      <c r="AA4643" s="1">
        <v>0</v>
      </c>
      <c r="AB4643" s="1">
        <v>0</v>
      </c>
      <c r="AC4643" s="3">
        <v>1</v>
      </c>
      <c r="AD4643" s="1">
        <v>4.9376569999999998E-3</v>
      </c>
      <c r="AE4643" s="1">
        <v>-9.81972587275559E-2</v>
      </c>
      <c r="AF4643" s="1">
        <v>3</v>
      </c>
      <c r="AG4643" s="1">
        <v>3</v>
      </c>
      <c r="AH4643" s="15">
        <v>1</v>
      </c>
      <c r="AI4643" s="1">
        <v>1</v>
      </c>
      <c r="AJ4643" s="1">
        <v>1</v>
      </c>
      <c r="AK4643" s="1">
        <v>51</v>
      </c>
    </row>
    <row r="4644" spans="1:37" x14ac:dyDescent="0.2">
      <c r="A4644" t="s">
        <v>4642</v>
      </c>
      <c r="B4644" t="s">
        <v>5168</v>
      </c>
      <c r="C4644" t="s">
        <v>5481</v>
      </c>
      <c r="D4644" t="s">
        <v>14084</v>
      </c>
      <c r="E4644" t="s">
        <v>14106</v>
      </c>
      <c r="F4644" s="35" t="s">
        <v>14107</v>
      </c>
      <c r="G4644" s="1" t="s">
        <v>5104</v>
      </c>
      <c r="H4644" s="1" t="s">
        <v>5104</v>
      </c>
      <c r="I4644" s="3">
        <v>1</v>
      </c>
      <c r="J4644" s="1">
        <v>0</v>
      </c>
      <c r="K4644" s="1">
        <v>0</v>
      </c>
      <c r="L4644" s="3">
        <v>1</v>
      </c>
      <c r="M4644" s="6">
        <v>24</v>
      </c>
      <c r="N4644" s="13">
        <v>24</v>
      </c>
      <c r="O4644" s="3">
        <v>44</v>
      </c>
      <c r="P4644" s="1">
        <v>0.98499999999999999</v>
      </c>
      <c r="Q4644" s="1">
        <v>0.98499999999999999</v>
      </c>
      <c r="R4644" s="3">
        <v>47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100</v>
      </c>
      <c r="Z4644" s="1">
        <v>0</v>
      </c>
      <c r="AA4644" s="1">
        <v>0</v>
      </c>
      <c r="AB4644" s="1">
        <v>0</v>
      </c>
      <c r="AC4644" s="3">
        <v>11</v>
      </c>
      <c r="AD4644" s="1">
        <v>-3.0872732999999999E-2</v>
      </c>
      <c r="AE4644" s="1">
        <v>-0.113818620885237</v>
      </c>
      <c r="AF4644" s="1">
        <v>3</v>
      </c>
      <c r="AG4644" s="1">
        <v>3</v>
      </c>
      <c r="AH4644" s="1">
        <v>11</v>
      </c>
      <c r="AI4644" s="1">
        <v>1</v>
      </c>
      <c r="AJ4644" s="1">
        <v>1</v>
      </c>
      <c r="AK4644" s="1">
        <v>51</v>
      </c>
    </row>
    <row r="4645" spans="1:37" x14ac:dyDescent="0.2">
      <c r="A4645" t="s">
        <v>4643</v>
      </c>
      <c r="B4645" t="s">
        <v>5168</v>
      </c>
      <c r="C4645" t="s">
        <v>5169</v>
      </c>
      <c r="D4645" t="s">
        <v>14108</v>
      </c>
      <c r="E4645" t="s">
        <v>5537</v>
      </c>
      <c r="F4645" s="35" t="s">
        <v>14109</v>
      </c>
      <c r="G4645" s="1" t="s">
        <v>5104</v>
      </c>
      <c r="H4645" s="1" t="s">
        <v>5104</v>
      </c>
      <c r="I4645" s="3">
        <v>1</v>
      </c>
      <c r="J4645" s="1">
        <v>0</v>
      </c>
      <c r="K4645" s="1">
        <v>1</v>
      </c>
      <c r="L4645" s="3">
        <v>1</v>
      </c>
      <c r="M4645" s="6">
        <v>212</v>
      </c>
      <c r="N4645" s="13">
        <v>212</v>
      </c>
      <c r="O4645" s="3">
        <v>44</v>
      </c>
      <c r="P4645" s="1">
        <v>1</v>
      </c>
      <c r="Q4645" s="1">
        <v>1</v>
      </c>
      <c r="R4645" s="3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80</v>
      </c>
      <c r="Z4645" s="1">
        <v>20</v>
      </c>
      <c r="AA4645" s="1">
        <v>0</v>
      </c>
      <c r="AB4645" s="1">
        <v>0</v>
      </c>
      <c r="AC4645" s="3">
        <v>1</v>
      </c>
      <c r="AD4645" s="1">
        <v>-3.0572976000000002E-2</v>
      </c>
      <c r="AE4645" s="1">
        <v>-0.11668543370225801</v>
      </c>
      <c r="AF4645" s="1">
        <v>3</v>
      </c>
      <c r="AG4645" s="1">
        <v>3</v>
      </c>
      <c r="AH4645" s="15">
        <v>1</v>
      </c>
      <c r="AI4645" s="1">
        <v>1</v>
      </c>
      <c r="AJ4645" s="1">
        <v>1</v>
      </c>
      <c r="AK4645" s="1">
        <v>51</v>
      </c>
    </row>
    <row r="4646" spans="1:37" x14ac:dyDescent="0.2">
      <c r="A4646" t="s">
        <v>4644</v>
      </c>
      <c r="B4646" t="s">
        <v>5168</v>
      </c>
      <c r="C4646" t="s">
        <v>5169</v>
      </c>
      <c r="D4646" t="s">
        <v>14108</v>
      </c>
      <c r="E4646" t="s">
        <v>10846</v>
      </c>
      <c r="F4646" s="35" t="s">
        <v>14110</v>
      </c>
      <c r="G4646" s="1" t="s">
        <v>5104</v>
      </c>
      <c r="H4646" s="1" t="s">
        <v>5104</v>
      </c>
      <c r="I4646" s="3">
        <v>1</v>
      </c>
      <c r="J4646" s="1">
        <v>1</v>
      </c>
      <c r="K4646" s="1">
        <v>1</v>
      </c>
      <c r="L4646" s="3">
        <v>1</v>
      </c>
      <c r="M4646" s="6">
        <v>173</v>
      </c>
      <c r="N4646" s="13">
        <v>173</v>
      </c>
      <c r="O4646" s="3">
        <v>44</v>
      </c>
      <c r="P4646" s="1" t="s">
        <v>2</v>
      </c>
      <c r="Q4646" s="1">
        <v>1.2291000000000001</v>
      </c>
      <c r="R4646" s="3" t="s">
        <v>14989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80</v>
      </c>
      <c r="Z4646" s="1">
        <v>20</v>
      </c>
      <c r="AA4646" s="1">
        <v>0</v>
      </c>
      <c r="AB4646" s="1">
        <v>0</v>
      </c>
      <c r="AC4646" s="3">
        <v>11</v>
      </c>
      <c r="AD4646" s="1">
        <v>-3.0572976000000002E-2</v>
      </c>
      <c r="AE4646" s="1">
        <v>-0.11668543370225801</v>
      </c>
      <c r="AF4646" s="1">
        <v>3</v>
      </c>
      <c r="AG4646" s="1">
        <v>3</v>
      </c>
      <c r="AH4646" s="1">
        <v>11</v>
      </c>
      <c r="AI4646" s="1">
        <v>2</v>
      </c>
      <c r="AJ4646" s="1">
        <v>2</v>
      </c>
      <c r="AK4646" s="1">
        <v>51</v>
      </c>
    </row>
    <row r="4647" spans="1:37" x14ac:dyDescent="0.2">
      <c r="A4647" t="s">
        <v>4645</v>
      </c>
      <c r="B4647" t="s">
        <v>5123</v>
      </c>
      <c r="C4647" t="s">
        <v>5383</v>
      </c>
      <c r="D4647" t="s">
        <v>14111</v>
      </c>
      <c r="E4647" t="s">
        <v>6097</v>
      </c>
      <c r="F4647" s="35" t="s">
        <v>14112</v>
      </c>
      <c r="G4647" s="1" t="s">
        <v>5104</v>
      </c>
      <c r="H4647" s="1" t="s">
        <v>5104</v>
      </c>
      <c r="I4647" s="3">
        <v>1</v>
      </c>
      <c r="J4647" s="1">
        <v>0</v>
      </c>
      <c r="K4647" s="1">
        <v>0</v>
      </c>
      <c r="L4647" s="3">
        <v>1</v>
      </c>
      <c r="M4647" s="6">
        <v>60</v>
      </c>
      <c r="N4647" s="13">
        <v>60</v>
      </c>
      <c r="O4647" s="3">
        <v>44</v>
      </c>
      <c r="P4647" s="1">
        <v>3.2450000000000001</v>
      </c>
      <c r="Q4647" s="1">
        <v>3.2450000000000001</v>
      </c>
      <c r="R4647" s="3">
        <v>47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30</v>
      </c>
      <c r="AB4647" s="1">
        <v>70</v>
      </c>
      <c r="AC4647" s="3">
        <v>11</v>
      </c>
      <c r="AD4647" s="1">
        <v>-9.6594105999999999E-2</v>
      </c>
      <c r="AE4647" s="1">
        <v>4.78638274247703E-2</v>
      </c>
      <c r="AF4647" s="1">
        <v>1</v>
      </c>
      <c r="AG4647" s="1">
        <v>1</v>
      </c>
      <c r="AH4647" s="1">
        <v>11</v>
      </c>
      <c r="AI4647" s="1">
        <v>3</v>
      </c>
      <c r="AJ4647" s="1">
        <v>3</v>
      </c>
      <c r="AK4647" s="1">
        <v>51</v>
      </c>
    </row>
    <row r="4648" spans="1:37" x14ac:dyDescent="0.2">
      <c r="A4648" t="s">
        <v>4646</v>
      </c>
      <c r="B4648" t="s">
        <v>5123</v>
      </c>
      <c r="C4648" t="s">
        <v>5383</v>
      </c>
      <c r="D4648" t="s">
        <v>14111</v>
      </c>
      <c r="E4648" t="s">
        <v>12354</v>
      </c>
      <c r="F4648" s="35" t="s">
        <v>14113</v>
      </c>
      <c r="G4648" s="1" t="s">
        <v>5104</v>
      </c>
      <c r="H4648" s="1" t="s">
        <v>5104</v>
      </c>
      <c r="I4648" s="3">
        <v>1</v>
      </c>
      <c r="J4648" s="1">
        <v>0</v>
      </c>
      <c r="K4648" s="1">
        <v>0</v>
      </c>
      <c r="L4648" s="3">
        <v>1</v>
      </c>
      <c r="M4648" s="6">
        <v>76.900000000000006</v>
      </c>
      <c r="N4648" s="13">
        <v>76.900000000000006</v>
      </c>
      <c r="O4648" s="3">
        <v>44</v>
      </c>
      <c r="P4648" s="1">
        <v>3.5</v>
      </c>
      <c r="Q4648" s="1">
        <v>3.5</v>
      </c>
      <c r="R4648" s="3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30</v>
      </c>
      <c r="AB4648" s="1">
        <v>70</v>
      </c>
      <c r="AC4648" s="3">
        <v>11</v>
      </c>
      <c r="AD4648" s="1">
        <v>-9.6594105999999999E-2</v>
      </c>
      <c r="AE4648" s="1">
        <v>4.78638274247703E-2</v>
      </c>
      <c r="AF4648" s="1">
        <v>1</v>
      </c>
      <c r="AG4648" s="1">
        <v>1</v>
      </c>
      <c r="AH4648" s="1">
        <v>11</v>
      </c>
      <c r="AI4648" s="1">
        <v>2</v>
      </c>
      <c r="AJ4648" s="1">
        <v>2</v>
      </c>
      <c r="AK4648" s="1">
        <v>51</v>
      </c>
    </row>
    <row r="4649" spans="1:37" x14ac:dyDescent="0.2">
      <c r="A4649" t="s">
        <v>4647</v>
      </c>
      <c r="B4649" t="s">
        <v>5123</v>
      </c>
      <c r="C4649" t="s">
        <v>5383</v>
      </c>
      <c r="D4649" t="s">
        <v>14111</v>
      </c>
      <c r="E4649" t="s">
        <v>14114</v>
      </c>
      <c r="F4649" s="35" t="s">
        <v>14115</v>
      </c>
      <c r="G4649" s="1" t="s">
        <v>5104</v>
      </c>
      <c r="H4649" s="1" t="s">
        <v>5104</v>
      </c>
      <c r="I4649" s="3">
        <v>1</v>
      </c>
      <c r="J4649" s="1">
        <v>1</v>
      </c>
      <c r="K4649" s="1">
        <v>1</v>
      </c>
      <c r="L4649" s="3">
        <v>1</v>
      </c>
      <c r="M4649" s="6">
        <v>80</v>
      </c>
      <c r="N4649" s="13">
        <v>80</v>
      </c>
      <c r="O4649" s="3">
        <v>44</v>
      </c>
      <c r="P4649" s="1">
        <v>3.3675000000000002</v>
      </c>
      <c r="Q4649" s="1">
        <v>3.3675000000000002</v>
      </c>
      <c r="R4649" s="3">
        <v>47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30</v>
      </c>
      <c r="AB4649" s="1">
        <v>70</v>
      </c>
      <c r="AC4649" s="3">
        <v>11</v>
      </c>
      <c r="AD4649" s="1">
        <v>-9.6594105999999999E-2</v>
      </c>
      <c r="AE4649" s="1">
        <v>4.78638274247703E-2</v>
      </c>
      <c r="AF4649" s="1">
        <v>1</v>
      </c>
      <c r="AG4649" s="1">
        <v>1</v>
      </c>
      <c r="AH4649" s="1">
        <v>11</v>
      </c>
      <c r="AI4649" s="1">
        <v>1</v>
      </c>
      <c r="AJ4649" s="1">
        <v>1</v>
      </c>
      <c r="AK4649" s="1">
        <v>51</v>
      </c>
    </row>
    <row r="4650" spans="1:37" x14ac:dyDescent="0.2">
      <c r="A4650" t="s">
        <v>4648</v>
      </c>
      <c r="B4650" t="s">
        <v>5554</v>
      </c>
      <c r="C4650" t="s">
        <v>5555</v>
      </c>
      <c r="D4650" t="s">
        <v>14116</v>
      </c>
      <c r="E4650" t="s">
        <v>14117</v>
      </c>
      <c r="F4650" s="35" t="s">
        <v>14118</v>
      </c>
      <c r="G4650" s="1" t="s">
        <v>5104</v>
      </c>
      <c r="H4650" s="4" t="s">
        <v>5104</v>
      </c>
      <c r="I4650" s="3">
        <v>2</v>
      </c>
      <c r="J4650" s="1">
        <v>0</v>
      </c>
      <c r="K4650" s="1">
        <v>0</v>
      </c>
      <c r="L4650" s="3">
        <v>1</v>
      </c>
      <c r="M4650" s="6">
        <v>8.8000000000000007</v>
      </c>
      <c r="N4650" s="13">
        <v>8.8000000000000007</v>
      </c>
      <c r="O4650" s="3">
        <v>44</v>
      </c>
      <c r="P4650" s="1">
        <v>2.99</v>
      </c>
      <c r="Q4650" s="1">
        <v>2.99</v>
      </c>
      <c r="R4650" s="3">
        <v>47</v>
      </c>
      <c r="S4650" s="1">
        <v>80</v>
      </c>
      <c r="T4650" s="1">
        <v>0</v>
      </c>
      <c r="U4650" s="1">
        <v>0</v>
      </c>
      <c r="V4650" s="1">
        <v>0</v>
      </c>
      <c r="W4650" s="1">
        <v>10</v>
      </c>
      <c r="X4650" s="1">
        <v>10</v>
      </c>
      <c r="Y4650" s="1">
        <v>0</v>
      </c>
      <c r="Z4650" s="1">
        <v>0</v>
      </c>
      <c r="AA4650" s="1">
        <v>0</v>
      </c>
      <c r="AB4650" s="1">
        <v>0</v>
      </c>
      <c r="AC4650" s="3">
        <v>11</v>
      </c>
      <c r="AD4650" s="1">
        <v>9.8596047000000006E-2</v>
      </c>
      <c r="AE4650" s="1">
        <v>1.8170953361786799E-2</v>
      </c>
      <c r="AF4650" s="1">
        <v>1</v>
      </c>
      <c r="AG4650" s="1">
        <v>1</v>
      </c>
      <c r="AH4650" s="1">
        <v>11</v>
      </c>
      <c r="AI4650" s="1">
        <v>1</v>
      </c>
      <c r="AJ4650" s="1">
        <v>1</v>
      </c>
      <c r="AK4650" s="1">
        <v>51</v>
      </c>
    </row>
    <row r="4651" spans="1:37" x14ac:dyDescent="0.2">
      <c r="A4651" t="s">
        <v>4649</v>
      </c>
      <c r="B4651" t="s">
        <v>5554</v>
      </c>
      <c r="C4651" t="s">
        <v>5555</v>
      </c>
      <c r="D4651" t="s">
        <v>14116</v>
      </c>
      <c r="E4651" t="s">
        <v>8834</v>
      </c>
      <c r="F4651" s="35" t="s">
        <v>14119</v>
      </c>
      <c r="G4651" s="1" t="s">
        <v>5104</v>
      </c>
      <c r="H4651" s="4" t="s">
        <v>5104</v>
      </c>
      <c r="I4651" s="3">
        <v>2</v>
      </c>
      <c r="J4651" s="1">
        <v>0</v>
      </c>
      <c r="K4651" s="1">
        <v>0</v>
      </c>
      <c r="L4651" s="3">
        <v>1</v>
      </c>
      <c r="M4651" s="6">
        <v>11.1</v>
      </c>
      <c r="N4651" s="13">
        <v>11.1</v>
      </c>
      <c r="O4651" s="3">
        <v>44</v>
      </c>
      <c r="P4651" s="1" t="s">
        <v>2</v>
      </c>
      <c r="Q4651" s="1">
        <v>3.7019000000000002</v>
      </c>
      <c r="R4651" s="3" t="s">
        <v>14989</v>
      </c>
      <c r="S4651" s="1">
        <v>80</v>
      </c>
      <c r="T4651" s="1">
        <v>0</v>
      </c>
      <c r="U4651" s="1">
        <v>0</v>
      </c>
      <c r="V4651" s="1">
        <v>0</v>
      </c>
      <c r="W4651" s="1">
        <v>10</v>
      </c>
      <c r="X4651" s="1">
        <v>10</v>
      </c>
      <c r="Y4651" s="1">
        <v>0</v>
      </c>
      <c r="Z4651" s="1">
        <v>0</v>
      </c>
      <c r="AA4651" s="1">
        <v>0</v>
      </c>
      <c r="AB4651" s="1">
        <v>0</v>
      </c>
      <c r="AC4651" s="3">
        <v>11</v>
      </c>
      <c r="AD4651" s="1">
        <v>9.8596047000000006E-2</v>
      </c>
      <c r="AE4651" s="1">
        <v>1.8170953361786799E-2</v>
      </c>
      <c r="AF4651" s="1">
        <v>1</v>
      </c>
      <c r="AG4651" s="1">
        <v>1</v>
      </c>
      <c r="AH4651" s="1">
        <v>11</v>
      </c>
      <c r="AI4651" s="1">
        <v>1</v>
      </c>
      <c r="AJ4651" s="1">
        <v>1</v>
      </c>
      <c r="AK4651" s="1">
        <v>51</v>
      </c>
    </row>
    <row r="4652" spans="1:37" x14ac:dyDescent="0.2">
      <c r="A4652" t="s">
        <v>4650</v>
      </c>
      <c r="B4652" t="s">
        <v>5554</v>
      </c>
      <c r="C4652" t="s">
        <v>5555</v>
      </c>
      <c r="D4652" t="s">
        <v>14116</v>
      </c>
      <c r="E4652" t="s">
        <v>5319</v>
      </c>
      <c r="F4652" s="35" t="s">
        <v>14120</v>
      </c>
      <c r="G4652" s="1" t="s">
        <v>5104</v>
      </c>
      <c r="H4652" s="1" t="s">
        <v>5104</v>
      </c>
      <c r="I4652" s="3">
        <v>1</v>
      </c>
      <c r="J4652" s="1">
        <v>1</v>
      </c>
      <c r="K4652" s="1">
        <v>1</v>
      </c>
      <c r="L4652" s="3">
        <v>1</v>
      </c>
      <c r="M4652" s="6">
        <v>9.4</v>
      </c>
      <c r="N4652" s="13">
        <v>9.4</v>
      </c>
      <c r="O4652" s="3">
        <v>44</v>
      </c>
      <c r="P4652" s="1" t="s">
        <v>2</v>
      </c>
      <c r="Q4652" s="1">
        <v>4.4622999999999999</v>
      </c>
      <c r="R4652" s="3" t="s">
        <v>14989</v>
      </c>
      <c r="S4652" s="1">
        <v>80</v>
      </c>
      <c r="T4652" s="1">
        <v>0</v>
      </c>
      <c r="U4652" s="1">
        <v>0</v>
      </c>
      <c r="V4652" s="1">
        <v>0</v>
      </c>
      <c r="W4652" s="1">
        <v>10</v>
      </c>
      <c r="X4652" s="1">
        <v>10</v>
      </c>
      <c r="Y4652" s="1">
        <v>0</v>
      </c>
      <c r="Z4652" s="1">
        <v>0</v>
      </c>
      <c r="AA4652" s="1">
        <v>0</v>
      </c>
      <c r="AB4652" s="1">
        <v>0</v>
      </c>
      <c r="AC4652" s="3">
        <v>11</v>
      </c>
      <c r="AD4652" s="1">
        <v>9.8596047000000006E-2</v>
      </c>
      <c r="AE4652" s="1">
        <v>1.8170953361786701E-2</v>
      </c>
      <c r="AF4652" s="1">
        <v>1</v>
      </c>
      <c r="AG4652" s="1">
        <v>1</v>
      </c>
      <c r="AH4652" s="1">
        <v>11</v>
      </c>
      <c r="AI4652" s="1">
        <v>2</v>
      </c>
      <c r="AJ4652" s="1">
        <v>2</v>
      </c>
      <c r="AK4652" s="1">
        <v>51</v>
      </c>
    </row>
    <row r="4653" spans="1:37" x14ac:dyDescent="0.2">
      <c r="A4653" t="s">
        <v>4651</v>
      </c>
      <c r="B4653" t="s">
        <v>5554</v>
      </c>
      <c r="C4653" t="s">
        <v>5555</v>
      </c>
      <c r="D4653" t="s">
        <v>14116</v>
      </c>
      <c r="E4653" t="s">
        <v>14121</v>
      </c>
      <c r="F4653" s="35" t="s">
        <v>14122</v>
      </c>
      <c r="G4653" s="1" t="s">
        <v>5104</v>
      </c>
      <c r="H4653" s="1" t="s">
        <v>5104</v>
      </c>
      <c r="I4653" s="3">
        <v>1</v>
      </c>
      <c r="J4653" s="1">
        <v>1</v>
      </c>
      <c r="K4653" s="1">
        <v>1</v>
      </c>
      <c r="L4653" s="3">
        <v>1</v>
      </c>
      <c r="M4653" s="6">
        <v>2.1</v>
      </c>
      <c r="N4653" s="13">
        <v>2.1</v>
      </c>
      <c r="O4653" s="3">
        <v>44</v>
      </c>
      <c r="P4653" s="1">
        <v>3.9775</v>
      </c>
      <c r="Q4653" s="1">
        <v>3.9775</v>
      </c>
      <c r="R4653" s="3">
        <v>47</v>
      </c>
      <c r="S4653" s="1">
        <v>80</v>
      </c>
      <c r="T4653" s="1">
        <v>0</v>
      </c>
      <c r="U4653" s="1">
        <v>0</v>
      </c>
      <c r="V4653" s="1">
        <v>0</v>
      </c>
      <c r="W4653" s="1">
        <v>10</v>
      </c>
      <c r="X4653" s="1">
        <v>10</v>
      </c>
      <c r="Y4653" s="1">
        <v>0</v>
      </c>
      <c r="Z4653" s="1">
        <v>0</v>
      </c>
      <c r="AA4653" s="1">
        <v>0</v>
      </c>
      <c r="AB4653" s="1">
        <v>0</v>
      </c>
      <c r="AC4653" s="3">
        <v>11</v>
      </c>
      <c r="AD4653" s="1">
        <v>9.8596047000000006E-2</v>
      </c>
      <c r="AE4653" s="1">
        <v>1.8170953361786701E-2</v>
      </c>
      <c r="AF4653" s="1">
        <v>1</v>
      </c>
      <c r="AG4653" s="1">
        <v>1</v>
      </c>
      <c r="AH4653" s="1">
        <v>11</v>
      </c>
      <c r="AI4653" s="1">
        <v>14</v>
      </c>
      <c r="AJ4653" s="1">
        <v>14</v>
      </c>
      <c r="AK4653" s="1">
        <v>51</v>
      </c>
    </row>
    <row r="4654" spans="1:37" x14ac:dyDescent="0.2">
      <c r="A4654" t="s">
        <v>4652</v>
      </c>
      <c r="B4654" t="s">
        <v>5554</v>
      </c>
      <c r="C4654" t="s">
        <v>5555</v>
      </c>
      <c r="D4654" t="s">
        <v>14116</v>
      </c>
      <c r="E4654" t="s">
        <v>14123</v>
      </c>
      <c r="F4654" s="35" t="s">
        <v>14124</v>
      </c>
      <c r="G4654" s="1" t="s">
        <v>5106</v>
      </c>
      <c r="H4654" s="1" t="s">
        <v>5106</v>
      </c>
      <c r="I4654" s="3">
        <v>1</v>
      </c>
      <c r="J4654" s="1">
        <v>0</v>
      </c>
      <c r="K4654" s="1">
        <v>0</v>
      </c>
      <c r="L4654" s="3">
        <v>1</v>
      </c>
      <c r="M4654" s="6" t="s">
        <v>2</v>
      </c>
      <c r="N4654" s="13">
        <v>3.7</v>
      </c>
      <c r="O4654" s="3" t="s">
        <v>14989</v>
      </c>
      <c r="P4654" s="1">
        <v>3.9550000000000001</v>
      </c>
      <c r="Q4654" s="1">
        <v>3.9550000000000001</v>
      </c>
      <c r="R4654" s="3">
        <v>47</v>
      </c>
      <c r="S4654" s="1">
        <v>80</v>
      </c>
      <c r="T4654" s="1">
        <v>0</v>
      </c>
      <c r="U4654" s="1">
        <v>0</v>
      </c>
      <c r="V4654" s="1">
        <v>0</v>
      </c>
      <c r="W4654" s="1">
        <v>10</v>
      </c>
      <c r="X4654" s="1">
        <v>10</v>
      </c>
      <c r="Y4654" s="1">
        <v>0</v>
      </c>
      <c r="Z4654" s="1">
        <v>0</v>
      </c>
      <c r="AA4654" s="1">
        <v>0</v>
      </c>
      <c r="AB4654" s="1">
        <v>0</v>
      </c>
      <c r="AC4654" s="3">
        <v>11</v>
      </c>
      <c r="AD4654" s="1">
        <v>9.8596047000000006E-2</v>
      </c>
      <c r="AE4654" s="1">
        <v>1.8170953361786701E-2</v>
      </c>
      <c r="AF4654" s="1">
        <v>1</v>
      </c>
      <c r="AG4654" s="1">
        <v>1</v>
      </c>
      <c r="AH4654" s="1">
        <v>11</v>
      </c>
      <c r="AI4654" s="1">
        <v>2</v>
      </c>
      <c r="AJ4654" s="1">
        <v>2</v>
      </c>
      <c r="AK4654" s="1">
        <v>51</v>
      </c>
    </row>
    <row r="4655" spans="1:37" x14ac:dyDescent="0.2">
      <c r="A4655" t="s">
        <v>4653</v>
      </c>
      <c r="B4655" t="s">
        <v>5554</v>
      </c>
      <c r="C4655" t="s">
        <v>5555</v>
      </c>
      <c r="D4655" t="s">
        <v>14116</v>
      </c>
      <c r="E4655" t="s">
        <v>7717</v>
      </c>
      <c r="F4655" s="35" t="s">
        <v>14125</v>
      </c>
      <c r="G4655" s="1" t="s">
        <v>5106</v>
      </c>
      <c r="H4655" s="1" t="s">
        <v>5106</v>
      </c>
      <c r="I4655" s="3">
        <v>1</v>
      </c>
      <c r="J4655" s="1">
        <v>0</v>
      </c>
      <c r="K4655" s="1">
        <v>0</v>
      </c>
      <c r="L4655" s="3">
        <v>1</v>
      </c>
      <c r="M4655" s="6">
        <v>3.5</v>
      </c>
      <c r="N4655" s="13">
        <v>3.5</v>
      </c>
      <c r="O4655" s="3">
        <v>1</v>
      </c>
      <c r="P4655" s="1">
        <v>3.9550000000000001</v>
      </c>
      <c r="Q4655" s="1">
        <v>3.9550000000000001</v>
      </c>
      <c r="R4655" s="3">
        <v>47</v>
      </c>
      <c r="S4655" s="1">
        <v>80</v>
      </c>
      <c r="T4655" s="1">
        <v>0</v>
      </c>
      <c r="U4655" s="1">
        <v>0</v>
      </c>
      <c r="V4655" s="1">
        <v>0</v>
      </c>
      <c r="W4655" s="1">
        <v>10</v>
      </c>
      <c r="X4655" s="1">
        <v>10</v>
      </c>
      <c r="Y4655" s="1">
        <v>0</v>
      </c>
      <c r="Z4655" s="1">
        <v>0</v>
      </c>
      <c r="AA4655" s="1">
        <v>0</v>
      </c>
      <c r="AB4655" s="1">
        <v>0</v>
      </c>
      <c r="AC4655" s="3">
        <v>11</v>
      </c>
      <c r="AD4655" s="1">
        <v>9.8596047000000006E-2</v>
      </c>
      <c r="AE4655" s="1">
        <v>1.8170953361786701E-2</v>
      </c>
      <c r="AF4655" s="1">
        <v>1</v>
      </c>
      <c r="AG4655" s="1">
        <v>1</v>
      </c>
      <c r="AH4655" s="1">
        <v>11</v>
      </c>
      <c r="AI4655" s="1">
        <v>1</v>
      </c>
      <c r="AJ4655" s="1">
        <v>1</v>
      </c>
      <c r="AK4655" s="1">
        <v>51</v>
      </c>
    </row>
    <row r="4656" spans="1:37" x14ac:dyDescent="0.2">
      <c r="A4656" t="s">
        <v>4654</v>
      </c>
      <c r="B4656" t="s">
        <v>5554</v>
      </c>
      <c r="C4656" t="s">
        <v>5555</v>
      </c>
      <c r="D4656" t="s">
        <v>14116</v>
      </c>
      <c r="E4656" t="s">
        <v>14126</v>
      </c>
      <c r="F4656" s="35" t="s">
        <v>14127</v>
      </c>
      <c r="G4656" s="1" t="s">
        <v>5104</v>
      </c>
      <c r="H4656" s="1" t="s">
        <v>5104</v>
      </c>
      <c r="I4656" s="3">
        <v>1</v>
      </c>
      <c r="J4656" s="1">
        <v>0</v>
      </c>
      <c r="K4656" s="1">
        <v>0</v>
      </c>
      <c r="L4656" s="3">
        <v>1</v>
      </c>
      <c r="M4656" s="6">
        <f>(1.7+2.4)/2</f>
        <v>2.0499999999999998</v>
      </c>
      <c r="N4656" s="1">
        <f>(1.7+2.4)/2</f>
        <v>2.0499999999999998</v>
      </c>
      <c r="O4656" s="3">
        <v>1</v>
      </c>
      <c r="P4656" s="1" t="s">
        <v>2</v>
      </c>
      <c r="Q4656" s="1">
        <v>2.6818</v>
      </c>
      <c r="R4656" s="3" t="s">
        <v>14989</v>
      </c>
      <c r="S4656" s="1">
        <v>80</v>
      </c>
      <c r="T4656" s="1">
        <v>0</v>
      </c>
      <c r="U4656" s="1">
        <v>0</v>
      </c>
      <c r="V4656" s="1">
        <v>0</v>
      </c>
      <c r="W4656" s="1">
        <v>20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3">
        <v>1</v>
      </c>
      <c r="AD4656" s="1">
        <v>9.6739702999999996E-2</v>
      </c>
      <c r="AE4656" s="1">
        <v>1.7688549988212201E-2</v>
      </c>
      <c r="AF4656" s="1" t="s">
        <v>2</v>
      </c>
      <c r="AG4656" s="1">
        <v>1</v>
      </c>
      <c r="AH4656" s="1" t="s">
        <v>14989</v>
      </c>
      <c r="AI4656" s="1">
        <v>2</v>
      </c>
      <c r="AJ4656" s="1">
        <v>2</v>
      </c>
      <c r="AK4656" s="1">
        <v>51</v>
      </c>
    </row>
    <row r="4657" spans="1:37" x14ac:dyDescent="0.2">
      <c r="A4657" t="s">
        <v>4655</v>
      </c>
      <c r="B4657" t="s">
        <v>5554</v>
      </c>
      <c r="C4657" t="s">
        <v>5555</v>
      </c>
      <c r="D4657" t="s">
        <v>14116</v>
      </c>
      <c r="E4657" t="s">
        <v>14128</v>
      </c>
      <c r="F4657" s="35" t="s">
        <v>14129</v>
      </c>
      <c r="G4657" s="1" t="s">
        <v>5106</v>
      </c>
      <c r="H4657" s="1" t="s">
        <v>5106</v>
      </c>
      <c r="I4657" s="3">
        <v>13</v>
      </c>
      <c r="J4657" s="1">
        <v>0</v>
      </c>
      <c r="K4657" s="1">
        <v>0</v>
      </c>
      <c r="L4657" s="3">
        <v>1</v>
      </c>
      <c r="M4657" s="6">
        <v>3</v>
      </c>
      <c r="N4657" s="13">
        <v>3</v>
      </c>
      <c r="O4657" s="3">
        <v>44</v>
      </c>
      <c r="P4657" s="1" t="s">
        <v>2</v>
      </c>
      <c r="Q4657" s="1">
        <v>5.2930999999999999</v>
      </c>
      <c r="R4657" s="3" t="s">
        <v>14989</v>
      </c>
      <c r="S4657" s="1">
        <v>80</v>
      </c>
      <c r="T4657" s="1">
        <v>0</v>
      </c>
      <c r="U4657" s="1">
        <v>0</v>
      </c>
      <c r="V4657" s="1">
        <v>0</v>
      </c>
      <c r="W4657" s="1">
        <v>10</v>
      </c>
      <c r="X4657" s="1">
        <v>10</v>
      </c>
      <c r="Y4657" s="1">
        <v>0</v>
      </c>
      <c r="Z4657" s="1">
        <v>0</v>
      </c>
      <c r="AA4657" s="1">
        <v>0</v>
      </c>
      <c r="AB4657" s="1">
        <v>0</v>
      </c>
      <c r="AC4657" s="3">
        <v>11</v>
      </c>
      <c r="AD4657" s="1">
        <v>9.8596047000000006E-2</v>
      </c>
      <c r="AE4657" s="1">
        <v>1.8170953361786701E-2</v>
      </c>
      <c r="AF4657" s="1">
        <v>1</v>
      </c>
      <c r="AG4657" s="1">
        <v>1</v>
      </c>
      <c r="AH4657" s="1">
        <v>11</v>
      </c>
      <c r="AI4657" s="1">
        <v>6</v>
      </c>
      <c r="AJ4657" s="1">
        <v>6</v>
      </c>
      <c r="AK4657" s="1">
        <v>51</v>
      </c>
    </row>
    <row r="4658" spans="1:37" x14ac:dyDescent="0.2">
      <c r="A4658" t="s">
        <v>4656</v>
      </c>
      <c r="B4658" t="s">
        <v>5554</v>
      </c>
      <c r="C4658" t="s">
        <v>5555</v>
      </c>
      <c r="D4658" t="s">
        <v>14116</v>
      </c>
      <c r="E4658" t="s">
        <v>14130</v>
      </c>
      <c r="F4658" s="35" t="s">
        <v>14131</v>
      </c>
      <c r="G4658" s="1" t="s">
        <v>5104</v>
      </c>
      <c r="H4658" s="1" t="s">
        <v>5104</v>
      </c>
      <c r="I4658" s="3">
        <v>6</v>
      </c>
      <c r="J4658" s="1">
        <v>0</v>
      </c>
      <c r="K4658" s="1">
        <v>0</v>
      </c>
      <c r="L4658" s="3">
        <v>1</v>
      </c>
      <c r="M4658" s="6">
        <v>4.9000000000000004</v>
      </c>
      <c r="N4658" s="13">
        <v>4.9000000000000004</v>
      </c>
      <c r="O4658" s="3">
        <v>44</v>
      </c>
      <c r="P4658" s="1">
        <v>2.99</v>
      </c>
      <c r="Q4658" s="1">
        <v>2.99</v>
      </c>
      <c r="R4658" s="3">
        <v>47</v>
      </c>
      <c r="S4658" s="1">
        <v>80</v>
      </c>
      <c r="T4658" s="1">
        <v>0</v>
      </c>
      <c r="U4658" s="1">
        <v>0</v>
      </c>
      <c r="V4658" s="1">
        <v>0</v>
      </c>
      <c r="W4658" s="1">
        <v>10</v>
      </c>
      <c r="X4658" s="1">
        <v>10</v>
      </c>
      <c r="Y4658" s="1">
        <v>0</v>
      </c>
      <c r="Z4658" s="1">
        <v>0</v>
      </c>
      <c r="AA4658" s="1">
        <v>0</v>
      </c>
      <c r="AB4658" s="1">
        <v>0</v>
      </c>
      <c r="AC4658" s="3">
        <v>11</v>
      </c>
      <c r="AD4658" s="1">
        <v>9.8596047000000006E-2</v>
      </c>
      <c r="AE4658" s="1">
        <v>1.8170953361786701E-2</v>
      </c>
      <c r="AF4658" s="1">
        <v>1</v>
      </c>
      <c r="AG4658" s="1">
        <v>1</v>
      </c>
      <c r="AH4658" s="1">
        <v>11</v>
      </c>
      <c r="AI4658" s="1">
        <v>5</v>
      </c>
      <c r="AJ4658" s="1">
        <v>5</v>
      </c>
      <c r="AK4658" s="1">
        <v>51</v>
      </c>
    </row>
    <row r="4659" spans="1:37" x14ac:dyDescent="0.2">
      <c r="A4659" t="s">
        <v>4657</v>
      </c>
      <c r="B4659" t="s">
        <v>5554</v>
      </c>
      <c r="C4659" t="s">
        <v>5555</v>
      </c>
      <c r="D4659" t="s">
        <v>14116</v>
      </c>
      <c r="E4659" t="s">
        <v>7549</v>
      </c>
      <c r="F4659" s="35" t="s">
        <v>14132</v>
      </c>
      <c r="G4659" s="1" t="s">
        <v>5104</v>
      </c>
      <c r="H4659" s="1" t="s">
        <v>5104</v>
      </c>
      <c r="I4659" s="3">
        <v>1</v>
      </c>
      <c r="J4659" s="1">
        <v>1</v>
      </c>
      <c r="K4659" s="1">
        <v>1</v>
      </c>
      <c r="L4659" s="3">
        <v>1</v>
      </c>
      <c r="M4659" s="6">
        <v>3.5</v>
      </c>
      <c r="N4659" s="13">
        <v>3.5</v>
      </c>
      <c r="O4659" s="3">
        <v>44</v>
      </c>
      <c r="P4659" s="1">
        <v>3.9550000000000001</v>
      </c>
      <c r="Q4659" s="1">
        <v>3.9550000000000001</v>
      </c>
      <c r="R4659" s="3">
        <v>47</v>
      </c>
      <c r="S4659" s="1">
        <v>80</v>
      </c>
      <c r="T4659" s="1">
        <v>0</v>
      </c>
      <c r="U4659" s="1">
        <v>0</v>
      </c>
      <c r="V4659" s="1">
        <v>0</v>
      </c>
      <c r="W4659" s="1">
        <v>10</v>
      </c>
      <c r="X4659" s="1">
        <v>10</v>
      </c>
      <c r="Y4659" s="1">
        <v>0</v>
      </c>
      <c r="Z4659" s="1">
        <v>0</v>
      </c>
      <c r="AA4659" s="1">
        <v>0</v>
      </c>
      <c r="AB4659" s="1">
        <v>0</v>
      </c>
      <c r="AC4659" s="3">
        <v>11</v>
      </c>
      <c r="AD4659" s="1">
        <v>9.8596047000000006E-2</v>
      </c>
      <c r="AE4659" s="1">
        <v>1.8170953361786701E-2</v>
      </c>
      <c r="AF4659" s="1">
        <v>1</v>
      </c>
      <c r="AG4659" s="1">
        <v>1</v>
      </c>
      <c r="AH4659" s="1">
        <v>11</v>
      </c>
      <c r="AI4659" s="1">
        <v>3</v>
      </c>
      <c r="AJ4659" s="1">
        <v>3</v>
      </c>
      <c r="AK4659" s="11">
        <v>1</v>
      </c>
    </row>
    <row r="4660" spans="1:37" x14ac:dyDescent="0.2">
      <c r="A4660" t="s">
        <v>4658</v>
      </c>
      <c r="B4660" t="s">
        <v>5554</v>
      </c>
      <c r="C4660" t="s">
        <v>5555</v>
      </c>
      <c r="D4660" t="s">
        <v>14116</v>
      </c>
      <c r="E4660" t="s">
        <v>8719</v>
      </c>
      <c r="F4660" s="35" t="s">
        <v>14133</v>
      </c>
      <c r="G4660" s="1" t="s">
        <v>5104</v>
      </c>
      <c r="H4660" s="4" t="s">
        <v>5104</v>
      </c>
      <c r="I4660" s="3">
        <v>2</v>
      </c>
      <c r="J4660" s="1">
        <v>0</v>
      </c>
      <c r="K4660" s="1">
        <v>0</v>
      </c>
      <c r="L4660" s="3">
        <v>1</v>
      </c>
      <c r="M4660" s="6">
        <v>5</v>
      </c>
      <c r="N4660" s="13">
        <v>5</v>
      </c>
      <c r="O4660" s="3">
        <v>44</v>
      </c>
      <c r="P4660" s="1">
        <v>3.9550000000000001</v>
      </c>
      <c r="Q4660" s="1">
        <v>3.9550000000000001</v>
      </c>
      <c r="R4660" s="3">
        <v>47</v>
      </c>
      <c r="S4660" s="1">
        <v>80</v>
      </c>
      <c r="T4660" s="1">
        <v>0</v>
      </c>
      <c r="U4660" s="1">
        <v>0</v>
      </c>
      <c r="V4660" s="1">
        <v>0</v>
      </c>
      <c r="W4660" s="1">
        <v>10</v>
      </c>
      <c r="X4660" s="1">
        <v>10</v>
      </c>
      <c r="Y4660" s="1">
        <v>0</v>
      </c>
      <c r="Z4660" s="1">
        <v>0</v>
      </c>
      <c r="AA4660" s="1">
        <v>0</v>
      </c>
      <c r="AB4660" s="1">
        <v>0</v>
      </c>
      <c r="AC4660" s="3">
        <v>11</v>
      </c>
      <c r="AD4660" s="1">
        <v>9.8596047000000006E-2</v>
      </c>
      <c r="AE4660" s="1">
        <v>1.8170953361786701E-2</v>
      </c>
      <c r="AF4660" s="1">
        <v>1</v>
      </c>
      <c r="AG4660" s="1">
        <v>1</v>
      </c>
      <c r="AH4660" s="1">
        <v>11</v>
      </c>
      <c r="AI4660" s="1">
        <v>2</v>
      </c>
      <c r="AJ4660" s="1">
        <v>2</v>
      </c>
      <c r="AK4660" s="1">
        <v>51</v>
      </c>
    </row>
    <row r="4661" spans="1:37" x14ac:dyDescent="0.2">
      <c r="A4661" t="s">
        <v>4659</v>
      </c>
      <c r="B4661" t="s">
        <v>5554</v>
      </c>
      <c r="C4661" t="s">
        <v>5555</v>
      </c>
      <c r="D4661" t="s">
        <v>14116</v>
      </c>
      <c r="E4661" t="s">
        <v>7460</v>
      </c>
      <c r="F4661" s="35" t="s">
        <v>14134</v>
      </c>
      <c r="G4661" s="1" t="s">
        <v>5104</v>
      </c>
      <c r="H4661" s="1" t="s">
        <v>5104</v>
      </c>
      <c r="I4661" s="3">
        <v>6</v>
      </c>
      <c r="J4661" s="1">
        <v>0</v>
      </c>
      <c r="K4661" s="1">
        <v>0</v>
      </c>
      <c r="L4661" s="3">
        <v>1</v>
      </c>
      <c r="M4661" s="6">
        <v>4.7</v>
      </c>
      <c r="N4661" s="13">
        <v>4.7</v>
      </c>
      <c r="O4661" s="3">
        <v>44</v>
      </c>
      <c r="P4661" s="1">
        <v>1.89</v>
      </c>
      <c r="Q4661" s="1">
        <v>1.89</v>
      </c>
      <c r="R4661" s="3">
        <v>47</v>
      </c>
      <c r="S4661" s="1">
        <v>80</v>
      </c>
      <c r="T4661" s="1">
        <v>0</v>
      </c>
      <c r="U4661" s="1">
        <v>0</v>
      </c>
      <c r="V4661" s="1">
        <v>0</v>
      </c>
      <c r="W4661" s="1">
        <v>10</v>
      </c>
      <c r="X4661" s="1">
        <v>10</v>
      </c>
      <c r="Y4661" s="1">
        <v>0</v>
      </c>
      <c r="Z4661" s="1">
        <v>0</v>
      </c>
      <c r="AA4661" s="1">
        <v>0</v>
      </c>
      <c r="AB4661" s="1">
        <v>0</v>
      </c>
      <c r="AC4661" s="3">
        <v>11</v>
      </c>
      <c r="AD4661" s="1">
        <v>9.8596047000000006E-2</v>
      </c>
      <c r="AE4661" s="1">
        <v>1.8170953361786701E-2</v>
      </c>
      <c r="AF4661" s="1">
        <v>1</v>
      </c>
      <c r="AG4661" s="1">
        <v>1</v>
      </c>
      <c r="AH4661" s="1">
        <v>11</v>
      </c>
      <c r="AI4661" s="1">
        <v>3</v>
      </c>
      <c r="AJ4661" s="1">
        <v>3</v>
      </c>
      <c r="AK4661" s="1">
        <v>51</v>
      </c>
    </row>
    <row r="4662" spans="1:37" x14ac:dyDescent="0.2">
      <c r="A4662" t="s">
        <v>4660</v>
      </c>
      <c r="B4662" t="s">
        <v>5554</v>
      </c>
      <c r="C4662" t="s">
        <v>5555</v>
      </c>
      <c r="D4662" t="s">
        <v>14116</v>
      </c>
      <c r="E4662" t="s">
        <v>14135</v>
      </c>
      <c r="F4662" s="35" t="s">
        <v>14136</v>
      </c>
      <c r="G4662" s="1" t="s">
        <v>5104</v>
      </c>
      <c r="H4662" s="4" t="s">
        <v>5104</v>
      </c>
      <c r="I4662" s="3">
        <v>2</v>
      </c>
      <c r="J4662" s="1">
        <v>0</v>
      </c>
      <c r="K4662" s="1">
        <v>0</v>
      </c>
      <c r="L4662" s="3">
        <v>1</v>
      </c>
      <c r="M4662" s="6">
        <v>8</v>
      </c>
      <c r="N4662" s="13">
        <v>8</v>
      </c>
      <c r="O4662" s="3">
        <v>44</v>
      </c>
      <c r="P4662" s="1" t="s">
        <v>2</v>
      </c>
      <c r="Q4662" s="1">
        <v>3.9363999999999999</v>
      </c>
      <c r="R4662" s="3" t="s">
        <v>14989</v>
      </c>
      <c r="S4662" s="1">
        <v>80</v>
      </c>
      <c r="T4662" s="1">
        <v>0</v>
      </c>
      <c r="U4662" s="1">
        <v>0</v>
      </c>
      <c r="V4662" s="1">
        <v>0</v>
      </c>
      <c r="W4662" s="1">
        <v>10</v>
      </c>
      <c r="X4662" s="1">
        <v>10</v>
      </c>
      <c r="Y4662" s="1">
        <v>0</v>
      </c>
      <c r="Z4662" s="1">
        <v>0</v>
      </c>
      <c r="AA4662" s="1">
        <v>0</v>
      </c>
      <c r="AB4662" s="1">
        <v>0</v>
      </c>
      <c r="AC4662" s="3">
        <v>11</v>
      </c>
      <c r="AD4662" s="1">
        <v>9.8596047000000006E-2</v>
      </c>
      <c r="AE4662" s="1">
        <v>1.8170953361786701E-2</v>
      </c>
      <c r="AF4662" s="1">
        <v>1</v>
      </c>
      <c r="AG4662" s="1">
        <v>1</v>
      </c>
      <c r="AH4662" s="1">
        <v>11</v>
      </c>
      <c r="AI4662" s="1">
        <v>1</v>
      </c>
      <c r="AJ4662" s="1">
        <v>1</v>
      </c>
      <c r="AK4662" s="1">
        <v>51</v>
      </c>
    </row>
    <row r="4663" spans="1:37" x14ac:dyDescent="0.2">
      <c r="A4663" t="s">
        <v>4661</v>
      </c>
      <c r="B4663" t="s">
        <v>5554</v>
      </c>
      <c r="C4663" t="s">
        <v>5555</v>
      </c>
      <c r="D4663" t="s">
        <v>14116</v>
      </c>
      <c r="E4663" t="s">
        <v>7486</v>
      </c>
      <c r="F4663" s="35" t="s">
        <v>14137</v>
      </c>
      <c r="G4663" s="1" t="s">
        <v>5104</v>
      </c>
      <c r="H4663" s="1" t="s">
        <v>5104</v>
      </c>
      <c r="I4663" s="3">
        <v>1</v>
      </c>
      <c r="J4663" s="1">
        <v>1</v>
      </c>
      <c r="K4663" s="1">
        <v>1</v>
      </c>
      <c r="L4663" s="3">
        <v>1</v>
      </c>
      <c r="M4663" s="6">
        <v>18</v>
      </c>
      <c r="N4663" s="13">
        <v>18</v>
      </c>
      <c r="O4663" s="3">
        <v>44</v>
      </c>
      <c r="P4663" s="1">
        <v>3.05</v>
      </c>
      <c r="Q4663" s="1">
        <v>3.05</v>
      </c>
      <c r="R4663" s="3">
        <v>47</v>
      </c>
      <c r="S4663" s="1">
        <v>80</v>
      </c>
      <c r="T4663" s="1">
        <v>0</v>
      </c>
      <c r="U4663" s="1">
        <v>0</v>
      </c>
      <c r="V4663" s="1">
        <v>0</v>
      </c>
      <c r="W4663" s="1">
        <v>10</v>
      </c>
      <c r="X4663" s="1">
        <v>10</v>
      </c>
      <c r="Y4663" s="1">
        <v>0</v>
      </c>
      <c r="Z4663" s="1">
        <v>0</v>
      </c>
      <c r="AA4663" s="1">
        <v>0</v>
      </c>
      <c r="AB4663" s="1">
        <v>0</v>
      </c>
      <c r="AC4663" s="3">
        <v>11</v>
      </c>
      <c r="AD4663" s="1">
        <v>9.8596047000000006E-2</v>
      </c>
      <c r="AE4663" s="1">
        <v>1.8170953361786701E-2</v>
      </c>
      <c r="AF4663" s="1">
        <v>1</v>
      </c>
      <c r="AG4663" s="1">
        <v>1</v>
      </c>
      <c r="AH4663" s="1">
        <v>11</v>
      </c>
      <c r="AI4663" s="1">
        <v>3</v>
      </c>
      <c r="AJ4663" s="1">
        <v>3</v>
      </c>
      <c r="AK4663" s="1">
        <v>51</v>
      </c>
    </row>
    <row r="4664" spans="1:37" x14ac:dyDescent="0.2">
      <c r="A4664" t="s">
        <v>4662</v>
      </c>
      <c r="B4664" t="s">
        <v>5554</v>
      </c>
      <c r="C4664" t="s">
        <v>5555</v>
      </c>
      <c r="D4664" t="s">
        <v>14116</v>
      </c>
      <c r="E4664" t="s">
        <v>8632</v>
      </c>
      <c r="F4664" s="35" t="s">
        <v>14138</v>
      </c>
      <c r="G4664" s="1" t="s">
        <v>5104</v>
      </c>
      <c r="H4664" s="1" t="s">
        <v>5104</v>
      </c>
      <c r="I4664" s="3">
        <v>1</v>
      </c>
      <c r="J4664" s="1">
        <v>0</v>
      </c>
      <c r="K4664" s="1">
        <v>0</v>
      </c>
      <c r="L4664" s="3">
        <v>1</v>
      </c>
      <c r="M4664" s="6">
        <v>61.5</v>
      </c>
      <c r="N4664" s="13">
        <v>61.5</v>
      </c>
      <c r="O4664" s="3">
        <v>44</v>
      </c>
      <c r="P4664" s="1">
        <v>3.0750000000000002</v>
      </c>
      <c r="Q4664" s="1">
        <v>3.0750000000000002</v>
      </c>
      <c r="R4664" s="3">
        <v>47</v>
      </c>
      <c r="S4664" s="1">
        <v>80</v>
      </c>
      <c r="T4664" s="1">
        <v>0</v>
      </c>
      <c r="U4664" s="1">
        <v>0</v>
      </c>
      <c r="V4664" s="1">
        <v>0</v>
      </c>
      <c r="W4664" s="1">
        <v>10</v>
      </c>
      <c r="X4664" s="1">
        <v>10</v>
      </c>
      <c r="Y4664" s="1">
        <v>0</v>
      </c>
      <c r="Z4664" s="1">
        <v>0</v>
      </c>
      <c r="AA4664" s="1">
        <v>0</v>
      </c>
      <c r="AB4664" s="1">
        <v>0</v>
      </c>
      <c r="AC4664" s="3">
        <v>11</v>
      </c>
      <c r="AD4664" s="1">
        <v>9.8596047000000006E-2</v>
      </c>
      <c r="AE4664" s="1">
        <v>1.8170953361786701E-2</v>
      </c>
      <c r="AF4664" s="1">
        <v>1</v>
      </c>
      <c r="AG4664" s="1">
        <v>1</v>
      </c>
      <c r="AH4664" s="1">
        <v>11</v>
      </c>
      <c r="AI4664" s="1">
        <v>17</v>
      </c>
      <c r="AJ4664" s="1">
        <v>17</v>
      </c>
      <c r="AK4664" s="1">
        <v>51</v>
      </c>
    </row>
    <row r="4665" spans="1:37" x14ac:dyDescent="0.2">
      <c r="A4665" t="s">
        <v>4663</v>
      </c>
      <c r="B4665" t="s">
        <v>5554</v>
      </c>
      <c r="C4665" t="s">
        <v>5555</v>
      </c>
      <c r="D4665" t="s">
        <v>14116</v>
      </c>
      <c r="E4665" t="s">
        <v>14139</v>
      </c>
      <c r="F4665" s="35" t="s">
        <v>14140</v>
      </c>
      <c r="G4665" s="1" t="s">
        <v>5104</v>
      </c>
      <c r="H4665" s="4" t="s">
        <v>5104</v>
      </c>
      <c r="I4665" s="3">
        <v>2</v>
      </c>
      <c r="J4665" s="1">
        <v>0</v>
      </c>
      <c r="K4665" s="1">
        <v>0</v>
      </c>
      <c r="L4665" s="3">
        <v>1</v>
      </c>
      <c r="M4665" s="6">
        <v>1.8</v>
      </c>
      <c r="N4665" s="13">
        <v>1.8</v>
      </c>
      <c r="O4665" s="3">
        <v>44</v>
      </c>
      <c r="P4665" s="1">
        <v>1</v>
      </c>
      <c r="Q4665" s="1">
        <v>1</v>
      </c>
      <c r="R4665" s="3">
        <v>1</v>
      </c>
      <c r="S4665" s="1">
        <v>80</v>
      </c>
      <c r="T4665" s="1">
        <v>0</v>
      </c>
      <c r="U4665" s="1">
        <v>0</v>
      </c>
      <c r="V4665" s="1">
        <v>0</v>
      </c>
      <c r="W4665" s="1">
        <v>10</v>
      </c>
      <c r="X4665" s="1">
        <v>10</v>
      </c>
      <c r="Y4665" s="1">
        <v>0</v>
      </c>
      <c r="Z4665" s="1">
        <v>0</v>
      </c>
      <c r="AA4665" s="1">
        <v>0</v>
      </c>
      <c r="AB4665" s="1">
        <v>0</v>
      </c>
      <c r="AC4665" s="3">
        <v>11</v>
      </c>
      <c r="AD4665" s="1">
        <v>9.8596047000000006E-2</v>
      </c>
      <c r="AE4665" s="1">
        <v>1.8170953361786701E-2</v>
      </c>
      <c r="AF4665" s="1">
        <v>1</v>
      </c>
      <c r="AG4665" s="1">
        <v>1</v>
      </c>
      <c r="AH4665" s="1">
        <v>11</v>
      </c>
      <c r="AI4665" s="1">
        <v>1</v>
      </c>
      <c r="AJ4665" s="1">
        <v>1</v>
      </c>
      <c r="AK4665" s="1">
        <v>51</v>
      </c>
    </row>
    <row r="4666" spans="1:37" x14ac:dyDescent="0.2">
      <c r="A4666" t="s">
        <v>4664</v>
      </c>
      <c r="B4666" t="s">
        <v>5554</v>
      </c>
      <c r="C4666" t="s">
        <v>5555</v>
      </c>
      <c r="D4666" t="s">
        <v>14116</v>
      </c>
      <c r="E4666" t="s">
        <v>5475</v>
      </c>
      <c r="F4666" s="35" t="s">
        <v>14141</v>
      </c>
      <c r="G4666" s="1" t="s">
        <v>5104</v>
      </c>
      <c r="H4666" s="1" t="s">
        <v>5104</v>
      </c>
      <c r="I4666" s="3">
        <v>1</v>
      </c>
      <c r="J4666" s="1">
        <v>1</v>
      </c>
      <c r="K4666" s="1">
        <v>1</v>
      </c>
      <c r="L4666" s="3">
        <v>1</v>
      </c>
      <c r="M4666" s="6">
        <v>9.4</v>
      </c>
      <c r="N4666" s="13">
        <v>9.4</v>
      </c>
      <c r="O4666" s="3">
        <v>44</v>
      </c>
      <c r="P4666" s="1" t="s">
        <v>2</v>
      </c>
      <c r="Q4666" s="1">
        <v>4.7009999999999996</v>
      </c>
      <c r="R4666" s="3" t="s">
        <v>14989</v>
      </c>
      <c r="S4666" s="1">
        <v>80</v>
      </c>
      <c r="T4666" s="1">
        <v>0</v>
      </c>
      <c r="U4666" s="1">
        <v>0</v>
      </c>
      <c r="V4666" s="1">
        <v>0</v>
      </c>
      <c r="W4666" s="1">
        <v>10</v>
      </c>
      <c r="X4666" s="1">
        <v>10</v>
      </c>
      <c r="Y4666" s="1">
        <v>0</v>
      </c>
      <c r="Z4666" s="1">
        <v>0</v>
      </c>
      <c r="AA4666" s="1">
        <v>0</v>
      </c>
      <c r="AB4666" s="1">
        <v>0</v>
      </c>
      <c r="AC4666" s="3">
        <v>11</v>
      </c>
      <c r="AD4666" s="1">
        <v>9.8596047000000006E-2</v>
      </c>
      <c r="AE4666" s="1">
        <v>1.8170953361786701E-2</v>
      </c>
      <c r="AF4666" s="1">
        <v>1</v>
      </c>
      <c r="AG4666" s="1">
        <v>1</v>
      </c>
      <c r="AH4666" s="1">
        <v>11</v>
      </c>
      <c r="AI4666" s="1">
        <v>4</v>
      </c>
      <c r="AJ4666" s="1">
        <v>4</v>
      </c>
      <c r="AK4666" s="1">
        <v>51</v>
      </c>
    </row>
    <row r="4667" spans="1:37" x14ac:dyDescent="0.2">
      <c r="A4667" t="s">
        <v>4665</v>
      </c>
      <c r="B4667" t="s">
        <v>5554</v>
      </c>
      <c r="C4667" t="s">
        <v>5555</v>
      </c>
      <c r="D4667" t="s">
        <v>14116</v>
      </c>
      <c r="E4667" t="s">
        <v>14142</v>
      </c>
      <c r="F4667" s="35" t="s">
        <v>14143</v>
      </c>
      <c r="G4667" s="1" t="s">
        <v>5104</v>
      </c>
      <c r="H4667" s="1" t="s">
        <v>5104</v>
      </c>
      <c r="I4667" s="3">
        <v>1</v>
      </c>
      <c r="J4667" s="1">
        <v>1</v>
      </c>
      <c r="K4667" s="1">
        <v>1</v>
      </c>
      <c r="L4667" s="3">
        <v>1</v>
      </c>
      <c r="M4667" s="6">
        <v>5</v>
      </c>
      <c r="N4667" s="13">
        <v>5</v>
      </c>
      <c r="O4667" s="3">
        <v>44</v>
      </c>
      <c r="P4667" s="1">
        <v>3.4424999999999999</v>
      </c>
      <c r="Q4667" s="1">
        <v>3.4424999999999999</v>
      </c>
      <c r="R4667" s="3">
        <v>47</v>
      </c>
      <c r="S4667" s="1">
        <v>80</v>
      </c>
      <c r="T4667" s="1">
        <v>0</v>
      </c>
      <c r="U4667" s="1">
        <v>0</v>
      </c>
      <c r="V4667" s="1">
        <v>0</v>
      </c>
      <c r="W4667" s="1">
        <v>10</v>
      </c>
      <c r="X4667" s="1">
        <v>10</v>
      </c>
      <c r="Y4667" s="1">
        <v>0</v>
      </c>
      <c r="Z4667" s="1">
        <v>0</v>
      </c>
      <c r="AA4667" s="1">
        <v>0</v>
      </c>
      <c r="AB4667" s="1">
        <v>0</v>
      </c>
      <c r="AC4667" s="3">
        <v>11</v>
      </c>
      <c r="AD4667" s="1">
        <v>9.8596047000000006E-2</v>
      </c>
      <c r="AE4667" s="1">
        <v>1.8170953361786701E-2</v>
      </c>
      <c r="AF4667" s="1">
        <v>1</v>
      </c>
      <c r="AG4667" s="1">
        <v>1</v>
      </c>
      <c r="AH4667" s="1">
        <v>11</v>
      </c>
      <c r="AI4667" s="1">
        <v>5</v>
      </c>
      <c r="AJ4667" s="1">
        <v>5</v>
      </c>
      <c r="AK4667" s="1">
        <v>51</v>
      </c>
    </row>
    <row r="4668" spans="1:37" x14ac:dyDescent="0.2">
      <c r="A4668" t="s">
        <v>4666</v>
      </c>
      <c r="B4668" t="s">
        <v>5554</v>
      </c>
      <c r="C4668" t="s">
        <v>5555</v>
      </c>
      <c r="D4668" t="s">
        <v>14116</v>
      </c>
      <c r="E4668" t="s">
        <v>14144</v>
      </c>
      <c r="F4668" s="35" t="s">
        <v>14145</v>
      </c>
      <c r="G4668" s="1" t="s">
        <v>5104</v>
      </c>
      <c r="H4668" s="1" t="s">
        <v>5104</v>
      </c>
      <c r="I4668" s="3">
        <v>1</v>
      </c>
      <c r="J4668" s="1">
        <v>1</v>
      </c>
      <c r="K4668" s="1">
        <v>1</v>
      </c>
      <c r="L4668" s="3">
        <v>1</v>
      </c>
      <c r="M4668" s="6">
        <v>29.8</v>
      </c>
      <c r="N4668" s="13">
        <v>29.8</v>
      </c>
      <c r="O4668" s="3">
        <v>44</v>
      </c>
      <c r="P4668" s="1">
        <v>3.05</v>
      </c>
      <c r="Q4668" s="1">
        <v>3.05</v>
      </c>
      <c r="R4668" s="3">
        <v>47</v>
      </c>
      <c r="S4668" s="1">
        <v>80</v>
      </c>
      <c r="T4668" s="1">
        <v>0</v>
      </c>
      <c r="U4668" s="1">
        <v>0</v>
      </c>
      <c r="V4668" s="1">
        <v>0</v>
      </c>
      <c r="W4668" s="1">
        <v>10</v>
      </c>
      <c r="X4668" s="1">
        <v>10</v>
      </c>
      <c r="Y4668" s="1">
        <v>0</v>
      </c>
      <c r="Z4668" s="1">
        <v>0</v>
      </c>
      <c r="AA4668" s="1">
        <v>0</v>
      </c>
      <c r="AB4668" s="1">
        <v>0</v>
      </c>
      <c r="AC4668" s="3">
        <v>11</v>
      </c>
      <c r="AD4668" s="1">
        <v>9.8596047000000006E-2</v>
      </c>
      <c r="AE4668" s="1">
        <v>1.8170953361786701E-2</v>
      </c>
      <c r="AF4668" s="1">
        <v>1</v>
      </c>
      <c r="AG4668" s="1">
        <v>1</v>
      </c>
      <c r="AH4668" s="1">
        <v>11</v>
      </c>
      <c r="AI4668" s="1">
        <v>1</v>
      </c>
      <c r="AJ4668" s="1">
        <v>1</v>
      </c>
      <c r="AK4668" s="1">
        <v>51</v>
      </c>
    </row>
    <row r="4669" spans="1:37" x14ac:dyDescent="0.2">
      <c r="A4669" t="s">
        <v>4667</v>
      </c>
      <c r="B4669" t="s">
        <v>5123</v>
      </c>
      <c r="C4669" t="s">
        <v>5124</v>
      </c>
      <c r="D4669" t="s">
        <v>14146</v>
      </c>
      <c r="E4669" t="s">
        <v>14147</v>
      </c>
      <c r="F4669" s="35" t="s">
        <v>14148</v>
      </c>
      <c r="G4669" s="1" t="s">
        <v>5104</v>
      </c>
      <c r="H4669" s="1" t="s">
        <v>5104</v>
      </c>
      <c r="I4669" s="3">
        <v>1</v>
      </c>
      <c r="J4669" s="1">
        <v>0</v>
      </c>
      <c r="K4669" s="1">
        <v>0</v>
      </c>
      <c r="L4669" s="3">
        <v>1</v>
      </c>
      <c r="M4669" s="6">
        <v>418.5</v>
      </c>
      <c r="N4669" s="13">
        <v>418.5</v>
      </c>
      <c r="O4669" s="3">
        <v>44</v>
      </c>
      <c r="P4669" s="1" t="s">
        <v>2</v>
      </c>
      <c r="Q4669" s="1">
        <v>3.5308000000000002</v>
      </c>
      <c r="R4669" s="3" t="s">
        <v>14989</v>
      </c>
      <c r="S4669" s="1">
        <v>20</v>
      </c>
      <c r="T4669" s="1">
        <v>0</v>
      </c>
      <c r="U4669" s="1">
        <v>10</v>
      </c>
      <c r="V4669" s="1">
        <v>0</v>
      </c>
      <c r="W4669" s="1">
        <v>0</v>
      </c>
      <c r="X4669" s="1">
        <v>0</v>
      </c>
      <c r="Y4669" s="1">
        <v>30</v>
      </c>
      <c r="Z4669" s="1">
        <v>0</v>
      </c>
      <c r="AA4669" s="1">
        <v>0</v>
      </c>
      <c r="AB4669" s="1">
        <v>40</v>
      </c>
      <c r="AC4669" s="3">
        <v>11</v>
      </c>
      <c r="AD4669" s="1">
        <v>-3.8816897000000003E-2</v>
      </c>
      <c r="AE4669" s="1">
        <v>-1.6178754646688599E-2</v>
      </c>
      <c r="AF4669" s="1">
        <v>1</v>
      </c>
      <c r="AG4669" s="1">
        <v>1</v>
      </c>
      <c r="AH4669" s="1">
        <v>11</v>
      </c>
      <c r="AI4669" s="1">
        <v>2</v>
      </c>
      <c r="AJ4669" s="1">
        <v>2</v>
      </c>
      <c r="AK4669" s="1">
        <v>51</v>
      </c>
    </row>
    <row r="4670" spans="1:37" x14ac:dyDescent="0.2">
      <c r="A4670" t="s">
        <v>4668</v>
      </c>
      <c r="B4670" t="s">
        <v>5123</v>
      </c>
      <c r="C4670" t="s">
        <v>5124</v>
      </c>
      <c r="D4670" t="s">
        <v>14146</v>
      </c>
      <c r="E4670" t="s">
        <v>7141</v>
      </c>
      <c r="F4670" s="35" t="s">
        <v>14149</v>
      </c>
      <c r="G4670" s="1" t="s">
        <v>5104</v>
      </c>
      <c r="H4670" s="1" t="s">
        <v>5104</v>
      </c>
      <c r="I4670" s="3">
        <v>1</v>
      </c>
      <c r="J4670" s="1">
        <v>0</v>
      </c>
      <c r="K4670" s="1">
        <v>0</v>
      </c>
      <c r="L4670" s="3">
        <v>1</v>
      </c>
      <c r="M4670" s="6">
        <v>361</v>
      </c>
      <c r="N4670" s="13">
        <v>361</v>
      </c>
      <c r="O4670" s="3">
        <v>44</v>
      </c>
      <c r="P4670" s="1" t="s">
        <v>2</v>
      </c>
      <c r="Q4670" s="1">
        <v>3.5409000000000002</v>
      </c>
      <c r="R4670" s="3" t="s">
        <v>14989</v>
      </c>
      <c r="S4670" s="1">
        <v>20</v>
      </c>
      <c r="T4670" s="1">
        <v>0</v>
      </c>
      <c r="U4670" s="1">
        <v>10</v>
      </c>
      <c r="V4670" s="1">
        <v>0</v>
      </c>
      <c r="W4670" s="1">
        <v>0</v>
      </c>
      <c r="X4670" s="1">
        <v>0</v>
      </c>
      <c r="Y4670" s="1">
        <v>30</v>
      </c>
      <c r="Z4670" s="1">
        <v>0</v>
      </c>
      <c r="AA4670" s="1">
        <v>0</v>
      </c>
      <c r="AB4670" s="1">
        <v>40</v>
      </c>
      <c r="AC4670" s="3">
        <v>11</v>
      </c>
      <c r="AD4670" s="1">
        <v>-3.8816897000000003E-2</v>
      </c>
      <c r="AE4670" s="1">
        <v>-1.6178754646688599E-2</v>
      </c>
      <c r="AF4670" s="1">
        <v>1</v>
      </c>
      <c r="AG4670" s="1">
        <v>1</v>
      </c>
      <c r="AH4670" s="1">
        <v>11</v>
      </c>
      <c r="AI4670" s="1">
        <v>1</v>
      </c>
      <c r="AJ4670" s="1">
        <v>1</v>
      </c>
      <c r="AK4670" s="1">
        <v>51</v>
      </c>
    </row>
    <row r="4671" spans="1:37" x14ac:dyDescent="0.2">
      <c r="A4671" t="s">
        <v>4669</v>
      </c>
      <c r="B4671" t="s">
        <v>5123</v>
      </c>
      <c r="C4671" t="s">
        <v>5124</v>
      </c>
      <c r="D4671" t="s">
        <v>14146</v>
      </c>
      <c r="E4671" t="s">
        <v>7807</v>
      </c>
      <c r="F4671" s="35" t="s">
        <v>14150</v>
      </c>
      <c r="G4671" s="1" t="s">
        <v>5104</v>
      </c>
      <c r="H4671" s="1" t="s">
        <v>5104</v>
      </c>
      <c r="I4671" s="3">
        <v>1</v>
      </c>
      <c r="J4671" s="1">
        <v>1</v>
      </c>
      <c r="K4671" s="1">
        <v>1</v>
      </c>
      <c r="L4671" s="3">
        <v>1</v>
      </c>
      <c r="M4671" s="6">
        <v>275.7</v>
      </c>
      <c r="N4671" s="13">
        <v>275.7</v>
      </c>
      <c r="O4671" s="3">
        <v>44</v>
      </c>
      <c r="P4671" s="1">
        <v>3.8</v>
      </c>
      <c r="Q4671" s="1">
        <v>3.8</v>
      </c>
      <c r="R4671" s="3">
        <v>47</v>
      </c>
      <c r="S4671" s="1">
        <v>20</v>
      </c>
      <c r="T4671" s="1">
        <v>0</v>
      </c>
      <c r="U4671" s="1">
        <v>10</v>
      </c>
      <c r="V4671" s="1">
        <v>0</v>
      </c>
      <c r="W4671" s="1">
        <v>0</v>
      </c>
      <c r="X4671" s="1">
        <v>0</v>
      </c>
      <c r="Y4671" s="1">
        <v>30</v>
      </c>
      <c r="Z4671" s="1">
        <v>0</v>
      </c>
      <c r="AA4671" s="1">
        <v>0</v>
      </c>
      <c r="AB4671" s="1">
        <v>40</v>
      </c>
      <c r="AC4671" s="3">
        <v>11</v>
      </c>
      <c r="AD4671" s="1">
        <v>-3.8816897000000003E-2</v>
      </c>
      <c r="AE4671" s="1">
        <v>-1.6178754646688599E-2</v>
      </c>
      <c r="AF4671" s="1">
        <v>1</v>
      </c>
      <c r="AG4671" s="1">
        <v>1</v>
      </c>
      <c r="AH4671" s="1">
        <v>11</v>
      </c>
      <c r="AI4671" s="1">
        <v>4</v>
      </c>
      <c r="AJ4671" s="1">
        <v>4</v>
      </c>
      <c r="AK4671" s="1">
        <v>51</v>
      </c>
    </row>
    <row r="4672" spans="1:37" x14ac:dyDescent="0.2">
      <c r="A4672" t="s">
        <v>4670</v>
      </c>
      <c r="B4672" t="s">
        <v>5123</v>
      </c>
      <c r="C4672" t="s">
        <v>5254</v>
      </c>
      <c r="D4672" t="s">
        <v>14151</v>
      </c>
      <c r="E4672" t="s">
        <v>14152</v>
      </c>
      <c r="F4672" s="35" t="s">
        <v>14153</v>
      </c>
      <c r="G4672" s="1" t="s">
        <v>5105</v>
      </c>
      <c r="H4672" s="1" t="s">
        <v>5105</v>
      </c>
      <c r="I4672" s="3">
        <v>1</v>
      </c>
      <c r="J4672" s="1">
        <v>0</v>
      </c>
      <c r="K4672" s="1">
        <v>0</v>
      </c>
      <c r="L4672" s="3">
        <v>1</v>
      </c>
      <c r="M4672" s="6">
        <v>115.5</v>
      </c>
      <c r="N4672" s="13">
        <v>115.5</v>
      </c>
      <c r="O4672" s="3">
        <v>44</v>
      </c>
      <c r="P4672" s="1" t="s">
        <v>2</v>
      </c>
      <c r="Q4672" s="1">
        <v>1.0914999999999999</v>
      </c>
      <c r="R4672" s="3" t="s">
        <v>14989</v>
      </c>
      <c r="S4672" s="1">
        <v>10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60</v>
      </c>
      <c r="Z4672" s="1">
        <v>0</v>
      </c>
      <c r="AA4672" s="1">
        <v>0</v>
      </c>
      <c r="AB4672" s="1">
        <v>30</v>
      </c>
      <c r="AC4672" s="3">
        <v>11</v>
      </c>
      <c r="AD4672" s="1">
        <v>-5.4752756E-2</v>
      </c>
      <c r="AE4672" s="1">
        <v>-5.6246286462484099E-2</v>
      </c>
      <c r="AF4672" s="1">
        <v>3</v>
      </c>
      <c r="AG4672" s="1">
        <v>3</v>
      </c>
      <c r="AH4672" s="1">
        <v>11</v>
      </c>
      <c r="AI4672" s="1">
        <v>2</v>
      </c>
      <c r="AJ4672" s="1">
        <v>2</v>
      </c>
      <c r="AK4672" s="1">
        <v>51</v>
      </c>
    </row>
    <row r="4673" spans="1:37" x14ac:dyDescent="0.2">
      <c r="A4673" t="s">
        <v>4671</v>
      </c>
      <c r="B4673" t="s">
        <v>5123</v>
      </c>
      <c r="C4673" t="s">
        <v>5254</v>
      </c>
      <c r="D4673" t="s">
        <v>14151</v>
      </c>
      <c r="E4673" t="s">
        <v>14154</v>
      </c>
      <c r="F4673" s="35" t="s">
        <v>14155</v>
      </c>
      <c r="G4673" s="1" t="s">
        <v>5105</v>
      </c>
      <c r="H4673" s="1" t="s">
        <v>5105</v>
      </c>
      <c r="I4673" s="3">
        <v>1</v>
      </c>
      <c r="J4673" s="1">
        <v>0</v>
      </c>
      <c r="K4673" s="1">
        <v>0</v>
      </c>
      <c r="L4673" s="3">
        <v>1</v>
      </c>
      <c r="M4673" s="6">
        <v>240.7</v>
      </c>
      <c r="N4673" s="13">
        <v>240.7</v>
      </c>
      <c r="O4673" s="3">
        <v>44</v>
      </c>
      <c r="P4673" s="1" t="s">
        <v>2</v>
      </c>
      <c r="Q4673" s="1">
        <v>1.9986999999999999</v>
      </c>
      <c r="R4673" s="3" t="s">
        <v>14989</v>
      </c>
      <c r="S4673" s="1">
        <v>10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60</v>
      </c>
      <c r="Z4673" s="1">
        <v>0</v>
      </c>
      <c r="AA4673" s="1">
        <v>0</v>
      </c>
      <c r="AB4673" s="1">
        <v>30</v>
      </c>
      <c r="AC4673" s="3">
        <v>11</v>
      </c>
      <c r="AD4673" s="1">
        <v>-5.4752756E-2</v>
      </c>
      <c r="AE4673" s="1">
        <v>-5.6246286462484099E-2</v>
      </c>
      <c r="AF4673" s="1">
        <v>1</v>
      </c>
      <c r="AG4673" s="1">
        <v>1</v>
      </c>
      <c r="AH4673" s="1">
        <v>11</v>
      </c>
      <c r="AI4673" s="1">
        <v>1</v>
      </c>
      <c r="AJ4673" s="1">
        <v>1</v>
      </c>
      <c r="AK4673" s="1">
        <v>51</v>
      </c>
    </row>
    <row r="4674" spans="1:37" x14ac:dyDescent="0.2">
      <c r="A4674" t="s">
        <v>4672</v>
      </c>
      <c r="B4674" t="s">
        <v>5123</v>
      </c>
      <c r="C4674" t="s">
        <v>5254</v>
      </c>
      <c r="D4674" t="s">
        <v>14151</v>
      </c>
      <c r="E4674" t="s">
        <v>5755</v>
      </c>
      <c r="F4674" s="35" t="s">
        <v>14156</v>
      </c>
      <c r="G4674" s="1" t="s">
        <v>5105</v>
      </c>
      <c r="H4674" s="1" t="s">
        <v>5105</v>
      </c>
      <c r="I4674" s="3">
        <v>2</v>
      </c>
      <c r="J4674" s="1">
        <v>0</v>
      </c>
      <c r="K4674" s="1">
        <v>0</v>
      </c>
      <c r="L4674" s="3">
        <v>1</v>
      </c>
      <c r="M4674" s="6">
        <v>58.6</v>
      </c>
      <c r="N4674" s="13">
        <v>58.6</v>
      </c>
      <c r="O4674" s="3">
        <v>44</v>
      </c>
      <c r="P4674" s="1">
        <v>2.5</v>
      </c>
      <c r="Q4674" s="1">
        <v>2.5</v>
      </c>
      <c r="R4674" s="3">
        <v>47</v>
      </c>
      <c r="S4674" s="1">
        <v>10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60</v>
      </c>
      <c r="Z4674" s="1">
        <v>0</v>
      </c>
      <c r="AA4674" s="1">
        <v>0</v>
      </c>
      <c r="AB4674" s="1">
        <v>30</v>
      </c>
      <c r="AC4674" s="3">
        <v>11</v>
      </c>
      <c r="AD4674" s="1">
        <v>-5.4752756E-2</v>
      </c>
      <c r="AE4674" s="1">
        <v>-5.6246286462484099E-2</v>
      </c>
      <c r="AF4674" s="1">
        <v>3</v>
      </c>
      <c r="AG4674" s="1">
        <v>3</v>
      </c>
      <c r="AH4674" s="1">
        <v>11</v>
      </c>
      <c r="AI4674" s="1">
        <v>1</v>
      </c>
      <c r="AJ4674" s="1">
        <v>1</v>
      </c>
      <c r="AK4674" s="1">
        <v>51</v>
      </c>
    </row>
    <row r="4675" spans="1:37" x14ac:dyDescent="0.2">
      <c r="A4675" t="s">
        <v>4673</v>
      </c>
      <c r="B4675" t="s">
        <v>5123</v>
      </c>
      <c r="C4675" t="s">
        <v>5254</v>
      </c>
      <c r="D4675" t="s">
        <v>14151</v>
      </c>
      <c r="E4675" t="s">
        <v>14157</v>
      </c>
      <c r="F4675" s="35" t="s">
        <v>14158</v>
      </c>
      <c r="G4675" s="1" t="s">
        <v>5105</v>
      </c>
      <c r="H4675" s="1" t="s">
        <v>5105</v>
      </c>
      <c r="I4675" s="3">
        <v>1</v>
      </c>
      <c r="J4675" s="1">
        <v>0</v>
      </c>
      <c r="K4675" s="1">
        <v>0</v>
      </c>
      <c r="L4675" s="3">
        <v>1</v>
      </c>
      <c r="M4675" s="6">
        <v>406.3</v>
      </c>
      <c r="N4675" s="13">
        <v>406.3</v>
      </c>
      <c r="O4675" s="3">
        <v>44</v>
      </c>
      <c r="P4675" s="1" t="s">
        <v>2</v>
      </c>
      <c r="Q4675" s="1">
        <v>1.9641999999999999</v>
      </c>
      <c r="R4675" s="3" t="s">
        <v>14989</v>
      </c>
      <c r="S4675" s="1">
        <v>10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60</v>
      </c>
      <c r="Z4675" s="1">
        <v>0</v>
      </c>
      <c r="AA4675" s="1">
        <v>0</v>
      </c>
      <c r="AB4675" s="1">
        <v>30</v>
      </c>
      <c r="AC4675" s="3">
        <v>11</v>
      </c>
      <c r="AD4675" s="1">
        <v>-5.4752756E-2</v>
      </c>
      <c r="AE4675" s="1">
        <v>-5.6246286462484099E-2</v>
      </c>
      <c r="AF4675" s="1">
        <v>1</v>
      </c>
      <c r="AG4675" s="1">
        <v>1</v>
      </c>
      <c r="AH4675" s="1">
        <v>11</v>
      </c>
      <c r="AI4675" s="1">
        <v>1</v>
      </c>
      <c r="AJ4675" s="1">
        <v>1</v>
      </c>
      <c r="AK4675" s="1">
        <v>51</v>
      </c>
    </row>
    <row r="4676" spans="1:37" x14ac:dyDescent="0.2">
      <c r="A4676" t="s">
        <v>4674</v>
      </c>
      <c r="B4676" t="s">
        <v>5123</v>
      </c>
      <c r="C4676" t="s">
        <v>5254</v>
      </c>
      <c r="D4676" t="s">
        <v>14151</v>
      </c>
      <c r="E4676" t="s">
        <v>8455</v>
      </c>
      <c r="F4676" s="35" t="s">
        <v>14159</v>
      </c>
      <c r="G4676" s="1" t="s">
        <v>5105</v>
      </c>
      <c r="H4676" s="1" t="s">
        <v>5105</v>
      </c>
      <c r="I4676" s="3">
        <v>1</v>
      </c>
      <c r="J4676" s="1">
        <v>0</v>
      </c>
      <c r="K4676" s="1">
        <v>0</v>
      </c>
      <c r="L4676" s="3">
        <v>1</v>
      </c>
      <c r="M4676" s="6">
        <v>266.3</v>
      </c>
      <c r="N4676" s="13">
        <v>266.3</v>
      </c>
      <c r="O4676" s="3">
        <v>44</v>
      </c>
      <c r="P4676" s="1" t="s">
        <v>2</v>
      </c>
      <c r="Q4676" s="1">
        <v>1.9984</v>
      </c>
      <c r="R4676" s="3" t="s">
        <v>14989</v>
      </c>
      <c r="S4676" s="1">
        <v>10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60</v>
      </c>
      <c r="Z4676" s="1">
        <v>0</v>
      </c>
      <c r="AA4676" s="1">
        <v>0</v>
      </c>
      <c r="AB4676" s="1">
        <v>30</v>
      </c>
      <c r="AC4676" s="3">
        <v>11</v>
      </c>
      <c r="AD4676" s="1">
        <v>-5.4752756E-2</v>
      </c>
      <c r="AE4676" s="1">
        <v>-5.6246286462484099E-2</v>
      </c>
      <c r="AF4676" s="1">
        <v>1</v>
      </c>
      <c r="AG4676" s="1">
        <v>1</v>
      </c>
      <c r="AH4676" s="1">
        <v>11</v>
      </c>
      <c r="AI4676" s="1">
        <v>2</v>
      </c>
      <c r="AJ4676" s="1">
        <v>2</v>
      </c>
      <c r="AK4676" s="1">
        <v>51</v>
      </c>
    </row>
    <row r="4677" spans="1:37" x14ac:dyDescent="0.2">
      <c r="A4677" t="s">
        <v>4675</v>
      </c>
      <c r="B4677" t="s">
        <v>5123</v>
      </c>
      <c r="C4677" t="s">
        <v>5254</v>
      </c>
      <c r="D4677" t="s">
        <v>14151</v>
      </c>
      <c r="E4677" t="s">
        <v>6468</v>
      </c>
      <c r="F4677" s="35" t="s">
        <v>14160</v>
      </c>
      <c r="G4677" s="1" t="s">
        <v>5105</v>
      </c>
      <c r="H4677" s="1" t="s">
        <v>5105</v>
      </c>
      <c r="I4677" s="3">
        <v>1</v>
      </c>
      <c r="J4677" s="1">
        <v>0</v>
      </c>
      <c r="K4677" s="1">
        <v>0</v>
      </c>
      <c r="L4677" s="3">
        <v>1</v>
      </c>
      <c r="M4677" s="6">
        <v>76</v>
      </c>
      <c r="N4677" s="13">
        <v>76</v>
      </c>
      <c r="O4677" s="3">
        <v>44</v>
      </c>
      <c r="P4677" s="1" t="s">
        <v>2</v>
      </c>
      <c r="Q4677" s="1">
        <v>2.7568999999999999</v>
      </c>
      <c r="R4677" s="3" t="s">
        <v>14989</v>
      </c>
      <c r="S4677" s="1">
        <v>10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60</v>
      </c>
      <c r="Z4677" s="1">
        <v>0</v>
      </c>
      <c r="AA4677" s="1">
        <v>0</v>
      </c>
      <c r="AB4677" s="1">
        <v>30</v>
      </c>
      <c r="AC4677" s="3">
        <v>11</v>
      </c>
      <c r="AD4677" s="1">
        <v>-5.4752756E-2</v>
      </c>
      <c r="AE4677" s="1">
        <v>-5.6246286462484002E-2</v>
      </c>
      <c r="AF4677" s="1">
        <v>1</v>
      </c>
      <c r="AG4677" s="1">
        <v>1</v>
      </c>
      <c r="AH4677" s="1">
        <v>11</v>
      </c>
      <c r="AI4677" s="1">
        <v>1</v>
      </c>
      <c r="AJ4677" s="1">
        <v>1</v>
      </c>
      <c r="AK4677" s="1">
        <v>51</v>
      </c>
    </row>
    <row r="4678" spans="1:37" x14ac:dyDescent="0.2">
      <c r="A4678" t="s">
        <v>4676</v>
      </c>
      <c r="B4678" t="s">
        <v>5123</v>
      </c>
      <c r="C4678" t="s">
        <v>5254</v>
      </c>
      <c r="D4678" t="s">
        <v>14151</v>
      </c>
      <c r="E4678" t="s">
        <v>14161</v>
      </c>
      <c r="F4678" s="35" t="s">
        <v>14162</v>
      </c>
      <c r="G4678" s="1" t="s">
        <v>5105</v>
      </c>
      <c r="H4678" s="1" t="s">
        <v>5105</v>
      </c>
      <c r="I4678" s="3">
        <v>1</v>
      </c>
      <c r="J4678" s="1">
        <v>0</v>
      </c>
      <c r="K4678" s="1">
        <v>0</v>
      </c>
      <c r="L4678" s="3">
        <v>1</v>
      </c>
      <c r="M4678" s="6">
        <v>259</v>
      </c>
      <c r="N4678" s="13">
        <v>259</v>
      </c>
      <c r="O4678" s="3">
        <v>44</v>
      </c>
      <c r="P4678" s="1" t="s">
        <v>2</v>
      </c>
      <c r="Q4678" s="1">
        <v>2.4266000000000001</v>
      </c>
      <c r="R4678" s="3" t="s">
        <v>14989</v>
      </c>
      <c r="S4678" s="1">
        <v>10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60</v>
      </c>
      <c r="Z4678" s="1">
        <v>0</v>
      </c>
      <c r="AA4678" s="1">
        <v>0</v>
      </c>
      <c r="AB4678" s="1">
        <v>30</v>
      </c>
      <c r="AC4678" s="3">
        <v>11</v>
      </c>
      <c r="AD4678" s="1">
        <v>-5.4752756E-2</v>
      </c>
      <c r="AE4678" s="1">
        <v>-5.6246286462484002E-2</v>
      </c>
      <c r="AF4678" s="1">
        <v>1</v>
      </c>
      <c r="AG4678" s="1">
        <v>1</v>
      </c>
      <c r="AH4678" s="1">
        <v>11</v>
      </c>
      <c r="AI4678" s="1">
        <v>5</v>
      </c>
      <c r="AJ4678" s="1">
        <v>5</v>
      </c>
      <c r="AK4678" s="1">
        <v>51</v>
      </c>
    </row>
    <row r="4679" spans="1:37" x14ac:dyDescent="0.2">
      <c r="A4679" t="s">
        <v>4677</v>
      </c>
      <c r="B4679" t="s">
        <v>5123</v>
      </c>
      <c r="C4679" t="s">
        <v>5254</v>
      </c>
      <c r="D4679" t="s">
        <v>14151</v>
      </c>
      <c r="E4679" t="s">
        <v>13064</v>
      </c>
      <c r="F4679" s="35" t="s">
        <v>14163</v>
      </c>
      <c r="G4679" s="1" t="s">
        <v>5105</v>
      </c>
      <c r="H4679" s="1" t="s">
        <v>5105</v>
      </c>
      <c r="I4679" s="3">
        <v>1</v>
      </c>
      <c r="J4679" s="1">
        <v>0</v>
      </c>
      <c r="K4679" s="1">
        <v>0</v>
      </c>
      <c r="L4679" s="3">
        <v>1</v>
      </c>
      <c r="M4679" s="6">
        <v>87.5</v>
      </c>
      <c r="N4679" s="13">
        <v>87.5</v>
      </c>
      <c r="O4679" s="3">
        <v>44</v>
      </c>
      <c r="P4679" s="1">
        <v>2.48</v>
      </c>
      <c r="Q4679" s="1">
        <v>2.48</v>
      </c>
      <c r="R4679" s="3">
        <v>47</v>
      </c>
      <c r="S4679" s="1">
        <v>10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60</v>
      </c>
      <c r="Z4679" s="1">
        <v>0</v>
      </c>
      <c r="AA4679" s="1">
        <v>0</v>
      </c>
      <c r="AB4679" s="1">
        <v>30</v>
      </c>
      <c r="AC4679" s="3">
        <v>11</v>
      </c>
      <c r="AD4679" s="1">
        <v>-5.4752756E-2</v>
      </c>
      <c r="AE4679" s="1">
        <v>-5.6246286462484002E-2</v>
      </c>
      <c r="AF4679" s="1">
        <v>3</v>
      </c>
      <c r="AG4679" s="1">
        <v>3</v>
      </c>
      <c r="AH4679" s="1">
        <v>11</v>
      </c>
      <c r="AI4679" s="1">
        <v>3</v>
      </c>
      <c r="AJ4679" s="1">
        <v>3</v>
      </c>
      <c r="AK4679" s="1">
        <v>51</v>
      </c>
    </row>
    <row r="4680" spans="1:37" x14ac:dyDescent="0.2">
      <c r="A4680" t="s">
        <v>4678</v>
      </c>
      <c r="B4680" t="s">
        <v>5123</v>
      </c>
      <c r="C4680" t="s">
        <v>5254</v>
      </c>
      <c r="D4680" t="s">
        <v>14151</v>
      </c>
      <c r="E4680" t="s">
        <v>12219</v>
      </c>
      <c r="F4680" s="35" t="s">
        <v>14164</v>
      </c>
      <c r="G4680" s="1" t="s">
        <v>5105</v>
      </c>
      <c r="H4680" s="1" t="s">
        <v>5105</v>
      </c>
      <c r="I4680" s="3">
        <v>1</v>
      </c>
      <c r="J4680" s="1">
        <v>0</v>
      </c>
      <c r="K4680" s="1">
        <v>0</v>
      </c>
      <c r="L4680" s="3">
        <v>1</v>
      </c>
      <c r="M4680" s="6">
        <v>285</v>
      </c>
      <c r="N4680" s="13">
        <v>285</v>
      </c>
      <c r="O4680" s="3">
        <v>44</v>
      </c>
      <c r="P4680" s="1" t="s">
        <v>2</v>
      </c>
      <c r="Q4680" s="1">
        <v>1.6180000000000001</v>
      </c>
      <c r="R4680" s="3" t="s">
        <v>14989</v>
      </c>
      <c r="S4680" s="1">
        <v>10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60</v>
      </c>
      <c r="Z4680" s="1">
        <v>0</v>
      </c>
      <c r="AA4680" s="1">
        <v>0</v>
      </c>
      <c r="AB4680" s="1">
        <v>30</v>
      </c>
      <c r="AC4680" s="3">
        <v>11</v>
      </c>
      <c r="AD4680" s="1">
        <v>-5.4752756E-2</v>
      </c>
      <c r="AE4680" s="1">
        <v>-5.6246286462484002E-2</v>
      </c>
      <c r="AF4680" s="1">
        <v>1</v>
      </c>
      <c r="AG4680" s="1">
        <v>1</v>
      </c>
      <c r="AH4680" s="1">
        <v>11</v>
      </c>
      <c r="AI4680" s="1">
        <v>3</v>
      </c>
      <c r="AJ4680" s="1">
        <v>3</v>
      </c>
      <c r="AK4680" s="1">
        <v>51</v>
      </c>
    </row>
    <row r="4681" spans="1:37" x14ac:dyDescent="0.2">
      <c r="A4681" t="s">
        <v>4679</v>
      </c>
      <c r="B4681" t="s">
        <v>5123</v>
      </c>
      <c r="C4681" t="s">
        <v>5254</v>
      </c>
      <c r="D4681" t="s">
        <v>14151</v>
      </c>
      <c r="E4681" t="s">
        <v>14165</v>
      </c>
      <c r="F4681" s="35" t="s">
        <v>14166</v>
      </c>
      <c r="G4681" s="1" t="s">
        <v>5105</v>
      </c>
      <c r="H4681" s="1" t="s">
        <v>5105</v>
      </c>
      <c r="I4681" s="3">
        <v>1</v>
      </c>
      <c r="J4681" s="1">
        <v>0</v>
      </c>
      <c r="K4681" s="1">
        <v>0</v>
      </c>
      <c r="L4681" s="3">
        <v>1</v>
      </c>
      <c r="M4681" s="6">
        <v>252</v>
      </c>
      <c r="N4681" s="13">
        <v>252</v>
      </c>
      <c r="O4681" s="3">
        <v>44</v>
      </c>
      <c r="P4681" s="1" t="s">
        <v>2</v>
      </c>
      <c r="Q4681" s="1">
        <v>2.1246</v>
      </c>
      <c r="R4681" s="3" t="s">
        <v>14989</v>
      </c>
      <c r="S4681" s="1">
        <v>10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60</v>
      </c>
      <c r="Z4681" s="1">
        <v>0</v>
      </c>
      <c r="AA4681" s="1">
        <v>0</v>
      </c>
      <c r="AB4681" s="1">
        <v>30</v>
      </c>
      <c r="AC4681" s="3">
        <v>11</v>
      </c>
      <c r="AD4681" s="1">
        <v>-5.4752756E-2</v>
      </c>
      <c r="AE4681" s="1">
        <v>-5.6246286462484002E-2</v>
      </c>
      <c r="AF4681" s="1">
        <v>1</v>
      </c>
      <c r="AG4681" s="1">
        <v>1</v>
      </c>
      <c r="AH4681" s="1">
        <v>11</v>
      </c>
      <c r="AI4681" s="1">
        <v>3</v>
      </c>
      <c r="AJ4681" s="1">
        <v>3</v>
      </c>
      <c r="AK4681" s="1">
        <v>51</v>
      </c>
    </row>
    <row r="4682" spans="1:37" x14ac:dyDescent="0.2">
      <c r="A4682" t="s">
        <v>4680</v>
      </c>
      <c r="B4682" t="s">
        <v>5123</v>
      </c>
      <c r="C4682" t="s">
        <v>5254</v>
      </c>
      <c r="D4682" t="s">
        <v>14151</v>
      </c>
      <c r="E4682" t="s">
        <v>13353</v>
      </c>
      <c r="F4682" s="35" t="s">
        <v>14167</v>
      </c>
      <c r="G4682" s="1" t="s">
        <v>5105</v>
      </c>
      <c r="H4682" s="1" t="s">
        <v>5105</v>
      </c>
      <c r="I4682" s="3">
        <v>1</v>
      </c>
      <c r="J4682" s="1">
        <v>0</v>
      </c>
      <c r="K4682" s="1">
        <v>0</v>
      </c>
      <c r="L4682" s="3">
        <v>1</v>
      </c>
      <c r="M4682" s="6">
        <v>244</v>
      </c>
      <c r="N4682" s="13">
        <v>244</v>
      </c>
      <c r="O4682" s="3">
        <v>44</v>
      </c>
      <c r="P4682" s="1" t="s">
        <v>2</v>
      </c>
      <c r="Q4682" s="1">
        <v>2.1025999999999998</v>
      </c>
      <c r="R4682" s="3" t="s">
        <v>14989</v>
      </c>
      <c r="S4682" s="1">
        <v>10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60</v>
      </c>
      <c r="Z4682" s="1">
        <v>0</v>
      </c>
      <c r="AA4682" s="1">
        <v>0</v>
      </c>
      <c r="AB4682" s="1">
        <v>30</v>
      </c>
      <c r="AC4682" s="3">
        <v>11</v>
      </c>
      <c r="AD4682" s="1">
        <v>-5.4752756E-2</v>
      </c>
      <c r="AE4682" s="1">
        <v>-5.6246286462484002E-2</v>
      </c>
      <c r="AF4682" s="1">
        <v>1</v>
      </c>
      <c r="AG4682" s="1">
        <v>1</v>
      </c>
      <c r="AH4682" s="1">
        <v>11</v>
      </c>
      <c r="AI4682" s="1">
        <v>4</v>
      </c>
      <c r="AJ4682" s="1">
        <v>4</v>
      </c>
      <c r="AK4682" s="1">
        <v>51</v>
      </c>
    </row>
    <row r="4683" spans="1:37" x14ac:dyDescent="0.2">
      <c r="A4683" t="s">
        <v>4681</v>
      </c>
      <c r="B4683" t="s">
        <v>5123</v>
      </c>
      <c r="C4683" t="s">
        <v>5254</v>
      </c>
      <c r="D4683" t="s">
        <v>14151</v>
      </c>
      <c r="E4683" t="s">
        <v>11542</v>
      </c>
      <c r="F4683" s="35" t="s">
        <v>14168</v>
      </c>
      <c r="G4683" s="1" t="s">
        <v>5105</v>
      </c>
      <c r="H4683" s="1" t="s">
        <v>5105</v>
      </c>
      <c r="I4683" s="3">
        <v>1</v>
      </c>
      <c r="J4683" s="1">
        <v>0</v>
      </c>
      <c r="K4683" s="1">
        <v>0</v>
      </c>
      <c r="L4683" s="3">
        <v>1</v>
      </c>
      <c r="M4683" s="6">
        <v>163</v>
      </c>
      <c r="N4683" s="13">
        <v>163</v>
      </c>
      <c r="O4683" s="3">
        <v>44</v>
      </c>
      <c r="P4683" s="1" t="s">
        <v>2</v>
      </c>
      <c r="Q4683" s="1">
        <v>2.3066</v>
      </c>
      <c r="R4683" s="3" t="s">
        <v>14989</v>
      </c>
      <c r="S4683" s="1">
        <v>10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60</v>
      </c>
      <c r="Z4683" s="1">
        <v>0</v>
      </c>
      <c r="AA4683" s="1">
        <v>0</v>
      </c>
      <c r="AB4683" s="1">
        <v>30</v>
      </c>
      <c r="AC4683" s="3">
        <v>11</v>
      </c>
      <c r="AD4683" s="1">
        <v>-5.4752756E-2</v>
      </c>
      <c r="AE4683" s="1">
        <v>-5.6246286462484002E-2</v>
      </c>
      <c r="AF4683" s="1">
        <v>1</v>
      </c>
      <c r="AG4683" s="1">
        <v>1</v>
      </c>
      <c r="AH4683" s="1">
        <v>11</v>
      </c>
      <c r="AI4683" s="1">
        <v>1</v>
      </c>
      <c r="AJ4683" s="1">
        <v>1</v>
      </c>
      <c r="AK4683" s="1">
        <v>51</v>
      </c>
    </row>
    <row r="4684" spans="1:37" x14ac:dyDescent="0.2">
      <c r="A4684" t="s">
        <v>4682</v>
      </c>
      <c r="B4684" t="s">
        <v>5123</v>
      </c>
      <c r="C4684" t="s">
        <v>5254</v>
      </c>
      <c r="D4684" t="s">
        <v>14151</v>
      </c>
      <c r="E4684" t="s">
        <v>14169</v>
      </c>
      <c r="F4684" s="35" t="s">
        <v>14170</v>
      </c>
      <c r="G4684" s="1" t="s">
        <v>5105</v>
      </c>
      <c r="H4684" s="1" t="s">
        <v>5105</v>
      </c>
      <c r="I4684" s="3">
        <v>1</v>
      </c>
      <c r="J4684" s="1">
        <v>0</v>
      </c>
      <c r="K4684" s="1">
        <v>0</v>
      </c>
      <c r="L4684" s="3">
        <v>1</v>
      </c>
      <c r="M4684" s="6">
        <v>225</v>
      </c>
      <c r="N4684" s="13">
        <v>225</v>
      </c>
      <c r="O4684" s="3">
        <v>44</v>
      </c>
      <c r="P4684" s="1" t="s">
        <v>2</v>
      </c>
      <c r="Q4684" s="1">
        <v>1.8344</v>
      </c>
      <c r="R4684" s="3" t="s">
        <v>14989</v>
      </c>
      <c r="S4684" s="1">
        <v>10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60</v>
      </c>
      <c r="Z4684" s="1">
        <v>0</v>
      </c>
      <c r="AA4684" s="1">
        <v>0</v>
      </c>
      <c r="AB4684" s="1">
        <v>30</v>
      </c>
      <c r="AC4684" s="3">
        <v>11</v>
      </c>
      <c r="AD4684" s="1">
        <v>-5.4752756E-2</v>
      </c>
      <c r="AE4684" s="1">
        <v>-5.6246286462484002E-2</v>
      </c>
      <c r="AF4684" s="1">
        <v>1</v>
      </c>
      <c r="AG4684" s="1">
        <v>1</v>
      </c>
      <c r="AH4684" s="1">
        <v>11</v>
      </c>
      <c r="AI4684" s="1">
        <v>3</v>
      </c>
      <c r="AJ4684" s="1">
        <v>3</v>
      </c>
      <c r="AK4684" s="1">
        <v>51</v>
      </c>
    </row>
    <row r="4685" spans="1:37" x14ac:dyDescent="0.2">
      <c r="A4685" t="s">
        <v>4683</v>
      </c>
      <c r="B4685" t="s">
        <v>5123</v>
      </c>
      <c r="C4685" t="s">
        <v>5254</v>
      </c>
      <c r="D4685" t="s">
        <v>14151</v>
      </c>
      <c r="E4685" t="s">
        <v>14171</v>
      </c>
      <c r="F4685" s="35" t="s">
        <v>14172</v>
      </c>
      <c r="G4685" s="1" t="s">
        <v>5105</v>
      </c>
      <c r="H4685" s="1" t="s">
        <v>5105</v>
      </c>
      <c r="I4685" s="3">
        <v>1</v>
      </c>
      <c r="J4685" s="1">
        <v>0</v>
      </c>
      <c r="K4685" s="1">
        <v>0</v>
      </c>
      <c r="L4685" s="3">
        <v>1</v>
      </c>
      <c r="M4685" s="6">
        <v>252</v>
      </c>
      <c r="N4685" s="13">
        <v>252</v>
      </c>
      <c r="O4685" s="3">
        <v>44</v>
      </c>
      <c r="P4685" s="1" t="s">
        <v>2</v>
      </c>
      <c r="Q4685" s="1">
        <v>2.2723</v>
      </c>
      <c r="R4685" s="3" t="s">
        <v>14989</v>
      </c>
      <c r="S4685" s="1">
        <v>10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60</v>
      </c>
      <c r="Z4685" s="1">
        <v>0</v>
      </c>
      <c r="AA4685" s="1">
        <v>0</v>
      </c>
      <c r="AB4685" s="1">
        <v>30</v>
      </c>
      <c r="AC4685" s="3">
        <v>11</v>
      </c>
      <c r="AD4685" s="1">
        <v>-5.4752756E-2</v>
      </c>
      <c r="AE4685" s="1">
        <v>-5.6246286462484002E-2</v>
      </c>
      <c r="AF4685" s="1">
        <v>1</v>
      </c>
      <c r="AG4685" s="1">
        <v>1</v>
      </c>
      <c r="AH4685" s="1">
        <v>11</v>
      </c>
      <c r="AI4685" s="1">
        <v>3</v>
      </c>
      <c r="AJ4685" s="1">
        <v>3</v>
      </c>
      <c r="AK4685" s="1">
        <v>51</v>
      </c>
    </row>
    <row r="4686" spans="1:37" x14ac:dyDescent="0.2">
      <c r="A4686" t="s">
        <v>4684</v>
      </c>
      <c r="B4686" t="s">
        <v>5123</v>
      </c>
      <c r="C4686" t="s">
        <v>5254</v>
      </c>
      <c r="D4686" t="s">
        <v>14151</v>
      </c>
      <c r="E4686" t="s">
        <v>7258</v>
      </c>
      <c r="F4686" s="35" t="s">
        <v>14173</v>
      </c>
      <c r="G4686" s="1" t="s">
        <v>5105</v>
      </c>
      <c r="H4686" s="1" t="s">
        <v>5105</v>
      </c>
      <c r="I4686" s="3">
        <v>1</v>
      </c>
      <c r="J4686" s="1">
        <v>0</v>
      </c>
      <c r="K4686" s="1">
        <v>0</v>
      </c>
      <c r="L4686" s="3">
        <v>1</v>
      </c>
      <c r="M4686" s="6">
        <v>73.8</v>
      </c>
      <c r="N4686" s="13">
        <v>73.8</v>
      </c>
      <c r="O4686" s="3">
        <v>44</v>
      </c>
      <c r="P4686" s="1">
        <v>3.0550000000000002</v>
      </c>
      <c r="Q4686" s="1">
        <v>3.0550000000000002</v>
      </c>
      <c r="R4686" s="3">
        <v>47</v>
      </c>
      <c r="S4686" s="1">
        <v>10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60</v>
      </c>
      <c r="Z4686" s="1">
        <v>0</v>
      </c>
      <c r="AA4686" s="1">
        <v>0</v>
      </c>
      <c r="AB4686" s="1">
        <v>30</v>
      </c>
      <c r="AC4686" s="3">
        <v>11</v>
      </c>
      <c r="AD4686" s="1">
        <v>-5.4752756E-2</v>
      </c>
      <c r="AE4686" s="1">
        <v>-5.6246286462484002E-2</v>
      </c>
      <c r="AF4686" s="1">
        <v>3</v>
      </c>
      <c r="AG4686" s="1">
        <v>3</v>
      </c>
      <c r="AH4686" s="1">
        <v>11</v>
      </c>
      <c r="AI4686" s="1">
        <v>2</v>
      </c>
      <c r="AJ4686" s="1">
        <v>2</v>
      </c>
      <c r="AK4686" s="1">
        <v>51</v>
      </c>
    </row>
    <row r="4687" spans="1:37" x14ac:dyDescent="0.2">
      <c r="A4687" t="s">
        <v>4685</v>
      </c>
      <c r="B4687" t="s">
        <v>5554</v>
      </c>
      <c r="C4687" t="s">
        <v>5555</v>
      </c>
      <c r="D4687" t="s">
        <v>14174</v>
      </c>
      <c r="E4687" t="s">
        <v>14175</v>
      </c>
      <c r="F4687" s="35" t="s">
        <v>14176</v>
      </c>
      <c r="G4687" s="1" t="s">
        <v>5106</v>
      </c>
      <c r="H4687" s="1" t="s">
        <v>5106</v>
      </c>
      <c r="I4687" s="3">
        <v>1</v>
      </c>
      <c r="J4687" s="1">
        <v>0</v>
      </c>
      <c r="K4687" s="1">
        <v>0</v>
      </c>
      <c r="L4687" s="3">
        <v>1</v>
      </c>
      <c r="M4687" s="6">
        <v>9</v>
      </c>
      <c r="N4687" s="13">
        <v>9</v>
      </c>
      <c r="O4687" s="3">
        <v>44</v>
      </c>
      <c r="P4687" s="1">
        <v>1.3075000000000001</v>
      </c>
      <c r="Q4687" s="1">
        <v>1.3075000000000001</v>
      </c>
      <c r="R4687" s="3">
        <v>47</v>
      </c>
      <c r="S4687" s="1">
        <v>100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3">
        <v>11</v>
      </c>
      <c r="AD4687" s="1">
        <v>9.9855619000000007E-2</v>
      </c>
      <c r="AE4687" s="1">
        <v>2.21434269404172E-2</v>
      </c>
      <c r="AF4687" s="1">
        <v>1</v>
      </c>
      <c r="AG4687" s="1">
        <v>1</v>
      </c>
      <c r="AH4687" s="1">
        <v>11</v>
      </c>
      <c r="AI4687" s="1">
        <v>1</v>
      </c>
      <c r="AJ4687" s="1">
        <v>1</v>
      </c>
      <c r="AK4687" s="1">
        <v>51</v>
      </c>
    </row>
    <row r="4688" spans="1:37" x14ac:dyDescent="0.2">
      <c r="A4688" t="s">
        <v>4686</v>
      </c>
      <c r="B4688" t="s">
        <v>5554</v>
      </c>
      <c r="C4688" t="s">
        <v>5555</v>
      </c>
      <c r="D4688" t="s">
        <v>14174</v>
      </c>
      <c r="E4688" t="s">
        <v>14177</v>
      </c>
      <c r="F4688" s="35" t="s">
        <v>14178</v>
      </c>
      <c r="G4688" s="1" t="s">
        <v>5106</v>
      </c>
      <c r="H4688" s="1" t="s">
        <v>5106</v>
      </c>
      <c r="I4688" s="3">
        <v>2</v>
      </c>
      <c r="J4688" s="1">
        <v>0</v>
      </c>
      <c r="K4688" s="1">
        <v>0</v>
      </c>
      <c r="L4688" s="3">
        <v>1</v>
      </c>
      <c r="M4688" s="6">
        <v>9</v>
      </c>
      <c r="N4688" s="13">
        <v>9</v>
      </c>
      <c r="O4688" s="3">
        <v>44</v>
      </c>
      <c r="P4688" s="1">
        <v>1.47</v>
      </c>
      <c r="Q4688" s="1">
        <v>1.47</v>
      </c>
      <c r="R4688" s="3">
        <v>47</v>
      </c>
      <c r="S4688" s="1">
        <v>100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3">
        <v>11</v>
      </c>
      <c r="AD4688" s="1">
        <v>9.9855619000000007E-2</v>
      </c>
      <c r="AE4688" s="1">
        <v>2.21434269404172E-2</v>
      </c>
      <c r="AF4688" s="1">
        <v>1</v>
      </c>
      <c r="AG4688" s="1">
        <v>1</v>
      </c>
      <c r="AH4688" s="1">
        <v>11</v>
      </c>
      <c r="AI4688" s="1">
        <v>1</v>
      </c>
      <c r="AJ4688" s="1">
        <v>1</v>
      </c>
      <c r="AK4688" s="1">
        <v>51</v>
      </c>
    </row>
    <row r="4689" spans="1:37" x14ac:dyDescent="0.2">
      <c r="A4689" t="s">
        <v>4687</v>
      </c>
      <c r="B4689" t="s">
        <v>5554</v>
      </c>
      <c r="C4689" t="s">
        <v>5555</v>
      </c>
      <c r="D4689" t="s">
        <v>14174</v>
      </c>
      <c r="E4689" t="s">
        <v>14179</v>
      </c>
      <c r="F4689" s="35" t="s">
        <v>14939</v>
      </c>
      <c r="G4689" s="1" t="s">
        <v>2</v>
      </c>
      <c r="H4689" s="1" t="s">
        <v>5104</v>
      </c>
      <c r="I4689" s="14" t="s">
        <v>14989</v>
      </c>
      <c r="J4689" s="1" t="s">
        <v>2</v>
      </c>
      <c r="K4689" s="1">
        <v>0</v>
      </c>
      <c r="L4689" s="14" t="s">
        <v>14989</v>
      </c>
      <c r="M4689" s="6" t="s">
        <v>2</v>
      </c>
      <c r="N4689" s="13">
        <v>9.1999999999999993</v>
      </c>
      <c r="O4689" s="3" t="s">
        <v>14989</v>
      </c>
      <c r="P4689" s="1" t="s">
        <v>2</v>
      </c>
      <c r="Q4689" s="1">
        <v>3.0218500000000001</v>
      </c>
      <c r="R4689" s="3" t="s">
        <v>14989</v>
      </c>
      <c r="S4689" s="1">
        <v>98</v>
      </c>
      <c r="T4689" s="1">
        <v>0</v>
      </c>
      <c r="U4689" s="1">
        <v>0</v>
      </c>
      <c r="V4689" s="1">
        <v>0</v>
      </c>
      <c r="W4689" s="1">
        <v>2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3">
        <v>44</v>
      </c>
      <c r="AD4689" s="1">
        <v>9.9747623999999993E-2</v>
      </c>
      <c r="AE4689" s="1">
        <v>2.1570094032977501E-2</v>
      </c>
      <c r="AF4689" s="1">
        <v>1</v>
      </c>
      <c r="AG4689" s="1">
        <v>1</v>
      </c>
      <c r="AH4689" s="1">
        <v>1</v>
      </c>
      <c r="AI4689" s="1">
        <v>1</v>
      </c>
      <c r="AJ4689" s="1">
        <v>1</v>
      </c>
      <c r="AK4689" s="1">
        <v>51</v>
      </c>
    </row>
    <row r="4690" spans="1:37" x14ac:dyDescent="0.2">
      <c r="A4690" t="s">
        <v>4688</v>
      </c>
      <c r="B4690" t="s">
        <v>5181</v>
      </c>
      <c r="C4690" t="s">
        <v>5834</v>
      </c>
      <c r="D4690" t="s">
        <v>14180</v>
      </c>
      <c r="E4690" t="s">
        <v>14181</v>
      </c>
      <c r="F4690" s="35" t="s">
        <v>14182</v>
      </c>
      <c r="G4690" s="1" t="s">
        <v>5105</v>
      </c>
      <c r="H4690" s="1" t="s">
        <v>5105</v>
      </c>
      <c r="I4690" s="3">
        <v>1</v>
      </c>
      <c r="J4690" s="1">
        <v>0</v>
      </c>
      <c r="K4690" s="1">
        <v>0</v>
      </c>
      <c r="L4690" s="3">
        <v>1</v>
      </c>
      <c r="M4690" s="6">
        <v>725.5</v>
      </c>
      <c r="N4690" s="13">
        <v>725.5</v>
      </c>
      <c r="O4690" s="3">
        <v>44</v>
      </c>
      <c r="P4690" s="1">
        <v>3.86</v>
      </c>
      <c r="Q4690" s="1">
        <v>3.86</v>
      </c>
      <c r="R4690" s="3">
        <v>47</v>
      </c>
      <c r="S4690" s="1">
        <v>70</v>
      </c>
      <c r="T4690" s="1">
        <v>0</v>
      </c>
      <c r="U4690" s="1">
        <v>0</v>
      </c>
      <c r="V4690" s="1">
        <v>0</v>
      </c>
      <c r="W4690" s="1">
        <v>20</v>
      </c>
      <c r="X4690" s="1">
        <v>0</v>
      </c>
      <c r="Y4690" s="1">
        <v>0</v>
      </c>
      <c r="Z4690" s="1">
        <v>0</v>
      </c>
      <c r="AA4690" s="1">
        <v>0</v>
      </c>
      <c r="AB4690" s="1">
        <v>10</v>
      </c>
      <c r="AC4690" s="3">
        <v>11</v>
      </c>
      <c r="AD4690" s="1">
        <v>7.3162836999999994E-2</v>
      </c>
      <c r="AE4690" s="1">
        <v>2.58672376812502E-2</v>
      </c>
      <c r="AF4690" s="1">
        <v>1</v>
      </c>
      <c r="AG4690" s="1">
        <v>1</v>
      </c>
      <c r="AH4690" s="1">
        <v>11</v>
      </c>
      <c r="AI4690" s="1">
        <v>5</v>
      </c>
      <c r="AJ4690" s="1">
        <v>5</v>
      </c>
      <c r="AK4690" s="1">
        <v>51</v>
      </c>
    </row>
    <row r="4691" spans="1:37" x14ac:dyDescent="0.2">
      <c r="A4691" t="s">
        <v>4689</v>
      </c>
      <c r="B4691" t="s">
        <v>5233</v>
      </c>
      <c r="C4691" t="s">
        <v>5880</v>
      </c>
      <c r="D4691" t="s">
        <v>14183</v>
      </c>
      <c r="E4691" t="s">
        <v>14184</v>
      </c>
      <c r="F4691" s="35" t="s">
        <v>14185</v>
      </c>
      <c r="G4691" s="1" t="s">
        <v>5105</v>
      </c>
      <c r="H4691" s="1" t="s">
        <v>5105</v>
      </c>
      <c r="I4691" s="3">
        <v>1</v>
      </c>
      <c r="J4691" s="1">
        <v>1</v>
      </c>
      <c r="K4691" s="1">
        <v>1</v>
      </c>
      <c r="L4691" s="3">
        <v>1</v>
      </c>
      <c r="M4691" s="6">
        <v>56749.7</v>
      </c>
      <c r="N4691" s="13">
        <v>56749.7</v>
      </c>
      <c r="O4691" s="3">
        <v>44</v>
      </c>
      <c r="P4691" s="1">
        <v>4</v>
      </c>
      <c r="Q4691" s="1">
        <v>4</v>
      </c>
      <c r="R4691" s="3">
        <v>47</v>
      </c>
      <c r="S4691" s="1">
        <v>0</v>
      </c>
      <c r="T4691" s="1">
        <v>0</v>
      </c>
      <c r="U4691" s="1">
        <v>0</v>
      </c>
      <c r="V4691" s="1">
        <v>0</v>
      </c>
      <c r="W4691" s="1">
        <v>10</v>
      </c>
      <c r="X4691" s="1">
        <v>10</v>
      </c>
      <c r="Y4691" s="1">
        <v>40</v>
      </c>
      <c r="Z4691" s="1">
        <v>0</v>
      </c>
      <c r="AA4691" s="1">
        <v>30</v>
      </c>
      <c r="AB4691" s="1">
        <v>10</v>
      </c>
      <c r="AC4691" s="3">
        <v>11</v>
      </c>
      <c r="AD4691" s="1">
        <v>-5.3415407999999998E-2</v>
      </c>
      <c r="AE4691" s="1">
        <v>-8.24574717414603E-2</v>
      </c>
      <c r="AF4691" s="1">
        <v>1</v>
      </c>
      <c r="AG4691" s="1">
        <v>1</v>
      </c>
      <c r="AH4691" s="1">
        <v>11</v>
      </c>
      <c r="AI4691" s="1">
        <v>5</v>
      </c>
      <c r="AJ4691" s="1">
        <v>5</v>
      </c>
      <c r="AK4691" s="1">
        <v>51</v>
      </c>
    </row>
    <row r="4692" spans="1:37" x14ac:dyDescent="0.2">
      <c r="A4692" t="s">
        <v>4690</v>
      </c>
      <c r="B4692" t="s">
        <v>5233</v>
      </c>
      <c r="C4692" t="s">
        <v>5880</v>
      </c>
      <c r="D4692" t="s">
        <v>14183</v>
      </c>
      <c r="E4692" t="s">
        <v>14186</v>
      </c>
      <c r="F4692" s="35" t="s">
        <v>14187</v>
      </c>
      <c r="G4692" s="1" t="s">
        <v>5105</v>
      </c>
      <c r="H4692" s="1" t="s">
        <v>5105</v>
      </c>
      <c r="I4692" s="3">
        <v>1</v>
      </c>
      <c r="J4692" s="1">
        <v>0</v>
      </c>
      <c r="K4692" s="1">
        <v>0</v>
      </c>
      <c r="L4692" s="3">
        <v>1</v>
      </c>
      <c r="M4692" s="6">
        <v>70500</v>
      </c>
      <c r="N4692" s="13">
        <v>70500</v>
      </c>
      <c r="O4692" s="3">
        <v>44</v>
      </c>
      <c r="P4692" s="1">
        <v>5.2949999999999999</v>
      </c>
      <c r="Q4692" s="1">
        <v>5.2949999999999999</v>
      </c>
      <c r="R4692" s="3">
        <v>47</v>
      </c>
      <c r="S4692" s="1">
        <v>10</v>
      </c>
      <c r="T4692" s="1">
        <v>0</v>
      </c>
      <c r="U4692" s="1">
        <v>0</v>
      </c>
      <c r="V4692" s="1">
        <v>0</v>
      </c>
      <c r="W4692" s="1">
        <v>10</v>
      </c>
      <c r="X4692" s="1">
        <v>10</v>
      </c>
      <c r="Y4692" s="1">
        <v>0</v>
      </c>
      <c r="Z4692" s="1">
        <v>0</v>
      </c>
      <c r="AA4692" s="1">
        <v>10</v>
      </c>
      <c r="AB4692" s="1">
        <v>60</v>
      </c>
      <c r="AC4692" s="3">
        <v>11</v>
      </c>
      <c r="AD4692" s="1">
        <v>-6.2541260000000001E-2</v>
      </c>
      <c r="AE4692" s="1">
        <v>5.02085751056238E-2</v>
      </c>
      <c r="AF4692" s="1">
        <v>1</v>
      </c>
      <c r="AG4692" s="1">
        <v>1</v>
      </c>
      <c r="AH4692" s="1">
        <v>11</v>
      </c>
      <c r="AI4692" s="1">
        <v>8</v>
      </c>
      <c r="AJ4692" s="1">
        <v>8</v>
      </c>
      <c r="AK4692" s="1">
        <v>51</v>
      </c>
    </row>
    <row r="4693" spans="1:37" x14ac:dyDescent="0.2">
      <c r="A4693" t="s">
        <v>4691</v>
      </c>
      <c r="B4693" t="s">
        <v>5233</v>
      </c>
      <c r="C4693" t="s">
        <v>5880</v>
      </c>
      <c r="D4693" t="s">
        <v>14183</v>
      </c>
      <c r="E4693" t="s">
        <v>14188</v>
      </c>
      <c r="F4693" s="35" t="s">
        <v>14189</v>
      </c>
      <c r="G4693" s="1" t="s">
        <v>5104</v>
      </c>
      <c r="H4693" s="1" t="s">
        <v>5104</v>
      </c>
      <c r="I4693" s="3">
        <v>1</v>
      </c>
      <c r="J4693" s="1">
        <v>0</v>
      </c>
      <c r="K4693" s="1">
        <v>0</v>
      </c>
      <c r="L4693" s="3">
        <v>1</v>
      </c>
      <c r="M4693" s="6">
        <v>32500</v>
      </c>
      <c r="N4693" s="13">
        <v>32500</v>
      </c>
      <c r="O4693" s="3">
        <v>44</v>
      </c>
      <c r="P4693" s="1">
        <v>4.8025000000000002</v>
      </c>
      <c r="Q4693" s="1">
        <v>4.8025000000000002</v>
      </c>
      <c r="R4693" s="3">
        <v>47</v>
      </c>
      <c r="S4693" s="1">
        <v>10</v>
      </c>
      <c r="T4693" s="1">
        <v>0</v>
      </c>
      <c r="U4693" s="1">
        <v>0</v>
      </c>
      <c r="V4693" s="1">
        <v>0</v>
      </c>
      <c r="W4693" s="1">
        <v>10</v>
      </c>
      <c r="X4693" s="1">
        <v>10</v>
      </c>
      <c r="Y4693" s="1">
        <v>0</v>
      </c>
      <c r="Z4693" s="1">
        <v>0</v>
      </c>
      <c r="AA4693" s="1">
        <v>10</v>
      </c>
      <c r="AB4693" s="1">
        <v>60</v>
      </c>
      <c r="AC4693" s="3">
        <v>11</v>
      </c>
      <c r="AD4693" s="1">
        <v>-6.2541260000000001E-2</v>
      </c>
      <c r="AE4693" s="1">
        <v>5.02085751056238E-2</v>
      </c>
      <c r="AF4693" s="1">
        <v>1</v>
      </c>
      <c r="AG4693" s="1">
        <v>1</v>
      </c>
      <c r="AH4693" s="1">
        <v>11</v>
      </c>
      <c r="AI4693" s="1">
        <v>5</v>
      </c>
      <c r="AJ4693" s="1">
        <v>5</v>
      </c>
      <c r="AK4693" s="1">
        <v>51</v>
      </c>
    </row>
    <row r="4694" spans="1:37" x14ac:dyDescent="0.2">
      <c r="A4694" t="s">
        <v>4692</v>
      </c>
      <c r="B4694" t="s">
        <v>5233</v>
      </c>
      <c r="C4694" t="s">
        <v>5880</v>
      </c>
      <c r="D4694" t="s">
        <v>14183</v>
      </c>
      <c r="E4694" t="s">
        <v>5171</v>
      </c>
      <c r="F4694" s="35" t="s">
        <v>14190</v>
      </c>
      <c r="G4694" s="1" t="s">
        <v>5105</v>
      </c>
      <c r="H4694" s="1" t="s">
        <v>5105</v>
      </c>
      <c r="I4694" s="3">
        <v>1</v>
      </c>
      <c r="J4694" s="1">
        <v>0</v>
      </c>
      <c r="K4694" s="1">
        <v>0</v>
      </c>
      <c r="L4694" s="3">
        <v>1</v>
      </c>
      <c r="M4694" s="6">
        <v>55000</v>
      </c>
      <c r="N4694" s="13">
        <v>55000</v>
      </c>
      <c r="O4694" s="3">
        <v>44</v>
      </c>
      <c r="P4694" s="1">
        <v>4.3550000000000004</v>
      </c>
      <c r="Q4694" s="1">
        <v>4.3550000000000004</v>
      </c>
      <c r="R4694" s="3">
        <v>47</v>
      </c>
      <c r="S4694" s="1">
        <v>10</v>
      </c>
      <c r="T4694" s="1">
        <v>0</v>
      </c>
      <c r="U4694" s="1">
        <v>0</v>
      </c>
      <c r="V4694" s="1">
        <v>0</v>
      </c>
      <c r="W4694" s="1">
        <v>10</v>
      </c>
      <c r="X4694" s="1">
        <v>10</v>
      </c>
      <c r="Y4694" s="1">
        <v>0</v>
      </c>
      <c r="Z4694" s="1">
        <v>0</v>
      </c>
      <c r="AA4694" s="1">
        <v>10</v>
      </c>
      <c r="AB4694" s="1">
        <v>60</v>
      </c>
      <c r="AC4694" s="3">
        <v>11</v>
      </c>
      <c r="AD4694" s="1">
        <v>-6.2541260000000001E-2</v>
      </c>
      <c r="AE4694" s="1">
        <v>5.02085751056238E-2</v>
      </c>
      <c r="AF4694" s="1">
        <v>1</v>
      </c>
      <c r="AG4694" s="1">
        <v>1</v>
      </c>
      <c r="AH4694" s="1">
        <v>11</v>
      </c>
      <c r="AI4694" s="1">
        <v>10</v>
      </c>
      <c r="AJ4694" s="1">
        <v>10</v>
      </c>
      <c r="AK4694" s="1">
        <v>51</v>
      </c>
    </row>
    <row r="4695" spans="1:37" x14ac:dyDescent="0.2">
      <c r="A4695" t="s">
        <v>4693</v>
      </c>
      <c r="B4695" t="s">
        <v>5233</v>
      </c>
      <c r="C4695" t="s">
        <v>5880</v>
      </c>
      <c r="D4695" t="s">
        <v>14183</v>
      </c>
      <c r="E4695" t="s">
        <v>14191</v>
      </c>
      <c r="F4695" s="35" t="s">
        <v>14192</v>
      </c>
      <c r="G4695" s="1" t="s">
        <v>5104</v>
      </c>
      <c r="H4695" s="1" t="s">
        <v>5104</v>
      </c>
      <c r="I4695" s="3">
        <v>2</v>
      </c>
      <c r="J4695" s="1">
        <v>0</v>
      </c>
      <c r="K4695" s="1">
        <v>0</v>
      </c>
      <c r="L4695" s="3">
        <v>1</v>
      </c>
      <c r="M4695" s="6">
        <v>44801.2</v>
      </c>
      <c r="N4695" s="13">
        <v>44801.2</v>
      </c>
      <c r="O4695" s="3">
        <v>44</v>
      </c>
      <c r="P4695" s="1">
        <v>5.2350000000000003</v>
      </c>
      <c r="Q4695" s="1">
        <v>5.2350000000000003</v>
      </c>
      <c r="R4695" s="3">
        <v>47</v>
      </c>
      <c r="S4695" s="1">
        <v>10</v>
      </c>
      <c r="T4695" s="1">
        <v>0</v>
      </c>
      <c r="U4695" s="1">
        <v>0</v>
      </c>
      <c r="V4695" s="1">
        <v>0</v>
      </c>
      <c r="W4695" s="1">
        <v>10</v>
      </c>
      <c r="X4695" s="1">
        <v>10</v>
      </c>
      <c r="Y4695" s="1">
        <v>0</v>
      </c>
      <c r="Z4695" s="1">
        <v>0</v>
      </c>
      <c r="AA4695" s="1">
        <v>10</v>
      </c>
      <c r="AB4695" s="1">
        <v>60</v>
      </c>
      <c r="AC4695" s="3">
        <v>11</v>
      </c>
      <c r="AD4695" s="1">
        <v>-6.2541260000000001E-2</v>
      </c>
      <c r="AE4695" s="1">
        <v>5.02085751056238E-2</v>
      </c>
      <c r="AF4695" s="1">
        <v>1</v>
      </c>
      <c r="AG4695" s="1">
        <v>1</v>
      </c>
      <c r="AH4695" s="1">
        <v>11</v>
      </c>
      <c r="AI4695" s="1">
        <v>7</v>
      </c>
      <c r="AJ4695" s="1">
        <v>7</v>
      </c>
      <c r="AK4695" s="1">
        <v>51</v>
      </c>
    </row>
    <row r="4696" spans="1:37" x14ac:dyDescent="0.2">
      <c r="A4696" t="s">
        <v>4694</v>
      </c>
      <c r="B4696" t="s">
        <v>5233</v>
      </c>
      <c r="C4696" t="s">
        <v>5880</v>
      </c>
      <c r="D4696" t="s">
        <v>14183</v>
      </c>
      <c r="E4696" t="s">
        <v>12195</v>
      </c>
      <c r="F4696" s="35" t="s">
        <v>14193</v>
      </c>
      <c r="G4696" s="1" t="s">
        <v>5104</v>
      </c>
      <c r="H4696" s="1" t="s">
        <v>5104</v>
      </c>
      <c r="I4696" s="3">
        <v>1</v>
      </c>
      <c r="J4696" s="1">
        <v>0</v>
      </c>
      <c r="K4696" s="1">
        <v>0</v>
      </c>
      <c r="L4696" s="3">
        <v>1</v>
      </c>
      <c r="M4696" s="6">
        <v>44253.5</v>
      </c>
      <c r="N4696" s="13">
        <v>44253.5</v>
      </c>
      <c r="O4696" s="3">
        <v>44</v>
      </c>
      <c r="P4696" s="1">
        <v>5.7374999999999998</v>
      </c>
      <c r="Q4696" s="1">
        <v>5.7374999999999998</v>
      </c>
      <c r="R4696" s="3">
        <v>47</v>
      </c>
      <c r="S4696" s="1">
        <v>10</v>
      </c>
      <c r="T4696" s="1">
        <v>0</v>
      </c>
      <c r="U4696" s="1">
        <v>0</v>
      </c>
      <c r="V4696" s="1">
        <v>0</v>
      </c>
      <c r="W4696" s="1">
        <v>10</v>
      </c>
      <c r="X4696" s="1">
        <v>10</v>
      </c>
      <c r="Y4696" s="1">
        <v>0</v>
      </c>
      <c r="Z4696" s="1">
        <v>0</v>
      </c>
      <c r="AA4696" s="1">
        <v>10</v>
      </c>
      <c r="AB4696" s="1">
        <v>60</v>
      </c>
      <c r="AC4696" s="3">
        <v>11</v>
      </c>
      <c r="AD4696" s="1">
        <v>-6.2541260000000001E-2</v>
      </c>
      <c r="AE4696" s="1">
        <v>5.02085751056238E-2</v>
      </c>
      <c r="AF4696" s="1">
        <v>1</v>
      </c>
      <c r="AG4696" s="1">
        <v>1</v>
      </c>
      <c r="AH4696" s="1">
        <v>11</v>
      </c>
      <c r="AI4696" s="1">
        <v>10</v>
      </c>
      <c r="AJ4696" s="1">
        <v>10</v>
      </c>
      <c r="AK4696" s="1">
        <v>51</v>
      </c>
    </row>
    <row r="4697" spans="1:37" x14ac:dyDescent="0.2">
      <c r="A4697" t="s">
        <v>4695</v>
      </c>
      <c r="B4697" t="s">
        <v>5233</v>
      </c>
      <c r="C4697" t="s">
        <v>5880</v>
      </c>
      <c r="D4697" t="s">
        <v>14183</v>
      </c>
      <c r="E4697" t="s">
        <v>14194</v>
      </c>
      <c r="F4697" s="35" t="s">
        <v>14195</v>
      </c>
      <c r="G4697" s="1" t="s">
        <v>5106</v>
      </c>
      <c r="H4697" s="1" t="s">
        <v>5106</v>
      </c>
      <c r="I4697" s="3">
        <v>1</v>
      </c>
      <c r="J4697" s="1">
        <v>1</v>
      </c>
      <c r="K4697" s="1">
        <v>1</v>
      </c>
      <c r="L4697" s="3">
        <v>1</v>
      </c>
      <c r="M4697" s="6">
        <v>101052.1</v>
      </c>
      <c r="N4697" s="13">
        <v>101052.1</v>
      </c>
      <c r="O4697" s="3">
        <v>44</v>
      </c>
      <c r="P4697" s="1">
        <v>5.0437500000000002</v>
      </c>
      <c r="Q4697" s="1">
        <v>5.0437500000000002</v>
      </c>
      <c r="R4697" s="3">
        <v>47</v>
      </c>
      <c r="S4697" s="1">
        <v>10</v>
      </c>
      <c r="T4697" s="1">
        <v>0</v>
      </c>
      <c r="U4697" s="1">
        <v>0</v>
      </c>
      <c r="V4697" s="1">
        <v>0</v>
      </c>
      <c r="W4697" s="1">
        <v>10</v>
      </c>
      <c r="X4697" s="1">
        <v>10</v>
      </c>
      <c r="Y4697" s="1">
        <v>0</v>
      </c>
      <c r="Z4697" s="1">
        <v>0</v>
      </c>
      <c r="AA4697" s="1">
        <v>10</v>
      </c>
      <c r="AB4697" s="1">
        <v>60</v>
      </c>
      <c r="AC4697" s="3">
        <v>11</v>
      </c>
      <c r="AD4697" s="1">
        <v>-6.2541260000000001E-2</v>
      </c>
      <c r="AE4697" s="1">
        <v>5.02085751056238E-2</v>
      </c>
      <c r="AF4697" s="1">
        <v>1</v>
      </c>
      <c r="AG4697" s="1">
        <v>1</v>
      </c>
      <c r="AH4697" s="1">
        <v>11</v>
      </c>
      <c r="AI4697" s="1">
        <v>28</v>
      </c>
      <c r="AJ4697" s="1">
        <v>28</v>
      </c>
      <c r="AK4697" s="1">
        <v>51</v>
      </c>
    </row>
    <row r="4698" spans="1:37" x14ac:dyDescent="0.2">
      <c r="A4698" t="s">
        <v>4696</v>
      </c>
      <c r="B4698" t="s">
        <v>5233</v>
      </c>
      <c r="C4698" t="s">
        <v>5880</v>
      </c>
      <c r="D4698" t="s">
        <v>14183</v>
      </c>
      <c r="E4698" t="s">
        <v>14196</v>
      </c>
      <c r="F4698" s="35" t="s">
        <v>14197</v>
      </c>
      <c r="G4698" s="1" t="s">
        <v>5104</v>
      </c>
      <c r="H4698" s="1" t="s">
        <v>5104</v>
      </c>
      <c r="I4698" s="3">
        <v>1</v>
      </c>
      <c r="J4698" s="1">
        <v>1</v>
      </c>
      <c r="K4698" s="1">
        <v>1</v>
      </c>
      <c r="L4698" s="3">
        <v>1</v>
      </c>
      <c r="M4698" s="6">
        <v>92500</v>
      </c>
      <c r="N4698" s="13">
        <v>92500</v>
      </c>
      <c r="O4698" s="3">
        <v>44</v>
      </c>
      <c r="P4698" s="1">
        <v>5.6025</v>
      </c>
      <c r="Q4698" s="1">
        <v>5.6025</v>
      </c>
      <c r="R4698" s="3">
        <v>47</v>
      </c>
      <c r="S4698" s="1">
        <v>10</v>
      </c>
      <c r="T4698" s="1">
        <v>0</v>
      </c>
      <c r="U4698" s="1">
        <v>0</v>
      </c>
      <c r="V4698" s="1">
        <v>0</v>
      </c>
      <c r="W4698" s="1">
        <v>10</v>
      </c>
      <c r="X4698" s="1">
        <v>10</v>
      </c>
      <c r="Y4698" s="1">
        <v>0</v>
      </c>
      <c r="Z4698" s="1">
        <v>0</v>
      </c>
      <c r="AA4698" s="1">
        <v>10</v>
      </c>
      <c r="AB4698" s="1">
        <v>60</v>
      </c>
      <c r="AC4698" s="3">
        <v>11</v>
      </c>
      <c r="AD4698" s="1">
        <v>-6.2541260000000001E-2</v>
      </c>
      <c r="AE4698" s="1">
        <v>5.02085751056238E-2</v>
      </c>
      <c r="AF4698" s="1">
        <v>1</v>
      </c>
      <c r="AG4698" s="1">
        <v>1</v>
      </c>
      <c r="AH4698" s="1">
        <v>11</v>
      </c>
      <c r="AI4698" s="1">
        <v>8</v>
      </c>
      <c r="AJ4698" s="1">
        <v>8</v>
      </c>
      <c r="AK4698" s="1">
        <v>51</v>
      </c>
    </row>
    <row r="4699" spans="1:37" x14ac:dyDescent="0.2">
      <c r="A4699" t="s">
        <v>4697</v>
      </c>
      <c r="B4699" t="s">
        <v>5168</v>
      </c>
      <c r="C4699" t="s">
        <v>5169</v>
      </c>
      <c r="D4699" t="s">
        <v>14198</v>
      </c>
      <c r="E4699" t="s">
        <v>5849</v>
      </c>
      <c r="F4699" s="35" t="s">
        <v>14199</v>
      </c>
      <c r="G4699" s="1" t="s">
        <v>5104</v>
      </c>
      <c r="H4699" s="1" t="s">
        <v>5104</v>
      </c>
      <c r="I4699" s="3">
        <v>1</v>
      </c>
      <c r="J4699" s="1">
        <v>0</v>
      </c>
      <c r="K4699" s="1">
        <v>0</v>
      </c>
      <c r="L4699" s="3">
        <v>1</v>
      </c>
      <c r="M4699" s="6">
        <v>17.100000000000001</v>
      </c>
      <c r="N4699" s="13">
        <v>17.100000000000001</v>
      </c>
      <c r="O4699" s="3">
        <v>44</v>
      </c>
      <c r="P4699" s="1">
        <v>1</v>
      </c>
      <c r="Q4699" s="1">
        <v>1</v>
      </c>
      <c r="R4699" s="3">
        <v>47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10</v>
      </c>
      <c r="Z4699" s="1">
        <v>90</v>
      </c>
      <c r="AA4699" s="1">
        <v>0</v>
      </c>
      <c r="AB4699" s="1">
        <v>0</v>
      </c>
      <c r="AC4699" s="3">
        <v>11</v>
      </c>
      <c r="AD4699" s="1">
        <v>-1.1796845E-2</v>
      </c>
      <c r="AE4699" s="1">
        <v>-4.4848633637635797E-2</v>
      </c>
      <c r="AF4699" s="1">
        <v>3</v>
      </c>
      <c r="AG4699" s="1">
        <v>3</v>
      </c>
      <c r="AH4699" s="1">
        <v>11</v>
      </c>
      <c r="AI4699" s="1">
        <v>8</v>
      </c>
      <c r="AJ4699" s="1">
        <v>8</v>
      </c>
      <c r="AK4699" s="1">
        <v>51</v>
      </c>
    </row>
    <row r="4700" spans="1:37" x14ac:dyDescent="0.2">
      <c r="A4700" t="s">
        <v>4698</v>
      </c>
      <c r="B4700" t="s">
        <v>5168</v>
      </c>
      <c r="C4700" t="s">
        <v>5169</v>
      </c>
      <c r="D4700" t="s">
        <v>14198</v>
      </c>
      <c r="E4700" t="s">
        <v>14200</v>
      </c>
      <c r="F4700" s="35" t="s">
        <v>14201</v>
      </c>
      <c r="G4700" s="1" t="s">
        <v>5104</v>
      </c>
      <c r="H4700" s="1" t="s">
        <v>5104</v>
      </c>
      <c r="I4700" s="3">
        <v>1</v>
      </c>
      <c r="J4700" s="1">
        <v>0</v>
      </c>
      <c r="K4700" s="1">
        <v>0</v>
      </c>
      <c r="L4700" s="3">
        <v>1</v>
      </c>
      <c r="M4700" s="6">
        <v>39</v>
      </c>
      <c r="N4700" s="13">
        <v>39</v>
      </c>
      <c r="O4700" s="3">
        <v>44</v>
      </c>
      <c r="P4700" s="1" t="s">
        <v>2</v>
      </c>
      <c r="Q4700" s="1">
        <v>1.4402999999999999</v>
      </c>
      <c r="R4700" s="3" t="s">
        <v>14989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10</v>
      </c>
      <c r="Z4700" s="1">
        <v>90</v>
      </c>
      <c r="AA4700" s="1">
        <v>0</v>
      </c>
      <c r="AB4700" s="1">
        <v>0</v>
      </c>
      <c r="AC4700" s="3">
        <v>11</v>
      </c>
      <c r="AD4700" s="1">
        <v>-1.1796845E-2</v>
      </c>
      <c r="AE4700" s="1">
        <v>-4.4848633637635797E-2</v>
      </c>
      <c r="AF4700" s="1">
        <v>3</v>
      </c>
      <c r="AG4700" s="1">
        <v>3</v>
      </c>
      <c r="AH4700" s="1">
        <v>11</v>
      </c>
      <c r="AI4700" s="1">
        <v>3</v>
      </c>
      <c r="AJ4700" s="1">
        <v>3</v>
      </c>
      <c r="AK4700" s="1">
        <v>51</v>
      </c>
    </row>
    <row r="4701" spans="1:37" x14ac:dyDescent="0.2">
      <c r="A4701" t="s">
        <v>4699</v>
      </c>
      <c r="B4701" t="s">
        <v>5168</v>
      </c>
      <c r="C4701" t="s">
        <v>5169</v>
      </c>
      <c r="D4701" t="s">
        <v>14198</v>
      </c>
      <c r="E4701" t="s">
        <v>14202</v>
      </c>
      <c r="F4701" s="35" t="s">
        <v>14203</v>
      </c>
      <c r="G4701" s="1" t="s">
        <v>5104</v>
      </c>
      <c r="H4701" s="1" t="s">
        <v>5104</v>
      </c>
      <c r="I4701" s="3">
        <v>1</v>
      </c>
      <c r="J4701" s="1">
        <v>0</v>
      </c>
      <c r="K4701" s="1">
        <v>0</v>
      </c>
      <c r="L4701" s="3">
        <v>1</v>
      </c>
      <c r="M4701" s="6">
        <v>18.3</v>
      </c>
      <c r="N4701" s="13">
        <v>18.3</v>
      </c>
      <c r="O4701" s="3">
        <v>44</v>
      </c>
      <c r="P4701" s="1">
        <v>0.98</v>
      </c>
      <c r="Q4701" s="1">
        <v>0.98</v>
      </c>
      <c r="R4701" s="3">
        <v>47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10</v>
      </c>
      <c r="Z4701" s="1">
        <v>90</v>
      </c>
      <c r="AA4701" s="1">
        <v>0</v>
      </c>
      <c r="AB4701" s="1">
        <v>0</v>
      </c>
      <c r="AC4701" s="3">
        <v>11</v>
      </c>
      <c r="AD4701" s="1">
        <v>-1.1796845E-2</v>
      </c>
      <c r="AE4701" s="1">
        <v>-4.4848633637635797E-2</v>
      </c>
      <c r="AF4701" s="1">
        <v>3</v>
      </c>
      <c r="AG4701" s="1">
        <v>3</v>
      </c>
      <c r="AH4701" s="1">
        <v>11</v>
      </c>
      <c r="AI4701" s="1">
        <v>2</v>
      </c>
      <c r="AJ4701" s="1">
        <v>2</v>
      </c>
      <c r="AK4701" s="1">
        <v>51</v>
      </c>
    </row>
    <row r="4702" spans="1:37" x14ac:dyDescent="0.2">
      <c r="A4702" t="s">
        <v>4700</v>
      </c>
      <c r="B4702" t="s">
        <v>5233</v>
      </c>
      <c r="C4702" t="s">
        <v>5234</v>
      </c>
      <c r="D4702" t="s">
        <v>14204</v>
      </c>
      <c r="E4702" t="s">
        <v>14205</v>
      </c>
      <c r="F4702" s="35" t="s">
        <v>14206</v>
      </c>
      <c r="G4702" s="1" t="s">
        <v>5105</v>
      </c>
      <c r="H4702" s="1" t="s">
        <v>5105</v>
      </c>
      <c r="I4702" s="3">
        <v>1</v>
      </c>
      <c r="J4702" s="1">
        <v>1</v>
      </c>
      <c r="K4702" s="1">
        <v>1</v>
      </c>
      <c r="L4702" s="3">
        <v>1</v>
      </c>
      <c r="M4702" s="6">
        <v>19499.8</v>
      </c>
      <c r="N4702" s="13">
        <v>19499.8</v>
      </c>
      <c r="O4702" s="3">
        <v>44</v>
      </c>
      <c r="P4702" s="1">
        <v>0.99</v>
      </c>
      <c r="Q4702" s="1">
        <v>0.99</v>
      </c>
      <c r="R4702" s="3">
        <v>47</v>
      </c>
      <c r="S4702" s="1">
        <v>0</v>
      </c>
      <c r="T4702" s="1">
        <v>10</v>
      </c>
      <c r="U4702" s="1">
        <v>0</v>
      </c>
      <c r="V4702" s="1">
        <v>0</v>
      </c>
      <c r="W4702" s="1">
        <v>0</v>
      </c>
      <c r="X4702" s="1">
        <v>0</v>
      </c>
      <c r="Y4702" s="1">
        <v>20</v>
      </c>
      <c r="Z4702" s="1">
        <v>0</v>
      </c>
      <c r="AA4702" s="1">
        <v>0</v>
      </c>
      <c r="AB4702" s="1">
        <v>70</v>
      </c>
      <c r="AC4702" s="3">
        <v>11</v>
      </c>
      <c r="AD4702" s="1">
        <v>-9.2481619000000001E-2</v>
      </c>
      <c r="AE4702" s="1">
        <v>1.6929191990165501E-2</v>
      </c>
      <c r="AF4702" s="1">
        <v>1</v>
      </c>
      <c r="AG4702" s="1">
        <v>1</v>
      </c>
      <c r="AH4702" s="1">
        <v>11</v>
      </c>
      <c r="AI4702" s="1">
        <v>15</v>
      </c>
      <c r="AJ4702" s="1">
        <v>15</v>
      </c>
      <c r="AK4702" s="1">
        <v>51</v>
      </c>
    </row>
    <row r="4703" spans="1:37" x14ac:dyDescent="0.2">
      <c r="A4703" t="s">
        <v>4701</v>
      </c>
      <c r="B4703" t="s">
        <v>6025</v>
      </c>
      <c r="C4703" t="s">
        <v>6026</v>
      </c>
      <c r="D4703" t="s">
        <v>14207</v>
      </c>
      <c r="E4703" t="s">
        <v>9020</v>
      </c>
      <c r="F4703" s="35" t="s">
        <v>14208</v>
      </c>
      <c r="G4703" s="1" t="s">
        <v>5104</v>
      </c>
      <c r="H4703" s="1" t="s">
        <v>5104</v>
      </c>
      <c r="I4703" s="3">
        <v>1</v>
      </c>
      <c r="J4703" s="1">
        <v>0</v>
      </c>
      <c r="K4703" s="1">
        <v>0</v>
      </c>
      <c r="L4703" s="3">
        <v>1</v>
      </c>
      <c r="M4703" s="6">
        <v>2135.8000000000002</v>
      </c>
      <c r="N4703" s="13">
        <v>2135.8000000000002</v>
      </c>
      <c r="O4703" s="3">
        <v>44</v>
      </c>
      <c r="P4703" s="1">
        <v>3.0350000000000001</v>
      </c>
      <c r="Q4703" s="1">
        <v>3.0350000000000001</v>
      </c>
      <c r="R4703" s="3">
        <v>47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100</v>
      </c>
      <c r="AC4703" s="3">
        <v>11</v>
      </c>
      <c r="AD4703" s="1">
        <v>-9.0224465000000004E-2</v>
      </c>
      <c r="AE4703" s="1">
        <v>7.4363546281954407E-2</v>
      </c>
      <c r="AF4703" s="1">
        <v>1</v>
      </c>
      <c r="AG4703" s="1">
        <v>1</v>
      </c>
      <c r="AH4703" s="1">
        <v>11</v>
      </c>
      <c r="AI4703" s="1">
        <v>5</v>
      </c>
      <c r="AJ4703" s="1">
        <v>5</v>
      </c>
      <c r="AK4703" s="1">
        <v>51</v>
      </c>
    </row>
    <row r="4704" spans="1:37" x14ac:dyDescent="0.2">
      <c r="A4704" t="s">
        <v>4702</v>
      </c>
      <c r="B4704" t="s">
        <v>6025</v>
      </c>
      <c r="C4704" t="s">
        <v>6026</v>
      </c>
      <c r="D4704" t="s">
        <v>14207</v>
      </c>
      <c r="E4704" t="s">
        <v>14209</v>
      </c>
      <c r="F4704" s="35" t="s">
        <v>14210</v>
      </c>
      <c r="G4704" s="1" t="s">
        <v>5107</v>
      </c>
      <c r="H4704" s="1" t="s">
        <v>5107</v>
      </c>
      <c r="I4704" s="3">
        <v>1</v>
      </c>
      <c r="J4704" s="1">
        <v>1</v>
      </c>
      <c r="K4704" s="1">
        <v>1</v>
      </c>
      <c r="L4704" s="3">
        <v>1</v>
      </c>
      <c r="M4704" s="6">
        <v>889.6</v>
      </c>
      <c r="N4704" s="13">
        <v>889.6</v>
      </c>
      <c r="O4704" s="3">
        <v>44</v>
      </c>
      <c r="P4704" s="1">
        <v>3</v>
      </c>
      <c r="Q4704" s="1">
        <v>3</v>
      </c>
      <c r="R4704" s="3">
        <v>47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100</v>
      </c>
      <c r="AC4704" s="3">
        <v>11</v>
      </c>
      <c r="AD4704" s="1">
        <v>-9.0224465000000004E-2</v>
      </c>
      <c r="AE4704" s="1">
        <v>7.4363546281954407E-2</v>
      </c>
      <c r="AF4704" s="1">
        <v>1</v>
      </c>
      <c r="AG4704" s="1">
        <v>1</v>
      </c>
      <c r="AH4704" s="1">
        <v>11</v>
      </c>
      <c r="AI4704" s="1">
        <v>8</v>
      </c>
      <c r="AJ4704" s="1">
        <v>8</v>
      </c>
      <c r="AK4704" s="1">
        <v>51</v>
      </c>
    </row>
    <row r="4705" spans="1:37" x14ac:dyDescent="0.2">
      <c r="A4705" t="s">
        <v>4703</v>
      </c>
      <c r="B4705" t="s">
        <v>6025</v>
      </c>
      <c r="C4705" t="s">
        <v>6026</v>
      </c>
      <c r="D4705" t="s">
        <v>14207</v>
      </c>
      <c r="E4705" t="s">
        <v>14211</v>
      </c>
      <c r="F4705" s="35" t="s">
        <v>14212</v>
      </c>
      <c r="G4705" s="1" t="s">
        <v>5107</v>
      </c>
      <c r="H4705" s="1" t="s">
        <v>5107</v>
      </c>
      <c r="I4705" s="3">
        <v>1</v>
      </c>
      <c r="J4705" s="1">
        <v>0</v>
      </c>
      <c r="K4705" s="1">
        <v>0</v>
      </c>
      <c r="L4705" s="3">
        <v>1</v>
      </c>
      <c r="M4705" s="6">
        <v>643.29999999999995</v>
      </c>
      <c r="N4705" s="13">
        <v>643.29999999999995</v>
      </c>
      <c r="O4705" s="3">
        <v>44</v>
      </c>
      <c r="P4705" s="1">
        <v>3.4224999999999999</v>
      </c>
      <c r="Q4705" s="1">
        <v>3.4224999999999999</v>
      </c>
      <c r="R4705" s="3">
        <v>47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100</v>
      </c>
      <c r="AC4705" s="3">
        <v>11</v>
      </c>
      <c r="AD4705" s="1">
        <v>-9.0224465000000004E-2</v>
      </c>
      <c r="AE4705" s="1">
        <v>7.4363546281954407E-2</v>
      </c>
      <c r="AF4705" s="1">
        <v>1</v>
      </c>
      <c r="AG4705" s="1">
        <v>1</v>
      </c>
      <c r="AH4705" s="1">
        <v>11</v>
      </c>
      <c r="AI4705" s="1">
        <v>9</v>
      </c>
      <c r="AJ4705" s="1">
        <v>9</v>
      </c>
      <c r="AK4705" s="1">
        <v>51</v>
      </c>
    </row>
    <row r="4706" spans="1:37" x14ac:dyDescent="0.2">
      <c r="A4706" t="s">
        <v>4704</v>
      </c>
      <c r="B4706" t="s">
        <v>6025</v>
      </c>
      <c r="C4706" t="s">
        <v>6026</v>
      </c>
      <c r="D4706" t="s">
        <v>14207</v>
      </c>
      <c r="E4706" t="s">
        <v>8043</v>
      </c>
      <c r="F4706" s="35" t="s">
        <v>14213</v>
      </c>
      <c r="G4706" s="1" t="s">
        <v>5104</v>
      </c>
      <c r="H4706" s="1" t="s">
        <v>5104</v>
      </c>
      <c r="I4706" s="3">
        <v>13</v>
      </c>
      <c r="J4706" s="1">
        <v>1</v>
      </c>
      <c r="K4706" s="1">
        <v>1</v>
      </c>
      <c r="L4706" s="3">
        <v>1</v>
      </c>
      <c r="M4706" s="6">
        <v>950</v>
      </c>
      <c r="N4706" s="13">
        <v>950</v>
      </c>
      <c r="O4706" s="3">
        <v>44</v>
      </c>
      <c r="P4706" s="1">
        <v>2.2250000000000001</v>
      </c>
      <c r="Q4706" s="1">
        <v>2.2250000000000001</v>
      </c>
      <c r="R4706" s="3">
        <v>47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100</v>
      </c>
      <c r="AC4706" s="3">
        <v>11</v>
      </c>
      <c r="AD4706" s="1">
        <v>-9.0224465000000004E-2</v>
      </c>
      <c r="AE4706" s="1">
        <v>7.4363546281954407E-2</v>
      </c>
      <c r="AF4706" s="1">
        <v>1</v>
      </c>
      <c r="AG4706" s="1">
        <v>1</v>
      </c>
      <c r="AH4706" s="1">
        <v>11</v>
      </c>
      <c r="AI4706" s="1">
        <v>1</v>
      </c>
      <c r="AJ4706" s="1">
        <v>1</v>
      </c>
      <c r="AK4706" s="1">
        <v>51</v>
      </c>
    </row>
    <row r="4707" spans="1:37" x14ac:dyDescent="0.2">
      <c r="A4707" t="s">
        <v>4705</v>
      </c>
      <c r="B4707" t="s">
        <v>6025</v>
      </c>
      <c r="C4707" t="s">
        <v>6026</v>
      </c>
      <c r="D4707" t="s">
        <v>14207</v>
      </c>
      <c r="E4707" t="s">
        <v>12981</v>
      </c>
      <c r="F4707" s="35" t="s">
        <v>14214</v>
      </c>
      <c r="G4707" s="1" t="s">
        <v>5104</v>
      </c>
      <c r="H4707" s="1" t="s">
        <v>5104</v>
      </c>
      <c r="I4707" s="3">
        <v>1</v>
      </c>
      <c r="J4707" s="1">
        <v>1</v>
      </c>
      <c r="K4707" s="1">
        <v>1</v>
      </c>
      <c r="L4707" s="3">
        <v>1</v>
      </c>
      <c r="M4707" s="6">
        <v>1252.5999999999999</v>
      </c>
      <c r="N4707" s="13">
        <v>1252.5999999999999</v>
      </c>
      <c r="O4707" s="3">
        <v>44</v>
      </c>
      <c r="P4707" s="1">
        <v>5</v>
      </c>
      <c r="Q4707" s="1">
        <v>5</v>
      </c>
      <c r="R4707" s="3">
        <v>47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100</v>
      </c>
      <c r="AC4707" s="3">
        <v>11</v>
      </c>
      <c r="AD4707" s="1">
        <v>-9.0224465000000004E-2</v>
      </c>
      <c r="AE4707" s="1">
        <v>7.4363546281954407E-2</v>
      </c>
      <c r="AF4707" s="1">
        <v>1</v>
      </c>
      <c r="AG4707" s="1">
        <v>1</v>
      </c>
      <c r="AH4707" s="1">
        <v>11</v>
      </c>
      <c r="AI4707" s="1">
        <v>1</v>
      </c>
      <c r="AJ4707" s="1">
        <v>1</v>
      </c>
      <c r="AK4707" s="1">
        <v>51</v>
      </c>
    </row>
    <row r="4708" spans="1:37" x14ac:dyDescent="0.2">
      <c r="A4708" t="s">
        <v>4706</v>
      </c>
      <c r="B4708" t="s">
        <v>6025</v>
      </c>
      <c r="C4708" t="s">
        <v>6026</v>
      </c>
      <c r="D4708" t="s">
        <v>14207</v>
      </c>
      <c r="E4708" t="s">
        <v>14215</v>
      </c>
      <c r="F4708" s="35" t="s">
        <v>14216</v>
      </c>
      <c r="G4708" s="1" t="s">
        <v>5107</v>
      </c>
      <c r="H4708" s="1" t="s">
        <v>5107</v>
      </c>
      <c r="I4708" s="3">
        <v>1</v>
      </c>
      <c r="J4708" s="1">
        <v>1</v>
      </c>
      <c r="K4708" s="1">
        <v>1</v>
      </c>
      <c r="L4708" s="3">
        <v>1</v>
      </c>
      <c r="M4708" s="6">
        <v>3000</v>
      </c>
      <c r="N4708" s="13">
        <v>3000</v>
      </c>
      <c r="O4708" s="3">
        <v>44</v>
      </c>
      <c r="P4708" s="1">
        <v>3.71</v>
      </c>
      <c r="Q4708" s="1">
        <v>3.71</v>
      </c>
      <c r="R4708" s="3">
        <v>47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100</v>
      </c>
      <c r="AC4708" s="3">
        <v>11</v>
      </c>
      <c r="AD4708" s="1">
        <v>-9.0224465000000004E-2</v>
      </c>
      <c r="AE4708" s="1">
        <v>7.4363546281954407E-2</v>
      </c>
      <c r="AF4708" s="1">
        <v>1</v>
      </c>
      <c r="AG4708" s="1">
        <v>1</v>
      </c>
      <c r="AH4708" s="1">
        <v>11</v>
      </c>
      <c r="AI4708" s="1">
        <v>11</v>
      </c>
      <c r="AJ4708" s="1">
        <v>11</v>
      </c>
      <c r="AK4708" s="1">
        <v>51</v>
      </c>
    </row>
    <row r="4709" spans="1:37" x14ac:dyDescent="0.2">
      <c r="A4709" t="s">
        <v>4707</v>
      </c>
      <c r="B4709" t="s">
        <v>6025</v>
      </c>
      <c r="C4709" t="s">
        <v>6026</v>
      </c>
      <c r="D4709" t="s">
        <v>14207</v>
      </c>
      <c r="E4709" t="s">
        <v>14217</v>
      </c>
      <c r="F4709" s="35" t="s">
        <v>14218</v>
      </c>
      <c r="G4709" s="1" t="s">
        <v>5104</v>
      </c>
      <c r="H4709" s="1" t="s">
        <v>5104</v>
      </c>
      <c r="I4709" s="3">
        <v>2</v>
      </c>
      <c r="J4709" s="1">
        <v>1</v>
      </c>
      <c r="K4709" s="1">
        <v>1</v>
      </c>
      <c r="L4709" s="3">
        <v>1</v>
      </c>
      <c r="M4709" s="6">
        <v>1442.9</v>
      </c>
      <c r="N4709" s="13">
        <v>1442.9</v>
      </c>
      <c r="O4709" s="3">
        <v>44</v>
      </c>
      <c r="P4709" s="1">
        <v>3.85</v>
      </c>
      <c r="Q4709" s="1">
        <v>3.85</v>
      </c>
      <c r="R4709" s="3">
        <v>47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100</v>
      </c>
      <c r="AC4709" s="3">
        <v>11</v>
      </c>
      <c r="AD4709" s="1">
        <v>-9.0224465000000004E-2</v>
      </c>
      <c r="AE4709" s="1">
        <v>7.4363546281954407E-2</v>
      </c>
      <c r="AF4709" s="1">
        <v>1</v>
      </c>
      <c r="AG4709" s="1">
        <v>1</v>
      </c>
      <c r="AH4709" s="1">
        <v>11</v>
      </c>
      <c r="AI4709" s="1">
        <v>3</v>
      </c>
      <c r="AJ4709" s="1">
        <v>3</v>
      </c>
      <c r="AK4709" s="1">
        <v>51</v>
      </c>
    </row>
    <row r="4710" spans="1:37" x14ac:dyDescent="0.2">
      <c r="A4710" t="s">
        <v>4708</v>
      </c>
      <c r="B4710" t="s">
        <v>6025</v>
      </c>
      <c r="C4710" t="s">
        <v>6026</v>
      </c>
      <c r="D4710" t="s">
        <v>14207</v>
      </c>
      <c r="E4710" t="s">
        <v>8163</v>
      </c>
      <c r="F4710" s="35" t="s">
        <v>14219</v>
      </c>
      <c r="G4710" s="1" t="s">
        <v>5107</v>
      </c>
      <c r="H4710" s="1" t="s">
        <v>5107</v>
      </c>
      <c r="I4710" s="3">
        <v>1</v>
      </c>
      <c r="J4710" s="1">
        <v>0</v>
      </c>
      <c r="K4710" s="1">
        <v>0</v>
      </c>
      <c r="L4710" s="3">
        <v>1</v>
      </c>
      <c r="M4710" s="6">
        <v>1172.8</v>
      </c>
      <c r="N4710" s="13">
        <v>1172.8</v>
      </c>
      <c r="O4710" s="3">
        <v>44</v>
      </c>
      <c r="P4710" s="1">
        <v>4.8099999999999996</v>
      </c>
      <c r="Q4710" s="1">
        <v>4.8099999999999996</v>
      </c>
      <c r="R4710" s="3">
        <v>47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100</v>
      </c>
      <c r="AC4710" s="3">
        <v>11</v>
      </c>
      <c r="AD4710" s="1">
        <v>-9.0224465000000004E-2</v>
      </c>
      <c r="AE4710" s="1">
        <v>7.4363546281954407E-2</v>
      </c>
      <c r="AF4710" s="1">
        <v>1</v>
      </c>
      <c r="AG4710" s="1">
        <v>1</v>
      </c>
      <c r="AH4710" s="1">
        <v>11</v>
      </c>
      <c r="AI4710" s="1">
        <v>20</v>
      </c>
      <c r="AJ4710" s="1">
        <v>20</v>
      </c>
      <c r="AK4710" s="1">
        <v>51</v>
      </c>
    </row>
    <row r="4711" spans="1:37" x14ac:dyDescent="0.2">
      <c r="A4711" t="s">
        <v>4709</v>
      </c>
      <c r="B4711" t="s">
        <v>6025</v>
      </c>
      <c r="C4711" t="s">
        <v>6026</v>
      </c>
      <c r="D4711" t="s">
        <v>14207</v>
      </c>
      <c r="E4711" t="s">
        <v>14220</v>
      </c>
      <c r="F4711" s="35" t="s">
        <v>14221</v>
      </c>
      <c r="G4711" s="1" t="s">
        <v>5104</v>
      </c>
      <c r="H4711" s="1" t="s">
        <v>5104</v>
      </c>
      <c r="I4711" s="3">
        <v>2</v>
      </c>
      <c r="J4711" s="1">
        <v>1</v>
      </c>
      <c r="K4711" s="1">
        <v>1</v>
      </c>
      <c r="L4711" s="3">
        <v>1</v>
      </c>
      <c r="M4711" s="6">
        <v>964</v>
      </c>
      <c r="N4711" s="13">
        <v>964</v>
      </c>
      <c r="O4711" s="3">
        <v>44</v>
      </c>
      <c r="P4711" s="1" t="s">
        <v>2</v>
      </c>
      <c r="Q4711" s="1">
        <v>2.6173999999999999</v>
      </c>
      <c r="R4711" s="3" t="s">
        <v>14989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100</v>
      </c>
      <c r="AC4711" s="3">
        <v>11</v>
      </c>
      <c r="AD4711" s="1">
        <v>-9.0224465000000004E-2</v>
      </c>
      <c r="AE4711" s="1">
        <v>7.4363546281954407E-2</v>
      </c>
      <c r="AF4711" s="1">
        <v>1</v>
      </c>
      <c r="AG4711" s="1">
        <v>1</v>
      </c>
      <c r="AH4711" s="1">
        <v>11</v>
      </c>
      <c r="AI4711" s="1">
        <v>4</v>
      </c>
      <c r="AJ4711" s="1">
        <v>4</v>
      </c>
      <c r="AK4711" s="1">
        <v>51</v>
      </c>
    </row>
    <row r="4712" spans="1:37" x14ac:dyDescent="0.2">
      <c r="A4712" t="s">
        <v>4710</v>
      </c>
      <c r="B4712" t="s">
        <v>6025</v>
      </c>
      <c r="C4712" t="s">
        <v>6026</v>
      </c>
      <c r="D4712" t="s">
        <v>14207</v>
      </c>
      <c r="E4712" t="s">
        <v>14222</v>
      </c>
      <c r="F4712" s="35" t="s">
        <v>14223</v>
      </c>
      <c r="G4712" s="1" t="s">
        <v>5104</v>
      </c>
      <c r="H4712" s="1" t="s">
        <v>5104</v>
      </c>
      <c r="I4712" s="3">
        <v>1</v>
      </c>
      <c r="J4712" s="1">
        <v>0</v>
      </c>
      <c r="K4712" s="1">
        <v>0</v>
      </c>
      <c r="L4712" s="3">
        <v>1</v>
      </c>
      <c r="M4712" s="6">
        <v>3000</v>
      </c>
      <c r="N4712" s="13">
        <v>3000</v>
      </c>
      <c r="O4712" s="3">
        <v>44</v>
      </c>
      <c r="P4712" s="1" t="s">
        <v>2</v>
      </c>
      <c r="Q4712" s="1">
        <v>1.8048999999999999</v>
      </c>
      <c r="R4712" s="3" t="s">
        <v>14989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100</v>
      </c>
      <c r="AC4712" s="3">
        <v>11</v>
      </c>
      <c r="AD4712" s="1">
        <v>-9.0224465000000004E-2</v>
      </c>
      <c r="AE4712" s="1">
        <v>7.4363546281954407E-2</v>
      </c>
      <c r="AF4712" s="1">
        <v>1</v>
      </c>
      <c r="AG4712" s="1">
        <v>1</v>
      </c>
      <c r="AH4712" s="1">
        <v>11</v>
      </c>
      <c r="AI4712" s="1">
        <v>3</v>
      </c>
      <c r="AJ4712" s="1">
        <v>3</v>
      </c>
      <c r="AK4712" s="1">
        <v>51</v>
      </c>
    </row>
    <row r="4713" spans="1:37" x14ac:dyDescent="0.2">
      <c r="A4713" t="s">
        <v>4711</v>
      </c>
      <c r="B4713" t="s">
        <v>6025</v>
      </c>
      <c r="C4713" t="s">
        <v>6026</v>
      </c>
      <c r="D4713" t="s">
        <v>14207</v>
      </c>
      <c r="E4713" t="s">
        <v>14224</v>
      </c>
      <c r="F4713" s="35" t="s">
        <v>14225</v>
      </c>
      <c r="G4713" s="1" t="s">
        <v>5107</v>
      </c>
      <c r="H4713" s="1" t="s">
        <v>5107</v>
      </c>
      <c r="I4713" s="3">
        <v>1</v>
      </c>
      <c r="J4713" s="1">
        <v>0</v>
      </c>
      <c r="K4713" s="1">
        <v>0</v>
      </c>
      <c r="L4713" s="3">
        <v>1</v>
      </c>
      <c r="M4713" s="6">
        <v>649.79999999999995</v>
      </c>
      <c r="N4713" s="13">
        <v>649.79999999999995</v>
      </c>
      <c r="O4713" s="3">
        <v>44</v>
      </c>
      <c r="P4713" s="1">
        <v>3.4950000000000001</v>
      </c>
      <c r="Q4713" s="1">
        <v>3.4950000000000001</v>
      </c>
      <c r="R4713" s="3">
        <v>47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100</v>
      </c>
      <c r="AC4713" s="3">
        <v>11</v>
      </c>
      <c r="AD4713" s="1">
        <v>-9.0224465000000004E-2</v>
      </c>
      <c r="AE4713" s="1">
        <v>7.4363546281954407E-2</v>
      </c>
      <c r="AF4713" s="1">
        <v>1</v>
      </c>
      <c r="AG4713" s="1">
        <v>1</v>
      </c>
      <c r="AH4713" s="1">
        <v>11</v>
      </c>
      <c r="AI4713" s="1">
        <v>2</v>
      </c>
      <c r="AJ4713" s="1">
        <v>2</v>
      </c>
      <c r="AK4713" s="1">
        <v>51</v>
      </c>
    </row>
    <row r="4714" spans="1:37" x14ac:dyDescent="0.2">
      <c r="A4714" t="s">
        <v>4712</v>
      </c>
      <c r="B4714" t="s">
        <v>6025</v>
      </c>
      <c r="C4714" t="s">
        <v>6026</v>
      </c>
      <c r="D4714" t="s">
        <v>14207</v>
      </c>
      <c r="E4714" t="s">
        <v>14226</v>
      </c>
      <c r="F4714" s="35" t="s">
        <v>14227</v>
      </c>
      <c r="G4714" s="1" t="s">
        <v>5107</v>
      </c>
      <c r="H4714" s="1" t="s">
        <v>5107</v>
      </c>
      <c r="I4714" s="3">
        <v>1</v>
      </c>
      <c r="J4714" s="1">
        <v>0</v>
      </c>
      <c r="K4714" s="1">
        <v>0</v>
      </c>
      <c r="L4714" s="3">
        <v>1</v>
      </c>
      <c r="M4714" s="6">
        <v>755.1</v>
      </c>
      <c r="N4714" s="13">
        <v>755.1</v>
      </c>
      <c r="O4714" s="3">
        <v>44</v>
      </c>
      <c r="P4714" s="1">
        <v>4.21</v>
      </c>
      <c r="Q4714" s="1">
        <v>4.21</v>
      </c>
      <c r="R4714" s="3">
        <v>47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100</v>
      </c>
      <c r="AC4714" s="3">
        <v>11</v>
      </c>
      <c r="AD4714" s="1">
        <v>-9.0224465000000004E-2</v>
      </c>
      <c r="AE4714" s="1">
        <v>7.4363546281954407E-2</v>
      </c>
      <c r="AF4714" s="1">
        <v>1</v>
      </c>
      <c r="AG4714" s="1">
        <v>1</v>
      </c>
      <c r="AH4714" s="1">
        <v>11</v>
      </c>
      <c r="AI4714" s="1">
        <v>2</v>
      </c>
      <c r="AJ4714" s="1">
        <v>2</v>
      </c>
      <c r="AK4714" s="1">
        <v>51</v>
      </c>
    </row>
    <row r="4715" spans="1:37" x14ac:dyDescent="0.2">
      <c r="A4715" t="s">
        <v>4713</v>
      </c>
      <c r="B4715" t="s">
        <v>6025</v>
      </c>
      <c r="C4715" t="s">
        <v>6026</v>
      </c>
      <c r="D4715" t="s">
        <v>14207</v>
      </c>
      <c r="E4715" t="s">
        <v>5765</v>
      </c>
      <c r="F4715" s="35" t="s">
        <v>14228</v>
      </c>
      <c r="G4715" s="1" t="s">
        <v>5105</v>
      </c>
      <c r="H4715" s="1" t="s">
        <v>5105</v>
      </c>
      <c r="I4715" s="3">
        <v>1</v>
      </c>
      <c r="J4715" s="1">
        <v>1</v>
      </c>
      <c r="K4715" s="1">
        <v>1</v>
      </c>
      <c r="L4715" s="3">
        <v>1</v>
      </c>
      <c r="M4715" s="6">
        <v>653.1</v>
      </c>
      <c r="N4715" s="13">
        <v>653.1</v>
      </c>
      <c r="O4715" s="3">
        <v>44</v>
      </c>
      <c r="P4715" s="1">
        <v>4</v>
      </c>
      <c r="Q4715" s="1">
        <v>4</v>
      </c>
      <c r="R4715" s="3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100</v>
      </c>
      <c r="AC4715" s="3">
        <v>11</v>
      </c>
      <c r="AD4715" s="1">
        <v>-9.0224465000000004E-2</v>
      </c>
      <c r="AE4715" s="1">
        <v>7.4363546281954407E-2</v>
      </c>
      <c r="AF4715" s="1">
        <v>1</v>
      </c>
      <c r="AG4715" s="1">
        <v>1</v>
      </c>
      <c r="AH4715" s="1">
        <v>11</v>
      </c>
      <c r="AI4715" s="1">
        <v>3</v>
      </c>
      <c r="AJ4715" s="1">
        <v>3</v>
      </c>
      <c r="AK4715" s="1">
        <v>51</v>
      </c>
    </row>
    <row r="4716" spans="1:37" x14ac:dyDescent="0.2">
      <c r="A4716" t="s">
        <v>4714</v>
      </c>
      <c r="B4716" t="s">
        <v>6025</v>
      </c>
      <c r="C4716" t="s">
        <v>6026</v>
      </c>
      <c r="D4716" t="s">
        <v>14207</v>
      </c>
      <c r="E4716" t="s">
        <v>11768</v>
      </c>
      <c r="F4716" s="35" t="s">
        <v>14229</v>
      </c>
      <c r="G4716" s="1" t="s">
        <v>5104</v>
      </c>
      <c r="H4716" s="1" t="s">
        <v>5104</v>
      </c>
      <c r="I4716" s="3">
        <v>1</v>
      </c>
      <c r="J4716" s="1">
        <v>0</v>
      </c>
      <c r="K4716" s="1">
        <v>0</v>
      </c>
      <c r="L4716" s="3">
        <v>1</v>
      </c>
      <c r="M4716" s="6">
        <v>1500</v>
      </c>
      <c r="N4716" s="13">
        <v>1500</v>
      </c>
      <c r="O4716" s="3">
        <v>44</v>
      </c>
      <c r="P4716" s="1">
        <v>2.65</v>
      </c>
      <c r="Q4716" s="1">
        <v>2.65</v>
      </c>
      <c r="R4716" s="3">
        <v>47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100</v>
      </c>
      <c r="AC4716" s="3">
        <v>11</v>
      </c>
      <c r="AD4716" s="1">
        <v>-9.0224465000000004E-2</v>
      </c>
      <c r="AE4716" s="1">
        <v>7.4363546281954407E-2</v>
      </c>
      <c r="AF4716" s="1">
        <v>1</v>
      </c>
      <c r="AG4716" s="1">
        <v>1</v>
      </c>
      <c r="AH4716" s="1">
        <v>11</v>
      </c>
      <c r="AI4716" s="1">
        <v>9</v>
      </c>
      <c r="AJ4716" s="1">
        <v>9</v>
      </c>
      <c r="AK4716" s="1">
        <v>51</v>
      </c>
    </row>
    <row r="4717" spans="1:37" x14ac:dyDescent="0.2">
      <c r="A4717" t="s">
        <v>4715</v>
      </c>
      <c r="B4717" t="s">
        <v>6025</v>
      </c>
      <c r="C4717" t="s">
        <v>6026</v>
      </c>
      <c r="D4717" t="s">
        <v>14207</v>
      </c>
      <c r="E4717" t="s">
        <v>8402</v>
      </c>
      <c r="F4717" s="35" t="s">
        <v>14230</v>
      </c>
      <c r="G4717" s="1" t="s">
        <v>5104</v>
      </c>
      <c r="H4717" s="1" t="s">
        <v>5104</v>
      </c>
      <c r="I4717" s="3">
        <v>1</v>
      </c>
      <c r="J4717" s="1">
        <v>1</v>
      </c>
      <c r="K4717" s="1">
        <v>1</v>
      </c>
      <c r="L4717" s="3">
        <v>1</v>
      </c>
      <c r="M4717" s="6">
        <v>1371.6</v>
      </c>
      <c r="N4717" s="13">
        <v>1371.6</v>
      </c>
      <c r="O4717" s="3">
        <v>44</v>
      </c>
      <c r="P4717" s="1">
        <v>5</v>
      </c>
      <c r="Q4717" s="1">
        <v>5</v>
      </c>
      <c r="R4717" s="3">
        <v>47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100</v>
      </c>
      <c r="AC4717" s="3">
        <v>11</v>
      </c>
      <c r="AD4717" s="1">
        <v>-9.0224465000000004E-2</v>
      </c>
      <c r="AE4717" s="1">
        <v>7.4363546281954407E-2</v>
      </c>
      <c r="AF4717" s="1">
        <v>1</v>
      </c>
      <c r="AG4717" s="1">
        <v>1</v>
      </c>
      <c r="AH4717" s="1">
        <v>11</v>
      </c>
      <c r="AI4717" s="1">
        <v>1</v>
      </c>
      <c r="AJ4717" s="1">
        <v>1</v>
      </c>
      <c r="AK4717" s="1">
        <v>51</v>
      </c>
    </row>
    <row r="4718" spans="1:37" x14ac:dyDescent="0.2">
      <c r="A4718" t="s">
        <v>4716</v>
      </c>
      <c r="B4718" t="s">
        <v>6025</v>
      </c>
      <c r="C4718" t="s">
        <v>6026</v>
      </c>
      <c r="D4718" t="s">
        <v>14207</v>
      </c>
      <c r="E4718" t="s">
        <v>14231</v>
      </c>
      <c r="F4718" s="35" t="s">
        <v>14232</v>
      </c>
      <c r="G4718" s="1" t="s">
        <v>5107</v>
      </c>
      <c r="H4718" s="1" t="s">
        <v>5107</v>
      </c>
      <c r="I4718" s="3">
        <v>13</v>
      </c>
      <c r="J4718" s="1">
        <v>0</v>
      </c>
      <c r="K4718" s="1">
        <v>0</v>
      </c>
      <c r="L4718" s="3">
        <v>1</v>
      </c>
      <c r="M4718" s="6">
        <v>656.7</v>
      </c>
      <c r="N4718" s="13">
        <v>656.7</v>
      </c>
      <c r="O4718" s="3">
        <v>44</v>
      </c>
      <c r="P4718" s="1">
        <v>4.5925000000000002</v>
      </c>
      <c r="Q4718" s="1">
        <v>4.5925000000000002</v>
      </c>
      <c r="R4718" s="3">
        <v>47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100</v>
      </c>
      <c r="AC4718" s="3">
        <v>11</v>
      </c>
      <c r="AD4718" s="1">
        <v>-9.0224465000000004E-2</v>
      </c>
      <c r="AE4718" s="1">
        <v>7.4363546281954407E-2</v>
      </c>
      <c r="AF4718" s="1">
        <v>1</v>
      </c>
      <c r="AG4718" s="1">
        <v>1</v>
      </c>
      <c r="AH4718" s="1">
        <v>11</v>
      </c>
      <c r="AI4718" s="1">
        <v>3</v>
      </c>
      <c r="AJ4718" s="1">
        <v>3</v>
      </c>
      <c r="AK4718" s="1">
        <v>51</v>
      </c>
    </row>
    <row r="4719" spans="1:37" x14ac:dyDescent="0.2">
      <c r="A4719" t="s">
        <v>4717</v>
      </c>
      <c r="B4719" t="s">
        <v>6025</v>
      </c>
      <c r="C4719" t="s">
        <v>6026</v>
      </c>
      <c r="D4719" t="s">
        <v>14207</v>
      </c>
      <c r="E4719" t="s">
        <v>14233</v>
      </c>
      <c r="F4719" s="35" t="s">
        <v>14234</v>
      </c>
      <c r="G4719" s="1" t="s">
        <v>2</v>
      </c>
      <c r="H4719" s="1" t="s">
        <v>5104</v>
      </c>
      <c r="I4719" s="14" t="s">
        <v>14989</v>
      </c>
      <c r="J4719" s="1" t="s">
        <v>2</v>
      </c>
      <c r="K4719" s="1">
        <v>0</v>
      </c>
      <c r="L4719" s="14" t="s">
        <v>14989</v>
      </c>
      <c r="M4719" s="6">
        <v>1670.5</v>
      </c>
      <c r="N4719" s="13">
        <v>1670.5</v>
      </c>
      <c r="O4719" s="3">
        <v>44</v>
      </c>
      <c r="P4719" s="1">
        <v>2.6</v>
      </c>
      <c r="Q4719" s="1">
        <v>2.6</v>
      </c>
      <c r="R4719" s="3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100</v>
      </c>
      <c r="AC4719" s="3">
        <v>11</v>
      </c>
      <c r="AD4719" s="1">
        <v>-9.0224465000000004E-2</v>
      </c>
      <c r="AE4719" s="1">
        <v>7.4363546281954407E-2</v>
      </c>
      <c r="AF4719" s="1">
        <v>1</v>
      </c>
      <c r="AG4719" s="1">
        <v>1</v>
      </c>
      <c r="AH4719" s="1">
        <v>11</v>
      </c>
      <c r="AI4719" s="1">
        <v>2</v>
      </c>
      <c r="AJ4719" s="1">
        <v>2</v>
      </c>
      <c r="AK4719" s="1">
        <v>51</v>
      </c>
    </row>
    <row r="4720" spans="1:37" x14ac:dyDescent="0.2">
      <c r="A4720" t="s">
        <v>4718</v>
      </c>
      <c r="B4720" t="s">
        <v>5554</v>
      </c>
      <c r="C4720" t="s">
        <v>5555</v>
      </c>
      <c r="D4720" t="s">
        <v>14235</v>
      </c>
      <c r="E4720" t="s">
        <v>14236</v>
      </c>
      <c r="F4720" s="35" t="s">
        <v>14237</v>
      </c>
      <c r="G4720" s="1" t="s">
        <v>2</v>
      </c>
      <c r="H4720" s="1" t="s">
        <v>5104</v>
      </c>
      <c r="I4720" s="14" t="s">
        <v>14989</v>
      </c>
      <c r="J4720" s="1" t="s">
        <v>2</v>
      </c>
      <c r="K4720" s="1">
        <v>0</v>
      </c>
      <c r="L4720" s="14" t="s">
        <v>14989</v>
      </c>
      <c r="M4720" s="6">
        <f>(4.5+6.5)/2</f>
        <v>5.5</v>
      </c>
      <c r="N4720" s="1">
        <f>(4.5+6.5)/2</f>
        <v>5.5</v>
      </c>
      <c r="O4720" s="3">
        <v>1</v>
      </c>
      <c r="P4720" s="1" t="s">
        <v>2</v>
      </c>
      <c r="Q4720" s="1">
        <v>3.2387999999999999</v>
      </c>
      <c r="R4720" s="3" t="s">
        <v>14989</v>
      </c>
      <c r="S4720" s="1">
        <v>80</v>
      </c>
      <c r="T4720" s="1">
        <v>0</v>
      </c>
      <c r="U4720" s="1">
        <v>0</v>
      </c>
      <c r="V4720" s="1">
        <v>0</v>
      </c>
      <c r="W4720" s="1">
        <v>20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3">
        <v>44</v>
      </c>
      <c r="AD4720" s="1">
        <v>9.6739702999999996E-2</v>
      </c>
      <c r="AE4720" s="1">
        <v>1.7688549988212201E-2</v>
      </c>
      <c r="AF4720" s="1">
        <v>1</v>
      </c>
      <c r="AG4720" s="1">
        <v>1</v>
      </c>
      <c r="AH4720" s="15">
        <v>1</v>
      </c>
      <c r="AI4720" s="1">
        <v>1</v>
      </c>
      <c r="AJ4720" s="1">
        <v>1</v>
      </c>
      <c r="AK4720" s="1">
        <v>51</v>
      </c>
    </row>
    <row r="4721" spans="1:37" x14ac:dyDescent="0.2">
      <c r="A4721" t="s">
        <v>4719</v>
      </c>
      <c r="B4721" t="s">
        <v>5554</v>
      </c>
      <c r="C4721" t="s">
        <v>5555</v>
      </c>
      <c r="D4721" t="s">
        <v>14235</v>
      </c>
      <c r="E4721" t="s">
        <v>8845</v>
      </c>
      <c r="F4721" s="35" t="s">
        <v>14238</v>
      </c>
      <c r="G4721" s="1" t="s">
        <v>5106</v>
      </c>
      <c r="H4721" s="1" t="s">
        <v>5106</v>
      </c>
      <c r="I4721" s="3">
        <v>2</v>
      </c>
      <c r="J4721" s="1">
        <v>0</v>
      </c>
      <c r="K4721" s="1">
        <v>0</v>
      </c>
      <c r="L4721" s="3">
        <v>1</v>
      </c>
      <c r="M4721" s="6">
        <v>5</v>
      </c>
      <c r="N4721" s="13">
        <v>5</v>
      </c>
      <c r="O4721" s="3">
        <v>44</v>
      </c>
      <c r="P4721" s="1">
        <v>1.89</v>
      </c>
      <c r="Q4721" s="1">
        <v>1.89</v>
      </c>
      <c r="R4721" s="3">
        <v>47</v>
      </c>
      <c r="S4721" s="1">
        <v>60</v>
      </c>
      <c r="T4721" s="1">
        <v>0</v>
      </c>
      <c r="U4721" s="1">
        <v>0</v>
      </c>
      <c r="V4721" s="1">
        <v>0</v>
      </c>
      <c r="W4721" s="1">
        <v>20</v>
      </c>
      <c r="X4721" s="1">
        <v>20</v>
      </c>
      <c r="Y4721" s="1">
        <v>0</v>
      </c>
      <c r="Z4721" s="1">
        <v>0</v>
      </c>
      <c r="AA4721" s="1">
        <v>0</v>
      </c>
      <c r="AB4721" s="1">
        <v>0</v>
      </c>
      <c r="AC4721" s="3">
        <v>11</v>
      </c>
      <c r="AD4721" s="1">
        <v>8.9810818000000001E-2</v>
      </c>
      <c r="AE4721" s="1">
        <v>1.2934852638653099E-2</v>
      </c>
      <c r="AF4721" s="1">
        <v>2</v>
      </c>
      <c r="AG4721" s="1">
        <v>2</v>
      </c>
      <c r="AH4721" s="1">
        <v>11</v>
      </c>
      <c r="AI4721" s="1">
        <v>2</v>
      </c>
      <c r="AJ4721" s="1">
        <v>2</v>
      </c>
      <c r="AK4721" s="1">
        <v>51</v>
      </c>
    </row>
    <row r="4722" spans="1:37" x14ac:dyDescent="0.2">
      <c r="A4722" t="s">
        <v>4720</v>
      </c>
      <c r="B4722" t="s">
        <v>5554</v>
      </c>
      <c r="C4722" t="s">
        <v>5555</v>
      </c>
      <c r="D4722" t="s">
        <v>14235</v>
      </c>
      <c r="E4722" t="s">
        <v>5273</v>
      </c>
      <c r="F4722" s="35" t="s">
        <v>14239</v>
      </c>
      <c r="G4722" s="1" t="s">
        <v>5106</v>
      </c>
      <c r="H4722" s="1" t="s">
        <v>5106</v>
      </c>
      <c r="I4722" s="3">
        <v>2</v>
      </c>
      <c r="J4722" s="1">
        <v>0</v>
      </c>
      <c r="K4722" s="1">
        <v>0</v>
      </c>
      <c r="L4722" s="3">
        <v>1</v>
      </c>
      <c r="M4722" s="6">
        <v>4</v>
      </c>
      <c r="N4722" s="13">
        <v>4</v>
      </c>
      <c r="O4722" s="3">
        <v>44</v>
      </c>
      <c r="P4722" s="1">
        <v>1.835</v>
      </c>
      <c r="Q4722" s="1">
        <v>1.835</v>
      </c>
      <c r="R4722" s="3">
        <v>47</v>
      </c>
      <c r="S4722" s="1">
        <v>80</v>
      </c>
      <c r="T4722" s="1">
        <v>0</v>
      </c>
      <c r="U4722" s="1">
        <v>0</v>
      </c>
      <c r="V4722" s="1">
        <v>0</v>
      </c>
      <c r="W4722" s="1">
        <v>10</v>
      </c>
      <c r="X4722" s="1">
        <v>10</v>
      </c>
      <c r="Y4722" s="1">
        <v>0</v>
      </c>
      <c r="Z4722" s="1">
        <v>0</v>
      </c>
      <c r="AA4722" s="1">
        <v>0</v>
      </c>
      <c r="AB4722" s="1">
        <v>0</v>
      </c>
      <c r="AC4722" s="3">
        <v>11</v>
      </c>
      <c r="AD4722" s="1">
        <v>9.8596047000000006E-2</v>
      </c>
      <c r="AE4722" s="1">
        <v>1.8170953361786601E-2</v>
      </c>
      <c r="AF4722" s="1">
        <v>2</v>
      </c>
      <c r="AG4722" s="1">
        <v>2</v>
      </c>
      <c r="AH4722" s="1">
        <v>11</v>
      </c>
      <c r="AI4722" s="1">
        <v>1</v>
      </c>
      <c r="AJ4722" s="1">
        <v>1</v>
      </c>
      <c r="AK4722" s="1">
        <v>51</v>
      </c>
    </row>
    <row r="4723" spans="1:37" x14ac:dyDescent="0.2">
      <c r="A4723" t="s">
        <v>4721</v>
      </c>
      <c r="B4723" t="s">
        <v>5554</v>
      </c>
      <c r="C4723" t="s">
        <v>5555</v>
      </c>
      <c r="D4723" t="s">
        <v>14235</v>
      </c>
      <c r="E4723" t="s">
        <v>14240</v>
      </c>
      <c r="F4723" s="35" t="s">
        <v>14241</v>
      </c>
      <c r="G4723" s="1" t="s">
        <v>5104</v>
      </c>
      <c r="H4723" s="1" t="s">
        <v>5104</v>
      </c>
      <c r="I4723" s="3">
        <v>1</v>
      </c>
      <c r="J4723" s="1">
        <v>0</v>
      </c>
      <c r="K4723" s="1">
        <v>0</v>
      </c>
      <c r="L4723" s="3">
        <v>1</v>
      </c>
      <c r="M4723" s="6">
        <v>4.3</v>
      </c>
      <c r="N4723" s="13">
        <v>4.3</v>
      </c>
      <c r="O4723" s="3">
        <v>44</v>
      </c>
      <c r="P4723" s="1">
        <v>2</v>
      </c>
      <c r="Q4723" s="1">
        <v>2</v>
      </c>
      <c r="R4723" s="3">
        <v>1</v>
      </c>
      <c r="S4723" s="1">
        <v>80</v>
      </c>
      <c r="T4723" s="1">
        <v>0</v>
      </c>
      <c r="U4723" s="1">
        <v>0</v>
      </c>
      <c r="V4723" s="1">
        <v>0</v>
      </c>
      <c r="W4723" s="1">
        <v>10</v>
      </c>
      <c r="X4723" s="1">
        <v>10</v>
      </c>
      <c r="Y4723" s="1">
        <v>0</v>
      </c>
      <c r="Z4723" s="1">
        <v>0</v>
      </c>
      <c r="AA4723" s="1">
        <v>0</v>
      </c>
      <c r="AB4723" s="1">
        <v>0</v>
      </c>
      <c r="AC4723" s="3">
        <v>11</v>
      </c>
      <c r="AD4723" s="1">
        <v>9.8596047000000006E-2</v>
      </c>
      <c r="AE4723" s="1">
        <v>1.8170953361786601E-2</v>
      </c>
      <c r="AF4723" s="1">
        <v>2</v>
      </c>
      <c r="AG4723" s="1">
        <v>2</v>
      </c>
      <c r="AH4723" s="1">
        <v>11</v>
      </c>
      <c r="AI4723" s="1">
        <v>1</v>
      </c>
      <c r="AJ4723" s="1">
        <v>1</v>
      </c>
      <c r="AK4723" s="1">
        <v>51</v>
      </c>
    </row>
    <row r="4724" spans="1:37" x14ac:dyDescent="0.2">
      <c r="A4724" t="s">
        <v>4722</v>
      </c>
      <c r="B4724" t="s">
        <v>5554</v>
      </c>
      <c r="C4724" t="s">
        <v>5555</v>
      </c>
      <c r="D4724" t="s">
        <v>14235</v>
      </c>
      <c r="E4724" t="s">
        <v>14242</v>
      </c>
      <c r="F4724" s="35" t="s">
        <v>14243</v>
      </c>
      <c r="G4724" s="1" t="s">
        <v>5106</v>
      </c>
      <c r="H4724" s="1" t="s">
        <v>5106</v>
      </c>
      <c r="I4724" s="3">
        <v>2</v>
      </c>
      <c r="J4724" s="1">
        <v>0</v>
      </c>
      <c r="K4724" s="1">
        <v>0</v>
      </c>
      <c r="L4724" s="3">
        <v>1</v>
      </c>
      <c r="M4724" s="6">
        <v>6.8</v>
      </c>
      <c r="N4724" s="13">
        <v>6.8</v>
      </c>
      <c r="O4724" s="3">
        <v>44</v>
      </c>
      <c r="P4724" s="1" t="s">
        <v>2</v>
      </c>
      <c r="Q4724" s="1">
        <v>4.2496</v>
      </c>
      <c r="R4724" s="3" t="s">
        <v>14989</v>
      </c>
      <c r="S4724" s="1">
        <v>80</v>
      </c>
      <c r="T4724" s="1">
        <v>0</v>
      </c>
      <c r="U4724" s="1">
        <v>0</v>
      </c>
      <c r="V4724" s="1">
        <v>0</v>
      </c>
      <c r="W4724" s="1">
        <v>10</v>
      </c>
      <c r="X4724" s="1">
        <v>10</v>
      </c>
      <c r="Y4724" s="1">
        <v>0</v>
      </c>
      <c r="Z4724" s="1">
        <v>0</v>
      </c>
      <c r="AA4724" s="1">
        <v>0</v>
      </c>
      <c r="AB4724" s="1">
        <v>0</v>
      </c>
      <c r="AC4724" s="3">
        <v>11</v>
      </c>
      <c r="AD4724" s="1">
        <v>9.8596047000000006E-2</v>
      </c>
      <c r="AE4724" s="1">
        <v>1.8170953361786601E-2</v>
      </c>
      <c r="AF4724" s="1">
        <v>2</v>
      </c>
      <c r="AG4724" s="1">
        <v>2</v>
      </c>
      <c r="AH4724" s="1">
        <v>11</v>
      </c>
      <c r="AI4724" s="1">
        <v>2</v>
      </c>
      <c r="AJ4724" s="1">
        <v>2</v>
      </c>
      <c r="AK4724" s="1">
        <v>51</v>
      </c>
    </row>
    <row r="4725" spans="1:37" x14ac:dyDescent="0.2">
      <c r="A4725" t="s">
        <v>4723</v>
      </c>
      <c r="B4725" t="s">
        <v>5554</v>
      </c>
      <c r="C4725" t="s">
        <v>5555</v>
      </c>
      <c r="D4725" t="s">
        <v>14235</v>
      </c>
      <c r="E4725" t="s">
        <v>8358</v>
      </c>
      <c r="F4725" s="35" t="s">
        <v>14244</v>
      </c>
      <c r="G4725" s="1" t="s">
        <v>5106</v>
      </c>
      <c r="H4725" s="1" t="s">
        <v>5106</v>
      </c>
      <c r="I4725" s="3">
        <v>2</v>
      </c>
      <c r="J4725" s="1">
        <v>0</v>
      </c>
      <c r="K4725" s="1">
        <v>0</v>
      </c>
      <c r="L4725" s="3">
        <v>1</v>
      </c>
      <c r="M4725" s="6">
        <v>3.2</v>
      </c>
      <c r="N4725" s="13">
        <v>3.2</v>
      </c>
      <c r="O4725" s="3">
        <v>44</v>
      </c>
      <c r="P4725" s="1" t="s">
        <v>2</v>
      </c>
      <c r="Q4725" s="1">
        <v>4.4505999999999997</v>
      </c>
      <c r="R4725" s="3" t="s">
        <v>14989</v>
      </c>
      <c r="S4725" s="1">
        <v>80</v>
      </c>
      <c r="T4725" s="1">
        <v>0</v>
      </c>
      <c r="U4725" s="1">
        <v>0</v>
      </c>
      <c r="V4725" s="1">
        <v>0</v>
      </c>
      <c r="W4725" s="1">
        <v>10</v>
      </c>
      <c r="X4725" s="1">
        <v>10</v>
      </c>
      <c r="Y4725" s="1">
        <v>0</v>
      </c>
      <c r="Z4725" s="1">
        <v>0</v>
      </c>
      <c r="AA4725" s="1">
        <v>0</v>
      </c>
      <c r="AB4725" s="1">
        <v>0</v>
      </c>
      <c r="AC4725" s="3">
        <v>11</v>
      </c>
      <c r="AD4725" s="1">
        <v>9.8596047000000006E-2</v>
      </c>
      <c r="AE4725" s="1">
        <v>1.8170953361786601E-2</v>
      </c>
      <c r="AF4725" s="1">
        <v>2</v>
      </c>
      <c r="AG4725" s="1">
        <v>2</v>
      </c>
      <c r="AH4725" s="1">
        <v>11</v>
      </c>
      <c r="AI4725" s="1">
        <v>2</v>
      </c>
      <c r="AJ4725" s="1">
        <v>2</v>
      </c>
      <c r="AK4725" s="1">
        <v>51</v>
      </c>
    </row>
    <row r="4726" spans="1:37" x14ac:dyDescent="0.2">
      <c r="A4726" t="s">
        <v>4724</v>
      </c>
      <c r="B4726" t="s">
        <v>5554</v>
      </c>
      <c r="C4726" t="s">
        <v>5555</v>
      </c>
      <c r="D4726" t="s">
        <v>14235</v>
      </c>
      <c r="E4726" t="s">
        <v>14245</v>
      </c>
      <c r="F4726" s="35" t="s">
        <v>14246</v>
      </c>
      <c r="G4726" s="1" t="s">
        <v>5106</v>
      </c>
      <c r="H4726" s="1" t="s">
        <v>5106</v>
      </c>
      <c r="I4726" s="3">
        <v>2</v>
      </c>
      <c r="J4726" s="1">
        <v>0</v>
      </c>
      <c r="K4726" s="1">
        <v>0</v>
      </c>
      <c r="L4726" s="3">
        <v>1</v>
      </c>
      <c r="M4726" s="6">
        <v>6.6</v>
      </c>
      <c r="N4726" s="13">
        <v>6.6</v>
      </c>
      <c r="O4726" s="3">
        <v>44</v>
      </c>
      <c r="P4726" s="1" t="s">
        <v>2</v>
      </c>
      <c r="Q4726" s="1">
        <v>3.9998</v>
      </c>
      <c r="R4726" s="3" t="s">
        <v>14989</v>
      </c>
      <c r="S4726" s="1">
        <v>60</v>
      </c>
      <c r="T4726" s="1">
        <v>0</v>
      </c>
      <c r="U4726" s="1">
        <v>0</v>
      </c>
      <c r="V4726" s="1">
        <v>0</v>
      </c>
      <c r="W4726" s="1">
        <v>20</v>
      </c>
      <c r="X4726" s="1">
        <v>20</v>
      </c>
      <c r="Y4726" s="1">
        <v>0</v>
      </c>
      <c r="Z4726" s="1">
        <v>0</v>
      </c>
      <c r="AA4726" s="1">
        <v>0</v>
      </c>
      <c r="AB4726" s="1">
        <v>0</v>
      </c>
      <c r="AC4726" s="3">
        <v>11</v>
      </c>
      <c r="AD4726" s="1">
        <v>8.9810818000000001E-2</v>
      </c>
      <c r="AE4726" s="1">
        <v>1.2934852638653E-2</v>
      </c>
      <c r="AF4726" s="1">
        <v>2</v>
      </c>
      <c r="AG4726" s="1">
        <v>2</v>
      </c>
      <c r="AH4726" s="1">
        <v>11</v>
      </c>
      <c r="AI4726" s="1">
        <v>1</v>
      </c>
      <c r="AJ4726" s="1">
        <v>1</v>
      </c>
      <c r="AK4726" s="1">
        <v>51</v>
      </c>
    </row>
    <row r="4727" spans="1:37" x14ac:dyDescent="0.2">
      <c r="A4727" t="s">
        <v>4725</v>
      </c>
      <c r="B4727" t="s">
        <v>5554</v>
      </c>
      <c r="C4727" t="s">
        <v>5555</v>
      </c>
      <c r="D4727" t="s">
        <v>14235</v>
      </c>
      <c r="E4727" t="s">
        <v>8993</v>
      </c>
      <c r="F4727" s="35" t="s">
        <v>14247</v>
      </c>
      <c r="G4727" s="1" t="s">
        <v>5106</v>
      </c>
      <c r="H4727" s="1" t="s">
        <v>5106</v>
      </c>
      <c r="I4727" s="3">
        <v>2</v>
      </c>
      <c r="J4727" s="1">
        <v>0</v>
      </c>
      <c r="K4727" s="1">
        <v>0</v>
      </c>
      <c r="L4727" s="3">
        <v>1</v>
      </c>
      <c r="M4727" s="6">
        <v>18.5</v>
      </c>
      <c r="N4727" s="13">
        <v>18.5</v>
      </c>
      <c r="O4727" s="3">
        <v>44</v>
      </c>
      <c r="P4727" s="1">
        <v>2.69</v>
      </c>
      <c r="Q4727" s="1">
        <v>2.69</v>
      </c>
      <c r="R4727" s="3">
        <v>47</v>
      </c>
      <c r="S4727" s="1">
        <v>80</v>
      </c>
      <c r="T4727" s="1">
        <v>0</v>
      </c>
      <c r="U4727" s="1">
        <v>0</v>
      </c>
      <c r="V4727" s="1">
        <v>0</v>
      </c>
      <c r="W4727" s="1">
        <v>10</v>
      </c>
      <c r="X4727" s="1">
        <v>10</v>
      </c>
      <c r="Y4727" s="1">
        <v>0</v>
      </c>
      <c r="Z4727" s="1">
        <v>0</v>
      </c>
      <c r="AA4727" s="1">
        <v>0</v>
      </c>
      <c r="AB4727" s="1">
        <v>0</v>
      </c>
      <c r="AC4727" s="3">
        <v>11</v>
      </c>
      <c r="AD4727" s="1">
        <v>9.8596047000000006E-2</v>
      </c>
      <c r="AE4727" s="1">
        <v>1.8170953361786601E-2</v>
      </c>
      <c r="AF4727" s="1">
        <v>2</v>
      </c>
      <c r="AG4727" s="1">
        <v>2</v>
      </c>
      <c r="AH4727" s="1">
        <v>11</v>
      </c>
      <c r="AI4727" s="1">
        <v>1</v>
      </c>
      <c r="AJ4727" s="1">
        <v>1</v>
      </c>
      <c r="AK4727" s="1">
        <v>51</v>
      </c>
    </row>
    <row r="4728" spans="1:37" x14ac:dyDescent="0.2">
      <c r="A4728" t="s">
        <v>4726</v>
      </c>
      <c r="B4728" t="s">
        <v>5554</v>
      </c>
      <c r="C4728" t="s">
        <v>5555</v>
      </c>
      <c r="D4728" t="s">
        <v>14235</v>
      </c>
      <c r="E4728" t="s">
        <v>6649</v>
      </c>
      <c r="F4728" s="35" t="s">
        <v>14248</v>
      </c>
      <c r="G4728" s="1" t="s">
        <v>5106</v>
      </c>
      <c r="H4728" s="1" t="s">
        <v>5106</v>
      </c>
      <c r="I4728" s="3">
        <v>2</v>
      </c>
      <c r="J4728" s="1">
        <v>0</v>
      </c>
      <c r="K4728" s="1">
        <v>0</v>
      </c>
      <c r="L4728" s="3">
        <v>1</v>
      </c>
      <c r="M4728" s="6">
        <v>8</v>
      </c>
      <c r="N4728" s="13">
        <v>8</v>
      </c>
      <c r="O4728" s="3">
        <v>1</v>
      </c>
      <c r="P4728" s="1">
        <v>1.99</v>
      </c>
      <c r="Q4728" s="1">
        <v>1.99</v>
      </c>
      <c r="R4728" s="3">
        <v>47</v>
      </c>
      <c r="S4728" s="1">
        <v>80</v>
      </c>
      <c r="T4728" s="1">
        <v>0</v>
      </c>
      <c r="U4728" s="1">
        <v>0</v>
      </c>
      <c r="V4728" s="1">
        <v>0</v>
      </c>
      <c r="W4728" s="1">
        <v>10</v>
      </c>
      <c r="X4728" s="1">
        <v>10</v>
      </c>
      <c r="Y4728" s="1">
        <v>0</v>
      </c>
      <c r="Z4728" s="1">
        <v>0</v>
      </c>
      <c r="AA4728" s="1">
        <v>0</v>
      </c>
      <c r="AB4728" s="1">
        <v>0</v>
      </c>
      <c r="AC4728" s="3">
        <v>11</v>
      </c>
      <c r="AD4728" s="1">
        <v>9.8596047000000006E-2</v>
      </c>
      <c r="AE4728" s="1">
        <v>1.8170953361786601E-2</v>
      </c>
      <c r="AF4728" s="1">
        <v>2</v>
      </c>
      <c r="AG4728" s="1">
        <v>2</v>
      </c>
      <c r="AH4728" s="1">
        <v>11</v>
      </c>
      <c r="AI4728" s="1">
        <v>1</v>
      </c>
      <c r="AJ4728" s="1">
        <v>1</v>
      </c>
      <c r="AK4728" s="1">
        <v>51</v>
      </c>
    </row>
    <row r="4729" spans="1:37" x14ac:dyDescent="0.2">
      <c r="A4729" t="s">
        <v>4727</v>
      </c>
      <c r="B4729" t="s">
        <v>5554</v>
      </c>
      <c r="C4729" t="s">
        <v>5555</v>
      </c>
      <c r="D4729" t="s">
        <v>14235</v>
      </c>
      <c r="E4729" t="s">
        <v>14249</v>
      </c>
      <c r="F4729" s="35" t="s">
        <v>14250</v>
      </c>
      <c r="G4729" s="1" t="s">
        <v>5106</v>
      </c>
      <c r="H4729" s="1" t="s">
        <v>5106</v>
      </c>
      <c r="I4729" s="3">
        <v>2</v>
      </c>
      <c r="J4729" s="1">
        <v>0</v>
      </c>
      <c r="K4729" s="1">
        <v>0</v>
      </c>
      <c r="L4729" s="3">
        <v>1</v>
      </c>
      <c r="M4729" s="6">
        <v>13.2</v>
      </c>
      <c r="N4729" s="13">
        <v>13.2</v>
      </c>
      <c r="O4729" s="3">
        <v>44</v>
      </c>
      <c r="P4729" s="1">
        <v>2.75</v>
      </c>
      <c r="Q4729" s="1">
        <v>2.75</v>
      </c>
      <c r="R4729" s="3">
        <v>1</v>
      </c>
      <c r="S4729" s="1">
        <v>80</v>
      </c>
      <c r="T4729" s="1">
        <v>0</v>
      </c>
      <c r="U4729" s="1">
        <v>0</v>
      </c>
      <c r="V4729" s="1">
        <v>0</v>
      </c>
      <c r="W4729" s="1">
        <v>10</v>
      </c>
      <c r="X4729" s="1">
        <v>10</v>
      </c>
      <c r="Y4729" s="1">
        <v>0</v>
      </c>
      <c r="Z4729" s="1">
        <v>0</v>
      </c>
      <c r="AA4729" s="1">
        <v>0</v>
      </c>
      <c r="AB4729" s="1">
        <v>0</v>
      </c>
      <c r="AC4729" s="3">
        <v>11</v>
      </c>
      <c r="AD4729" s="1">
        <v>9.8596047000000006E-2</v>
      </c>
      <c r="AE4729" s="1">
        <v>1.8170953361786601E-2</v>
      </c>
      <c r="AF4729" s="1">
        <v>2</v>
      </c>
      <c r="AG4729" s="1">
        <v>2</v>
      </c>
      <c r="AH4729" s="1">
        <v>11</v>
      </c>
      <c r="AI4729" s="1">
        <v>1</v>
      </c>
      <c r="AJ4729" s="1">
        <v>1</v>
      </c>
      <c r="AK4729" s="1">
        <v>51</v>
      </c>
    </row>
    <row r="4730" spans="1:37" x14ac:dyDescent="0.2">
      <c r="A4730" t="s">
        <v>4728</v>
      </c>
      <c r="B4730" t="s">
        <v>5554</v>
      </c>
      <c r="C4730" t="s">
        <v>5555</v>
      </c>
      <c r="D4730" t="s">
        <v>14235</v>
      </c>
      <c r="E4730" t="s">
        <v>14251</v>
      </c>
      <c r="F4730" s="35" t="s">
        <v>14252</v>
      </c>
      <c r="G4730" s="1" t="s">
        <v>5106</v>
      </c>
      <c r="H4730" s="1" t="s">
        <v>5106</v>
      </c>
      <c r="I4730" s="3">
        <v>2</v>
      </c>
      <c r="J4730" s="1">
        <v>0</v>
      </c>
      <c r="K4730" s="1">
        <v>0</v>
      </c>
      <c r="L4730" s="3">
        <v>1</v>
      </c>
      <c r="M4730" s="6">
        <v>6.6</v>
      </c>
      <c r="N4730" s="13">
        <v>6.6</v>
      </c>
      <c r="O4730" s="3">
        <v>44</v>
      </c>
      <c r="P4730" s="1">
        <v>2.69</v>
      </c>
      <c r="Q4730" s="1">
        <v>2.69</v>
      </c>
      <c r="R4730" s="3">
        <v>47</v>
      </c>
      <c r="S4730" s="1">
        <v>80</v>
      </c>
      <c r="T4730" s="1">
        <v>0</v>
      </c>
      <c r="U4730" s="1">
        <v>0</v>
      </c>
      <c r="V4730" s="1">
        <v>0</v>
      </c>
      <c r="W4730" s="1">
        <v>10</v>
      </c>
      <c r="X4730" s="1">
        <v>10</v>
      </c>
      <c r="Y4730" s="1">
        <v>0</v>
      </c>
      <c r="Z4730" s="1">
        <v>0</v>
      </c>
      <c r="AA4730" s="1">
        <v>0</v>
      </c>
      <c r="AB4730" s="1">
        <v>0</v>
      </c>
      <c r="AC4730" s="3">
        <v>11</v>
      </c>
      <c r="AD4730" s="1">
        <v>9.8596047000000006E-2</v>
      </c>
      <c r="AE4730" s="1">
        <v>1.8170953361786601E-2</v>
      </c>
      <c r="AF4730" s="1">
        <v>2</v>
      </c>
      <c r="AG4730" s="1">
        <v>2</v>
      </c>
      <c r="AH4730" s="1">
        <v>11</v>
      </c>
      <c r="AI4730" s="1">
        <v>1</v>
      </c>
      <c r="AJ4730" s="1">
        <v>1</v>
      </c>
      <c r="AK4730" s="1">
        <v>51</v>
      </c>
    </row>
    <row r="4731" spans="1:37" x14ac:dyDescent="0.2">
      <c r="A4731" t="s">
        <v>4729</v>
      </c>
      <c r="B4731" t="s">
        <v>5554</v>
      </c>
      <c r="C4731" t="s">
        <v>5555</v>
      </c>
      <c r="D4731" t="s">
        <v>14235</v>
      </c>
      <c r="E4731" t="s">
        <v>14253</v>
      </c>
      <c r="F4731" s="35" t="s">
        <v>14254</v>
      </c>
      <c r="G4731" s="1" t="s">
        <v>5106</v>
      </c>
      <c r="H4731" s="1" t="s">
        <v>5106</v>
      </c>
      <c r="I4731" s="3">
        <v>2</v>
      </c>
      <c r="J4731" s="1">
        <v>0</v>
      </c>
      <c r="K4731" s="1">
        <v>0</v>
      </c>
      <c r="L4731" s="3">
        <v>1</v>
      </c>
      <c r="M4731" s="6">
        <v>6.6</v>
      </c>
      <c r="N4731" s="13">
        <v>6.6</v>
      </c>
      <c r="O4731" s="3">
        <v>44</v>
      </c>
      <c r="P4731" s="1" t="s">
        <v>2</v>
      </c>
      <c r="Q4731" s="1">
        <v>4.6614000000000004</v>
      </c>
      <c r="R4731" s="3" t="s">
        <v>14989</v>
      </c>
      <c r="S4731" s="1">
        <v>60</v>
      </c>
      <c r="T4731" s="1">
        <v>0</v>
      </c>
      <c r="U4731" s="1">
        <v>0</v>
      </c>
      <c r="V4731" s="1">
        <v>0</v>
      </c>
      <c r="W4731" s="1">
        <v>20</v>
      </c>
      <c r="X4731" s="1">
        <v>20</v>
      </c>
      <c r="Y4731" s="1">
        <v>0</v>
      </c>
      <c r="Z4731" s="1">
        <v>0</v>
      </c>
      <c r="AA4731" s="1">
        <v>0</v>
      </c>
      <c r="AB4731" s="1">
        <v>0</v>
      </c>
      <c r="AC4731" s="3">
        <v>11</v>
      </c>
      <c r="AD4731" s="1">
        <v>8.9810818000000001E-2</v>
      </c>
      <c r="AE4731" s="1">
        <v>1.2934852638653E-2</v>
      </c>
      <c r="AF4731" s="1">
        <v>2</v>
      </c>
      <c r="AG4731" s="1">
        <v>2</v>
      </c>
      <c r="AH4731" s="1">
        <v>11</v>
      </c>
      <c r="AI4731" s="1">
        <v>1</v>
      </c>
      <c r="AJ4731" s="1">
        <v>1</v>
      </c>
      <c r="AK4731" s="1">
        <v>51</v>
      </c>
    </row>
    <row r="4732" spans="1:37" x14ac:dyDescent="0.2">
      <c r="A4732" t="s">
        <v>4730</v>
      </c>
      <c r="B4732" t="s">
        <v>5554</v>
      </c>
      <c r="C4732" t="s">
        <v>5555</v>
      </c>
      <c r="D4732" t="s">
        <v>14235</v>
      </c>
      <c r="E4732" t="s">
        <v>14255</v>
      </c>
      <c r="F4732" s="35" t="s">
        <v>14256</v>
      </c>
      <c r="G4732" s="1" t="s">
        <v>2</v>
      </c>
      <c r="H4732" s="1" t="s">
        <v>5104</v>
      </c>
      <c r="I4732" s="14" t="s">
        <v>14989</v>
      </c>
      <c r="J4732" s="1" t="s">
        <v>2</v>
      </c>
      <c r="K4732" s="1">
        <v>0</v>
      </c>
      <c r="L4732" s="14" t="s">
        <v>14989</v>
      </c>
      <c r="M4732" s="6" t="s">
        <v>2</v>
      </c>
      <c r="N4732" s="13">
        <v>6.3</v>
      </c>
      <c r="O4732" s="3" t="s">
        <v>14989</v>
      </c>
      <c r="P4732" s="1" t="s">
        <v>2</v>
      </c>
      <c r="Q4732" s="1">
        <v>2.8675999999999999</v>
      </c>
      <c r="R4732" s="3" t="s">
        <v>14989</v>
      </c>
      <c r="S4732" s="1">
        <v>79</v>
      </c>
      <c r="T4732" s="1">
        <v>0</v>
      </c>
      <c r="U4732" s="1">
        <v>0</v>
      </c>
      <c r="V4732" s="1">
        <v>0</v>
      </c>
      <c r="W4732" s="1">
        <v>21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3">
        <v>44</v>
      </c>
      <c r="AD4732" s="1">
        <v>9.6406828999999999E-2</v>
      </c>
      <c r="AE4732" s="1">
        <v>1.7532009431400899E-2</v>
      </c>
      <c r="AF4732" s="1" t="s">
        <v>2</v>
      </c>
      <c r="AG4732" s="1">
        <v>1</v>
      </c>
      <c r="AH4732" s="1" t="s">
        <v>14989</v>
      </c>
      <c r="AI4732" s="1">
        <v>2</v>
      </c>
      <c r="AJ4732" s="1">
        <v>2</v>
      </c>
      <c r="AK4732" s="1">
        <v>51</v>
      </c>
    </row>
    <row r="4733" spans="1:37" x14ac:dyDescent="0.2">
      <c r="A4733" t="s">
        <v>4731</v>
      </c>
      <c r="B4733" t="s">
        <v>5554</v>
      </c>
      <c r="C4733" t="s">
        <v>5555</v>
      </c>
      <c r="D4733" t="s">
        <v>14235</v>
      </c>
      <c r="E4733" t="s">
        <v>14257</v>
      </c>
      <c r="F4733" s="35" t="s">
        <v>14258</v>
      </c>
      <c r="G4733" s="1" t="s">
        <v>5106</v>
      </c>
      <c r="H4733" s="1" t="s">
        <v>5106</v>
      </c>
      <c r="I4733" s="3">
        <v>2</v>
      </c>
      <c r="J4733" s="1">
        <v>0</v>
      </c>
      <c r="K4733" s="1">
        <v>0</v>
      </c>
      <c r="L4733" s="3">
        <v>1</v>
      </c>
      <c r="M4733" s="6">
        <v>3.5</v>
      </c>
      <c r="N4733" s="13">
        <v>3.5</v>
      </c>
      <c r="O4733" s="3">
        <v>44</v>
      </c>
      <c r="P4733" s="1" t="s">
        <v>2</v>
      </c>
      <c r="Q4733" s="1">
        <v>4.5472000000000001</v>
      </c>
      <c r="R4733" s="3" t="s">
        <v>14989</v>
      </c>
      <c r="S4733" s="1">
        <v>80</v>
      </c>
      <c r="T4733" s="1">
        <v>0</v>
      </c>
      <c r="U4733" s="1">
        <v>0</v>
      </c>
      <c r="V4733" s="1">
        <v>0</v>
      </c>
      <c r="W4733" s="1">
        <v>10</v>
      </c>
      <c r="X4733" s="1">
        <v>10</v>
      </c>
      <c r="Y4733" s="1">
        <v>0</v>
      </c>
      <c r="Z4733" s="1">
        <v>0</v>
      </c>
      <c r="AA4733" s="1">
        <v>0</v>
      </c>
      <c r="AB4733" s="1">
        <v>0</v>
      </c>
      <c r="AC4733" s="3">
        <v>11</v>
      </c>
      <c r="AD4733" s="1">
        <v>9.8596047000000006E-2</v>
      </c>
      <c r="AE4733" s="1">
        <v>1.8170953361786601E-2</v>
      </c>
      <c r="AF4733" s="1">
        <v>2</v>
      </c>
      <c r="AG4733" s="1">
        <v>2</v>
      </c>
      <c r="AH4733" s="1">
        <v>11</v>
      </c>
      <c r="AI4733" s="1">
        <v>2</v>
      </c>
      <c r="AJ4733" s="1">
        <v>2</v>
      </c>
      <c r="AK4733" s="1">
        <v>51</v>
      </c>
    </row>
    <row r="4734" spans="1:37" x14ac:dyDescent="0.2">
      <c r="A4734" t="s">
        <v>4732</v>
      </c>
      <c r="B4734" t="s">
        <v>5412</v>
      </c>
      <c r="C4734" t="s">
        <v>8977</v>
      </c>
      <c r="D4734" t="s">
        <v>14259</v>
      </c>
      <c r="E4734" t="s">
        <v>14260</v>
      </c>
      <c r="F4734" s="35" t="s">
        <v>14261</v>
      </c>
      <c r="G4734" s="1" t="s">
        <v>5105</v>
      </c>
      <c r="H4734" s="1" t="s">
        <v>5105</v>
      </c>
      <c r="I4734" s="3">
        <v>1</v>
      </c>
      <c r="J4734" s="1">
        <v>0</v>
      </c>
      <c r="K4734" s="1">
        <v>0</v>
      </c>
      <c r="L4734" s="3">
        <v>1</v>
      </c>
      <c r="M4734" s="6">
        <v>10000</v>
      </c>
      <c r="N4734" s="13">
        <v>10000</v>
      </c>
      <c r="O4734" s="3">
        <v>44</v>
      </c>
      <c r="P4734" s="1">
        <v>1.02</v>
      </c>
      <c r="Q4734" s="1">
        <v>1.02</v>
      </c>
      <c r="R4734" s="3">
        <v>47</v>
      </c>
      <c r="S4734" s="1">
        <v>10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80</v>
      </c>
      <c r="Z4734" s="1">
        <v>0</v>
      </c>
      <c r="AA4734" s="1">
        <v>0</v>
      </c>
      <c r="AB4734" s="1">
        <v>10</v>
      </c>
      <c r="AC4734" s="3">
        <v>11</v>
      </c>
      <c r="AD4734" s="1">
        <v>-2.8837286E-2</v>
      </c>
      <c r="AE4734" s="1">
        <v>-9.0636766405634797E-2</v>
      </c>
      <c r="AF4734" s="1">
        <v>3</v>
      </c>
      <c r="AG4734" s="1">
        <v>3</v>
      </c>
      <c r="AH4734" s="1">
        <v>11</v>
      </c>
      <c r="AI4734" s="1">
        <v>3</v>
      </c>
      <c r="AJ4734" s="1">
        <v>3</v>
      </c>
      <c r="AK4734" s="1">
        <v>51</v>
      </c>
    </row>
    <row r="4735" spans="1:37" x14ac:dyDescent="0.2">
      <c r="A4735" t="s">
        <v>4733</v>
      </c>
      <c r="B4735" t="s">
        <v>5123</v>
      </c>
      <c r="C4735" t="s">
        <v>5131</v>
      </c>
      <c r="D4735" t="s">
        <v>14262</v>
      </c>
      <c r="E4735" t="s">
        <v>9349</v>
      </c>
      <c r="F4735" s="35" t="s">
        <v>14263</v>
      </c>
      <c r="G4735" s="1" t="s">
        <v>5106</v>
      </c>
      <c r="H4735" s="1" t="s">
        <v>5106</v>
      </c>
      <c r="I4735" s="3">
        <v>1</v>
      </c>
      <c r="J4735" s="1">
        <v>1</v>
      </c>
      <c r="K4735" s="1">
        <v>1</v>
      </c>
      <c r="L4735" s="3">
        <v>1</v>
      </c>
      <c r="M4735" s="6">
        <v>21.3</v>
      </c>
      <c r="N4735" s="13">
        <v>21.3</v>
      </c>
      <c r="O4735" s="3">
        <v>44</v>
      </c>
      <c r="P4735" s="1">
        <v>4.3025000000000002</v>
      </c>
      <c r="Q4735" s="1">
        <v>4.3025000000000002</v>
      </c>
      <c r="R4735" s="3">
        <v>47</v>
      </c>
      <c r="S4735" s="1">
        <v>20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80</v>
      </c>
      <c r="AC4735" s="3">
        <v>11</v>
      </c>
      <c r="AD4735" s="1">
        <v>-5.0652609000000001E-2</v>
      </c>
      <c r="AE4735" s="1">
        <v>7.0122618604799E-2</v>
      </c>
      <c r="AF4735" s="1">
        <v>1</v>
      </c>
      <c r="AG4735" s="1">
        <v>1</v>
      </c>
      <c r="AH4735" s="1">
        <v>11</v>
      </c>
      <c r="AI4735" s="1">
        <v>4</v>
      </c>
      <c r="AJ4735" s="1">
        <v>4</v>
      </c>
      <c r="AK4735" s="1">
        <v>51</v>
      </c>
    </row>
    <row r="4736" spans="1:37" x14ac:dyDescent="0.2">
      <c r="A4736" t="s">
        <v>4734</v>
      </c>
      <c r="B4736" t="s">
        <v>5123</v>
      </c>
      <c r="C4736" t="s">
        <v>5131</v>
      </c>
      <c r="D4736" t="s">
        <v>14262</v>
      </c>
      <c r="E4736" t="s">
        <v>11984</v>
      </c>
      <c r="F4736" s="35" t="s">
        <v>14264</v>
      </c>
      <c r="G4736" s="1" t="s">
        <v>5106</v>
      </c>
      <c r="H4736" s="1" t="s">
        <v>5106</v>
      </c>
      <c r="I4736" s="3">
        <v>1</v>
      </c>
      <c r="J4736" s="1">
        <v>1</v>
      </c>
      <c r="K4736" s="1">
        <v>1</v>
      </c>
      <c r="L4736" s="3">
        <v>1</v>
      </c>
      <c r="M4736" s="6">
        <v>31.9</v>
      </c>
      <c r="N4736" s="13">
        <v>31.9</v>
      </c>
      <c r="O4736" s="3">
        <v>44</v>
      </c>
      <c r="P4736" s="1">
        <v>3.1524999999999999</v>
      </c>
      <c r="Q4736" s="1">
        <v>3.1524999999999999</v>
      </c>
      <c r="R4736" s="3">
        <v>47</v>
      </c>
      <c r="S4736" s="1">
        <v>20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80</v>
      </c>
      <c r="AC4736" s="3">
        <v>11</v>
      </c>
      <c r="AD4736" s="1">
        <v>-5.0652609000000001E-2</v>
      </c>
      <c r="AE4736" s="1">
        <v>7.0122618604799E-2</v>
      </c>
      <c r="AF4736" s="1">
        <v>1</v>
      </c>
      <c r="AG4736" s="1">
        <v>1</v>
      </c>
      <c r="AH4736" s="1">
        <v>11</v>
      </c>
      <c r="AI4736" s="1">
        <v>5</v>
      </c>
      <c r="AJ4736" s="1">
        <v>5</v>
      </c>
      <c r="AK4736" s="1">
        <v>51</v>
      </c>
    </row>
    <row r="4737" spans="1:37" x14ac:dyDescent="0.2">
      <c r="A4737" t="s">
        <v>4735</v>
      </c>
      <c r="B4737" t="s">
        <v>5233</v>
      </c>
      <c r="C4737" t="s">
        <v>5234</v>
      </c>
      <c r="D4737" t="s">
        <v>14265</v>
      </c>
      <c r="E4737" t="s">
        <v>8841</v>
      </c>
      <c r="F4737" s="35" t="s">
        <v>14266</v>
      </c>
      <c r="G4737" s="1" t="s">
        <v>5106</v>
      </c>
      <c r="H4737" s="1" t="s">
        <v>5106</v>
      </c>
      <c r="I4737" s="3">
        <v>1</v>
      </c>
      <c r="J4737" s="1">
        <v>1</v>
      </c>
      <c r="K4737" s="1">
        <v>1</v>
      </c>
      <c r="L4737" s="3">
        <v>1</v>
      </c>
      <c r="M4737" s="6">
        <v>580002.69999999995</v>
      </c>
      <c r="N4737" s="13">
        <v>580002.69999999995</v>
      </c>
      <c r="O4737" s="3">
        <v>44</v>
      </c>
      <c r="P4737" s="1">
        <v>1.08</v>
      </c>
      <c r="Q4737" s="1">
        <v>1.08</v>
      </c>
      <c r="R4737" s="3">
        <v>47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100</v>
      </c>
      <c r="AC4737" s="3">
        <v>11</v>
      </c>
      <c r="AD4737" s="1">
        <v>-9.0224465000000004E-2</v>
      </c>
      <c r="AE4737" s="1">
        <v>7.4363546281954407E-2</v>
      </c>
      <c r="AF4737" s="1">
        <v>1</v>
      </c>
      <c r="AG4737" s="1">
        <v>1</v>
      </c>
      <c r="AH4737" s="1">
        <v>11</v>
      </c>
      <c r="AI4737" s="1">
        <v>10</v>
      </c>
      <c r="AJ4737" s="1">
        <v>10</v>
      </c>
      <c r="AK4737" s="1">
        <v>51</v>
      </c>
    </row>
    <row r="4738" spans="1:37" x14ac:dyDescent="0.2">
      <c r="A4738" t="s">
        <v>4736</v>
      </c>
      <c r="B4738" t="s">
        <v>5123</v>
      </c>
      <c r="C4738" t="s">
        <v>5254</v>
      </c>
      <c r="D4738" t="s">
        <v>14267</v>
      </c>
      <c r="E4738" t="s">
        <v>14268</v>
      </c>
      <c r="F4738" s="35" t="s">
        <v>14269</v>
      </c>
      <c r="G4738" s="1" t="s">
        <v>5105</v>
      </c>
      <c r="H4738" s="1" t="s">
        <v>5105</v>
      </c>
      <c r="I4738" s="3">
        <v>1</v>
      </c>
      <c r="J4738" s="1">
        <v>0</v>
      </c>
      <c r="K4738" s="1">
        <v>0</v>
      </c>
      <c r="L4738" s="3">
        <v>1</v>
      </c>
      <c r="M4738" s="6">
        <v>132.80000000000001</v>
      </c>
      <c r="N4738" s="13">
        <v>132.80000000000001</v>
      </c>
      <c r="O4738" s="3">
        <v>44</v>
      </c>
      <c r="P4738" s="1">
        <v>3.5</v>
      </c>
      <c r="Q4738" s="1">
        <v>3.5</v>
      </c>
      <c r="R4738" s="3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30</v>
      </c>
      <c r="AA4738" s="1">
        <v>0</v>
      </c>
      <c r="AB4738" s="1">
        <v>70</v>
      </c>
      <c r="AC4738" s="3">
        <v>11</v>
      </c>
      <c r="AD4738" s="1">
        <v>-8.6263699999999999E-2</v>
      </c>
      <c r="AE4738" s="1">
        <v>5.76705050864941E-2</v>
      </c>
      <c r="AF4738" s="1">
        <v>3</v>
      </c>
      <c r="AG4738" s="1">
        <v>3</v>
      </c>
      <c r="AH4738" s="1">
        <v>11</v>
      </c>
      <c r="AI4738" s="1">
        <v>1</v>
      </c>
      <c r="AJ4738" s="1">
        <v>1</v>
      </c>
      <c r="AK4738" s="1">
        <v>51</v>
      </c>
    </row>
    <row r="4739" spans="1:37" x14ac:dyDescent="0.2">
      <c r="A4739" t="s">
        <v>4737</v>
      </c>
      <c r="B4739" t="s">
        <v>11732</v>
      </c>
      <c r="C4739" t="s">
        <v>14270</v>
      </c>
      <c r="D4739" t="s">
        <v>14271</v>
      </c>
      <c r="E4739" t="s">
        <v>14272</v>
      </c>
      <c r="F4739" s="35" t="s">
        <v>14273</v>
      </c>
      <c r="G4739" s="1" t="s">
        <v>5104</v>
      </c>
      <c r="H4739" s="1" t="s">
        <v>5104</v>
      </c>
      <c r="I4739" s="3">
        <v>1</v>
      </c>
      <c r="J4739" s="1">
        <v>1</v>
      </c>
      <c r="K4739" s="1">
        <v>1</v>
      </c>
      <c r="L4739" s="3">
        <v>1</v>
      </c>
      <c r="M4739" s="6">
        <v>3025</v>
      </c>
      <c r="N4739" s="13">
        <v>3025</v>
      </c>
      <c r="O4739" s="3">
        <v>44</v>
      </c>
      <c r="P4739" s="1">
        <v>1</v>
      </c>
      <c r="Q4739" s="1">
        <v>1</v>
      </c>
      <c r="R4739" s="3">
        <v>47</v>
      </c>
      <c r="S4739" s="1">
        <v>100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3">
        <v>11</v>
      </c>
      <c r="AD4739" s="1">
        <v>9.9855619000000007E-2</v>
      </c>
      <c r="AE4739" s="1">
        <v>2.21434269404172E-2</v>
      </c>
      <c r="AF4739" s="1">
        <v>1</v>
      </c>
      <c r="AG4739" s="1">
        <v>1</v>
      </c>
      <c r="AH4739" s="1">
        <v>11</v>
      </c>
      <c r="AI4739" s="1">
        <v>14</v>
      </c>
      <c r="AJ4739" s="1">
        <v>14</v>
      </c>
      <c r="AK4739" s="1">
        <v>51</v>
      </c>
    </row>
    <row r="4740" spans="1:37" x14ac:dyDescent="0.2">
      <c r="A4740" t="s">
        <v>4738</v>
      </c>
      <c r="B4740" t="s">
        <v>5168</v>
      </c>
      <c r="C4740" t="s">
        <v>5847</v>
      </c>
      <c r="D4740" t="s">
        <v>14274</v>
      </c>
      <c r="E4740" t="s">
        <v>14275</v>
      </c>
      <c r="F4740" s="35" t="s">
        <v>14276</v>
      </c>
      <c r="G4740" s="1" t="s">
        <v>5104</v>
      </c>
      <c r="H4740" s="1" t="s">
        <v>5104</v>
      </c>
      <c r="I4740" s="3">
        <v>1</v>
      </c>
      <c r="J4740" s="1">
        <v>0</v>
      </c>
      <c r="K4740" s="1">
        <v>0</v>
      </c>
      <c r="L4740" s="3">
        <v>1</v>
      </c>
      <c r="M4740" s="6">
        <v>16.8</v>
      </c>
      <c r="N4740" s="13">
        <v>16.8</v>
      </c>
      <c r="O4740" s="3">
        <v>44</v>
      </c>
      <c r="P4740" s="1">
        <v>0.995</v>
      </c>
      <c r="Q4740" s="1">
        <v>0.995</v>
      </c>
      <c r="R4740" s="3">
        <v>47</v>
      </c>
      <c r="S4740" s="1">
        <v>100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3">
        <v>11</v>
      </c>
      <c r="AD4740" s="1">
        <v>9.9855619000000007E-2</v>
      </c>
      <c r="AE4740" s="1">
        <v>2.21434269404172E-2</v>
      </c>
      <c r="AF4740" s="1">
        <v>4</v>
      </c>
      <c r="AG4740" s="2">
        <v>4</v>
      </c>
      <c r="AH4740" s="1">
        <v>11</v>
      </c>
      <c r="AI4740" s="1">
        <v>4</v>
      </c>
      <c r="AJ4740" s="1">
        <v>4</v>
      </c>
      <c r="AK4740" s="1">
        <v>51</v>
      </c>
    </row>
    <row r="4741" spans="1:37" x14ac:dyDescent="0.2">
      <c r="A4741" t="s">
        <v>4739</v>
      </c>
      <c r="B4741" t="s">
        <v>5168</v>
      </c>
      <c r="C4741" t="s">
        <v>5847</v>
      </c>
      <c r="D4741" t="s">
        <v>14274</v>
      </c>
      <c r="E4741" t="s">
        <v>8043</v>
      </c>
      <c r="F4741" s="35" t="s">
        <v>14277</v>
      </c>
      <c r="G4741" s="1" t="s">
        <v>5104</v>
      </c>
      <c r="H4741" s="1" t="s">
        <v>5104</v>
      </c>
      <c r="I4741" s="3">
        <v>1</v>
      </c>
      <c r="J4741" s="1">
        <v>0</v>
      </c>
      <c r="K4741" s="1">
        <v>0</v>
      </c>
      <c r="L4741" s="3">
        <v>1</v>
      </c>
      <c r="M4741" s="6">
        <v>12.5</v>
      </c>
      <c r="N4741" s="13">
        <v>12.5</v>
      </c>
      <c r="O4741" s="3">
        <v>44</v>
      </c>
      <c r="P4741" s="1">
        <v>1.0825</v>
      </c>
      <c r="Q4741" s="1">
        <v>1.0825</v>
      </c>
      <c r="R4741" s="3">
        <v>47</v>
      </c>
      <c r="S4741" s="1">
        <v>100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3">
        <v>11</v>
      </c>
      <c r="AD4741" s="1">
        <v>9.9855619000000007E-2</v>
      </c>
      <c r="AE4741" s="1">
        <v>2.21434269404172E-2</v>
      </c>
      <c r="AF4741" s="1">
        <v>4</v>
      </c>
      <c r="AG4741" s="2">
        <v>4</v>
      </c>
      <c r="AH4741" s="1">
        <v>11</v>
      </c>
      <c r="AI4741" s="1">
        <v>7</v>
      </c>
      <c r="AJ4741" s="1">
        <v>7</v>
      </c>
      <c r="AK4741" s="1">
        <v>51</v>
      </c>
    </row>
    <row r="4742" spans="1:37" x14ac:dyDescent="0.2">
      <c r="A4742" t="s">
        <v>4740</v>
      </c>
      <c r="B4742" t="s">
        <v>5168</v>
      </c>
      <c r="C4742" t="s">
        <v>5847</v>
      </c>
      <c r="D4742" t="s">
        <v>14274</v>
      </c>
      <c r="E4742" t="s">
        <v>14278</v>
      </c>
      <c r="F4742" s="35" t="s">
        <v>14279</v>
      </c>
      <c r="G4742" s="1" t="s">
        <v>5104</v>
      </c>
      <c r="H4742" s="1" t="s">
        <v>5104</v>
      </c>
      <c r="I4742" s="3">
        <v>1</v>
      </c>
      <c r="J4742" s="1">
        <v>0</v>
      </c>
      <c r="K4742" s="1">
        <v>0</v>
      </c>
      <c r="L4742" s="3">
        <v>1</v>
      </c>
      <c r="M4742" s="6">
        <v>35.299999999999997</v>
      </c>
      <c r="N4742" s="13">
        <v>35.299999999999997</v>
      </c>
      <c r="O4742" s="3">
        <v>44</v>
      </c>
      <c r="P4742" s="1">
        <v>1</v>
      </c>
      <c r="Q4742" s="1">
        <v>1</v>
      </c>
      <c r="R4742" s="3">
        <v>47</v>
      </c>
      <c r="S4742" s="1">
        <v>100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3">
        <v>11</v>
      </c>
      <c r="AD4742" s="1">
        <v>9.9855619000000007E-2</v>
      </c>
      <c r="AE4742" s="1">
        <v>2.21434269404172E-2</v>
      </c>
      <c r="AF4742" s="1">
        <v>4</v>
      </c>
      <c r="AG4742" s="2">
        <v>4</v>
      </c>
      <c r="AH4742" s="1">
        <v>11</v>
      </c>
      <c r="AI4742" s="1">
        <v>4</v>
      </c>
      <c r="AJ4742" s="1">
        <v>4</v>
      </c>
      <c r="AK4742" s="1">
        <v>51</v>
      </c>
    </row>
    <row r="4743" spans="1:37" x14ac:dyDescent="0.2">
      <c r="A4743" t="s">
        <v>4741</v>
      </c>
      <c r="B4743" t="s">
        <v>5168</v>
      </c>
      <c r="C4743" t="s">
        <v>5847</v>
      </c>
      <c r="D4743" t="s">
        <v>14274</v>
      </c>
      <c r="E4743" t="s">
        <v>5685</v>
      </c>
      <c r="F4743" s="35" t="s">
        <v>14280</v>
      </c>
      <c r="G4743" s="1" t="s">
        <v>5104</v>
      </c>
      <c r="H4743" s="1" t="s">
        <v>5104</v>
      </c>
      <c r="I4743" s="3">
        <v>1</v>
      </c>
      <c r="J4743" s="1">
        <v>0</v>
      </c>
      <c r="K4743" s="1">
        <v>0</v>
      </c>
      <c r="L4743" s="3">
        <v>1</v>
      </c>
      <c r="M4743" s="6">
        <v>31.8</v>
      </c>
      <c r="N4743" s="13">
        <v>31.8</v>
      </c>
      <c r="O4743" s="3">
        <v>44</v>
      </c>
      <c r="P4743" s="1">
        <v>1</v>
      </c>
      <c r="Q4743" s="1">
        <v>1</v>
      </c>
      <c r="R4743" s="3">
        <v>47</v>
      </c>
      <c r="S4743" s="1">
        <v>100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3">
        <v>11</v>
      </c>
      <c r="AD4743" s="1">
        <v>9.9855619000000007E-2</v>
      </c>
      <c r="AE4743" s="1">
        <v>2.21434269404172E-2</v>
      </c>
      <c r="AF4743" s="1">
        <v>4</v>
      </c>
      <c r="AG4743" s="2">
        <v>4</v>
      </c>
      <c r="AH4743" s="1">
        <v>11</v>
      </c>
      <c r="AI4743" s="1">
        <v>1</v>
      </c>
      <c r="AJ4743" s="1">
        <v>1</v>
      </c>
      <c r="AK4743" s="1">
        <v>51</v>
      </c>
    </row>
    <row r="4744" spans="1:37" x14ac:dyDescent="0.2">
      <c r="A4744" t="s">
        <v>4742</v>
      </c>
      <c r="B4744" t="s">
        <v>5168</v>
      </c>
      <c r="C4744" t="s">
        <v>5847</v>
      </c>
      <c r="D4744" t="s">
        <v>14274</v>
      </c>
      <c r="E4744" t="s">
        <v>14281</v>
      </c>
      <c r="F4744" s="35" t="s">
        <v>14282</v>
      </c>
      <c r="G4744" s="1" t="s">
        <v>5104</v>
      </c>
      <c r="H4744" s="1" t="s">
        <v>5104</v>
      </c>
      <c r="I4744" s="3">
        <v>1</v>
      </c>
      <c r="J4744" s="1">
        <v>0</v>
      </c>
      <c r="K4744" s="1">
        <v>0</v>
      </c>
      <c r="L4744" s="3">
        <v>1</v>
      </c>
      <c r="M4744" s="6">
        <v>22</v>
      </c>
      <c r="N4744" s="13">
        <v>22</v>
      </c>
      <c r="O4744" s="3">
        <v>44</v>
      </c>
      <c r="P4744" s="1">
        <v>1</v>
      </c>
      <c r="Q4744" s="1">
        <v>1</v>
      </c>
      <c r="R4744" s="3">
        <v>47</v>
      </c>
      <c r="S4744" s="1">
        <v>100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3">
        <v>11</v>
      </c>
      <c r="AD4744" s="1">
        <v>9.9855619000000007E-2</v>
      </c>
      <c r="AE4744" s="1">
        <v>2.21434269404172E-2</v>
      </c>
      <c r="AF4744" s="1">
        <v>4</v>
      </c>
      <c r="AG4744" s="2">
        <v>4</v>
      </c>
      <c r="AH4744" s="1">
        <v>11</v>
      </c>
      <c r="AI4744" s="1">
        <v>3</v>
      </c>
      <c r="AJ4744" s="1">
        <v>3</v>
      </c>
      <c r="AK4744" s="1">
        <v>51</v>
      </c>
    </row>
    <row r="4745" spans="1:37" x14ac:dyDescent="0.2">
      <c r="A4745" t="s">
        <v>4743</v>
      </c>
      <c r="B4745" t="s">
        <v>5168</v>
      </c>
      <c r="C4745" t="s">
        <v>5847</v>
      </c>
      <c r="D4745" t="s">
        <v>14274</v>
      </c>
      <c r="E4745" t="s">
        <v>14283</v>
      </c>
      <c r="F4745" s="35" t="s">
        <v>14284</v>
      </c>
      <c r="G4745" s="1" t="s">
        <v>5104</v>
      </c>
      <c r="H4745" s="1" t="s">
        <v>5104</v>
      </c>
      <c r="I4745" s="3">
        <v>1</v>
      </c>
      <c r="J4745" s="1">
        <v>0</v>
      </c>
      <c r="K4745" s="1">
        <v>0</v>
      </c>
      <c r="L4745" s="3">
        <v>1</v>
      </c>
      <c r="M4745" s="6">
        <v>26</v>
      </c>
      <c r="N4745" s="13">
        <v>26</v>
      </c>
      <c r="O4745" s="3">
        <v>44</v>
      </c>
      <c r="P4745" s="1">
        <v>1.05</v>
      </c>
      <c r="Q4745" s="1">
        <v>1.05</v>
      </c>
      <c r="R4745" s="3">
        <v>1</v>
      </c>
      <c r="S4745" s="1">
        <v>100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3">
        <v>11</v>
      </c>
      <c r="AD4745" s="1">
        <v>9.9855619000000007E-2</v>
      </c>
      <c r="AE4745" s="1">
        <v>2.21434269404172E-2</v>
      </c>
      <c r="AF4745" s="1">
        <v>4</v>
      </c>
      <c r="AG4745" s="2">
        <v>4</v>
      </c>
      <c r="AH4745" s="1">
        <v>11</v>
      </c>
      <c r="AI4745" s="1">
        <v>3</v>
      </c>
      <c r="AJ4745" s="1">
        <v>3</v>
      </c>
      <c r="AK4745" s="1">
        <v>51</v>
      </c>
    </row>
    <row r="4746" spans="1:37" x14ac:dyDescent="0.2">
      <c r="A4746" t="s">
        <v>4744</v>
      </c>
      <c r="B4746" t="s">
        <v>5168</v>
      </c>
      <c r="C4746" t="s">
        <v>5847</v>
      </c>
      <c r="D4746" t="s">
        <v>14274</v>
      </c>
      <c r="E4746" t="s">
        <v>14285</v>
      </c>
      <c r="F4746" s="35" t="s">
        <v>14286</v>
      </c>
      <c r="G4746" s="1" t="s">
        <v>5104</v>
      </c>
      <c r="H4746" s="1" t="s">
        <v>5104</v>
      </c>
      <c r="I4746" s="3">
        <v>1</v>
      </c>
      <c r="J4746" s="1">
        <v>0</v>
      </c>
      <c r="K4746" s="1">
        <v>0</v>
      </c>
      <c r="L4746" s="3">
        <v>1</v>
      </c>
      <c r="M4746" s="6">
        <v>27</v>
      </c>
      <c r="N4746" s="13">
        <v>27</v>
      </c>
      <c r="O4746" s="3">
        <v>44</v>
      </c>
      <c r="P4746" s="1">
        <v>0.99</v>
      </c>
      <c r="Q4746" s="1">
        <v>0.99</v>
      </c>
      <c r="R4746" s="3">
        <v>47</v>
      </c>
      <c r="S4746" s="1">
        <v>100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3">
        <v>11</v>
      </c>
      <c r="AD4746" s="1">
        <v>9.9855619000000007E-2</v>
      </c>
      <c r="AE4746" s="1">
        <v>2.21434269404172E-2</v>
      </c>
      <c r="AF4746" s="1">
        <v>4</v>
      </c>
      <c r="AG4746" s="2">
        <v>4</v>
      </c>
      <c r="AH4746" s="1">
        <v>11</v>
      </c>
      <c r="AI4746" s="1">
        <v>8</v>
      </c>
      <c r="AJ4746" s="1">
        <v>8</v>
      </c>
      <c r="AK4746" s="1">
        <v>51</v>
      </c>
    </row>
    <row r="4747" spans="1:37" x14ac:dyDescent="0.2">
      <c r="A4747" t="s">
        <v>4745</v>
      </c>
      <c r="B4747" t="s">
        <v>5168</v>
      </c>
      <c r="C4747" t="s">
        <v>5847</v>
      </c>
      <c r="D4747" t="s">
        <v>14274</v>
      </c>
      <c r="E4747" t="s">
        <v>13986</v>
      </c>
      <c r="F4747" s="35" t="s">
        <v>14287</v>
      </c>
      <c r="G4747" s="1" t="s">
        <v>5104</v>
      </c>
      <c r="H4747" s="1" t="s">
        <v>5104</v>
      </c>
      <c r="I4747" s="3">
        <v>1</v>
      </c>
      <c r="J4747" s="1">
        <v>0</v>
      </c>
      <c r="K4747" s="1">
        <v>0</v>
      </c>
      <c r="L4747" s="3">
        <v>1</v>
      </c>
      <c r="M4747" s="6">
        <v>39.9</v>
      </c>
      <c r="N4747" s="13">
        <v>39.9</v>
      </c>
      <c r="O4747" s="3">
        <v>44</v>
      </c>
      <c r="P4747" s="1">
        <v>1.05</v>
      </c>
      <c r="Q4747" s="1">
        <v>1.05</v>
      </c>
      <c r="R4747" s="3">
        <v>1</v>
      </c>
      <c r="S4747" s="1">
        <v>100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3">
        <v>11</v>
      </c>
      <c r="AD4747" s="1">
        <v>9.9855619000000007E-2</v>
      </c>
      <c r="AE4747" s="1">
        <v>2.21434269404172E-2</v>
      </c>
      <c r="AF4747" s="1">
        <v>4</v>
      </c>
      <c r="AG4747" s="2">
        <v>4</v>
      </c>
      <c r="AH4747" s="1">
        <v>11</v>
      </c>
      <c r="AI4747" s="1">
        <v>2</v>
      </c>
      <c r="AJ4747" s="1">
        <v>2</v>
      </c>
      <c r="AK4747" s="1">
        <v>51</v>
      </c>
    </row>
    <row r="4748" spans="1:37" x14ac:dyDescent="0.2">
      <c r="A4748" t="s">
        <v>4746</v>
      </c>
      <c r="B4748" t="s">
        <v>5123</v>
      </c>
      <c r="C4748" t="s">
        <v>5124</v>
      </c>
      <c r="D4748" t="s">
        <v>14288</v>
      </c>
      <c r="E4748" t="s">
        <v>13275</v>
      </c>
      <c r="F4748" s="35" t="s">
        <v>14289</v>
      </c>
      <c r="G4748" s="1" t="s">
        <v>2</v>
      </c>
      <c r="H4748" s="1" t="s">
        <v>5104</v>
      </c>
      <c r="I4748" s="14" t="s">
        <v>14989</v>
      </c>
      <c r="J4748" s="1" t="s">
        <v>2</v>
      </c>
      <c r="K4748" s="1">
        <v>0</v>
      </c>
      <c r="L4748" s="14" t="s">
        <v>14989</v>
      </c>
      <c r="M4748" s="6">
        <v>227</v>
      </c>
      <c r="N4748" s="13">
        <v>227</v>
      </c>
      <c r="O4748" s="3">
        <v>44</v>
      </c>
      <c r="P4748" s="1">
        <v>1.05</v>
      </c>
      <c r="Q4748" s="1">
        <v>1.05</v>
      </c>
      <c r="R4748" s="3">
        <v>1</v>
      </c>
      <c r="S4748" s="1">
        <v>30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40</v>
      </c>
      <c r="Z4748" s="1">
        <v>0</v>
      </c>
      <c r="AA4748" s="1">
        <v>0</v>
      </c>
      <c r="AB4748" s="1">
        <v>30</v>
      </c>
      <c r="AC4748" s="3">
        <v>11</v>
      </c>
      <c r="AD4748" s="1">
        <v>-1.7580404000000001E-2</v>
      </c>
      <c r="AE4748" s="1">
        <v>-3.2936374200657599E-2</v>
      </c>
      <c r="AF4748" s="1">
        <v>1</v>
      </c>
      <c r="AG4748" s="1">
        <v>1</v>
      </c>
      <c r="AH4748" s="1">
        <v>11</v>
      </c>
      <c r="AI4748" s="1">
        <v>2</v>
      </c>
      <c r="AJ4748" s="1">
        <v>2</v>
      </c>
      <c r="AK4748" s="1">
        <v>51</v>
      </c>
    </row>
    <row r="4749" spans="1:37" x14ac:dyDescent="0.2">
      <c r="A4749" t="s">
        <v>4747</v>
      </c>
      <c r="B4749" t="s">
        <v>5123</v>
      </c>
      <c r="C4749" t="s">
        <v>5124</v>
      </c>
      <c r="D4749" t="s">
        <v>14288</v>
      </c>
      <c r="E4749" t="s">
        <v>14290</v>
      </c>
      <c r="F4749" s="35" t="s">
        <v>14291</v>
      </c>
      <c r="G4749" s="1" t="s">
        <v>5104</v>
      </c>
      <c r="H4749" s="1" t="s">
        <v>5104</v>
      </c>
      <c r="I4749" s="3">
        <v>1</v>
      </c>
      <c r="J4749" s="1">
        <v>0</v>
      </c>
      <c r="K4749" s="1">
        <v>0</v>
      </c>
      <c r="L4749" s="3">
        <v>1</v>
      </c>
      <c r="M4749" s="6">
        <v>271</v>
      </c>
      <c r="N4749" s="13">
        <v>271</v>
      </c>
      <c r="O4749" s="3">
        <v>44</v>
      </c>
      <c r="P4749" s="1">
        <v>1</v>
      </c>
      <c r="Q4749" s="1">
        <v>1</v>
      </c>
      <c r="R4749" s="3">
        <v>1</v>
      </c>
      <c r="S4749" s="1">
        <v>30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40</v>
      </c>
      <c r="Z4749" s="1">
        <v>0</v>
      </c>
      <c r="AA4749" s="1">
        <v>0</v>
      </c>
      <c r="AB4749" s="1">
        <v>30</v>
      </c>
      <c r="AC4749" s="3">
        <v>11</v>
      </c>
      <c r="AD4749" s="1">
        <v>-1.7580404000000001E-2</v>
      </c>
      <c r="AE4749" s="1">
        <v>-3.2936374200657599E-2</v>
      </c>
      <c r="AF4749" s="1">
        <v>1</v>
      </c>
      <c r="AG4749" s="1">
        <v>1</v>
      </c>
      <c r="AH4749" s="1">
        <v>11</v>
      </c>
      <c r="AI4749" s="1">
        <v>2</v>
      </c>
      <c r="AJ4749" s="1">
        <v>2</v>
      </c>
      <c r="AK4749" s="1">
        <v>51</v>
      </c>
    </row>
    <row r="4750" spans="1:37" x14ac:dyDescent="0.2">
      <c r="A4750" t="s">
        <v>4748</v>
      </c>
      <c r="B4750" t="s">
        <v>5123</v>
      </c>
      <c r="C4750" t="s">
        <v>5124</v>
      </c>
      <c r="D4750" t="s">
        <v>14288</v>
      </c>
      <c r="E4750" t="s">
        <v>5171</v>
      </c>
      <c r="F4750" s="35" t="s">
        <v>14292</v>
      </c>
      <c r="G4750" s="1" t="s">
        <v>5104</v>
      </c>
      <c r="H4750" s="1" t="s">
        <v>5104</v>
      </c>
      <c r="I4750" s="3">
        <v>1</v>
      </c>
      <c r="J4750" s="1">
        <v>0</v>
      </c>
      <c r="K4750" s="1">
        <v>0</v>
      </c>
      <c r="L4750" s="3">
        <v>1</v>
      </c>
      <c r="M4750" s="6">
        <v>323</v>
      </c>
      <c r="N4750" s="13">
        <v>323</v>
      </c>
      <c r="O4750" s="3">
        <v>44</v>
      </c>
      <c r="P4750" s="1">
        <v>2.5</v>
      </c>
      <c r="Q4750" s="1">
        <v>2.5</v>
      </c>
      <c r="R4750" s="3">
        <v>1</v>
      </c>
      <c r="S4750" s="1">
        <v>30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40</v>
      </c>
      <c r="Z4750" s="1">
        <v>0</v>
      </c>
      <c r="AA4750" s="1">
        <v>0</v>
      </c>
      <c r="AB4750" s="1">
        <v>30</v>
      </c>
      <c r="AC4750" s="3">
        <v>11</v>
      </c>
      <c r="AD4750" s="1">
        <v>-1.7580404000000001E-2</v>
      </c>
      <c r="AE4750" s="1">
        <v>-3.2936374200657599E-2</v>
      </c>
      <c r="AF4750" s="1">
        <v>2</v>
      </c>
      <c r="AG4750" s="1">
        <v>2</v>
      </c>
      <c r="AH4750" s="1">
        <v>11</v>
      </c>
      <c r="AI4750" s="1">
        <v>1</v>
      </c>
      <c r="AJ4750" s="1">
        <v>1</v>
      </c>
      <c r="AK4750" s="1">
        <v>51</v>
      </c>
    </row>
    <row r="4751" spans="1:37" x14ac:dyDescent="0.2">
      <c r="A4751" t="s">
        <v>4749</v>
      </c>
      <c r="B4751" t="s">
        <v>5123</v>
      </c>
      <c r="C4751" t="s">
        <v>5124</v>
      </c>
      <c r="D4751" t="s">
        <v>14288</v>
      </c>
      <c r="E4751" t="s">
        <v>14293</v>
      </c>
      <c r="F4751" s="35" t="s">
        <v>14294</v>
      </c>
      <c r="G4751" s="1" t="s">
        <v>5104</v>
      </c>
      <c r="H4751" s="1" t="s">
        <v>5104</v>
      </c>
      <c r="I4751" s="3">
        <v>1</v>
      </c>
      <c r="J4751" s="1">
        <v>0</v>
      </c>
      <c r="K4751" s="1">
        <v>0</v>
      </c>
      <c r="L4751" s="3">
        <v>1</v>
      </c>
      <c r="M4751" s="6">
        <v>196</v>
      </c>
      <c r="N4751" s="13">
        <v>196</v>
      </c>
      <c r="O4751" s="3">
        <v>44</v>
      </c>
      <c r="P4751" s="1" t="s">
        <v>2</v>
      </c>
      <c r="Q4751" s="1">
        <v>1.7758</v>
      </c>
      <c r="R4751" s="3" t="s">
        <v>14989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80</v>
      </c>
      <c r="Z4751" s="1">
        <v>0</v>
      </c>
      <c r="AA4751" s="1">
        <v>0</v>
      </c>
      <c r="AB4751" s="1">
        <v>20</v>
      </c>
      <c r="AC4751" s="3">
        <v>11</v>
      </c>
      <c r="AD4751" s="1">
        <v>-6.1686281000000003E-2</v>
      </c>
      <c r="AE4751" s="1">
        <v>-8.1222627267111797E-2</v>
      </c>
      <c r="AF4751" s="1">
        <v>1</v>
      </c>
      <c r="AG4751" s="1">
        <v>1</v>
      </c>
      <c r="AH4751" s="1">
        <v>11</v>
      </c>
      <c r="AI4751" s="1">
        <v>2</v>
      </c>
      <c r="AJ4751" s="1">
        <v>2</v>
      </c>
      <c r="AK4751" s="1">
        <v>51</v>
      </c>
    </row>
    <row r="4752" spans="1:37" x14ac:dyDescent="0.2">
      <c r="A4752" t="s">
        <v>4750</v>
      </c>
      <c r="B4752" t="s">
        <v>5123</v>
      </c>
      <c r="C4752" t="s">
        <v>5124</v>
      </c>
      <c r="D4752" t="s">
        <v>14288</v>
      </c>
      <c r="E4752" t="s">
        <v>14295</v>
      </c>
      <c r="F4752" s="35" t="s">
        <v>14296</v>
      </c>
      <c r="G4752" s="1" t="s">
        <v>5104</v>
      </c>
      <c r="H4752" s="1" t="s">
        <v>5104</v>
      </c>
      <c r="I4752" s="3">
        <v>11</v>
      </c>
      <c r="J4752" s="1">
        <v>0</v>
      </c>
      <c r="K4752" s="1">
        <v>0</v>
      </c>
      <c r="L4752" s="3">
        <v>1</v>
      </c>
      <c r="M4752" s="6" t="s">
        <v>2</v>
      </c>
      <c r="N4752" s="13">
        <v>248.4</v>
      </c>
      <c r="O4752" s="3" t="s">
        <v>14989</v>
      </c>
      <c r="P4752" s="1" t="s">
        <v>2</v>
      </c>
      <c r="Q4752" s="1">
        <v>3.9182999999999999</v>
      </c>
      <c r="R4752" s="3" t="s">
        <v>14989</v>
      </c>
      <c r="S4752" s="1">
        <v>30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50</v>
      </c>
      <c r="Z4752" s="1">
        <v>0</v>
      </c>
      <c r="AA4752" s="1">
        <v>0</v>
      </c>
      <c r="AB4752" s="1">
        <v>20</v>
      </c>
      <c r="AC4752" s="3">
        <v>11</v>
      </c>
      <c r="AD4752" s="1">
        <v>-6.7896040000000003E-3</v>
      </c>
      <c r="AE4752" s="1">
        <v>-5.3859857236797301E-2</v>
      </c>
      <c r="AF4752" s="1">
        <v>1</v>
      </c>
      <c r="AG4752" s="1">
        <v>1</v>
      </c>
      <c r="AH4752" s="1">
        <v>11</v>
      </c>
      <c r="AI4752" s="1">
        <v>1</v>
      </c>
      <c r="AJ4752" s="1">
        <v>1</v>
      </c>
      <c r="AK4752" s="1">
        <v>51</v>
      </c>
    </row>
    <row r="4753" spans="1:37" x14ac:dyDescent="0.2">
      <c r="A4753" t="s">
        <v>4751</v>
      </c>
      <c r="B4753" t="s">
        <v>5123</v>
      </c>
      <c r="C4753" t="s">
        <v>5124</v>
      </c>
      <c r="D4753" t="s">
        <v>14288</v>
      </c>
      <c r="E4753" t="s">
        <v>14297</v>
      </c>
      <c r="F4753" s="35" t="s">
        <v>14298</v>
      </c>
      <c r="G4753" s="1" t="s">
        <v>5104</v>
      </c>
      <c r="H4753" s="1" t="s">
        <v>5104</v>
      </c>
      <c r="I4753" s="3">
        <v>1</v>
      </c>
      <c r="J4753" s="1">
        <v>0</v>
      </c>
      <c r="K4753" s="1">
        <v>0</v>
      </c>
      <c r="L4753" s="3">
        <v>1</v>
      </c>
      <c r="M4753" s="6">
        <v>138</v>
      </c>
      <c r="N4753" s="13">
        <v>138</v>
      </c>
      <c r="O4753" s="3">
        <v>44</v>
      </c>
      <c r="P4753" s="1" t="s">
        <v>2</v>
      </c>
      <c r="Q4753" s="1">
        <v>3.9796999999999998</v>
      </c>
      <c r="R4753" s="3" t="s">
        <v>14989</v>
      </c>
      <c r="S4753" s="1">
        <v>30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40</v>
      </c>
      <c r="Z4753" s="1">
        <v>0</v>
      </c>
      <c r="AA4753" s="1">
        <v>0</v>
      </c>
      <c r="AB4753" s="1">
        <v>30</v>
      </c>
      <c r="AC4753" s="3">
        <v>11</v>
      </c>
      <c r="AD4753" s="1">
        <v>-1.7580404000000001E-2</v>
      </c>
      <c r="AE4753" s="1">
        <v>-3.2936374200657599E-2</v>
      </c>
      <c r="AF4753" s="1">
        <v>1</v>
      </c>
      <c r="AG4753" s="1">
        <v>1</v>
      </c>
      <c r="AH4753" s="1">
        <v>11</v>
      </c>
      <c r="AI4753" s="1">
        <v>2</v>
      </c>
      <c r="AJ4753" s="1">
        <v>2</v>
      </c>
      <c r="AK4753" s="1">
        <v>51</v>
      </c>
    </row>
    <row r="4754" spans="1:37" x14ac:dyDescent="0.2">
      <c r="A4754" t="s">
        <v>4752</v>
      </c>
      <c r="B4754" t="s">
        <v>5123</v>
      </c>
      <c r="C4754" t="s">
        <v>5124</v>
      </c>
      <c r="D4754" t="s">
        <v>14288</v>
      </c>
      <c r="E4754" t="s">
        <v>14299</v>
      </c>
      <c r="F4754" s="35" t="s">
        <v>14300</v>
      </c>
      <c r="G4754" s="1" t="s">
        <v>5104</v>
      </c>
      <c r="H4754" s="1" t="s">
        <v>5104</v>
      </c>
      <c r="I4754" s="3">
        <v>1</v>
      </c>
      <c r="J4754" s="1">
        <v>0</v>
      </c>
      <c r="K4754" s="1">
        <v>0</v>
      </c>
      <c r="L4754" s="3">
        <v>1</v>
      </c>
      <c r="M4754" s="6">
        <v>247</v>
      </c>
      <c r="N4754" s="13">
        <v>247</v>
      </c>
      <c r="O4754" s="3">
        <v>44</v>
      </c>
      <c r="P4754" s="1">
        <v>4.37</v>
      </c>
      <c r="Q4754" s="1">
        <v>4.37</v>
      </c>
      <c r="R4754" s="3">
        <v>47</v>
      </c>
      <c r="S4754" s="1">
        <v>30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40</v>
      </c>
      <c r="Z4754" s="1">
        <v>0</v>
      </c>
      <c r="AA4754" s="1">
        <v>0</v>
      </c>
      <c r="AB4754" s="1">
        <v>30</v>
      </c>
      <c r="AC4754" s="3">
        <v>11</v>
      </c>
      <c r="AD4754" s="1">
        <v>-1.7580404000000001E-2</v>
      </c>
      <c r="AE4754" s="1">
        <v>-3.2936374200657599E-2</v>
      </c>
      <c r="AF4754" s="1">
        <v>1</v>
      </c>
      <c r="AG4754" s="1">
        <v>1</v>
      </c>
      <c r="AH4754" s="1">
        <v>11</v>
      </c>
      <c r="AI4754" s="1">
        <v>1</v>
      </c>
      <c r="AJ4754" s="1">
        <v>1</v>
      </c>
      <c r="AK4754" s="1">
        <v>51</v>
      </c>
    </row>
    <row r="4755" spans="1:37" x14ac:dyDescent="0.2">
      <c r="A4755" t="s">
        <v>4753</v>
      </c>
      <c r="B4755" t="s">
        <v>6050</v>
      </c>
      <c r="C4755" t="s">
        <v>11087</v>
      </c>
      <c r="D4755" t="s">
        <v>14301</v>
      </c>
      <c r="E4755" t="s">
        <v>6798</v>
      </c>
      <c r="F4755" s="35" t="s">
        <v>14302</v>
      </c>
      <c r="G4755" s="1" t="s">
        <v>5106</v>
      </c>
      <c r="H4755" s="1" t="s">
        <v>5106</v>
      </c>
      <c r="I4755" s="3">
        <v>1</v>
      </c>
      <c r="J4755" s="1">
        <v>0</v>
      </c>
      <c r="K4755" s="1">
        <v>0</v>
      </c>
      <c r="L4755" s="3">
        <v>1</v>
      </c>
      <c r="M4755" s="6">
        <v>4210</v>
      </c>
      <c r="N4755" s="13">
        <v>4210</v>
      </c>
      <c r="O4755" s="3">
        <v>44</v>
      </c>
      <c r="P4755" s="1">
        <v>1</v>
      </c>
      <c r="Q4755" s="1">
        <v>1</v>
      </c>
      <c r="R4755" s="3">
        <v>47</v>
      </c>
      <c r="S4755" s="1">
        <v>100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3">
        <v>11</v>
      </c>
      <c r="AD4755" s="1">
        <v>9.9855619000000007E-2</v>
      </c>
      <c r="AE4755" s="1">
        <v>2.21434269404172E-2</v>
      </c>
      <c r="AF4755" s="1">
        <v>2</v>
      </c>
      <c r="AG4755" s="1">
        <v>2</v>
      </c>
      <c r="AH4755" s="1">
        <v>11</v>
      </c>
      <c r="AI4755" s="1">
        <v>5</v>
      </c>
      <c r="AJ4755" s="1">
        <v>5</v>
      </c>
      <c r="AK4755" s="1">
        <v>51</v>
      </c>
    </row>
    <row r="4756" spans="1:37" x14ac:dyDescent="0.2">
      <c r="A4756" t="s">
        <v>4754</v>
      </c>
      <c r="B4756" t="s">
        <v>6050</v>
      </c>
      <c r="C4756" t="s">
        <v>11087</v>
      </c>
      <c r="D4756" t="s">
        <v>14301</v>
      </c>
      <c r="E4756" t="s">
        <v>5403</v>
      </c>
      <c r="F4756" s="35" t="s">
        <v>14303</v>
      </c>
      <c r="G4756" s="1" t="s">
        <v>5105</v>
      </c>
      <c r="H4756" s="1" t="s">
        <v>5105</v>
      </c>
      <c r="I4756" s="3">
        <v>1</v>
      </c>
      <c r="J4756" s="1">
        <v>1</v>
      </c>
      <c r="K4756" s="1">
        <v>1</v>
      </c>
      <c r="L4756" s="3">
        <v>1</v>
      </c>
      <c r="M4756" s="6">
        <v>5515.1</v>
      </c>
      <c r="N4756" s="13">
        <v>5515.1</v>
      </c>
      <c r="O4756" s="3">
        <v>44</v>
      </c>
      <c r="P4756" s="1">
        <v>1</v>
      </c>
      <c r="Q4756" s="1">
        <v>1</v>
      </c>
      <c r="R4756" s="3">
        <v>47</v>
      </c>
      <c r="S4756" s="1">
        <v>100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3">
        <v>11</v>
      </c>
      <c r="AD4756" s="1">
        <v>9.9855619000000007E-2</v>
      </c>
      <c r="AE4756" s="1">
        <v>2.21434269404172E-2</v>
      </c>
      <c r="AF4756" s="1">
        <v>2</v>
      </c>
      <c r="AG4756" s="1">
        <v>2</v>
      </c>
      <c r="AH4756" s="1">
        <v>11</v>
      </c>
      <c r="AI4756" s="1">
        <v>9</v>
      </c>
      <c r="AJ4756" s="1">
        <v>9</v>
      </c>
      <c r="AK4756" s="1">
        <v>51</v>
      </c>
    </row>
    <row r="4757" spans="1:37" x14ac:dyDescent="0.2">
      <c r="A4757" t="s">
        <v>4755</v>
      </c>
      <c r="B4757" t="s">
        <v>5123</v>
      </c>
      <c r="C4757" t="s">
        <v>5254</v>
      </c>
      <c r="D4757" t="s">
        <v>14304</v>
      </c>
      <c r="E4757" t="s">
        <v>9157</v>
      </c>
      <c r="F4757" s="35" t="s">
        <v>14305</v>
      </c>
      <c r="G4757" s="1" t="s">
        <v>5105</v>
      </c>
      <c r="H4757" s="1" t="s">
        <v>5105</v>
      </c>
      <c r="I4757" s="3">
        <v>1</v>
      </c>
      <c r="J4757" s="1">
        <v>0</v>
      </c>
      <c r="K4757" s="1">
        <v>0</v>
      </c>
      <c r="L4757" s="3">
        <v>1</v>
      </c>
      <c r="M4757" s="6">
        <v>111.9</v>
      </c>
      <c r="N4757" s="13">
        <v>111.9</v>
      </c>
      <c r="O4757" s="3">
        <v>44</v>
      </c>
      <c r="P4757" s="1">
        <v>4.22</v>
      </c>
      <c r="Q4757" s="1">
        <v>4.22</v>
      </c>
      <c r="R4757" s="3">
        <v>47</v>
      </c>
      <c r="S4757" s="1">
        <v>20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20</v>
      </c>
      <c r="Z4757" s="1">
        <v>0</v>
      </c>
      <c r="AA4757" s="1">
        <v>30</v>
      </c>
      <c r="AB4757" s="1">
        <v>30</v>
      </c>
      <c r="AC4757" s="3">
        <v>11</v>
      </c>
      <c r="AD4757" s="1">
        <v>-3.9752599999999999E-2</v>
      </c>
      <c r="AE4757" s="1">
        <v>-2.0694203270162401E-2</v>
      </c>
      <c r="AF4757" s="1">
        <v>1</v>
      </c>
      <c r="AG4757" s="1">
        <v>1</v>
      </c>
      <c r="AH4757" s="1">
        <v>11</v>
      </c>
      <c r="AI4757" s="1">
        <v>5</v>
      </c>
      <c r="AJ4757" s="1">
        <v>5</v>
      </c>
      <c r="AK4757" s="1">
        <v>51</v>
      </c>
    </row>
    <row r="4758" spans="1:37" x14ac:dyDescent="0.2">
      <c r="A4758" t="s">
        <v>4756</v>
      </c>
      <c r="B4758" t="s">
        <v>5123</v>
      </c>
      <c r="C4758" t="s">
        <v>5254</v>
      </c>
      <c r="D4758" t="s">
        <v>14306</v>
      </c>
      <c r="E4758" t="s">
        <v>14307</v>
      </c>
      <c r="F4758" s="35" t="s">
        <v>14308</v>
      </c>
      <c r="G4758" s="1" t="s">
        <v>5105</v>
      </c>
      <c r="H4758" s="1" t="s">
        <v>5105</v>
      </c>
      <c r="I4758" s="3">
        <v>1</v>
      </c>
      <c r="J4758" s="1">
        <v>0</v>
      </c>
      <c r="K4758" s="1">
        <v>0</v>
      </c>
      <c r="L4758" s="3">
        <v>1</v>
      </c>
      <c r="M4758" s="6">
        <v>225</v>
      </c>
      <c r="N4758" s="13">
        <v>225</v>
      </c>
      <c r="O4758" s="3">
        <v>44</v>
      </c>
      <c r="P4758" s="1">
        <v>5.4574999999999996</v>
      </c>
      <c r="Q4758" s="1">
        <v>5.4574999999999996</v>
      </c>
      <c r="R4758" s="3">
        <v>47</v>
      </c>
      <c r="S4758" s="1">
        <v>0</v>
      </c>
      <c r="T4758" s="1">
        <v>20</v>
      </c>
      <c r="U4758" s="1">
        <v>0</v>
      </c>
      <c r="V4758" s="1">
        <v>0</v>
      </c>
      <c r="W4758" s="1">
        <v>10</v>
      </c>
      <c r="X4758" s="1">
        <v>0</v>
      </c>
      <c r="Y4758" s="1">
        <v>20</v>
      </c>
      <c r="Z4758" s="1">
        <v>10</v>
      </c>
      <c r="AA4758" s="1">
        <v>20</v>
      </c>
      <c r="AB4758" s="1">
        <v>20</v>
      </c>
      <c r="AC4758" s="3">
        <v>11</v>
      </c>
      <c r="AD4758" s="1">
        <v>-6.0791805999999997E-2</v>
      </c>
      <c r="AE4758" s="1">
        <v>-4.6762259356868702E-2</v>
      </c>
      <c r="AF4758" s="1">
        <v>3</v>
      </c>
      <c r="AG4758" s="1">
        <v>3</v>
      </c>
      <c r="AH4758" s="1">
        <v>11</v>
      </c>
      <c r="AI4758" s="1">
        <v>2</v>
      </c>
      <c r="AJ4758" s="1">
        <v>2</v>
      </c>
      <c r="AK4758" s="1">
        <v>51</v>
      </c>
    </row>
    <row r="4759" spans="1:37" x14ac:dyDescent="0.2">
      <c r="A4759" t="s">
        <v>4757</v>
      </c>
      <c r="B4759" t="s">
        <v>5123</v>
      </c>
      <c r="C4759" t="s">
        <v>5254</v>
      </c>
      <c r="D4759" t="s">
        <v>14306</v>
      </c>
      <c r="E4759" t="s">
        <v>14309</v>
      </c>
      <c r="F4759" s="35" t="s">
        <v>14310</v>
      </c>
      <c r="G4759" s="1" t="s">
        <v>5105</v>
      </c>
      <c r="H4759" s="1" t="s">
        <v>5105</v>
      </c>
      <c r="I4759" s="3">
        <v>1</v>
      </c>
      <c r="J4759" s="1">
        <v>0</v>
      </c>
      <c r="K4759" s="1">
        <v>0</v>
      </c>
      <c r="L4759" s="3">
        <v>1</v>
      </c>
      <c r="M4759" s="6">
        <v>201.2</v>
      </c>
      <c r="N4759" s="13">
        <v>201.2</v>
      </c>
      <c r="O4759" s="3">
        <v>44</v>
      </c>
      <c r="P4759" s="1">
        <v>4.0650000000000004</v>
      </c>
      <c r="Q4759" s="1">
        <v>4.0650000000000004</v>
      </c>
      <c r="R4759" s="3">
        <v>47</v>
      </c>
      <c r="S4759" s="1">
        <v>0</v>
      </c>
      <c r="T4759" s="1">
        <v>20</v>
      </c>
      <c r="U4759" s="1">
        <v>0</v>
      </c>
      <c r="V4759" s="1">
        <v>0</v>
      </c>
      <c r="W4759" s="1">
        <v>10</v>
      </c>
      <c r="X4759" s="1">
        <v>0</v>
      </c>
      <c r="Y4759" s="1">
        <v>20</v>
      </c>
      <c r="Z4759" s="1">
        <v>10</v>
      </c>
      <c r="AA4759" s="1">
        <v>20</v>
      </c>
      <c r="AB4759" s="1">
        <v>20</v>
      </c>
      <c r="AC4759" s="3">
        <v>11</v>
      </c>
      <c r="AD4759" s="1">
        <v>-6.0791805999999997E-2</v>
      </c>
      <c r="AE4759" s="1">
        <v>-4.6762259356868702E-2</v>
      </c>
      <c r="AF4759" s="1">
        <v>3</v>
      </c>
      <c r="AG4759" s="1">
        <v>3</v>
      </c>
      <c r="AH4759" s="1">
        <v>11</v>
      </c>
      <c r="AI4759" s="1">
        <v>2</v>
      </c>
      <c r="AJ4759" s="1">
        <v>2</v>
      </c>
      <c r="AK4759" s="1">
        <v>51</v>
      </c>
    </row>
    <row r="4760" spans="1:37" x14ac:dyDescent="0.2">
      <c r="A4760" t="s">
        <v>4758</v>
      </c>
      <c r="B4760" t="s">
        <v>5123</v>
      </c>
      <c r="C4760" t="s">
        <v>5254</v>
      </c>
      <c r="D4760" t="s">
        <v>14306</v>
      </c>
      <c r="E4760" t="s">
        <v>13561</v>
      </c>
      <c r="F4760" s="35" t="s">
        <v>14311</v>
      </c>
      <c r="G4760" s="1" t="s">
        <v>5105</v>
      </c>
      <c r="H4760" s="1" t="s">
        <v>5105</v>
      </c>
      <c r="I4760" s="3">
        <v>1</v>
      </c>
      <c r="J4760" s="1">
        <v>0</v>
      </c>
      <c r="K4760" s="1">
        <v>0</v>
      </c>
      <c r="L4760" s="3">
        <v>1</v>
      </c>
      <c r="M4760" s="6">
        <v>252.6</v>
      </c>
      <c r="N4760" s="13">
        <v>252.6</v>
      </c>
      <c r="O4760" s="3">
        <v>44</v>
      </c>
      <c r="P4760" s="1">
        <v>5.4249999999999998</v>
      </c>
      <c r="Q4760" s="1">
        <v>5.4249999999999998</v>
      </c>
      <c r="R4760" s="3">
        <v>47</v>
      </c>
      <c r="S4760" s="1">
        <v>0</v>
      </c>
      <c r="T4760" s="1">
        <v>20</v>
      </c>
      <c r="U4760" s="1">
        <v>0</v>
      </c>
      <c r="V4760" s="1">
        <v>0</v>
      </c>
      <c r="W4760" s="1">
        <v>10</v>
      </c>
      <c r="X4760" s="1">
        <v>0</v>
      </c>
      <c r="Y4760" s="1">
        <v>20</v>
      </c>
      <c r="Z4760" s="1">
        <v>10</v>
      </c>
      <c r="AA4760" s="1">
        <v>20</v>
      </c>
      <c r="AB4760" s="1">
        <v>20</v>
      </c>
      <c r="AC4760" s="3">
        <v>11</v>
      </c>
      <c r="AD4760" s="1">
        <v>-6.0791805999999997E-2</v>
      </c>
      <c r="AE4760" s="1">
        <v>-4.6762259356868702E-2</v>
      </c>
      <c r="AF4760" s="1">
        <v>3</v>
      </c>
      <c r="AG4760" s="1">
        <v>3</v>
      </c>
      <c r="AH4760" s="1">
        <v>11</v>
      </c>
      <c r="AI4760" s="1">
        <v>1</v>
      </c>
      <c r="AJ4760" s="1">
        <v>1</v>
      </c>
      <c r="AK4760" s="1">
        <v>51</v>
      </c>
    </row>
    <row r="4761" spans="1:37" x14ac:dyDescent="0.2">
      <c r="A4761" t="s">
        <v>4759</v>
      </c>
      <c r="B4761" t="s">
        <v>5123</v>
      </c>
      <c r="C4761" t="s">
        <v>5254</v>
      </c>
      <c r="D4761" t="s">
        <v>14312</v>
      </c>
      <c r="E4761" t="s">
        <v>14313</v>
      </c>
      <c r="F4761" s="35" t="s">
        <v>14314</v>
      </c>
      <c r="G4761" s="1" t="s">
        <v>5105</v>
      </c>
      <c r="H4761" s="1" t="s">
        <v>5105</v>
      </c>
      <c r="I4761" s="3">
        <v>2</v>
      </c>
      <c r="J4761" s="1">
        <v>0</v>
      </c>
      <c r="K4761" s="1">
        <v>0</v>
      </c>
      <c r="L4761" s="3">
        <v>1</v>
      </c>
      <c r="M4761" s="6">
        <v>55.5</v>
      </c>
      <c r="N4761" s="13">
        <v>55.5</v>
      </c>
      <c r="O4761" s="3">
        <v>44</v>
      </c>
      <c r="P4761" s="1">
        <v>2.2999999999999998</v>
      </c>
      <c r="Q4761" s="1">
        <v>2.2999999999999998</v>
      </c>
      <c r="R4761" s="3">
        <v>1</v>
      </c>
      <c r="S4761" s="1">
        <v>20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40</v>
      </c>
      <c r="Z4761" s="1">
        <v>0</v>
      </c>
      <c r="AA4761" s="1">
        <v>40</v>
      </c>
      <c r="AB4761" s="1">
        <v>0</v>
      </c>
      <c r="AC4761" s="3">
        <v>11</v>
      </c>
      <c r="AD4761" s="1">
        <v>-9.5018120000000001E-3</v>
      </c>
      <c r="AE4761" s="1">
        <v>-8.5887673497169401E-2</v>
      </c>
      <c r="AF4761" s="1">
        <v>3</v>
      </c>
      <c r="AG4761" s="1">
        <v>3</v>
      </c>
      <c r="AH4761" s="1">
        <v>11</v>
      </c>
      <c r="AI4761" s="1">
        <v>12</v>
      </c>
      <c r="AJ4761" s="1">
        <v>12</v>
      </c>
      <c r="AK4761" s="1">
        <v>51</v>
      </c>
    </row>
    <row r="4762" spans="1:37" x14ac:dyDescent="0.2">
      <c r="A4762" t="s">
        <v>4760</v>
      </c>
      <c r="B4762" t="s">
        <v>5123</v>
      </c>
      <c r="C4762" t="s">
        <v>5254</v>
      </c>
      <c r="D4762" t="s">
        <v>14312</v>
      </c>
      <c r="E4762" t="s">
        <v>14315</v>
      </c>
      <c r="F4762" s="35" t="s">
        <v>14316</v>
      </c>
      <c r="G4762" s="1" t="s">
        <v>5105</v>
      </c>
      <c r="H4762" s="1" t="s">
        <v>5105</v>
      </c>
      <c r="I4762" s="3">
        <v>2</v>
      </c>
      <c r="J4762" s="1">
        <v>0</v>
      </c>
      <c r="K4762" s="1">
        <v>0</v>
      </c>
      <c r="L4762" s="3">
        <v>1</v>
      </c>
      <c r="M4762" s="6">
        <v>70.3</v>
      </c>
      <c r="N4762" s="13">
        <v>70.3</v>
      </c>
      <c r="O4762" s="3">
        <v>44</v>
      </c>
      <c r="P4762" s="1">
        <v>2.8574999999999999</v>
      </c>
      <c r="Q4762" s="1">
        <v>2.8574999999999999</v>
      </c>
      <c r="R4762" s="3">
        <v>47</v>
      </c>
      <c r="S4762" s="1">
        <v>20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40</v>
      </c>
      <c r="Z4762" s="1">
        <v>0</v>
      </c>
      <c r="AA4762" s="1">
        <v>40</v>
      </c>
      <c r="AB4762" s="1">
        <v>0</v>
      </c>
      <c r="AC4762" s="3">
        <v>11</v>
      </c>
      <c r="AD4762" s="1">
        <v>-9.5018120000000001E-3</v>
      </c>
      <c r="AE4762" s="1">
        <v>-8.5887673497169401E-2</v>
      </c>
      <c r="AF4762" s="1">
        <v>3</v>
      </c>
      <c r="AG4762" s="1">
        <v>3</v>
      </c>
      <c r="AH4762" s="1">
        <v>11</v>
      </c>
      <c r="AI4762" s="1">
        <v>7</v>
      </c>
      <c r="AJ4762" s="1">
        <v>7</v>
      </c>
      <c r="AK4762" s="1">
        <v>51</v>
      </c>
    </row>
    <row r="4763" spans="1:37" x14ac:dyDescent="0.2">
      <c r="A4763" t="s">
        <v>4761</v>
      </c>
      <c r="B4763" t="s">
        <v>5123</v>
      </c>
      <c r="C4763" t="s">
        <v>5254</v>
      </c>
      <c r="D4763" t="s">
        <v>14312</v>
      </c>
      <c r="E4763" t="s">
        <v>14317</v>
      </c>
      <c r="F4763" s="35" t="s">
        <v>14318</v>
      </c>
      <c r="G4763" s="1" t="s">
        <v>5105</v>
      </c>
      <c r="H4763" s="1" t="s">
        <v>5105</v>
      </c>
      <c r="I4763" s="3">
        <v>1</v>
      </c>
      <c r="J4763" s="1">
        <v>0</v>
      </c>
      <c r="K4763" s="1">
        <v>0</v>
      </c>
      <c r="L4763" s="3">
        <v>1</v>
      </c>
      <c r="M4763" s="6">
        <v>56</v>
      </c>
      <c r="N4763" s="13">
        <v>56</v>
      </c>
      <c r="O4763" s="3">
        <v>44</v>
      </c>
      <c r="P4763" s="1" t="s">
        <v>2</v>
      </c>
      <c r="Q4763" s="1">
        <v>2.9508000000000001</v>
      </c>
      <c r="R4763" s="3" t="s">
        <v>14989</v>
      </c>
      <c r="S4763" s="1">
        <v>20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40</v>
      </c>
      <c r="Z4763" s="1">
        <v>0</v>
      </c>
      <c r="AA4763" s="1">
        <v>40</v>
      </c>
      <c r="AB4763" s="1">
        <v>0</v>
      </c>
      <c r="AC4763" s="3">
        <v>11</v>
      </c>
      <c r="AD4763" s="1">
        <v>-9.5018120000000001E-3</v>
      </c>
      <c r="AE4763" s="1">
        <v>-8.5887673497169401E-2</v>
      </c>
      <c r="AF4763" s="1">
        <v>3</v>
      </c>
      <c r="AG4763" s="1">
        <v>3</v>
      </c>
      <c r="AH4763" s="1">
        <v>11</v>
      </c>
      <c r="AI4763" s="1">
        <v>4</v>
      </c>
      <c r="AJ4763" s="1">
        <v>4</v>
      </c>
      <c r="AK4763" s="1">
        <v>51</v>
      </c>
    </row>
    <row r="4764" spans="1:37" x14ac:dyDescent="0.2">
      <c r="A4764" t="s">
        <v>4762</v>
      </c>
      <c r="B4764" t="s">
        <v>5123</v>
      </c>
      <c r="C4764" t="s">
        <v>5254</v>
      </c>
      <c r="D4764" t="s">
        <v>14312</v>
      </c>
      <c r="E4764" t="s">
        <v>6357</v>
      </c>
      <c r="F4764" s="35" t="s">
        <v>14319</v>
      </c>
      <c r="G4764" s="1" t="s">
        <v>5105</v>
      </c>
      <c r="H4764" s="1" t="s">
        <v>5105</v>
      </c>
      <c r="I4764" s="3">
        <v>2</v>
      </c>
      <c r="J4764" s="1">
        <v>0</v>
      </c>
      <c r="K4764" s="1">
        <v>0</v>
      </c>
      <c r="L4764" s="3">
        <v>1</v>
      </c>
      <c r="M4764" s="6">
        <v>85</v>
      </c>
      <c r="N4764" s="13">
        <v>85</v>
      </c>
      <c r="O4764" s="3">
        <v>44</v>
      </c>
      <c r="P4764" s="1">
        <v>3.3624999999999998</v>
      </c>
      <c r="Q4764" s="1">
        <v>3.3624999999999998</v>
      </c>
      <c r="R4764" s="3">
        <v>47</v>
      </c>
      <c r="S4764" s="1">
        <v>20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40</v>
      </c>
      <c r="Z4764" s="1">
        <v>0</v>
      </c>
      <c r="AA4764" s="1">
        <v>40</v>
      </c>
      <c r="AB4764" s="1">
        <v>0</v>
      </c>
      <c r="AC4764" s="3">
        <v>11</v>
      </c>
      <c r="AD4764" s="1">
        <v>-9.5018120000000001E-3</v>
      </c>
      <c r="AE4764" s="1">
        <v>-8.5887673497169401E-2</v>
      </c>
      <c r="AF4764" s="1">
        <v>3</v>
      </c>
      <c r="AG4764" s="1">
        <v>3</v>
      </c>
      <c r="AH4764" s="1">
        <v>11</v>
      </c>
      <c r="AI4764" s="1">
        <v>7</v>
      </c>
      <c r="AJ4764" s="1">
        <v>7</v>
      </c>
      <c r="AK4764" s="1">
        <v>51</v>
      </c>
    </row>
    <row r="4765" spans="1:37" x14ac:dyDescent="0.2">
      <c r="A4765" t="s">
        <v>4763</v>
      </c>
      <c r="B4765" t="s">
        <v>5123</v>
      </c>
      <c r="C4765" t="s">
        <v>5131</v>
      </c>
      <c r="D4765" t="s">
        <v>14320</v>
      </c>
      <c r="E4765" t="s">
        <v>11146</v>
      </c>
      <c r="F4765" s="35" t="s">
        <v>14321</v>
      </c>
      <c r="G4765" s="1" t="s">
        <v>5104</v>
      </c>
      <c r="H4765" s="1" t="s">
        <v>5104</v>
      </c>
      <c r="I4765" s="3">
        <v>1</v>
      </c>
      <c r="J4765" s="1">
        <v>0</v>
      </c>
      <c r="K4765" s="1">
        <v>0</v>
      </c>
      <c r="L4765" s="3">
        <v>1</v>
      </c>
      <c r="M4765" s="6">
        <v>71.5</v>
      </c>
      <c r="N4765" s="13">
        <v>71.5</v>
      </c>
      <c r="O4765" s="3">
        <v>44</v>
      </c>
      <c r="P4765" s="1">
        <v>1</v>
      </c>
      <c r="Q4765" s="1">
        <v>1</v>
      </c>
      <c r="R4765" s="3">
        <v>1</v>
      </c>
      <c r="S4765" s="1">
        <v>20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10</v>
      </c>
      <c r="Z4765" s="1">
        <v>0</v>
      </c>
      <c r="AA4765" s="1">
        <v>40</v>
      </c>
      <c r="AB4765" s="1">
        <v>30</v>
      </c>
      <c r="AC4765" s="3">
        <v>11</v>
      </c>
      <c r="AD4765" s="1">
        <v>-3.6722113000000001E-2</v>
      </c>
      <c r="AE4765" s="1">
        <v>-5.4924045430880903E-3</v>
      </c>
      <c r="AF4765" s="1">
        <v>1</v>
      </c>
      <c r="AG4765" s="1">
        <v>1</v>
      </c>
      <c r="AH4765" s="1">
        <v>11</v>
      </c>
      <c r="AI4765" s="1">
        <v>2</v>
      </c>
      <c r="AJ4765" s="1">
        <v>2</v>
      </c>
      <c r="AK4765" s="1">
        <v>51</v>
      </c>
    </row>
    <row r="4766" spans="1:37" x14ac:dyDescent="0.2">
      <c r="A4766" t="s">
        <v>4764</v>
      </c>
      <c r="B4766" t="s">
        <v>5168</v>
      </c>
      <c r="C4766" t="s">
        <v>5896</v>
      </c>
      <c r="D4766" t="s">
        <v>14322</v>
      </c>
      <c r="E4766" t="s">
        <v>14323</v>
      </c>
      <c r="F4766" s="35" t="s">
        <v>14324</v>
      </c>
      <c r="G4766" s="1" t="s">
        <v>5104</v>
      </c>
      <c r="H4766" s="1" t="s">
        <v>5104</v>
      </c>
      <c r="I4766" s="3">
        <v>1</v>
      </c>
      <c r="J4766" s="1">
        <v>1</v>
      </c>
      <c r="K4766" s="1">
        <v>1</v>
      </c>
      <c r="L4766" s="3">
        <v>1</v>
      </c>
      <c r="M4766" s="6">
        <v>26.6</v>
      </c>
      <c r="N4766" s="13">
        <v>26.6</v>
      </c>
      <c r="O4766" s="3">
        <v>44</v>
      </c>
      <c r="P4766" s="1">
        <v>1</v>
      </c>
      <c r="Q4766" s="1">
        <v>1</v>
      </c>
      <c r="R4766" s="3">
        <v>47</v>
      </c>
      <c r="S4766" s="1">
        <v>100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3">
        <v>11</v>
      </c>
      <c r="AD4766" s="1">
        <v>9.9855619000000007E-2</v>
      </c>
      <c r="AE4766" s="1">
        <v>2.21434269404172E-2</v>
      </c>
      <c r="AF4766" s="1">
        <v>4</v>
      </c>
      <c r="AG4766" s="2">
        <v>4</v>
      </c>
      <c r="AH4766" s="1">
        <v>11</v>
      </c>
      <c r="AI4766" s="1">
        <v>2</v>
      </c>
      <c r="AJ4766" s="1">
        <v>2</v>
      </c>
      <c r="AK4766" s="1">
        <v>51</v>
      </c>
    </row>
    <row r="4767" spans="1:37" x14ac:dyDescent="0.2">
      <c r="A4767" t="s">
        <v>4765</v>
      </c>
      <c r="B4767" t="s">
        <v>5168</v>
      </c>
      <c r="C4767" t="s">
        <v>5896</v>
      </c>
      <c r="D4767" t="s">
        <v>14322</v>
      </c>
      <c r="E4767" t="s">
        <v>5849</v>
      </c>
      <c r="F4767" s="35" t="s">
        <v>14325</v>
      </c>
      <c r="G4767" s="1" t="s">
        <v>5104</v>
      </c>
      <c r="H4767" s="1" t="s">
        <v>5104</v>
      </c>
      <c r="I4767" s="3">
        <v>1</v>
      </c>
      <c r="J4767" s="1">
        <v>1</v>
      </c>
      <c r="K4767" s="1">
        <v>1</v>
      </c>
      <c r="L4767" s="3">
        <v>1</v>
      </c>
      <c r="M4767" s="6">
        <v>22.9</v>
      </c>
      <c r="N4767" s="13">
        <v>22.9</v>
      </c>
      <c r="O4767" s="3">
        <v>44</v>
      </c>
      <c r="P4767" s="1">
        <v>1</v>
      </c>
      <c r="Q4767" s="1">
        <v>1</v>
      </c>
      <c r="R4767" s="3">
        <v>47</v>
      </c>
      <c r="S4767" s="1">
        <v>100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3">
        <v>11</v>
      </c>
      <c r="AD4767" s="1">
        <v>9.9855619000000007E-2</v>
      </c>
      <c r="AE4767" s="1">
        <v>2.21434269404172E-2</v>
      </c>
      <c r="AF4767" s="1">
        <v>4</v>
      </c>
      <c r="AG4767" s="2">
        <v>4</v>
      </c>
      <c r="AH4767" s="1">
        <v>11</v>
      </c>
      <c r="AI4767" s="1">
        <v>5</v>
      </c>
      <c r="AJ4767" s="1">
        <v>5</v>
      </c>
      <c r="AK4767" s="1">
        <v>51</v>
      </c>
    </row>
    <row r="4768" spans="1:37" x14ac:dyDescent="0.2">
      <c r="A4768" t="s">
        <v>4766</v>
      </c>
      <c r="B4768" t="s">
        <v>5168</v>
      </c>
      <c r="C4768" t="s">
        <v>5896</v>
      </c>
      <c r="D4768" t="s">
        <v>14322</v>
      </c>
      <c r="E4768" t="s">
        <v>14326</v>
      </c>
      <c r="F4768" s="35" t="s">
        <v>14327</v>
      </c>
      <c r="G4768" s="1" t="s">
        <v>5107</v>
      </c>
      <c r="H4768" s="1" t="s">
        <v>5104</v>
      </c>
      <c r="I4768" s="3">
        <v>1</v>
      </c>
      <c r="J4768" s="1">
        <v>1</v>
      </c>
      <c r="K4768" s="1">
        <v>1</v>
      </c>
      <c r="L4768" s="3">
        <v>1</v>
      </c>
      <c r="M4768" s="6">
        <v>27.7</v>
      </c>
      <c r="N4768" s="13">
        <v>27.7</v>
      </c>
      <c r="O4768" s="3">
        <v>44</v>
      </c>
      <c r="P4768" s="1">
        <v>1</v>
      </c>
      <c r="Q4768" s="1">
        <v>1</v>
      </c>
      <c r="R4768" s="3">
        <v>47</v>
      </c>
      <c r="S4768" s="1">
        <v>100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3">
        <v>11</v>
      </c>
      <c r="AD4768" s="1">
        <v>9.9855619000000007E-2</v>
      </c>
      <c r="AE4768" s="1">
        <v>2.21434269404172E-2</v>
      </c>
      <c r="AF4768" s="1">
        <v>4</v>
      </c>
      <c r="AG4768" s="2">
        <v>4</v>
      </c>
      <c r="AH4768" s="1">
        <v>11</v>
      </c>
      <c r="AI4768" s="1">
        <v>4</v>
      </c>
      <c r="AJ4768" s="1">
        <v>4</v>
      </c>
      <c r="AK4768" s="1">
        <v>51</v>
      </c>
    </row>
    <row r="4769" spans="1:37" x14ac:dyDescent="0.2">
      <c r="A4769" t="s">
        <v>4767</v>
      </c>
      <c r="B4769" t="s">
        <v>5168</v>
      </c>
      <c r="C4769" t="s">
        <v>5896</v>
      </c>
      <c r="D4769" t="s">
        <v>14322</v>
      </c>
      <c r="E4769" t="s">
        <v>14328</v>
      </c>
      <c r="F4769" s="35" t="s">
        <v>14329</v>
      </c>
      <c r="G4769" s="1" t="s">
        <v>5104</v>
      </c>
      <c r="H4769" s="1" t="s">
        <v>5104</v>
      </c>
      <c r="I4769" s="3">
        <v>1</v>
      </c>
      <c r="J4769" s="1">
        <v>1</v>
      </c>
      <c r="K4769" s="1">
        <v>1</v>
      </c>
      <c r="L4769" s="3">
        <v>1</v>
      </c>
      <c r="M4769" s="6">
        <v>22</v>
      </c>
      <c r="N4769" s="13">
        <v>22</v>
      </c>
      <c r="O4769" s="3">
        <v>44</v>
      </c>
      <c r="P4769" s="1">
        <v>1</v>
      </c>
      <c r="Q4769" s="1">
        <v>1</v>
      </c>
      <c r="R4769" s="3">
        <v>1</v>
      </c>
      <c r="S4769" s="1">
        <v>100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3">
        <v>11</v>
      </c>
      <c r="AD4769" s="1">
        <v>9.9855619000000007E-2</v>
      </c>
      <c r="AE4769" s="1">
        <v>2.21434269404172E-2</v>
      </c>
      <c r="AF4769" s="1">
        <v>4</v>
      </c>
      <c r="AG4769" s="2">
        <v>4</v>
      </c>
      <c r="AH4769" s="1">
        <v>11</v>
      </c>
      <c r="AI4769" s="1">
        <v>3</v>
      </c>
      <c r="AJ4769" s="1">
        <v>3</v>
      </c>
      <c r="AK4769" s="1">
        <v>51</v>
      </c>
    </row>
    <row r="4770" spans="1:37" x14ac:dyDescent="0.2">
      <c r="A4770" t="s">
        <v>4768</v>
      </c>
      <c r="B4770" t="s">
        <v>5168</v>
      </c>
      <c r="C4770" t="s">
        <v>5896</v>
      </c>
      <c r="D4770" t="s">
        <v>14322</v>
      </c>
      <c r="E4770" t="s">
        <v>7077</v>
      </c>
      <c r="F4770" s="35" t="s">
        <v>14330</v>
      </c>
      <c r="G4770" s="1" t="s">
        <v>5104</v>
      </c>
      <c r="H4770" s="1" t="s">
        <v>5104</v>
      </c>
      <c r="I4770" s="3">
        <v>1</v>
      </c>
      <c r="J4770" s="1">
        <v>1</v>
      </c>
      <c r="K4770" s="1">
        <v>1</v>
      </c>
      <c r="L4770" s="3">
        <v>1</v>
      </c>
      <c r="M4770" s="6">
        <v>29.6</v>
      </c>
      <c r="N4770" s="13">
        <v>29.6</v>
      </c>
      <c r="O4770" s="3">
        <v>44</v>
      </c>
      <c r="P4770" s="1">
        <v>1</v>
      </c>
      <c r="Q4770" s="1">
        <v>1</v>
      </c>
      <c r="R4770" s="3">
        <v>47</v>
      </c>
      <c r="S4770" s="1">
        <v>100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3">
        <v>11</v>
      </c>
      <c r="AD4770" s="1">
        <v>9.9855619000000007E-2</v>
      </c>
      <c r="AE4770" s="1">
        <v>2.21434269404172E-2</v>
      </c>
      <c r="AF4770" s="1">
        <v>4</v>
      </c>
      <c r="AG4770" s="2">
        <v>4</v>
      </c>
      <c r="AH4770" s="1">
        <v>11</v>
      </c>
      <c r="AI4770" s="1">
        <v>2</v>
      </c>
      <c r="AJ4770" s="1">
        <v>2</v>
      </c>
      <c r="AK4770" s="1">
        <v>51</v>
      </c>
    </row>
    <row r="4771" spans="1:37" x14ac:dyDescent="0.2">
      <c r="A4771" t="s">
        <v>4769</v>
      </c>
      <c r="B4771" t="s">
        <v>5168</v>
      </c>
      <c r="C4771" t="s">
        <v>5896</v>
      </c>
      <c r="D4771" t="s">
        <v>14322</v>
      </c>
      <c r="E4771" t="s">
        <v>13316</v>
      </c>
      <c r="F4771" s="35" t="s">
        <v>14331</v>
      </c>
      <c r="G4771" s="1" t="s">
        <v>5104</v>
      </c>
      <c r="H4771" s="1" t="s">
        <v>5104</v>
      </c>
      <c r="I4771" s="3">
        <v>1</v>
      </c>
      <c r="J4771" s="1">
        <v>1</v>
      </c>
      <c r="K4771" s="1">
        <v>1</v>
      </c>
      <c r="L4771" s="3">
        <v>1</v>
      </c>
      <c r="M4771" s="6">
        <v>22</v>
      </c>
      <c r="N4771" s="13">
        <v>22</v>
      </c>
      <c r="O4771" s="3">
        <v>44</v>
      </c>
      <c r="P4771" s="1">
        <v>1</v>
      </c>
      <c r="Q4771" s="1">
        <v>1</v>
      </c>
      <c r="R4771" s="3">
        <v>47</v>
      </c>
      <c r="S4771" s="1">
        <v>100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3">
        <v>11</v>
      </c>
      <c r="AD4771" s="1">
        <v>9.9855619000000007E-2</v>
      </c>
      <c r="AE4771" s="1">
        <v>2.21434269404172E-2</v>
      </c>
      <c r="AF4771" s="1">
        <v>4</v>
      </c>
      <c r="AG4771" s="2">
        <v>4</v>
      </c>
      <c r="AH4771" s="1">
        <v>11</v>
      </c>
      <c r="AI4771" s="1">
        <v>7</v>
      </c>
      <c r="AJ4771" s="1">
        <v>7</v>
      </c>
      <c r="AK4771" s="1">
        <v>51</v>
      </c>
    </row>
    <row r="4772" spans="1:37" x14ac:dyDescent="0.2">
      <c r="A4772" t="s">
        <v>4770</v>
      </c>
      <c r="B4772" t="s">
        <v>5168</v>
      </c>
      <c r="C4772" t="s">
        <v>5896</v>
      </c>
      <c r="D4772" t="s">
        <v>14322</v>
      </c>
      <c r="E4772" t="s">
        <v>14332</v>
      </c>
      <c r="F4772" s="35" t="s">
        <v>14333</v>
      </c>
      <c r="G4772" s="1" t="s">
        <v>5104</v>
      </c>
      <c r="H4772" s="1" t="s">
        <v>5104</v>
      </c>
      <c r="I4772" s="3">
        <v>1</v>
      </c>
      <c r="J4772" s="1">
        <v>1</v>
      </c>
      <c r="K4772" s="1">
        <v>1</v>
      </c>
      <c r="L4772" s="3">
        <v>1</v>
      </c>
      <c r="M4772" s="6">
        <v>26</v>
      </c>
      <c r="N4772" s="13">
        <v>26</v>
      </c>
      <c r="O4772" s="3">
        <v>44</v>
      </c>
      <c r="P4772" s="1">
        <v>1</v>
      </c>
      <c r="Q4772" s="1">
        <v>1</v>
      </c>
      <c r="R4772" s="3">
        <v>1</v>
      </c>
      <c r="S4772" s="1">
        <v>100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3">
        <v>11</v>
      </c>
      <c r="AD4772" s="1">
        <v>9.9855619000000007E-2</v>
      </c>
      <c r="AE4772" s="1">
        <v>2.21434269404172E-2</v>
      </c>
      <c r="AF4772" s="1">
        <v>4</v>
      </c>
      <c r="AG4772" s="2">
        <v>4</v>
      </c>
      <c r="AH4772" s="1">
        <v>11</v>
      </c>
      <c r="AI4772" s="1">
        <v>3</v>
      </c>
      <c r="AJ4772" s="1">
        <v>3</v>
      </c>
      <c r="AK4772" s="1">
        <v>51</v>
      </c>
    </row>
    <row r="4773" spans="1:37" x14ac:dyDescent="0.2">
      <c r="A4773" t="s">
        <v>4771</v>
      </c>
      <c r="B4773" t="s">
        <v>5168</v>
      </c>
      <c r="C4773" t="s">
        <v>5896</v>
      </c>
      <c r="D4773" t="s">
        <v>14322</v>
      </c>
      <c r="E4773" t="s">
        <v>14334</v>
      </c>
      <c r="F4773" s="35" t="s">
        <v>14335</v>
      </c>
      <c r="G4773" s="1" t="s">
        <v>5104</v>
      </c>
      <c r="H4773" s="1" t="s">
        <v>5104</v>
      </c>
      <c r="I4773" s="3">
        <v>1</v>
      </c>
      <c r="J4773" s="1">
        <v>1</v>
      </c>
      <c r="K4773" s="1">
        <v>1</v>
      </c>
      <c r="L4773" s="3">
        <v>1</v>
      </c>
      <c r="M4773" s="6">
        <v>26.9</v>
      </c>
      <c r="N4773" s="13">
        <v>26.9</v>
      </c>
      <c r="O4773" s="3">
        <v>44</v>
      </c>
      <c r="P4773" s="1">
        <v>0.99</v>
      </c>
      <c r="Q4773" s="1">
        <v>0.99</v>
      </c>
      <c r="R4773" s="3">
        <v>47</v>
      </c>
      <c r="S4773" s="1">
        <v>100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3">
        <v>11</v>
      </c>
      <c r="AD4773" s="1">
        <v>9.9855619000000007E-2</v>
      </c>
      <c r="AE4773" s="1">
        <v>2.21434269404172E-2</v>
      </c>
      <c r="AF4773" s="1">
        <v>4</v>
      </c>
      <c r="AG4773" s="2">
        <v>4</v>
      </c>
      <c r="AH4773" s="1">
        <v>11</v>
      </c>
      <c r="AI4773" s="1">
        <v>9</v>
      </c>
      <c r="AJ4773" s="1">
        <v>9</v>
      </c>
      <c r="AK4773" s="1">
        <v>51</v>
      </c>
    </row>
    <row r="4774" spans="1:37" x14ac:dyDescent="0.2">
      <c r="A4774" t="s">
        <v>4772</v>
      </c>
      <c r="B4774" t="s">
        <v>5168</v>
      </c>
      <c r="C4774" t="s">
        <v>5896</v>
      </c>
      <c r="D4774" t="s">
        <v>14322</v>
      </c>
      <c r="E4774" t="s">
        <v>14336</v>
      </c>
      <c r="F4774" s="35" t="s">
        <v>14337</v>
      </c>
      <c r="G4774" s="1" t="s">
        <v>5104</v>
      </c>
      <c r="H4774" s="1" t="s">
        <v>5104</v>
      </c>
      <c r="I4774" s="3">
        <v>1</v>
      </c>
      <c r="J4774" s="1">
        <v>1</v>
      </c>
      <c r="K4774" s="1">
        <v>1</v>
      </c>
      <c r="L4774" s="3">
        <v>1</v>
      </c>
      <c r="M4774" s="6">
        <v>27.3</v>
      </c>
      <c r="N4774" s="13">
        <v>27.3</v>
      </c>
      <c r="O4774" s="3">
        <v>44</v>
      </c>
      <c r="P4774" s="1">
        <v>1</v>
      </c>
      <c r="Q4774" s="1">
        <v>1</v>
      </c>
      <c r="R4774" s="3">
        <v>47</v>
      </c>
      <c r="S4774" s="1">
        <v>100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3">
        <v>11</v>
      </c>
      <c r="AD4774" s="1">
        <v>9.9855619000000007E-2</v>
      </c>
      <c r="AE4774" s="1">
        <v>2.21434269404172E-2</v>
      </c>
      <c r="AF4774" s="1">
        <v>4</v>
      </c>
      <c r="AG4774" s="2">
        <v>4</v>
      </c>
      <c r="AH4774" s="1">
        <v>11</v>
      </c>
      <c r="AI4774" s="1">
        <v>7</v>
      </c>
      <c r="AJ4774" s="1">
        <v>7</v>
      </c>
      <c r="AK4774" s="1">
        <v>51</v>
      </c>
    </row>
    <row r="4775" spans="1:37" x14ac:dyDescent="0.2">
      <c r="A4775" t="s">
        <v>4773</v>
      </c>
      <c r="B4775" t="s">
        <v>5168</v>
      </c>
      <c r="C4775" t="s">
        <v>5896</v>
      </c>
      <c r="D4775" t="s">
        <v>14322</v>
      </c>
      <c r="E4775" t="s">
        <v>13014</v>
      </c>
      <c r="F4775" s="35" t="s">
        <v>14338</v>
      </c>
      <c r="G4775" s="1" t="s">
        <v>5104</v>
      </c>
      <c r="H4775" s="1" t="s">
        <v>5104</v>
      </c>
      <c r="I4775" s="3">
        <v>1</v>
      </c>
      <c r="J4775" s="1">
        <v>1</v>
      </c>
      <c r="K4775" s="1">
        <v>1</v>
      </c>
      <c r="L4775" s="3">
        <v>1</v>
      </c>
      <c r="M4775" s="6">
        <v>25.9</v>
      </c>
      <c r="N4775" s="13">
        <v>25.9</v>
      </c>
      <c r="O4775" s="3">
        <v>44</v>
      </c>
      <c r="P4775" s="1">
        <v>0.995</v>
      </c>
      <c r="Q4775" s="1">
        <v>0.995</v>
      </c>
      <c r="R4775" s="3">
        <v>47</v>
      </c>
      <c r="S4775" s="1">
        <v>100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3">
        <v>11</v>
      </c>
      <c r="AD4775" s="1">
        <v>9.9855619000000007E-2</v>
      </c>
      <c r="AE4775" s="1">
        <v>2.21434269404172E-2</v>
      </c>
      <c r="AF4775" s="1">
        <v>4</v>
      </c>
      <c r="AG4775" s="2">
        <v>4</v>
      </c>
      <c r="AH4775" s="1">
        <v>11</v>
      </c>
      <c r="AI4775" s="1">
        <v>11</v>
      </c>
      <c r="AJ4775" s="1">
        <v>11</v>
      </c>
      <c r="AK4775" s="1">
        <v>51</v>
      </c>
    </row>
    <row r="4776" spans="1:37" x14ac:dyDescent="0.2">
      <c r="A4776" t="s">
        <v>4774</v>
      </c>
      <c r="B4776" t="s">
        <v>5168</v>
      </c>
      <c r="C4776" t="s">
        <v>5896</v>
      </c>
      <c r="D4776" t="s">
        <v>14322</v>
      </c>
      <c r="E4776" t="s">
        <v>11945</v>
      </c>
      <c r="F4776" s="35" t="s">
        <v>14339</v>
      </c>
      <c r="G4776" s="1" t="s">
        <v>5104</v>
      </c>
      <c r="H4776" s="1" t="s">
        <v>5104</v>
      </c>
      <c r="I4776" s="3">
        <v>1</v>
      </c>
      <c r="J4776" s="1">
        <v>1</v>
      </c>
      <c r="K4776" s="1">
        <v>1</v>
      </c>
      <c r="L4776" s="3">
        <v>1</v>
      </c>
      <c r="M4776" s="6">
        <v>30.1</v>
      </c>
      <c r="N4776" s="13">
        <v>30.1</v>
      </c>
      <c r="O4776" s="3">
        <v>44</v>
      </c>
      <c r="P4776" s="1">
        <v>1</v>
      </c>
      <c r="Q4776" s="1">
        <v>1</v>
      </c>
      <c r="R4776" s="3">
        <v>47</v>
      </c>
      <c r="S4776" s="1">
        <v>100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3">
        <v>11</v>
      </c>
      <c r="AD4776" s="1">
        <v>9.9855619000000007E-2</v>
      </c>
      <c r="AE4776" s="1">
        <v>2.2143426940417099E-2</v>
      </c>
      <c r="AF4776" s="1">
        <v>4</v>
      </c>
      <c r="AG4776" s="2">
        <v>4</v>
      </c>
      <c r="AH4776" s="1">
        <v>11</v>
      </c>
      <c r="AI4776" s="1">
        <v>10</v>
      </c>
      <c r="AJ4776" s="1">
        <v>10</v>
      </c>
      <c r="AK4776" s="1">
        <v>51</v>
      </c>
    </row>
    <row r="4777" spans="1:37" x14ac:dyDescent="0.2">
      <c r="A4777" t="s">
        <v>4775</v>
      </c>
      <c r="B4777" t="s">
        <v>5168</v>
      </c>
      <c r="C4777" t="s">
        <v>5896</v>
      </c>
      <c r="D4777" t="s">
        <v>14322</v>
      </c>
      <c r="E4777" t="s">
        <v>14340</v>
      </c>
      <c r="F4777" s="35" t="s">
        <v>14341</v>
      </c>
      <c r="G4777" s="1" t="s">
        <v>5104</v>
      </c>
      <c r="H4777" s="1" t="s">
        <v>5104</v>
      </c>
      <c r="I4777" s="3">
        <v>1</v>
      </c>
      <c r="J4777" s="1">
        <v>1</v>
      </c>
      <c r="K4777" s="1">
        <v>1</v>
      </c>
      <c r="L4777" s="3">
        <v>1</v>
      </c>
      <c r="M4777" s="6">
        <v>27.3</v>
      </c>
      <c r="N4777" s="13">
        <v>27.3</v>
      </c>
      <c r="O4777" s="3">
        <v>44</v>
      </c>
      <c r="P4777" s="1">
        <v>0.995</v>
      </c>
      <c r="Q4777" s="1">
        <v>0.995</v>
      </c>
      <c r="R4777" s="3">
        <v>47</v>
      </c>
      <c r="S4777" s="1">
        <v>100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3">
        <v>11</v>
      </c>
      <c r="AD4777" s="1">
        <v>9.9855619000000007E-2</v>
      </c>
      <c r="AE4777" s="1">
        <v>2.2143426940417099E-2</v>
      </c>
      <c r="AF4777" s="1">
        <v>4</v>
      </c>
      <c r="AG4777" s="2">
        <v>4</v>
      </c>
      <c r="AH4777" s="1">
        <v>11</v>
      </c>
      <c r="AI4777" s="1">
        <v>3</v>
      </c>
      <c r="AJ4777" s="1">
        <v>3</v>
      </c>
      <c r="AK4777" s="1">
        <v>51</v>
      </c>
    </row>
    <row r="4778" spans="1:37" x14ac:dyDescent="0.2">
      <c r="A4778" t="s">
        <v>4776</v>
      </c>
      <c r="B4778" t="s">
        <v>5168</v>
      </c>
      <c r="C4778" t="s">
        <v>5896</v>
      </c>
      <c r="D4778" t="s">
        <v>14322</v>
      </c>
      <c r="E4778" t="s">
        <v>14342</v>
      </c>
      <c r="F4778" s="35" t="s">
        <v>14343</v>
      </c>
      <c r="G4778" s="1" t="s">
        <v>5104</v>
      </c>
      <c r="H4778" s="1" t="s">
        <v>5104</v>
      </c>
      <c r="I4778" s="3">
        <v>1</v>
      </c>
      <c r="J4778" s="1">
        <v>1</v>
      </c>
      <c r="K4778" s="1">
        <v>1</v>
      </c>
      <c r="L4778" s="3">
        <v>1</v>
      </c>
      <c r="M4778" s="6">
        <v>39.799999999999997</v>
      </c>
      <c r="N4778" s="13">
        <v>39.799999999999997</v>
      </c>
      <c r="O4778" s="3">
        <v>44</v>
      </c>
      <c r="P4778" s="1">
        <v>1</v>
      </c>
      <c r="Q4778" s="1">
        <v>1</v>
      </c>
      <c r="R4778" s="3">
        <v>1</v>
      </c>
      <c r="S4778" s="1">
        <v>100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3">
        <v>11</v>
      </c>
      <c r="AD4778" s="1">
        <v>9.9855619000000007E-2</v>
      </c>
      <c r="AE4778" s="1">
        <v>2.2143426940417099E-2</v>
      </c>
      <c r="AF4778" s="1">
        <v>4</v>
      </c>
      <c r="AG4778" s="2">
        <v>4</v>
      </c>
      <c r="AH4778" s="1">
        <v>11</v>
      </c>
      <c r="AI4778" s="1">
        <v>2</v>
      </c>
      <c r="AJ4778" s="1">
        <v>2</v>
      </c>
      <c r="AK4778" s="1">
        <v>51</v>
      </c>
    </row>
    <row r="4779" spans="1:37" x14ac:dyDescent="0.2">
      <c r="A4779" t="s">
        <v>4777</v>
      </c>
      <c r="B4779" t="s">
        <v>5168</v>
      </c>
      <c r="C4779" t="s">
        <v>5896</v>
      </c>
      <c r="D4779" t="s">
        <v>14322</v>
      </c>
      <c r="E4779" t="s">
        <v>14344</v>
      </c>
      <c r="F4779" s="35" t="s">
        <v>14345</v>
      </c>
      <c r="G4779" s="1" t="s">
        <v>5104</v>
      </c>
      <c r="H4779" s="1" t="s">
        <v>5104</v>
      </c>
      <c r="I4779" s="3">
        <v>1</v>
      </c>
      <c r="J4779" s="1">
        <v>1</v>
      </c>
      <c r="K4779" s="1">
        <v>1</v>
      </c>
      <c r="L4779" s="3">
        <v>1</v>
      </c>
      <c r="M4779" s="6">
        <v>32.5</v>
      </c>
      <c r="N4779" s="13">
        <v>32.5</v>
      </c>
      <c r="O4779" s="3">
        <v>44</v>
      </c>
      <c r="P4779" s="1">
        <v>1</v>
      </c>
      <c r="Q4779" s="1">
        <v>1</v>
      </c>
      <c r="R4779" s="3">
        <v>47</v>
      </c>
      <c r="S4779" s="1">
        <v>100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3">
        <v>11</v>
      </c>
      <c r="AD4779" s="1">
        <v>9.9855619000000007E-2</v>
      </c>
      <c r="AE4779" s="1">
        <v>2.2143426940417099E-2</v>
      </c>
      <c r="AF4779" s="1">
        <v>4</v>
      </c>
      <c r="AG4779" s="2">
        <v>4</v>
      </c>
      <c r="AH4779" s="1">
        <v>11</v>
      </c>
      <c r="AI4779" s="1">
        <v>4</v>
      </c>
      <c r="AJ4779" s="1">
        <v>4</v>
      </c>
      <c r="AK4779" s="1">
        <v>51</v>
      </c>
    </row>
    <row r="4780" spans="1:37" x14ac:dyDescent="0.2">
      <c r="A4780" t="s">
        <v>4778</v>
      </c>
      <c r="B4780" t="s">
        <v>6489</v>
      </c>
      <c r="C4780" t="s">
        <v>14346</v>
      </c>
      <c r="D4780" t="s">
        <v>14347</v>
      </c>
      <c r="E4780" t="s">
        <v>14348</v>
      </c>
      <c r="F4780" s="35" t="s">
        <v>14349</v>
      </c>
      <c r="G4780" s="1" t="s">
        <v>5104</v>
      </c>
      <c r="H4780" s="1" t="s">
        <v>5104</v>
      </c>
      <c r="I4780" s="3">
        <v>1</v>
      </c>
      <c r="J4780" s="1">
        <v>1</v>
      </c>
      <c r="K4780" s="1">
        <v>1</v>
      </c>
      <c r="L4780" s="3">
        <v>1</v>
      </c>
      <c r="M4780" s="6">
        <v>299999.09999999998</v>
      </c>
      <c r="N4780" s="13">
        <v>299999.09999999998</v>
      </c>
      <c r="O4780" s="3">
        <v>44</v>
      </c>
      <c r="P4780" s="1">
        <v>1</v>
      </c>
      <c r="Q4780" s="1">
        <v>1</v>
      </c>
      <c r="R4780" s="3">
        <v>47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100</v>
      </c>
      <c r="AC4780" s="3">
        <v>11</v>
      </c>
      <c r="AD4780" s="1">
        <v>-9.0224465000000004E-2</v>
      </c>
      <c r="AE4780" s="1">
        <v>7.4363546281954407E-2</v>
      </c>
      <c r="AF4780" s="1">
        <v>1</v>
      </c>
      <c r="AG4780" s="1">
        <v>1</v>
      </c>
      <c r="AH4780" s="1">
        <v>11</v>
      </c>
      <c r="AI4780" s="1">
        <v>14</v>
      </c>
      <c r="AJ4780" s="1">
        <v>14</v>
      </c>
      <c r="AK4780" s="1">
        <v>51</v>
      </c>
    </row>
    <row r="4781" spans="1:37" x14ac:dyDescent="0.2">
      <c r="A4781" t="s">
        <v>4779</v>
      </c>
      <c r="B4781" t="s">
        <v>6489</v>
      </c>
      <c r="C4781" t="s">
        <v>14346</v>
      </c>
      <c r="D4781" t="s">
        <v>14347</v>
      </c>
      <c r="E4781" t="s">
        <v>14350</v>
      </c>
      <c r="F4781" s="35" t="s">
        <v>14351</v>
      </c>
      <c r="G4781" s="1" t="s">
        <v>5104</v>
      </c>
      <c r="H4781" s="1" t="s">
        <v>5104</v>
      </c>
      <c r="I4781" s="3">
        <v>1</v>
      </c>
      <c r="J4781" s="1">
        <v>1</v>
      </c>
      <c r="K4781" s="1">
        <v>1</v>
      </c>
      <c r="L4781" s="3">
        <v>1</v>
      </c>
      <c r="M4781" s="6">
        <v>296250</v>
      </c>
      <c r="N4781" s="13">
        <v>296250</v>
      </c>
      <c r="O4781" s="3">
        <v>44</v>
      </c>
      <c r="P4781" s="1">
        <v>1</v>
      </c>
      <c r="Q4781" s="1">
        <v>1</v>
      </c>
      <c r="R4781" s="3">
        <v>47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100</v>
      </c>
      <c r="AC4781" s="3">
        <v>11</v>
      </c>
      <c r="AD4781" s="1">
        <v>-9.0224465000000004E-2</v>
      </c>
      <c r="AE4781" s="1">
        <v>7.4363546281954407E-2</v>
      </c>
      <c r="AF4781" s="1">
        <v>1</v>
      </c>
      <c r="AG4781" s="1">
        <v>1</v>
      </c>
      <c r="AH4781" s="1">
        <v>11</v>
      </c>
      <c r="AI4781" s="1">
        <v>7</v>
      </c>
      <c r="AJ4781" s="1">
        <v>7</v>
      </c>
      <c r="AK4781" s="1">
        <v>51</v>
      </c>
    </row>
    <row r="4782" spans="1:37" x14ac:dyDescent="0.2">
      <c r="A4782" t="s">
        <v>4780</v>
      </c>
      <c r="B4782" t="s">
        <v>6489</v>
      </c>
      <c r="C4782" t="s">
        <v>14346</v>
      </c>
      <c r="D4782" t="s">
        <v>14347</v>
      </c>
      <c r="E4782" t="s">
        <v>14352</v>
      </c>
      <c r="F4782" s="35" t="s">
        <v>14353</v>
      </c>
      <c r="G4782" s="1" t="s">
        <v>5107</v>
      </c>
      <c r="H4782" s="1" t="s">
        <v>5107</v>
      </c>
      <c r="I4782" s="3">
        <v>1</v>
      </c>
      <c r="J4782" s="1">
        <v>1</v>
      </c>
      <c r="K4782" s="1">
        <v>1</v>
      </c>
      <c r="L4782" s="3">
        <v>1</v>
      </c>
      <c r="M4782" s="6">
        <v>148949.79999999999</v>
      </c>
      <c r="N4782" s="13">
        <v>148949.79999999999</v>
      </c>
      <c r="O4782" s="3">
        <v>44</v>
      </c>
      <c r="P4782" s="1">
        <v>1</v>
      </c>
      <c r="Q4782" s="1">
        <v>1</v>
      </c>
      <c r="R4782" s="3">
        <v>47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100</v>
      </c>
      <c r="AC4782" s="3">
        <v>11</v>
      </c>
      <c r="AD4782" s="1">
        <v>-9.0224465000000004E-2</v>
      </c>
      <c r="AE4782" s="1">
        <v>7.4363546281954407E-2</v>
      </c>
      <c r="AF4782" s="1">
        <v>1</v>
      </c>
      <c r="AG4782" s="1">
        <v>1</v>
      </c>
      <c r="AH4782" s="1">
        <v>11</v>
      </c>
      <c r="AI4782" s="1">
        <v>5</v>
      </c>
      <c r="AJ4782" s="1">
        <v>5</v>
      </c>
      <c r="AK4782" s="1">
        <v>51</v>
      </c>
    </row>
    <row r="4783" spans="1:37" x14ac:dyDescent="0.2">
      <c r="A4783" t="s">
        <v>4781</v>
      </c>
      <c r="B4783" t="s">
        <v>6489</v>
      </c>
      <c r="C4783" t="s">
        <v>14346</v>
      </c>
      <c r="D4783" t="s">
        <v>14347</v>
      </c>
      <c r="E4783" t="s">
        <v>14354</v>
      </c>
      <c r="F4783" s="35" t="s">
        <v>14355</v>
      </c>
      <c r="G4783" s="1" t="s">
        <v>5104</v>
      </c>
      <c r="H4783" s="1" t="s">
        <v>5104</v>
      </c>
      <c r="I4783" s="3">
        <v>1</v>
      </c>
      <c r="J4783" s="1">
        <v>1</v>
      </c>
      <c r="K4783" s="1">
        <v>1</v>
      </c>
      <c r="L4783" s="3">
        <v>1</v>
      </c>
      <c r="M4783" s="6">
        <v>207500.9</v>
      </c>
      <c r="N4783" s="13">
        <v>207500.9</v>
      </c>
      <c r="O4783" s="3">
        <v>44</v>
      </c>
      <c r="P4783" s="1">
        <v>1</v>
      </c>
      <c r="Q4783" s="1">
        <v>1</v>
      </c>
      <c r="R4783" s="3">
        <v>47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100</v>
      </c>
      <c r="AC4783" s="3">
        <v>11</v>
      </c>
      <c r="AD4783" s="1">
        <v>-9.0224465000000004E-2</v>
      </c>
      <c r="AE4783" s="1">
        <v>7.4363546281954407E-2</v>
      </c>
      <c r="AF4783" s="1">
        <v>1</v>
      </c>
      <c r="AG4783" s="1">
        <v>1</v>
      </c>
      <c r="AH4783" s="1">
        <v>11</v>
      </c>
      <c r="AI4783" s="1">
        <v>13</v>
      </c>
      <c r="AJ4783" s="1">
        <v>13</v>
      </c>
      <c r="AK4783" s="1">
        <v>51</v>
      </c>
    </row>
    <row r="4784" spans="1:37" x14ac:dyDescent="0.2">
      <c r="A4784" t="s">
        <v>4782</v>
      </c>
      <c r="B4784" t="s">
        <v>5228</v>
      </c>
      <c r="C4784" t="s">
        <v>14356</v>
      </c>
      <c r="D4784" t="s">
        <v>14357</v>
      </c>
      <c r="E4784" t="s">
        <v>8686</v>
      </c>
      <c r="F4784" s="35" t="s">
        <v>14358</v>
      </c>
      <c r="G4784" s="1" t="s">
        <v>5104</v>
      </c>
      <c r="H4784" s="1" t="s">
        <v>5104</v>
      </c>
      <c r="I4784" s="3">
        <v>1</v>
      </c>
      <c r="J4784" s="1">
        <v>1</v>
      </c>
      <c r="K4784" s="1">
        <v>1</v>
      </c>
      <c r="L4784" s="3">
        <v>1</v>
      </c>
      <c r="M4784" s="6">
        <v>9</v>
      </c>
      <c r="N4784" s="13">
        <v>9</v>
      </c>
      <c r="O4784" s="3">
        <v>44</v>
      </c>
      <c r="P4784" s="1">
        <v>2.9474999999999998</v>
      </c>
      <c r="Q4784" s="1">
        <v>2.9474999999999998</v>
      </c>
      <c r="R4784" s="3">
        <v>47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100</v>
      </c>
      <c r="AA4784" s="1">
        <v>0</v>
      </c>
      <c r="AB4784" s="1">
        <v>0</v>
      </c>
      <c r="AC4784" s="3">
        <v>11</v>
      </c>
      <c r="AD4784" s="1">
        <v>-2.3178500000000002E-3</v>
      </c>
      <c r="AE4784" s="1">
        <v>-1.83482956129398E-2</v>
      </c>
      <c r="AF4784" s="1">
        <v>3</v>
      </c>
      <c r="AG4784" s="1">
        <v>3</v>
      </c>
      <c r="AH4784" s="1">
        <v>11</v>
      </c>
      <c r="AI4784" s="1">
        <v>1</v>
      </c>
      <c r="AJ4784" s="1">
        <v>1</v>
      </c>
      <c r="AK4784" s="1">
        <v>51</v>
      </c>
    </row>
    <row r="4785" spans="1:37" x14ac:dyDescent="0.2">
      <c r="A4785" t="s">
        <v>4783</v>
      </c>
      <c r="B4785" t="s">
        <v>5412</v>
      </c>
      <c r="C4785" t="s">
        <v>14359</v>
      </c>
      <c r="D4785" t="s">
        <v>14360</v>
      </c>
      <c r="E4785" t="s">
        <v>14361</v>
      </c>
      <c r="F4785" s="35" t="s">
        <v>15014</v>
      </c>
      <c r="G4785" s="1" t="s">
        <v>5104</v>
      </c>
      <c r="H4785" s="1" t="s">
        <v>5104</v>
      </c>
      <c r="I4785" s="3">
        <v>1</v>
      </c>
      <c r="J4785" s="1">
        <v>0</v>
      </c>
      <c r="K4785" s="1">
        <v>0</v>
      </c>
      <c r="L4785" s="3">
        <v>1</v>
      </c>
      <c r="M4785" s="6">
        <v>94.3</v>
      </c>
      <c r="N4785" s="13">
        <v>94.3</v>
      </c>
      <c r="O4785" s="3">
        <v>44</v>
      </c>
      <c r="P4785" s="1">
        <v>1</v>
      </c>
      <c r="Q4785" s="1">
        <v>1</v>
      </c>
      <c r="R4785" s="3">
        <v>47</v>
      </c>
      <c r="S4785" s="1">
        <v>100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3">
        <v>11</v>
      </c>
      <c r="AD4785" s="1">
        <v>9.9855619000000007E-2</v>
      </c>
      <c r="AE4785" s="1">
        <v>2.2143426940417099E-2</v>
      </c>
      <c r="AF4785" s="1">
        <v>3</v>
      </c>
      <c r="AG4785" s="1">
        <v>3</v>
      </c>
      <c r="AH4785" s="1">
        <v>11</v>
      </c>
      <c r="AI4785" s="1">
        <v>3</v>
      </c>
      <c r="AJ4785" s="1">
        <v>3</v>
      </c>
      <c r="AK4785" s="1">
        <v>51</v>
      </c>
    </row>
    <row r="4786" spans="1:37" x14ac:dyDescent="0.2">
      <c r="A4786" t="s">
        <v>4784</v>
      </c>
      <c r="B4786" t="s">
        <v>5412</v>
      </c>
      <c r="C4786" t="s">
        <v>14359</v>
      </c>
      <c r="D4786" t="s">
        <v>14360</v>
      </c>
      <c r="E4786" t="s">
        <v>5931</v>
      </c>
      <c r="F4786" s="35" t="s">
        <v>14362</v>
      </c>
      <c r="G4786" s="1" t="s">
        <v>5104</v>
      </c>
      <c r="H4786" s="1" t="s">
        <v>5104</v>
      </c>
      <c r="I4786" s="3">
        <v>1</v>
      </c>
      <c r="J4786" s="1">
        <v>0</v>
      </c>
      <c r="K4786" s="1">
        <v>0</v>
      </c>
      <c r="L4786" s="3">
        <v>1</v>
      </c>
      <c r="M4786" s="6">
        <v>107</v>
      </c>
      <c r="N4786" s="13">
        <v>107</v>
      </c>
      <c r="O4786" s="3">
        <v>44</v>
      </c>
      <c r="P4786" s="1">
        <v>1.0049999999999999</v>
      </c>
      <c r="Q4786" s="1">
        <v>1.0049999999999999</v>
      </c>
      <c r="R4786" s="3">
        <v>47</v>
      </c>
      <c r="S4786" s="1">
        <v>100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3">
        <v>11</v>
      </c>
      <c r="AD4786" s="1">
        <v>9.9855619000000007E-2</v>
      </c>
      <c r="AE4786" s="1">
        <v>2.2143426940417099E-2</v>
      </c>
      <c r="AF4786" s="1">
        <v>3</v>
      </c>
      <c r="AG4786" s="1">
        <v>3</v>
      </c>
      <c r="AH4786" s="1">
        <v>11</v>
      </c>
      <c r="AI4786" s="1">
        <v>5</v>
      </c>
      <c r="AJ4786" s="1">
        <v>5</v>
      </c>
      <c r="AK4786" s="1">
        <v>51</v>
      </c>
    </row>
    <row r="4787" spans="1:37" x14ac:dyDescent="0.2">
      <c r="A4787" t="s">
        <v>4785</v>
      </c>
      <c r="B4787" t="s">
        <v>5412</v>
      </c>
      <c r="C4787" t="s">
        <v>14359</v>
      </c>
      <c r="D4787" t="s">
        <v>14360</v>
      </c>
      <c r="E4787" t="s">
        <v>14363</v>
      </c>
      <c r="F4787" s="35" t="s">
        <v>14364</v>
      </c>
      <c r="G4787" s="1" t="s">
        <v>5104</v>
      </c>
      <c r="H4787" s="1" t="s">
        <v>5104</v>
      </c>
      <c r="I4787" s="3">
        <v>1</v>
      </c>
      <c r="J4787" s="1">
        <v>0</v>
      </c>
      <c r="K4787" s="1">
        <v>0</v>
      </c>
      <c r="L4787" s="3">
        <v>1</v>
      </c>
      <c r="M4787" s="6">
        <v>110</v>
      </c>
      <c r="N4787" s="13">
        <v>110</v>
      </c>
      <c r="O4787" s="3">
        <v>44</v>
      </c>
      <c r="P4787" s="1" t="s">
        <v>2</v>
      </c>
      <c r="Q4787" s="1">
        <v>2.1876000000000002</v>
      </c>
      <c r="R4787" s="3" t="s">
        <v>14989</v>
      </c>
      <c r="S4787" s="1">
        <v>80</v>
      </c>
      <c r="T4787" s="1">
        <v>0</v>
      </c>
      <c r="U4787" s="1">
        <v>0</v>
      </c>
      <c r="V4787" s="1">
        <v>0</v>
      </c>
      <c r="W4787" s="1">
        <v>20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36">
        <v>1</v>
      </c>
      <c r="AD4787" s="1">
        <v>9.6739702999999996E-2</v>
      </c>
      <c r="AE4787" s="1">
        <v>1.7688549988212201E-2</v>
      </c>
      <c r="AF4787" s="1">
        <v>3</v>
      </c>
      <c r="AG4787" s="1">
        <v>3</v>
      </c>
      <c r="AH4787" s="1">
        <v>1</v>
      </c>
      <c r="AI4787" s="1">
        <v>5</v>
      </c>
      <c r="AJ4787" s="1">
        <v>5</v>
      </c>
      <c r="AK4787" s="1">
        <v>51</v>
      </c>
    </row>
    <row r="4788" spans="1:37" x14ac:dyDescent="0.2">
      <c r="A4788" t="s">
        <v>4786</v>
      </c>
      <c r="B4788" t="s">
        <v>5412</v>
      </c>
      <c r="C4788" t="s">
        <v>14359</v>
      </c>
      <c r="D4788" t="s">
        <v>14360</v>
      </c>
      <c r="E4788" t="s">
        <v>14082</v>
      </c>
      <c r="F4788" s="35" t="s">
        <v>14365</v>
      </c>
      <c r="G4788" s="1" t="s">
        <v>5104</v>
      </c>
      <c r="H4788" s="1" t="s">
        <v>5104</v>
      </c>
      <c r="I4788" s="3">
        <v>1</v>
      </c>
      <c r="J4788" s="1">
        <v>0</v>
      </c>
      <c r="K4788" s="1">
        <v>0</v>
      </c>
      <c r="L4788" s="3">
        <v>1</v>
      </c>
      <c r="M4788" s="6">
        <v>170</v>
      </c>
      <c r="N4788" s="13">
        <v>170</v>
      </c>
      <c r="O4788" s="3">
        <v>44</v>
      </c>
      <c r="P4788" s="1">
        <v>1.0149999999999999</v>
      </c>
      <c r="Q4788" s="1">
        <v>1.0149999999999999</v>
      </c>
      <c r="R4788" s="3">
        <v>47</v>
      </c>
      <c r="S4788" s="1">
        <v>100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3">
        <v>11</v>
      </c>
      <c r="AD4788" s="1">
        <v>9.9855619000000007E-2</v>
      </c>
      <c r="AE4788" s="1">
        <v>2.2143426940417099E-2</v>
      </c>
      <c r="AF4788" s="1">
        <v>3</v>
      </c>
      <c r="AG4788" s="1">
        <v>3</v>
      </c>
      <c r="AH4788" s="1">
        <v>11</v>
      </c>
      <c r="AI4788" s="1">
        <v>2</v>
      </c>
      <c r="AJ4788" s="1">
        <v>2</v>
      </c>
      <c r="AK4788" s="1">
        <v>51</v>
      </c>
    </row>
    <row r="4789" spans="1:37" x14ac:dyDescent="0.2">
      <c r="A4789" t="s">
        <v>4787</v>
      </c>
      <c r="B4789" t="s">
        <v>5412</v>
      </c>
      <c r="C4789" t="s">
        <v>14359</v>
      </c>
      <c r="D4789" t="s">
        <v>14360</v>
      </c>
      <c r="E4789" t="s">
        <v>6594</v>
      </c>
      <c r="F4789" s="35" t="s">
        <v>14366</v>
      </c>
      <c r="G4789" s="1" t="s">
        <v>5104</v>
      </c>
      <c r="H4789" s="1" t="s">
        <v>5104</v>
      </c>
      <c r="I4789" s="3">
        <v>1</v>
      </c>
      <c r="J4789" s="1">
        <v>0</v>
      </c>
      <c r="K4789" s="1">
        <v>0</v>
      </c>
      <c r="L4789" s="3">
        <v>1</v>
      </c>
      <c r="M4789" s="6">
        <v>27.5</v>
      </c>
      <c r="N4789" s="13">
        <v>27.5</v>
      </c>
      <c r="O4789" s="3">
        <v>44</v>
      </c>
      <c r="P4789" s="1">
        <v>1.0049999999999999</v>
      </c>
      <c r="Q4789" s="1">
        <v>1.0049999999999999</v>
      </c>
      <c r="R4789" s="3">
        <v>47</v>
      </c>
      <c r="S4789" s="1">
        <v>100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3">
        <v>11</v>
      </c>
      <c r="AD4789" s="1">
        <v>9.9855619000000007E-2</v>
      </c>
      <c r="AE4789" s="1">
        <v>2.2143426940417099E-2</v>
      </c>
      <c r="AF4789" s="1">
        <v>3</v>
      </c>
      <c r="AG4789" s="1">
        <v>3</v>
      </c>
      <c r="AH4789" s="1">
        <v>11</v>
      </c>
      <c r="AI4789" s="1">
        <v>1</v>
      </c>
      <c r="AJ4789" s="1">
        <v>1</v>
      </c>
      <c r="AK4789" s="1">
        <v>51</v>
      </c>
    </row>
    <row r="4790" spans="1:37" x14ac:dyDescent="0.2">
      <c r="A4790" t="s">
        <v>4788</v>
      </c>
      <c r="B4790" t="s">
        <v>5412</v>
      </c>
      <c r="C4790" t="s">
        <v>14359</v>
      </c>
      <c r="D4790" t="s">
        <v>14360</v>
      </c>
      <c r="E4790" t="s">
        <v>14367</v>
      </c>
      <c r="F4790" s="35" t="s">
        <v>14368</v>
      </c>
      <c r="G4790" s="1" t="s">
        <v>5104</v>
      </c>
      <c r="H4790" s="1" t="s">
        <v>5104</v>
      </c>
      <c r="I4790" s="3">
        <v>1</v>
      </c>
      <c r="J4790" s="1">
        <v>0</v>
      </c>
      <c r="K4790" s="1">
        <v>0</v>
      </c>
      <c r="L4790" s="3">
        <v>1</v>
      </c>
      <c r="M4790" s="6">
        <v>171.3</v>
      </c>
      <c r="N4790" s="13">
        <v>171.3</v>
      </c>
      <c r="O4790" s="3">
        <v>44</v>
      </c>
      <c r="P4790" s="1">
        <v>1.0149999999999999</v>
      </c>
      <c r="Q4790" s="1">
        <v>1.0149999999999999</v>
      </c>
      <c r="R4790" s="3">
        <v>47</v>
      </c>
      <c r="S4790" s="1">
        <v>100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3">
        <v>11</v>
      </c>
      <c r="AD4790" s="1">
        <v>9.9855619000000007E-2</v>
      </c>
      <c r="AE4790" s="1">
        <v>2.2143426940417099E-2</v>
      </c>
      <c r="AF4790" s="1">
        <v>3</v>
      </c>
      <c r="AG4790" s="1">
        <v>3</v>
      </c>
      <c r="AH4790" s="1">
        <v>11</v>
      </c>
      <c r="AI4790" s="1">
        <v>6</v>
      </c>
      <c r="AJ4790" s="1">
        <v>6</v>
      </c>
      <c r="AK4790" s="1">
        <v>51</v>
      </c>
    </row>
    <row r="4791" spans="1:37" x14ac:dyDescent="0.2">
      <c r="A4791" t="s">
        <v>4789</v>
      </c>
      <c r="B4791" t="s">
        <v>5412</v>
      </c>
      <c r="C4791" t="s">
        <v>14359</v>
      </c>
      <c r="D4791" t="s">
        <v>14360</v>
      </c>
      <c r="E4791" t="s">
        <v>14369</v>
      </c>
      <c r="F4791" s="35" t="s">
        <v>14370</v>
      </c>
      <c r="G4791" s="1" t="s">
        <v>5104</v>
      </c>
      <c r="H4791" s="1" t="s">
        <v>5104</v>
      </c>
      <c r="I4791" s="3">
        <v>1</v>
      </c>
      <c r="J4791" s="1">
        <v>0</v>
      </c>
      <c r="K4791" s="1">
        <v>0</v>
      </c>
      <c r="L4791" s="3">
        <v>1</v>
      </c>
      <c r="M4791" s="6">
        <v>113.5</v>
      </c>
      <c r="N4791" s="13">
        <v>113.5</v>
      </c>
      <c r="O4791" s="3">
        <v>44</v>
      </c>
      <c r="P4791" s="1">
        <v>1.0049999999999999</v>
      </c>
      <c r="Q4791" s="1">
        <v>1.0049999999999999</v>
      </c>
      <c r="R4791" s="3">
        <v>47</v>
      </c>
      <c r="S4791" s="1">
        <v>100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3">
        <v>11</v>
      </c>
      <c r="AD4791" s="1">
        <v>9.9855619000000007E-2</v>
      </c>
      <c r="AE4791" s="1">
        <v>2.2143426940417099E-2</v>
      </c>
      <c r="AF4791" s="1">
        <v>3</v>
      </c>
      <c r="AG4791" s="1">
        <v>3</v>
      </c>
      <c r="AH4791" s="1">
        <v>11</v>
      </c>
      <c r="AI4791" s="1">
        <v>4</v>
      </c>
      <c r="AJ4791" s="1">
        <v>4</v>
      </c>
      <c r="AK4791" s="1">
        <v>51</v>
      </c>
    </row>
    <row r="4792" spans="1:37" x14ac:dyDescent="0.2">
      <c r="A4792" t="s">
        <v>4790</v>
      </c>
      <c r="B4792" t="s">
        <v>5412</v>
      </c>
      <c r="C4792" t="s">
        <v>14359</v>
      </c>
      <c r="D4792" t="s">
        <v>14360</v>
      </c>
      <c r="E4792" t="s">
        <v>14371</v>
      </c>
      <c r="F4792" s="35" t="s">
        <v>14372</v>
      </c>
      <c r="G4792" s="1" t="s">
        <v>5104</v>
      </c>
      <c r="H4792" s="1" t="s">
        <v>5104</v>
      </c>
      <c r="I4792" s="3">
        <v>1</v>
      </c>
      <c r="J4792" s="1">
        <v>0</v>
      </c>
      <c r="K4792" s="1">
        <v>0</v>
      </c>
      <c r="L4792" s="3">
        <v>1</v>
      </c>
      <c r="M4792" s="6">
        <v>200</v>
      </c>
      <c r="N4792" s="13">
        <v>200</v>
      </c>
      <c r="O4792" s="3">
        <v>44</v>
      </c>
      <c r="P4792" s="1">
        <v>1</v>
      </c>
      <c r="Q4792" s="1">
        <v>1</v>
      </c>
      <c r="R4792" s="3">
        <v>47</v>
      </c>
      <c r="S4792" s="1">
        <v>100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3">
        <v>11</v>
      </c>
      <c r="AD4792" s="1">
        <v>9.9855619000000007E-2</v>
      </c>
      <c r="AE4792" s="1">
        <v>2.2143426940417099E-2</v>
      </c>
      <c r="AF4792" s="1">
        <v>3</v>
      </c>
      <c r="AG4792" s="1">
        <v>3</v>
      </c>
      <c r="AH4792" s="1">
        <v>11</v>
      </c>
      <c r="AI4792" s="1">
        <v>6</v>
      </c>
      <c r="AJ4792" s="1">
        <v>6</v>
      </c>
      <c r="AK4792" s="1">
        <v>51</v>
      </c>
    </row>
    <row r="4793" spans="1:37" x14ac:dyDescent="0.2">
      <c r="A4793" t="s">
        <v>4791</v>
      </c>
      <c r="B4793" t="s">
        <v>5412</v>
      </c>
      <c r="C4793" t="s">
        <v>14359</v>
      </c>
      <c r="D4793" t="s">
        <v>14360</v>
      </c>
      <c r="E4793" t="s">
        <v>14373</v>
      </c>
      <c r="F4793" s="35" t="s">
        <v>14374</v>
      </c>
      <c r="G4793" s="1" t="s">
        <v>5104</v>
      </c>
      <c r="H4793" s="1" t="s">
        <v>5104</v>
      </c>
      <c r="I4793" s="3">
        <v>1</v>
      </c>
      <c r="J4793" s="1">
        <v>0</v>
      </c>
      <c r="K4793" s="1">
        <v>0</v>
      </c>
      <c r="L4793" s="3">
        <v>1</v>
      </c>
      <c r="M4793" s="6">
        <v>104</v>
      </c>
      <c r="N4793" s="13">
        <v>104</v>
      </c>
      <c r="O4793" s="3">
        <v>44</v>
      </c>
      <c r="P4793" s="1" t="s">
        <v>2</v>
      </c>
      <c r="Q4793" s="1">
        <v>1.9473</v>
      </c>
      <c r="R4793" s="3" t="s">
        <v>14989</v>
      </c>
      <c r="S4793" s="1">
        <v>93</v>
      </c>
      <c r="T4793" s="1">
        <v>0</v>
      </c>
      <c r="U4793" s="1">
        <v>0</v>
      </c>
      <c r="V4793" s="1">
        <v>0</v>
      </c>
      <c r="W4793" s="1">
        <v>6</v>
      </c>
      <c r="X4793" s="1">
        <v>0</v>
      </c>
      <c r="Y4793" s="1">
        <v>0</v>
      </c>
      <c r="Z4793" s="1">
        <v>0</v>
      </c>
      <c r="AA4793" s="1">
        <v>0</v>
      </c>
      <c r="AB4793" s="1">
        <v>1</v>
      </c>
      <c r="AC4793" s="36">
        <v>1</v>
      </c>
      <c r="AD4793" s="1">
        <v>9.7234197999999994E-2</v>
      </c>
      <c r="AE4793" s="1">
        <v>2.1397338908948401E-2</v>
      </c>
      <c r="AF4793" s="1">
        <v>3</v>
      </c>
      <c r="AG4793" s="1">
        <v>3</v>
      </c>
      <c r="AH4793" s="1">
        <v>1</v>
      </c>
      <c r="AI4793" s="1">
        <v>6</v>
      </c>
      <c r="AJ4793" s="1">
        <v>6</v>
      </c>
      <c r="AK4793" s="1">
        <v>51</v>
      </c>
    </row>
    <row r="4794" spans="1:37" x14ac:dyDescent="0.2">
      <c r="A4794" t="s">
        <v>4792</v>
      </c>
      <c r="B4794" t="s">
        <v>5412</v>
      </c>
      <c r="C4794" t="s">
        <v>14359</v>
      </c>
      <c r="D4794" t="s">
        <v>14360</v>
      </c>
      <c r="E4794" t="s">
        <v>10846</v>
      </c>
      <c r="F4794" s="35" t="s">
        <v>15015</v>
      </c>
      <c r="G4794" s="1" t="s">
        <v>5104</v>
      </c>
      <c r="H4794" s="1" t="s">
        <v>5104</v>
      </c>
      <c r="I4794" s="3">
        <v>1</v>
      </c>
      <c r="J4794" s="1">
        <v>0</v>
      </c>
      <c r="K4794" s="1">
        <v>0</v>
      </c>
      <c r="L4794" s="3">
        <v>1</v>
      </c>
      <c r="M4794" s="6">
        <v>106</v>
      </c>
      <c r="N4794" s="13">
        <v>106</v>
      </c>
      <c r="O4794" s="3">
        <v>44</v>
      </c>
      <c r="P4794" s="1" t="s">
        <v>2</v>
      </c>
      <c r="Q4794" s="1">
        <v>2.2246999999999999</v>
      </c>
      <c r="R4794" s="3" t="s">
        <v>14989</v>
      </c>
      <c r="S4794" s="1">
        <v>93</v>
      </c>
      <c r="T4794" s="1">
        <v>0</v>
      </c>
      <c r="U4794" s="1">
        <v>0</v>
      </c>
      <c r="V4794" s="1">
        <v>0</v>
      </c>
      <c r="W4794" s="1">
        <v>6</v>
      </c>
      <c r="X4794" s="1">
        <v>0</v>
      </c>
      <c r="Y4794" s="1">
        <v>0</v>
      </c>
      <c r="Z4794" s="1">
        <v>0</v>
      </c>
      <c r="AA4794" s="1">
        <v>0</v>
      </c>
      <c r="AB4794" s="1">
        <v>1</v>
      </c>
      <c r="AC4794" s="36">
        <v>1</v>
      </c>
      <c r="AD4794" s="1">
        <v>9.7234197999999994E-2</v>
      </c>
      <c r="AE4794" s="1">
        <v>2.1397338908948401E-2</v>
      </c>
      <c r="AF4794" s="1">
        <v>3</v>
      </c>
      <c r="AG4794" s="1">
        <v>3</v>
      </c>
      <c r="AH4794" s="15">
        <v>1</v>
      </c>
      <c r="AI4794" s="1">
        <v>6</v>
      </c>
      <c r="AJ4794" s="1">
        <v>6</v>
      </c>
      <c r="AK4794" s="1">
        <v>51</v>
      </c>
    </row>
    <row r="4795" spans="1:37" x14ac:dyDescent="0.2">
      <c r="A4795" t="s">
        <v>4793</v>
      </c>
      <c r="B4795" t="s">
        <v>5123</v>
      </c>
      <c r="C4795" t="s">
        <v>5124</v>
      </c>
      <c r="D4795" t="s">
        <v>14375</v>
      </c>
      <c r="E4795" t="s">
        <v>14376</v>
      </c>
      <c r="F4795" s="35" t="s">
        <v>14377</v>
      </c>
      <c r="G4795" s="1" t="s">
        <v>5106</v>
      </c>
      <c r="H4795" s="1" t="s">
        <v>5106</v>
      </c>
      <c r="I4795" s="3">
        <v>1</v>
      </c>
      <c r="J4795" s="1">
        <v>0</v>
      </c>
      <c r="K4795" s="1">
        <v>0</v>
      </c>
      <c r="L4795" s="3">
        <v>1</v>
      </c>
      <c r="M4795" s="6">
        <v>75</v>
      </c>
      <c r="N4795" s="13">
        <v>75</v>
      </c>
      <c r="O4795" s="3">
        <v>44</v>
      </c>
      <c r="P4795" s="1">
        <v>4</v>
      </c>
      <c r="Q4795" s="1">
        <v>4</v>
      </c>
      <c r="R4795" s="3">
        <v>1</v>
      </c>
      <c r="S4795" s="1">
        <v>100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3">
        <v>11</v>
      </c>
      <c r="AD4795" s="1">
        <v>9.9855619000000007E-2</v>
      </c>
      <c r="AE4795" s="1">
        <v>2.2143426940417099E-2</v>
      </c>
      <c r="AF4795" s="1">
        <v>1</v>
      </c>
      <c r="AG4795" s="1">
        <v>1</v>
      </c>
      <c r="AH4795" s="1">
        <v>11</v>
      </c>
      <c r="AI4795" s="1">
        <v>1</v>
      </c>
      <c r="AJ4795" s="1">
        <v>1</v>
      </c>
      <c r="AK4795" s="1">
        <v>51</v>
      </c>
    </row>
    <row r="4796" spans="1:37" x14ac:dyDescent="0.2">
      <c r="A4796" t="s">
        <v>4794</v>
      </c>
      <c r="B4796" t="s">
        <v>5123</v>
      </c>
      <c r="C4796" t="s">
        <v>5124</v>
      </c>
      <c r="D4796" t="s">
        <v>14375</v>
      </c>
      <c r="E4796" t="s">
        <v>14378</v>
      </c>
      <c r="F4796" s="35" t="s">
        <v>14379</v>
      </c>
      <c r="G4796" s="1" t="s">
        <v>5104</v>
      </c>
      <c r="H4796" s="1" t="s">
        <v>5104</v>
      </c>
      <c r="I4796" s="3">
        <v>2</v>
      </c>
      <c r="J4796" s="1">
        <v>0</v>
      </c>
      <c r="K4796" s="1">
        <v>0</v>
      </c>
      <c r="L4796" s="3">
        <v>1</v>
      </c>
      <c r="M4796" s="6" t="s">
        <v>2</v>
      </c>
      <c r="N4796" s="13">
        <v>87.1</v>
      </c>
      <c r="O4796" s="3" t="s">
        <v>14989</v>
      </c>
      <c r="P4796" s="1" t="s">
        <v>2</v>
      </c>
      <c r="Q4796" s="1">
        <v>3.8832</v>
      </c>
      <c r="R4796" s="3" t="s">
        <v>14989</v>
      </c>
      <c r="S4796" s="1">
        <v>100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3">
        <v>11</v>
      </c>
      <c r="AD4796" s="1">
        <v>9.9855619000000007E-2</v>
      </c>
      <c r="AE4796" s="1">
        <v>2.2143426940417099E-2</v>
      </c>
      <c r="AF4796" s="1">
        <v>1</v>
      </c>
      <c r="AG4796" s="1">
        <v>1</v>
      </c>
      <c r="AH4796" s="1">
        <v>11</v>
      </c>
      <c r="AI4796" s="1">
        <v>1</v>
      </c>
      <c r="AJ4796" s="1">
        <v>1</v>
      </c>
      <c r="AK4796" s="1">
        <v>51</v>
      </c>
    </row>
    <row r="4797" spans="1:37" x14ac:dyDescent="0.2">
      <c r="A4797" t="s">
        <v>4795</v>
      </c>
      <c r="B4797" t="s">
        <v>5123</v>
      </c>
      <c r="C4797" t="s">
        <v>5124</v>
      </c>
      <c r="D4797" t="s">
        <v>14380</v>
      </c>
      <c r="E4797" t="s">
        <v>14381</v>
      </c>
      <c r="F4797" s="35" t="s">
        <v>14382</v>
      </c>
      <c r="G4797" s="1" t="s">
        <v>5104</v>
      </c>
      <c r="H4797" s="1" t="s">
        <v>5104</v>
      </c>
      <c r="I4797" s="3">
        <v>1</v>
      </c>
      <c r="J4797" s="1">
        <v>0</v>
      </c>
      <c r="K4797" s="1">
        <v>0</v>
      </c>
      <c r="L4797" s="3">
        <v>1</v>
      </c>
      <c r="M4797" s="6">
        <v>42.7</v>
      </c>
      <c r="N4797" s="13">
        <v>42.7</v>
      </c>
      <c r="O4797" s="3">
        <v>44</v>
      </c>
      <c r="P4797" s="1" t="s">
        <v>2</v>
      </c>
      <c r="Q4797" s="1">
        <v>3.5623</v>
      </c>
      <c r="R4797" s="3" t="s">
        <v>14989</v>
      </c>
      <c r="S4797" s="1">
        <v>100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3">
        <v>11</v>
      </c>
      <c r="AD4797" s="1">
        <v>9.9855619000000007E-2</v>
      </c>
      <c r="AE4797" s="1">
        <v>2.2143426940417099E-2</v>
      </c>
      <c r="AF4797" s="1">
        <v>1</v>
      </c>
      <c r="AG4797" s="1">
        <v>1</v>
      </c>
      <c r="AH4797" s="1">
        <v>11</v>
      </c>
      <c r="AI4797" s="1">
        <v>1</v>
      </c>
      <c r="AJ4797" s="1">
        <v>1</v>
      </c>
      <c r="AK4797" s="1">
        <v>51</v>
      </c>
    </row>
    <row r="4798" spans="1:37" x14ac:dyDescent="0.2">
      <c r="A4798" t="s">
        <v>4796</v>
      </c>
      <c r="B4798" t="s">
        <v>5123</v>
      </c>
      <c r="C4798" t="s">
        <v>5124</v>
      </c>
      <c r="D4798" t="s">
        <v>14380</v>
      </c>
      <c r="E4798" t="s">
        <v>14383</v>
      </c>
      <c r="F4798" s="35" t="s">
        <v>15016</v>
      </c>
      <c r="G4798" s="1" t="s">
        <v>5104</v>
      </c>
      <c r="H4798" s="1" t="s">
        <v>5104</v>
      </c>
      <c r="I4798" s="3">
        <v>1</v>
      </c>
      <c r="J4798" s="1">
        <v>0</v>
      </c>
      <c r="K4798" s="1">
        <v>0</v>
      </c>
      <c r="L4798" s="3">
        <v>1</v>
      </c>
      <c r="M4798" s="6">
        <v>82.8</v>
      </c>
      <c r="N4798" s="13">
        <v>82.8</v>
      </c>
      <c r="O4798" s="3">
        <v>44</v>
      </c>
      <c r="P4798" s="1" t="s">
        <v>2</v>
      </c>
      <c r="Q4798" s="1">
        <v>3.7153999999999998</v>
      </c>
      <c r="R4798" s="3" t="s">
        <v>14989</v>
      </c>
      <c r="S4798" s="1">
        <v>100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3">
        <v>11</v>
      </c>
      <c r="AD4798" s="1">
        <v>9.9855619000000007E-2</v>
      </c>
      <c r="AE4798" s="1">
        <v>2.2143426940417099E-2</v>
      </c>
      <c r="AF4798" s="1">
        <v>1</v>
      </c>
      <c r="AG4798" s="1">
        <v>1</v>
      </c>
      <c r="AH4798" s="1">
        <v>11</v>
      </c>
      <c r="AI4798" s="1">
        <v>1</v>
      </c>
      <c r="AJ4798" s="1">
        <v>1</v>
      </c>
      <c r="AK4798" s="1">
        <v>51</v>
      </c>
    </row>
    <row r="4799" spans="1:37" x14ac:dyDescent="0.2">
      <c r="A4799" t="s">
        <v>4797</v>
      </c>
      <c r="B4799" t="s">
        <v>5123</v>
      </c>
      <c r="C4799" t="s">
        <v>5124</v>
      </c>
      <c r="D4799" t="s">
        <v>14384</v>
      </c>
      <c r="E4799" t="s">
        <v>9129</v>
      </c>
      <c r="F4799" s="35" t="s">
        <v>14385</v>
      </c>
      <c r="G4799" s="1" t="s">
        <v>5104</v>
      </c>
      <c r="H4799" s="1" t="s">
        <v>5104</v>
      </c>
      <c r="I4799" s="3">
        <v>1</v>
      </c>
      <c r="J4799" s="1">
        <v>1</v>
      </c>
      <c r="K4799" s="1">
        <v>1</v>
      </c>
      <c r="L4799" s="3">
        <v>1</v>
      </c>
      <c r="M4799" s="6">
        <v>166.3</v>
      </c>
      <c r="N4799" s="13">
        <v>166.3</v>
      </c>
      <c r="O4799" s="3">
        <v>44</v>
      </c>
      <c r="P4799" s="1">
        <v>5.1950000000000003</v>
      </c>
      <c r="Q4799" s="1">
        <v>5.1950000000000003</v>
      </c>
      <c r="R4799" s="3">
        <v>47</v>
      </c>
      <c r="S4799" s="1">
        <v>10</v>
      </c>
      <c r="T4799" s="1">
        <v>10</v>
      </c>
      <c r="U4799" s="1">
        <v>0</v>
      </c>
      <c r="V4799" s="1">
        <v>0</v>
      </c>
      <c r="W4799" s="1">
        <v>10</v>
      </c>
      <c r="X4799" s="1">
        <v>0</v>
      </c>
      <c r="Y4799" s="1">
        <v>0</v>
      </c>
      <c r="Z4799" s="1">
        <v>0</v>
      </c>
      <c r="AA4799" s="1">
        <v>20</v>
      </c>
      <c r="AB4799" s="1">
        <v>50</v>
      </c>
      <c r="AC4799" s="3">
        <v>11</v>
      </c>
      <c r="AD4799" s="1">
        <v>-6.2650085999999994E-2</v>
      </c>
      <c r="AE4799" s="1">
        <v>3.4606355550310698E-2</v>
      </c>
      <c r="AF4799" s="1">
        <v>1</v>
      </c>
      <c r="AG4799" s="1">
        <v>1</v>
      </c>
      <c r="AH4799" s="1">
        <v>11</v>
      </c>
      <c r="AI4799" s="1">
        <v>6</v>
      </c>
      <c r="AJ4799" s="1">
        <v>6</v>
      </c>
      <c r="AK4799" s="1">
        <v>51</v>
      </c>
    </row>
    <row r="4800" spans="1:37" x14ac:dyDescent="0.2">
      <c r="A4800" t="s">
        <v>4798</v>
      </c>
      <c r="B4800" t="s">
        <v>5123</v>
      </c>
      <c r="C4800" t="s">
        <v>5124</v>
      </c>
      <c r="D4800" t="s">
        <v>14386</v>
      </c>
      <c r="E4800" t="s">
        <v>6606</v>
      </c>
      <c r="F4800" s="35" t="s">
        <v>14387</v>
      </c>
      <c r="G4800" s="1" t="s">
        <v>5104</v>
      </c>
      <c r="H4800" s="1" t="s">
        <v>5104</v>
      </c>
      <c r="I4800" s="3">
        <v>1</v>
      </c>
      <c r="J4800" s="1">
        <v>0</v>
      </c>
      <c r="K4800" s="1">
        <v>0</v>
      </c>
      <c r="L4800" s="3">
        <v>1</v>
      </c>
      <c r="M4800" s="6">
        <v>47</v>
      </c>
      <c r="N4800" s="13">
        <v>47</v>
      </c>
      <c r="O4800" s="3">
        <v>44</v>
      </c>
      <c r="P4800" s="1" t="s">
        <v>2</v>
      </c>
      <c r="Q4800" s="1">
        <v>3.7176</v>
      </c>
      <c r="R4800" s="3" t="s">
        <v>14989</v>
      </c>
      <c r="S4800" s="1">
        <v>50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50</v>
      </c>
      <c r="AB4800" s="1">
        <v>0</v>
      </c>
      <c r="AC4800" s="3">
        <v>11</v>
      </c>
      <c r="AD4800" s="1">
        <v>5.5376241999999999E-2</v>
      </c>
      <c r="AE4800" s="1">
        <v>-5.6895056560725002E-3</v>
      </c>
      <c r="AF4800" s="1">
        <v>1</v>
      </c>
      <c r="AG4800" s="1">
        <v>1</v>
      </c>
      <c r="AH4800" s="1">
        <v>11</v>
      </c>
      <c r="AI4800" s="1">
        <v>2</v>
      </c>
      <c r="AJ4800" s="1">
        <v>2</v>
      </c>
      <c r="AK4800" s="1">
        <v>51</v>
      </c>
    </row>
    <row r="4801" spans="1:37" x14ac:dyDescent="0.2">
      <c r="A4801" t="s">
        <v>4799</v>
      </c>
      <c r="B4801" t="s">
        <v>5123</v>
      </c>
      <c r="C4801" t="s">
        <v>5124</v>
      </c>
      <c r="D4801" t="s">
        <v>14386</v>
      </c>
      <c r="E4801" t="s">
        <v>5615</v>
      </c>
      <c r="F4801" s="35" t="s">
        <v>14388</v>
      </c>
      <c r="G4801" s="1" t="s">
        <v>5104</v>
      </c>
      <c r="H4801" s="1" t="s">
        <v>5104</v>
      </c>
      <c r="I4801" s="3">
        <v>1</v>
      </c>
      <c r="J4801" s="1">
        <v>0</v>
      </c>
      <c r="K4801" s="1">
        <v>0</v>
      </c>
      <c r="L4801" s="3">
        <v>1</v>
      </c>
      <c r="M4801" s="6">
        <f>(32+77)/2</f>
        <v>54.5</v>
      </c>
      <c r="N4801" s="1">
        <f>(32+77)/2</f>
        <v>54.5</v>
      </c>
      <c r="O4801" s="3">
        <v>1</v>
      </c>
      <c r="P4801" s="1">
        <v>3.63</v>
      </c>
      <c r="Q4801" s="1">
        <v>3.63</v>
      </c>
      <c r="R4801" s="3">
        <v>47</v>
      </c>
      <c r="S4801" s="1">
        <v>50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50</v>
      </c>
      <c r="AB4801" s="1">
        <v>0</v>
      </c>
      <c r="AC4801" s="3">
        <v>11</v>
      </c>
      <c r="AD4801" s="1">
        <v>5.5376241999999999E-2</v>
      </c>
      <c r="AE4801" s="1">
        <v>-5.6895056560725002E-3</v>
      </c>
      <c r="AF4801" s="1">
        <v>1</v>
      </c>
      <c r="AG4801" s="1">
        <v>1</v>
      </c>
      <c r="AH4801" s="1">
        <v>11</v>
      </c>
      <c r="AI4801" s="1">
        <v>2</v>
      </c>
      <c r="AJ4801" s="1">
        <v>2</v>
      </c>
      <c r="AK4801" s="1">
        <v>51</v>
      </c>
    </row>
    <row r="4802" spans="1:37" x14ac:dyDescent="0.2">
      <c r="A4802" t="s">
        <v>4800</v>
      </c>
      <c r="B4802" t="s">
        <v>5123</v>
      </c>
      <c r="C4802" t="s">
        <v>5124</v>
      </c>
      <c r="D4802" t="s">
        <v>14386</v>
      </c>
      <c r="E4802" t="s">
        <v>6951</v>
      </c>
      <c r="F4802" s="35" t="s">
        <v>15017</v>
      </c>
      <c r="G4802" s="1" t="s">
        <v>5104</v>
      </c>
      <c r="H4802" s="1" t="s">
        <v>5104</v>
      </c>
      <c r="I4802" s="3">
        <v>1</v>
      </c>
      <c r="J4802" s="1">
        <v>0</v>
      </c>
      <c r="K4802" s="1">
        <v>0</v>
      </c>
      <c r="L4802" s="3">
        <v>1</v>
      </c>
      <c r="M4802" s="6">
        <v>52</v>
      </c>
      <c r="N4802" s="13">
        <v>52</v>
      </c>
      <c r="O4802" s="3">
        <v>44</v>
      </c>
      <c r="P4802" s="1">
        <v>3.6949999999999998</v>
      </c>
      <c r="Q4802" s="1">
        <v>3.6949999999999998</v>
      </c>
      <c r="R4802" s="3">
        <v>47</v>
      </c>
      <c r="S4802" s="1">
        <v>50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50</v>
      </c>
      <c r="AB4802" s="1">
        <v>0</v>
      </c>
      <c r="AC4802" s="3">
        <v>11</v>
      </c>
      <c r="AD4802" s="1">
        <v>5.5376241999999999E-2</v>
      </c>
      <c r="AE4802" s="1">
        <v>-5.6895056560725002E-3</v>
      </c>
      <c r="AF4802" s="1">
        <v>1</v>
      </c>
      <c r="AG4802" s="1">
        <v>1</v>
      </c>
      <c r="AH4802" s="1">
        <v>11</v>
      </c>
      <c r="AI4802" s="1">
        <v>4</v>
      </c>
      <c r="AJ4802" s="1">
        <v>4</v>
      </c>
      <c r="AK4802" s="1">
        <v>51</v>
      </c>
    </row>
    <row r="4803" spans="1:37" x14ac:dyDescent="0.2">
      <c r="A4803" t="s">
        <v>4801</v>
      </c>
      <c r="B4803" t="s">
        <v>5123</v>
      </c>
      <c r="C4803" t="s">
        <v>5124</v>
      </c>
      <c r="D4803" t="s">
        <v>14386</v>
      </c>
      <c r="E4803" t="s">
        <v>7345</v>
      </c>
      <c r="F4803" s="35" t="s">
        <v>14389</v>
      </c>
      <c r="G4803" s="1" t="s">
        <v>5104</v>
      </c>
      <c r="H4803" s="1" t="s">
        <v>5104</v>
      </c>
      <c r="I4803" s="3">
        <v>1</v>
      </c>
      <c r="J4803" s="1">
        <v>0</v>
      </c>
      <c r="K4803" s="1">
        <v>0</v>
      </c>
      <c r="L4803" s="3">
        <v>1</v>
      </c>
      <c r="M4803" s="6">
        <v>48</v>
      </c>
      <c r="N4803" s="13">
        <v>48</v>
      </c>
      <c r="O4803" s="3">
        <v>44</v>
      </c>
      <c r="P4803" s="1">
        <v>4.125</v>
      </c>
      <c r="Q4803" s="1">
        <v>4.125</v>
      </c>
      <c r="R4803" s="3">
        <v>47</v>
      </c>
      <c r="S4803" s="1">
        <v>50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50</v>
      </c>
      <c r="AB4803" s="1">
        <v>0</v>
      </c>
      <c r="AC4803" s="3">
        <v>11</v>
      </c>
      <c r="AD4803" s="1">
        <v>5.5376241999999999E-2</v>
      </c>
      <c r="AE4803" s="1">
        <v>-5.6895056560725002E-3</v>
      </c>
      <c r="AF4803" s="1">
        <v>1</v>
      </c>
      <c r="AG4803" s="1">
        <v>1</v>
      </c>
      <c r="AH4803" s="1">
        <v>11</v>
      </c>
      <c r="AI4803" s="1">
        <v>6</v>
      </c>
      <c r="AJ4803" s="1">
        <v>6</v>
      </c>
      <c r="AK4803" s="1">
        <v>51</v>
      </c>
    </row>
    <row r="4804" spans="1:37" x14ac:dyDescent="0.2">
      <c r="A4804" t="s">
        <v>4802</v>
      </c>
      <c r="B4804" t="s">
        <v>5123</v>
      </c>
      <c r="C4804" t="s">
        <v>5124</v>
      </c>
      <c r="D4804" t="s">
        <v>14386</v>
      </c>
      <c r="E4804" t="s">
        <v>11810</v>
      </c>
      <c r="F4804" s="35" t="s">
        <v>14390</v>
      </c>
      <c r="G4804" s="1" t="s">
        <v>5104</v>
      </c>
      <c r="H4804" s="1" t="s">
        <v>5104</v>
      </c>
      <c r="I4804" s="3">
        <v>1</v>
      </c>
      <c r="J4804" s="1">
        <v>0</v>
      </c>
      <c r="K4804" s="1">
        <v>0</v>
      </c>
      <c r="L4804" s="3">
        <v>1</v>
      </c>
      <c r="M4804" s="6">
        <f>(31+52)/2</f>
        <v>41.5</v>
      </c>
      <c r="N4804" s="1">
        <f>(31+52)/2</f>
        <v>41.5</v>
      </c>
      <c r="O4804" s="3">
        <v>1</v>
      </c>
      <c r="P4804" s="1">
        <v>3.63</v>
      </c>
      <c r="Q4804" s="1">
        <v>3.63</v>
      </c>
      <c r="R4804" s="3">
        <v>47</v>
      </c>
      <c r="S4804" s="1">
        <v>50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50</v>
      </c>
      <c r="AB4804" s="1">
        <v>0</v>
      </c>
      <c r="AC4804" s="3">
        <v>11</v>
      </c>
      <c r="AD4804" s="1">
        <v>5.5376241999999999E-2</v>
      </c>
      <c r="AE4804" s="1">
        <v>-5.6895056560725002E-3</v>
      </c>
      <c r="AF4804" s="1">
        <v>1</v>
      </c>
      <c r="AG4804" s="1">
        <v>1</v>
      </c>
      <c r="AH4804" s="1">
        <v>11</v>
      </c>
      <c r="AI4804" s="1">
        <v>3</v>
      </c>
      <c r="AJ4804" s="1">
        <v>3</v>
      </c>
      <c r="AK4804" s="1">
        <v>51</v>
      </c>
    </row>
    <row r="4805" spans="1:37" x14ac:dyDescent="0.2">
      <c r="A4805" t="s">
        <v>4803</v>
      </c>
      <c r="B4805" t="s">
        <v>5123</v>
      </c>
      <c r="C4805" t="s">
        <v>5124</v>
      </c>
      <c r="D4805" t="s">
        <v>14386</v>
      </c>
      <c r="E4805" t="s">
        <v>7952</v>
      </c>
      <c r="F4805" s="35" t="s">
        <v>14391</v>
      </c>
      <c r="G4805" s="1" t="s">
        <v>5104</v>
      </c>
      <c r="H4805" s="1" t="s">
        <v>5104</v>
      </c>
      <c r="I4805" s="3">
        <v>1</v>
      </c>
      <c r="J4805" s="1">
        <v>0</v>
      </c>
      <c r="K4805" s="1">
        <v>0</v>
      </c>
      <c r="L4805" s="3">
        <v>1</v>
      </c>
      <c r="M4805" s="6">
        <v>50.8</v>
      </c>
      <c r="N4805" s="13">
        <v>50.8</v>
      </c>
      <c r="O4805" s="3">
        <v>44</v>
      </c>
      <c r="P4805" s="1">
        <v>3</v>
      </c>
      <c r="Q4805" s="1">
        <v>3</v>
      </c>
      <c r="R4805" s="3">
        <v>1</v>
      </c>
      <c r="S4805" s="1">
        <v>50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50</v>
      </c>
      <c r="AB4805" s="1">
        <v>0</v>
      </c>
      <c r="AC4805" s="3">
        <v>11</v>
      </c>
      <c r="AD4805" s="1">
        <v>5.5376241999999999E-2</v>
      </c>
      <c r="AE4805" s="1">
        <v>-5.6895056560725098E-3</v>
      </c>
      <c r="AF4805" s="1">
        <v>1</v>
      </c>
      <c r="AG4805" s="1">
        <v>1</v>
      </c>
      <c r="AH4805" s="1">
        <v>11</v>
      </c>
      <c r="AI4805" s="1">
        <v>4</v>
      </c>
      <c r="AJ4805" s="1">
        <v>4</v>
      </c>
      <c r="AK4805" s="1">
        <v>51</v>
      </c>
    </row>
    <row r="4806" spans="1:37" x14ac:dyDescent="0.2">
      <c r="A4806" t="s">
        <v>4804</v>
      </c>
      <c r="B4806" t="s">
        <v>5123</v>
      </c>
      <c r="C4806" t="s">
        <v>5124</v>
      </c>
      <c r="D4806" t="s">
        <v>14386</v>
      </c>
      <c r="E4806" t="s">
        <v>6346</v>
      </c>
      <c r="F4806" s="35" t="s">
        <v>14392</v>
      </c>
      <c r="G4806" s="1" t="s">
        <v>5104</v>
      </c>
      <c r="H4806" s="1" t="s">
        <v>5104</v>
      </c>
      <c r="I4806" s="3">
        <v>1</v>
      </c>
      <c r="J4806" s="1">
        <v>0</v>
      </c>
      <c r="K4806" s="1">
        <v>0</v>
      </c>
      <c r="L4806" s="3">
        <v>1</v>
      </c>
      <c r="M4806" s="6">
        <v>60.2</v>
      </c>
      <c r="N4806" s="13">
        <v>60.2</v>
      </c>
      <c r="O4806" s="3">
        <v>44</v>
      </c>
      <c r="P4806" s="1">
        <v>3.97</v>
      </c>
      <c r="Q4806" s="1">
        <v>3.97</v>
      </c>
      <c r="R4806" s="3">
        <v>47</v>
      </c>
      <c r="S4806" s="1">
        <v>50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50</v>
      </c>
      <c r="AB4806" s="1">
        <v>0</v>
      </c>
      <c r="AC4806" s="3">
        <v>11</v>
      </c>
      <c r="AD4806" s="1">
        <v>5.5376241999999999E-2</v>
      </c>
      <c r="AE4806" s="1">
        <v>-5.6895056560725098E-3</v>
      </c>
      <c r="AF4806" s="1">
        <v>1</v>
      </c>
      <c r="AG4806" s="1">
        <v>1</v>
      </c>
      <c r="AH4806" s="1">
        <v>11</v>
      </c>
      <c r="AI4806" s="1">
        <v>5</v>
      </c>
      <c r="AJ4806" s="1">
        <v>5</v>
      </c>
      <c r="AK4806" s="1">
        <v>51</v>
      </c>
    </row>
    <row r="4807" spans="1:37" x14ac:dyDescent="0.2">
      <c r="A4807" t="s">
        <v>4805</v>
      </c>
      <c r="B4807" t="s">
        <v>5123</v>
      </c>
      <c r="C4807" t="s">
        <v>5124</v>
      </c>
      <c r="D4807" t="s">
        <v>14386</v>
      </c>
      <c r="E4807" t="s">
        <v>14393</v>
      </c>
      <c r="F4807" s="35" t="s">
        <v>15018</v>
      </c>
      <c r="G4807" s="1" t="s">
        <v>5104</v>
      </c>
      <c r="H4807" s="1" t="s">
        <v>5104</v>
      </c>
      <c r="I4807" s="3">
        <v>1</v>
      </c>
      <c r="J4807" s="1">
        <v>0</v>
      </c>
      <c r="K4807" s="1">
        <v>0</v>
      </c>
      <c r="L4807" s="3">
        <v>1</v>
      </c>
      <c r="M4807" s="6">
        <v>46.8</v>
      </c>
      <c r="N4807" s="13">
        <v>46.8</v>
      </c>
      <c r="O4807" s="3">
        <v>44</v>
      </c>
      <c r="P4807" s="1" t="s">
        <v>2</v>
      </c>
      <c r="Q4807" s="1">
        <v>3.8538749999999999</v>
      </c>
      <c r="R4807" s="3" t="s">
        <v>14989</v>
      </c>
      <c r="S4807" s="1">
        <v>50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50</v>
      </c>
      <c r="AB4807" s="1">
        <v>0</v>
      </c>
      <c r="AC4807" s="3">
        <v>11</v>
      </c>
      <c r="AD4807" s="1">
        <v>5.5376241999999999E-2</v>
      </c>
      <c r="AE4807" s="1">
        <v>-5.6895056560725098E-3</v>
      </c>
      <c r="AF4807" s="1">
        <v>1</v>
      </c>
      <c r="AG4807" s="1">
        <v>1</v>
      </c>
      <c r="AH4807" s="1">
        <v>11</v>
      </c>
      <c r="AI4807" s="1">
        <v>3</v>
      </c>
      <c r="AJ4807" s="1">
        <v>3</v>
      </c>
      <c r="AK4807" s="1">
        <v>51</v>
      </c>
    </row>
    <row r="4808" spans="1:37" x14ac:dyDescent="0.2">
      <c r="A4808" t="s">
        <v>4806</v>
      </c>
      <c r="B4808" t="s">
        <v>5181</v>
      </c>
      <c r="C4808" t="s">
        <v>5609</v>
      </c>
      <c r="D4808" t="s">
        <v>14394</v>
      </c>
      <c r="E4808" t="s">
        <v>14395</v>
      </c>
      <c r="F4808" s="35" t="s">
        <v>14396</v>
      </c>
      <c r="G4808" s="1" t="s">
        <v>5104</v>
      </c>
      <c r="H4808" s="1" t="s">
        <v>5104</v>
      </c>
      <c r="I4808" s="3">
        <v>1</v>
      </c>
      <c r="J4808" s="1">
        <v>1</v>
      </c>
      <c r="K4808" s="1">
        <v>1</v>
      </c>
      <c r="L4808" s="3">
        <v>1</v>
      </c>
      <c r="M4808" s="6">
        <v>7107.6</v>
      </c>
      <c r="N4808" s="13">
        <v>7107.6</v>
      </c>
      <c r="O4808" s="3">
        <v>44</v>
      </c>
      <c r="P4808" s="1">
        <v>2.88</v>
      </c>
      <c r="Q4808" s="1">
        <v>2.88</v>
      </c>
      <c r="R4808" s="3">
        <v>47</v>
      </c>
      <c r="S4808" s="1">
        <v>10</v>
      </c>
      <c r="T4808" s="1">
        <v>70</v>
      </c>
      <c r="U4808" s="1">
        <v>20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3">
        <v>11</v>
      </c>
      <c r="AD4808" s="1">
        <v>2.8935715000000001E-2</v>
      </c>
      <c r="AE4808" s="1">
        <v>-1.1835874987161399E-2</v>
      </c>
      <c r="AF4808" s="1">
        <v>1</v>
      </c>
      <c r="AG4808" s="1">
        <v>1</v>
      </c>
      <c r="AH4808" s="1">
        <v>11</v>
      </c>
      <c r="AI4808" s="1">
        <v>4</v>
      </c>
      <c r="AJ4808" s="1">
        <v>4</v>
      </c>
      <c r="AK4808" s="1">
        <v>51</v>
      </c>
    </row>
    <row r="4809" spans="1:37" x14ac:dyDescent="0.2">
      <c r="A4809" t="s">
        <v>4807</v>
      </c>
      <c r="B4809" t="s">
        <v>5233</v>
      </c>
      <c r="C4809" t="s">
        <v>6409</v>
      </c>
      <c r="D4809" t="s">
        <v>14397</v>
      </c>
      <c r="E4809" t="s">
        <v>14398</v>
      </c>
      <c r="F4809" s="35" t="s">
        <v>14399</v>
      </c>
      <c r="G4809" s="1" t="s">
        <v>5105</v>
      </c>
      <c r="H4809" s="1" t="s">
        <v>5105</v>
      </c>
      <c r="I4809" s="3">
        <v>1</v>
      </c>
      <c r="J4809" s="1">
        <v>1</v>
      </c>
      <c r="K4809" s="1">
        <v>1</v>
      </c>
      <c r="L4809" s="3">
        <v>1</v>
      </c>
      <c r="M4809" s="6">
        <v>32233.7</v>
      </c>
      <c r="N4809" s="13">
        <v>32233.7</v>
      </c>
      <c r="O4809" s="3">
        <v>44</v>
      </c>
      <c r="P4809" s="1">
        <v>2</v>
      </c>
      <c r="Q4809" s="1">
        <v>2</v>
      </c>
      <c r="R4809" s="3">
        <v>47</v>
      </c>
      <c r="S4809" s="1">
        <v>10</v>
      </c>
      <c r="T4809" s="1">
        <v>0</v>
      </c>
      <c r="U4809" s="1">
        <v>0</v>
      </c>
      <c r="V4809" s="1">
        <v>0</v>
      </c>
      <c r="W4809" s="1">
        <v>10</v>
      </c>
      <c r="X4809" s="1">
        <v>0</v>
      </c>
      <c r="Y4809" s="1">
        <v>30</v>
      </c>
      <c r="Z4809" s="1">
        <v>0</v>
      </c>
      <c r="AA4809" s="1">
        <v>30</v>
      </c>
      <c r="AB4809" s="1">
        <v>20</v>
      </c>
      <c r="AC4809" s="3">
        <v>11</v>
      </c>
      <c r="AD4809" s="1">
        <v>-4.9551512999999998E-2</v>
      </c>
      <c r="AE4809" s="1">
        <v>-5.3292887449350998E-2</v>
      </c>
      <c r="AF4809" s="1">
        <v>1</v>
      </c>
      <c r="AG4809" s="1">
        <v>1</v>
      </c>
      <c r="AH4809" s="1">
        <v>11</v>
      </c>
      <c r="AI4809" s="1">
        <v>12</v>
      </c>
      <c r="AJ4809" s="1">
        <v>12</v>
      </c>
      <c r="AK4809" s="1">
        <v>51</v>
      </c>
    </row>
    <row r="4810" spans="1:37" x14ac:dyDescent="0.2">
      <c r="A4810" t="s">
        <v>4808</v>
      </c>
      <c r="B4810" t="s">
        <v>7851</v>
      </c>
      <c r="C4810" t="s">
        <v>7852</v>
      </c>
      <c r="D4810" t="s">
        <v>14400</v>
      </c>
      <c r="E4810" t="s">
        <v>10069</v>
      </c>
      <c r="F4810" s="35" t="s">
        <v>14401</v>
      </c>
      <c r="G4810" s="1" t="s">
        <v>5104</v>
      </c>
      <c r="H4810" s="1" t="s">
        <v>5104</v>
      </c>
      <c r="I4810" s="3">
        <v>1</v>
      </c>
      <c r="J4810" s="1">
        <v>1</v>
      </c>
      <c r="K4810" s="1">
        <v>1</v>
      </c>
      <c r="L4810" s="3">
        <v>1</v>
      </c>
      <c r="M4810" s="6">
        <v>868</v>
      </c>
      <c r="N4810" s="13">
        <v>868</v>
      </c>
      <c r="O4810" s="3">
        <v>44</v>
      </c>
      <c r="P4810" s="1">
        <v>16.89</v>
      </c>
      <c r="Q4810" s="1">
        <v>16.89</v>
      </c>
      <c r="R4810" s="3">
        <v>47</v>
      </c>
      <c r="S4810" s="1">
        <v>90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10</v>
      </c>
      <c r="AC4810" s="3">
        <v>11</v>
      </c>
      <c r="AD4810" s="1">
        <v>7.9386037000000007E-2</v>
      </c>
      <c r="AE4810" s="1">
        <v>3.1693770937302801E-2</v>
      </c>
      <c r="AF4810" s="1">
        <v>1</v>
      </c>
      <c r="AG4810" s="1">
        <v>1</v>
      </c>
      <c r="AH4810" s="1">
        <v>11</v>
      </c>
      <c r="AI4810" s="1">
        <v>15</v>
      </c>
      <c r="AJ4810" s="1">
        <v>15</v>
      </c>
      <c r="AK4810" s="1">
        <v>51</v>
      </c>
    </row>
    <row r="4811" spans="1:37" x14ac:dyDescent="0.2">
      <c r="A4811" t="s">
        <v>4809</v>
      </c>
      <c r="B4811" t="s">
        <v>5233</v>
      </c>
      <c r="C4811" t="s">
        <v>5234</v>
      </c>
      <c r="D4811" t="s">
        <v>14402</v>
      </c>
      <c r="E4811" t="s">
        <v>14403</v>
      </c>
      <c r="F4811" s="35" t="s">
        <v>14404</v>
      </c>
      <c r="G4811" s="1" t="s">
        <v>5107</v>
      </c>
      <c r="H4811" s="1" t="s">
        <v>5107</v>
      </c>
      <c r="I4811" s="3">
        <v>1</v>
      </c>
      <c r="J4811" s="1">
        <v>1</v>
      </c>
      <c r="K4811" s="1">
        <v>1</v>
      </c>
      <c r="L4811" s="3">
        <v>1</v>
      </c>
      <c r="M4811" s="6">
        <v>19000</v>
      </c>
      <c r="N4811" s="13">
        <v>19000</v>
      </c>
      <c r="O4811" s="3">
        <v>44</v>
      </c>
      <c r="P4811" s="1">
        <v>1.6174999999999999</v>
      </c>
      <c r="Q4811" s="1">
        <v>1.6174999999999999</v>
      </c>
      <c r="R4811" s="3">
        <v>47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100</v>
      </c>
      <c r="AC4811" s="3">
        <v>11</v>
      </c>
      <c r="AD4811" s="1">
        <v>-9.0224465000000004E-2</v>
      </c>
      <c r="AE4811" s="1">
        <v>7.4363546281954407E-2</v>
      </c>
      <c r="AF4811" s="1">
        <v>1</v>
      </c>
      <c r="AG4811" s="1">
        <v>1</v>
      </c>
      <c r="AH4811" s="1">
        <v>11</v>
      </c>
      <c r="AI4811" s="1">
        <v>3</v>
      </c>
      <c r="AJ4811" s="1">
        <v>3</v>
      </c>
      <c r="AK4811" s="1">
        <v>51</v>
      </c>
    </row>
    <row r="4812" spans="1:37" x14ac:dyDescent="0.2">
      <c r="A4812" t="s">
        <v>4810</v>
      </c>
      <c r="B4812" t="s">
        <v>5123</v>
      </c>
      <c r="C4812" t="s">
        <v>5124</v>
      </c>
      <c r="D4812" t="s">
        <v>14405</v>
      </c>
      <c r="E4812" t="s">
        <v>14406</v>
      </c>
      <c r="F4812" s="35" t="s">
        <v>14407</v>
      </c>
      <c r="G4812" s="1" t="s">
        <v>5104</v>
      </c>
      <c r="H4812" s="1" t="s">
        <v>5104</v>
      </c>
      <c r="I4812" s="3">
        <v>1</v>
      </c>
      <c r="J4812" s="1">
        <v>0</v>
      </c>
      <c r="K4812" s="1">
        <v>0</v>
      </c>
      <c r="L4812" s="3">
        <v>1</v>
      </c>
      <c r="M4812" s="6">
        <v>80</v>
      </c>
      <c r="N4812" s="13">
        <v>80</v>
      </c>
      <c r="O4812" s="3">
        <v>1</v>
      </c>
      <c r="P4812" s="1">
        <v>4</v>
      </c>
      <c r="Q4812" s="1">
        <v>4</v>
      </c>
      <c r="R4812" s="3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20</v>
      </c>
      <c r="Z4812" s="1">
        <v>10</v>
      </c>
      <c r="AA4812" s="1">
        <v>10</v>
      </c>
      <c r="AB4812" s="1">
        <v>60</v>
      </c>
      <c r="AC4812" s="3">
        <v>11</v>
      </c>
      <c r="AD4812" s="1">
        <v>-9.4472603000000002E-2</v>
      </c>
      <c r="AE4812" s="1">
        <v>3.3155414637171302E-3</v>
      </c>
      <c r="AF4812" s="1">
        <v>2</v>
      </c>
      <c r="AG4812" s="1">
        <v>2</v>
      </c>
      <c r="AH4812" s="1">
        <v>11</v>
      </c>
      <c r="AI4812" s="1">
        <v>4</v>
      </c>
      <c r="AJ4812" s="1">
        <v>4</v>
      </c>
      <c r="AK4812" s="1">
        <v>51</v>
      </c>
    </row>
    <row r="4813" spans="1:37" x14ac:dyDescent="0.2">
      <c r="A4813" t="s">
        <v>4811</v>
      </c>
      <c r="B4813" t="s">
        <v>5123</v>
      </c>
      <c r="C4813" t="s">
        <v>5124</v>
      </c>
      <c r="D4813" t="s">
        <v>14405</v>
      </c>
      <c r="E4813" t="s">
        <v>14408</v>
      </c>
      <c r="F4813" s="35" t="s">
        <v>14409</v>
      </c>
      <c r="G4813" s="1" t="s">
        <v>5104</v>
      </c>
      <c r="H4813" s="1" t="s">
        <v>5104</v>
      </c>
      <c r="I4813" s="3">
        <v>1</v>
      </c>
      <c r="J4813" s="1">
        <v>0</v>
      </c>
      <c r="K4813" s="1">
        <v>0</v>
      </c>
      <c r="L4813" s="3">
        <v>1</v>
      </c>
      <c r="M4813" s="6">
        <v>124.7</v>
      </c>
      <c r="N4813" s="13">
        <v>124.7</v>
      </c>
      <c r="O4813" s="3">
        <v>44</v>
      </c>
      <c r="P4813" s="1">
        <v>1.8</v>
      </c>
      <c r="Q4813" s="1">
        <v>1.8</v>
      </c>
      <c r="R4813" s="3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20</v>
      </c>
      <c r="Z4813" s="1">
        <v>10</v>
      </c>
      <c r="AA4813" s="1">
        <v>10</v>
      </c>
      <c r="AB4813" s="1">
        <v>60</v>
      </c>
      <c r="AC4813" s="3">
        <v>11</v>
      </c>
      <c r="AD4813" s="1">
        <v>-9.4472603000000002E-2</v>
      </c>
      <c r="AE4813" s="1">
        <v>3.3155414637171302E-3</v>
      </c>
      <c r="AF4813" s="1">
        <v>2</v>
      </c>
      <c r="AG4813" s="1">
        <v>2</v>
      </c>
      <c r="AH4813" s="1">
        <v>11</v>
      </c>
      <c r="AI4813" s="1">
        <v>1</v>
      </c>
      <c r="AJ4813" s="1">
        <v>1</v>
      </c>
      <c r="AK4813" s="1">
        <v>51</v>
      </c>
    </row>
    <row r="4814" spans="1:37" x14ac:dyDescent="0.2">
      <c r="A4814" t="s">
        <v>4812</v>
      </c>
      <c r="B4814" t="s">
        <v>5123</v>
      </c>
      <c r="C4814" t="s">
        <v>5124</v>
      </c>
      <c r="D4814" t="s">
        <v>14405</v>
      </c>
      <c r="E4814" t="s">
        <v>14410</v>
      </c>
      <c r="F4814" s="35" t="s">
        <v>14411</v>
      </c>
      <c r="G4814" s="1" t="s">
        <v>5104</v>
      </c>
      <c r="H4814" s="1" t="s">
        <v>5104</v>
      </c>
      <c r="I4814" s="3">
        <v>1</v>
      </c>
      <c r="J4814" s="1">
        <v>0</v>
      </c>
      <c r="K4814" s="1">
        <v>0</v>
      </c>
      <c r="L4814" s="3">
        <v>1</v>
      </c>
      <c r="M4814" s="6">
        <v>80.5</v>
      </c>
      <c r="N4814" s="13">
        <v>80.5</v>
      </c>
      <c r="O4814" s="3">
        <v>44</v>
      </c>
      <c r="P4814" s="1">
        <v>3.15</v>
      </c>
      <c r="Q4814" s="1">
        <v>3.15</v>
      </c>
      <c r="R4814" s="3">
        <v>47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20</v>
      </c>
      <c r="Z4814" s="1">
        <v>10</v>
      </c>
      <c r="AA4814" s="1">
        <v>10</v>
      </c>
      <c r="AB4814" s="1">
        <v>60</v>
      </c>
      <c r="AC4814" s="3">
        <v>11</v>
      </c>
      <c r="AD4814" s="1">
        <v>-9.4472603000000002E-2</v>
      </c>
      <c r="AE4814" s="1">
        <v>3.3155414637171302E-3</v>
      </c>
      <c r="AF4814" s="1">
        <v>2</v>
      </c>
      <c r="AG4814" s="1">
        <v>2</v>
      </c>
      <c r="AH4814" s="1">
        <v>11</v>
      </c>
      <c r="AI4814" s="1">
        <v>1</v>
      </c>
      <c r="AJ4814" s="1">
        <v>1</v>
      </c>
      <c r="AK4814" s="1">
        <v>51</v>
      </c>
    </row>
    <row r="4815" spans="1:37" x14ac:dyDescent="0.2">
      <c r="A4815" t="s">
        <v>4813</v>
      </c>
      <c r="B4815" t="s">
        <v>5123</v>
      </c>
      <c r="C4815" t="s">
        <v>5124</v>
      </c>
      <c r="D4815" t="s">
        <v>14405</v>
      </c>
      <c r="E4815" t="s">
        <v>10003</v>
      </c>
      <c r="F4815" s="35" t="s">
        <v>14412</v>
      </c>
      <c r="G4815" s="1" t="s">
        <v>5104</v>
      </c>
      <c r="H4815" s="1" t="s">
        <v>5104</v>
      </c>
      <c r="I4815" s="3">
        <v>1</v>
      </c>
      <c r="J4815" s="1">
        <v>0</v>
      </c>
      <c r="K4815" s="1">
        <v>0</v>
      </c>
      <c r="L4815" s="3">
        <v>1</v>
      </c>
      <c r="M4815" s="6">
        <v>72</v>
      </c>
      <c r="N4815" s="13">
        <v>72</v>
      </c>
      <c r="O4815" s="3">
        <v>44</v>
      </c>
      <c r="P4815" s="1" t="s">
        <v>2</v>
      </c>
      <c r="Q4815" s="1">
        <v>3.3481000000000001</v>
      </c>
      <c r="R4815" s="3" t="s">
        <v>14989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20</v>
      </c>
      <c r="Z4815" s="1">
        <v>10</v>
      </c>
      <c r="AA4815" s="1">
        <v>10</v>
      </c>
      <c r="AB4815" s="1">
        <v>60</v>
      </c>
      <c r="AC4815" s="3">
        <v>11</v>
      </c>
      <c r="AD4815" s="1">
        <v>-9.4472603000000002E-2</v>
      </c>
      <c r="AE4815" s="1">
        <v>3.3155414637171302E-3</v>
      </c>
      <c r="AF4815" s="1">
        <v>2</v>
      </c>
      <c r="AG4815" s="1">
        <v>2</v>
      </c>
      <c r="AH4815" s="1">
        <v>11</v>
      </c>
      <c r="AI4815" s="1">
        <v>1</v>
      </c>
      <c r="AJ4815" s="1">
        <v>1</v>
      </c>
      <c r="AK4815" s="1">
        <v>51</v>
      </c>
    </row>
    <row r="4816" spans="1:37" x14ac:dyDescent="0.2">
      <c r="A4816" t="s">
        <v>4814</v>
      </c>
      <c r="B4816" t="s">
        <v>5123</v>
      </c>
      <c r="C4816" t="s">
        <v>5131</v>
      </c>
      <c r="D4816" t="s">
        <v>14413</v>
      </c>
      <c r="E4816" t="s">
        <v>14414</v>
      </c>
      <c r="F4816" s="35" t="s">
        <v>14415</v>
      </c>
      <c r="G4816" s="1" t="s">
        <v>5104</v>
      </c>
      <c r="H4816" s="1" t="s">
        <v>5104</v>
      </c>
      <c r="I4816" s="3">
        <v>1</v>
      </c>
      <c r="J4816" s="1">
        <v>0</v>
      </c>
      <c r="K4816" s="1">
        <v>0</v>
      </c>
      <c r="L4816" s="3">
        <v>1</v>
      </c>
      <c r="M4816" s="6">
        <v>24</v>
      </c>
      <c r="N4816" s="13">
        <v>24</v>
      </c>
      <c r="O4816" s="3">
        <v>44</v>
      </c>
      <c r="P4816" s="1" t="s">
        <v>2</v>
      </c>
      <c r="Q4816" s="1">
        <v>3.9861</v>
      </c>
      <c r="R4816" s="3" t="s">
        <v>14989</v>
      </c>
      <c r="S4816" s="1">
        <v>20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10</v>
      </c>
      <c r="Z4816" s="1">
        <v>0</v>
      </c>
      <c r="AA4816" s="1">
        <v>40</v>
      </c>
      <c r="AB4816" s="1">
        <v>30</v>
      </c>
      <c r="AC4816" s="3">
        <v>11</v>
      </c>
      <c r="AD4816" s="1">
        <v>-3.6722113000000001E-2</v>
      </c>
      <c r="AE4816" s="1">
        <v>-5.4924045430880799E-3</v>
      </c>
      <c r="AF4816" s="1">
        <v>1</v>
      </c>
      <c r="AG4816" s="1">
        <v>1</v>
      </c>
      <c r="AH4816" s="1">
        <v>11</v>
      </c>
      <c r="AI4816" s="1">
        <v>3</v>
      </c>
      <c r="AJ4816" s="1">
        <v>3</v>
      </c>
      <c r="AK4816" s="1">
        <v>51</v>
      </c>
    </row>
    <row r="4817" spans="1:37" x14ac:dyDescent="0.2">
      <c r="A4817" t="s">
        <v>4815</v>
      </c>
      <c r="B4817" t="s">
        <v>5123</v>
      </c>
      <c r="C4817" t="s">
        <v>5131</v>
      </c>
      <c r="D4817" t="s">
        <v>14413</v>
      </c>
      <c r="E4817" t="s">
        <v>14416</v>
      </c>
      <c r="F4817" s="35" t="s">
        <v>14417</v>
      </c>
      <c r="G4817" s="1" t="s">
        <v>5104</v>
      </c>
      <c r="H4817" s="1" t="s">
        <v>5104</v>
      </c>
      <c r="I4817" s="3">
        <v>1</v>
      </c>
      <c r="J4817" s="1">
        <v>0</v>
      </c>
      <c r="K4817" s="1">
        <v>0</v>
      </c>
      <c r="L4817" s="3">
        <v>1</v>
      </c>
      <c r="M4817" s="6">
        <v>24</v>
      </c>
      <c r="N4817" s="13">
        <v>24</v>
      </c>
      <c r="O4817" s="3">
        <v>44</v>
      </c>
      <c r="P4817" s="1">
        <v>2.5</v>
      </c>
      <c r="Q4817" s="1">
        <v>2.5</v>
      </c>
      <c r="R4817" s="3">
        <v>1</v>
      </c>
      <c r="S4817" s="1">
        <v>20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10</v>
      </c>
      <c r="Z4817" s="1">
        <v>0</v>
      </c>
      <c r="AA4817" s="1">
        <v>40</v>
      </c>
      <c r="AB4817" s="1">
        <v>30</v>
      </c>
      <c r="AC4817" s="3">
        <v>11</v>
      </c>
      <c r="AD4817" s="1">
        <v>-3.6722113000000001E-2</v>
      </c>
      <c r="AE4817" s="1">
        <v>-5.4924045430880799E-3</v>
      </c>
      <c r="AF4817" s="1">
        <v>1</v>
      </c>
      <c r="AG4817" s="1">
        <v>1</v>
      </c>
      <c r="AH4817" s="1">
        <v>11</v>
      </c>
      <c r="AI4817" s="1">
        <v>5</v>
      </c>
      <c r="AJ4817" s="1">
        <v>5</v>
      </c>
      <c r="AK4817" s="1">
        <v>51</v>
      </c>
    </row>
    <row r="4818" spans="1:37" x14ac:dyDescent="0.2">
      <c r="A4818" t="s">
        <v>4816</v>
      </c>
      <c r="B4818" t="s">
        <v>5123</v>
      </c>
      <c r="C4818" t="s">
        <v>5124</v>
      </c>
      <c r="D4818" t="s">
        <v>14418</v>
      </c>
      <c r="E4818" t="s">
        <v>5200</v>
      </c>
      <c r="F4818" s="35" t="s">
        <v>14419</v>
      </c>
      <c r="G4818" s="1" t="s">
        <v>5104</v>
      </c>
      <c r="H4818" s="1" t="s">
        <v>5104</v>
      </c>
      <c r="I4818" s="3">
        <v>1</v>
      </c>
      <c r="J4818" s="1">
        <v>1</v>
      </c>
      <c r="K4818" s="1">
        <v>1</v>
      </c>
      <c r="L4818" s="3">
        <v>1</v>
      </c>
      <c r="M4818" s="6">
        <v>75.099999999999994</v>
      </c>
      <c r="N4818" s="13">
        <v>75.099999999999994</v>
      </c>
      <c r="O4818" s="3">
        <v>44</v>
      </c>
      <c r="P4818" s="1">
        <v>1.33</v>
      </c>
      <c r="Q4818" s="1">
        <v>1.33</v>
      </c>
      <c r="R4818" s="3">
        <v>47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50</v>
      </c>
      <c r="AB4818" s="1">
        <v>50</v>
      </c>
      <c r="AC4818" s="3">
        <v>11</v>
      </c>
      <c r="AD4818" s="1">
        <v>-8.8843203999999995E-2</v>
      </c>
      <c r="AE4818" s="1">
        <v>3.0219422104284899E-2</v>
      </c>
      <c r="AF4818" s="1">
        <v>3</v>
      </c>
      <c r="AG4818" s="1">
        <v>3</v>
      </c>
      <c r="AH4818" s="1">
        <v>11</v>
      </c>
      <c r="AI4818" s="1">
        <v>1</v>
      </c>
      <c r="AJ4818" s="1">
        <v>1</v>
      </c>
      <c r="AK4818" s="1">
        <v>51</v>
      </c>
    </row>
    <row r="4819" spans="1:37" x14ac:dyDescent="0.2">
      <c r="A4819" t="s">
        <v>4817</v>
      </c>
      <c r="B4819" t="s">
        <v>5123</v>
      </c>
      <c r="C4819" t="s">
        <v>5124</v>
      </c>
      <c r="D4819" t="s">
        <v>14418</v>
      </c>
      <c r="E4819" t="s">
        <v>11925</v>
      </c>
      <c r="F4819" s="35" t="s">
        <v>14420</v>
      </c>
      <c r="G4819" s="1" t="s">
        <v>5104</v>
      </c>
      <c r="H4819" s="1" t="s">
        <v>5104</v>
      </c>
      <c r="I4819" s="3">
        <v>2</v>
      </c>
      <c r="J4819" s="1">
        <v>1</v>
      </c>
      <c r="K4819" s="1">
        <v>1</v>
      </c>
      <c r="L4819" s="3">
        <v>1</v>
      </c>
      <c r="M4819" s="6">
        <v>61.9</v>
      </c>
      <c r="N4819" s="13">
        <v>61.9</v>
      </c>
      <c r="O4819" s="3">
        <v>44</v>
      </c>
      <c r="P4819" s="1" t="s">
        <v>2</v>
      </c>
      <c r="Q4819" s="1">
        <v>2.5182000000000002</v>
      </c>
      <c r="R4819" s="3" t="s">
        <v>14989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50</v>
      </c>
      <c r="AB4819" s="1">
        <v>50</v>
      </c>
      <c r="AC4819" s="3">
        <v>44</v>
      </c>
      <c r="AD4819" s="1">
        <v>-8.8843203999999995E-2</v>
      </c>
      <c r="AE4819" s="1">
        <v>3.0219422104285E-2</v>
      </c>
      <c r="AF4819" s="1">
        <v>3</v>
      </c>
      <c r="AG4819" s="1">
        <v>3</v>
      </c>
      <c r="AH4819" s="1">
        <v>1</v>
      </c>
      <c r="AI4819" s="1">
        <v>2</v>
      </c>
      <c r="AJ4819" s="1">
        <v>2</v>
      </c>
      <c r="AK4819" s="1">
        <v>51</v>
      </c>
    </row>
    <row r="4820" spans="1:37" x14ac:dyDescent="0.2">
      <c r="A4820" t="s">
        <v>4818</v>
      </c>
      <c r="B4820" t="s">
        <v>5123</v>
      </c>
      <c r="C4820" t="s">
        <v>5124</v>
      </c>
      <c r="D4820" t="s">
        <v>14418</v>
      </c>
      <c r="E4820" t="s">
        <v>6274</v>
      </c>
      <c r="F4820" s="35" t="s">
        <v>14421</v>
      </c>
      <c r="G4820" s="1" t="s">
        <v>5104</v>
      </c>
      <c r="H4820" s="1" t="s">
        <v>5104</v>
      </c>
      <c r="I4820" s="3">
        <v>2</v>
      </c>
      <c r="J4820" s="1">
        <v>0</v>
      </c>
      <c r="K4820" s="1">
        <v>0</v>
      </c>
      <c r="L4820" s="3">
        <v>1</v>
      </c>
      <c r="M4820" s="6">
        <v>61.9</v>
      </c>
      <c r="N4820" s="13">
        <v>61.9</v>
      </c>
      <c r="O4820" s="3">
        <v>44</v>
      </c>
      <c r="P4820" s="1">
        <v>1.33</v>
      </c>
      <c r="Q4820" s="1">
        <v>1.33</v>
      </c>
      <c r="R4820" s="3">
        <v>47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50</v>
      </c>
      <c r="AB4820" s="1">
        <v>50</v>
      </c>
      <c r="AC4820" s="3">
        <v>11</v>
      </c>
      <c r="AD4820" s="1">
        <v>-8.8843203999999995E-2</v>
      </c>
      <c r="AE4820" s="1">
        <v>3.0219422104285E-2</v>
      </c>
      <c r="AF4820" s="1">
        <v>3</v>
      </c>
      <c r="AG4820" s="1">
        <v>3</v>
      </c>
      <c r="AH4820" s="1">
        <v>11</v>
      </c>
      <c r="AI4820" s="1">
        <v>1</v>
      </c>
      <c r="AJ4820" s="1">
        <v>1</v>
      </c>
      <c r="AK4820" s="1">
        <v>51</v>
      </c>
    </row>
    <row r="4821" spans="1:37" x14ac:dyDescent="0.2">
      <c r="A4821" t="s">
        <v>4819</v>
      </c>
      <c r="B4821" t="s">
        <v>5123</v>
      </c>
      <c r="C4821" t="s">
        <v>5131</v>
      </c>
      <c r="D4821" t="s">
        <v>14422</v>
      </c>
      <c r="E4821" t="s">
        <v>13729</v>
      </c>
      <c r="F4821" s="35" t="s">
        <v>14423</v>
      </c>
      <c r="G4821" s="1" t="s">
        <v>5105</v>
      </c>
      <c r="H4821" s="1" t="s">
        <v>5105</v>
      </c>
      <c r="I4821" s="3">
        <v>1</v>
      </c>
      <c r="J4821" s="1">
        <v>0</v>
      </c>
      <c r="K4821" s="1">
        <v>0</v>
      </c>
      <c r="L4821" s="3">
        <v>1</v>
      </c>
      <c r="M4821" s="6">
        <v>19.899999999999999</v>
      </c>
      <c r="N4821" s="13">
        <v>19.899999999999999</v>
      </c>
      <c r="O4821" s="3">
        <v>44</v>
      </c>
      <c r="P4821" s="1">
        <v>4</v>
      </c>
      <c r="Q4821" s="1">
        <v>4</v>
      </c>
      <c r="R4821" s="3">
        <v>1</v>
      </c>
      <c r="S4821" s="1">
        <v>20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10</v>
      </c>
      <c r="Z4821" s="1">
        <v>0</v>
      </c>
      <c r="AA4821" s="1">
        <v>40</v>
      </c>
      <c r="AB4821" s="1">
        <v>30</v>
      </c>
      <c r="AC4821" s="3">
        <v>11</v>
      </c>
      <c r="AD4821" s="1">
        <v>-3.6722113000000001E-2</v>
      </c>
      <c r="AE4821" s="1">
        <v>-5.4924045430880704E-3</v>
      </c>
      <c r="AF4821" s="1">
        <v>1</v>
      </c>
      <c r="AG4821" s="1">
        <v>1</v>
      </c>
      <c r="AH4821" s="1">
        <v>11</v>
      </c>
      <c r="AI4821" s="1">
        <v>5</v>
      </c>
      <c r="AJ4821" s="1">
        <v>5</v>
      </c>
      <c r="AK4821" s="1">
        <v>51</v>
      </c>
    </row>
    <row r="4822" spans="1:37" x14ac:dyDescent="0.2">
      <c r="A4822" t="s">
        <v>4820</v>
      </c>
      <c r="B4822" t="s">
        <v>5412</v>
      </c>
      <c r="C4822" t="s">
        <v>5413</v>
      </c>
      <c r="D4822" t="s">
        <v>14424</v>
      </c>
      <c r="E4822" t="s">
        <v>14425</v>
      </c>
      <c r="F4822" s="35" t="s">
        <v>14426</v>
      </c>
      <c r="G4822" s="1" t="s">
        <v>5105</v>
      </c>
      <c r="H4822" s="1" t="s">
        <v>5105</v>
      </c>
      <c r="I4822" s="3">
        <v>1</v>
      </c>
      <c r="J4822" s="1">
        <v>0</v>
      </c>
      <c r="K4822" s="1">
        <v>0</v>
      </c>
      <c r="L4822" s="3">
        <v>1</v>
      </c>
      <c r="M4822" s="6">
        <v>17049.8</v>
      </c>
      <c r="N4822" s="13">
        <v>17049.8</v>
      </c>
      <c r="O4822" s="3">
        <v>44</v>
      </c>
      <c r="P4822" s="1">
        <v>1.0049999999999999</v>
      </c>
      <c r="Q4822" s="1">
        <v>1.0049999999999999</v>
      </c>
      <c r="R4822" s="3">
        <v>47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100</v>
      </c>
      <c r="AC4822" s="3">
        <v>11</v>
      </c>
      <c r="AD4822" s="1">
        <v>-9.0224465000000004E-2</v>
      </c>
      <c r="AE4822" s="1">
        <v>7.4363546281954407E-2</v>
      </c>
      <c r="AF4822" s="1">
        <v>1</v>
      </c>
      <c r="AG4822" s="1">
        <v>1</v>
      </c>
      <c r="AH4822" s="1">
        <v>11</v>
      </c>
      <c r="AI4822" s="1">
        <v>2</v>
      </c>
      <c r="AJ4822" s="1">
        <v>2</v>
      </c>
      <c r="AK4822" s="1">
        <v>51</v>
      </c>
    </row>
    <row r="4823" spans="1:37" x14ac:dyDescent="0.2">
      <c r="A4823" t="s">
        <v>4821</v>
      </c>
      <c r="B4823" t="s">
        <v>5123</v>
      </c>
      <c r="C4823" t="s">
        <v>5131</v>
      </c>
      <c r="D4823" t="s">
        <v>14427</v>
      </c>
      <c r="E4823" t="s">
        <v>14428</v>
      </c>
      <c r="F4823" s="35" t="s">
        <v>14429</v>
      </c>
      <c r="G4823" s="1" t="s">
        <v>2</v>
      </c>
      <c r="H4823" s="1" t="s">
        <v>5104</v>
      </c>
      <c r="I4823" s="14" t="s">
        <v>14989</v>
      </c>
      <c r="J4823" s="1" t="s">
        <v>2</v>
      </c>
      <c r="K4823" s="1">
        <v>0</v>
      </c>
      <c r="L4823" s="14" t="s">
        <v>14989</v>
      </c>
      <c r="M4823" s="6">
        <v>249.5</v>
      </c>
      <c r="N4823" s="13">
        <v>249.5</v>
      </c>
      <c r="O4823" s="3">
        <v>44</v>
      </c>
      <c r="P4823" s="1">
        <v>1</v>
      </c>
      <c r="Q4823" s="1">
        <v>1</v>
      </c>
      <c r="R4823" s="3">
        <v>1</v>
      </c>
      <c r="S4823" s="1">
        <v>20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30</v>
      </c>
      <c r="Z4823" s="1">
        <v>0</v>
      </c>
      <c r="AA4823" s="1">
        <v>30</v>
      </c>
      <c r="AB4823" s="1">
        <v>20</v>
      </c>
      <c r="AC4823" s="3">
        <v>11</v>
      </c>
      <c r="AD4823" s="1">
        <v>-3.2059775999999998E-2</v>
      </c>
      <c r="AE4823" s="1">
        <v>-4.6282374712855297E-2</v>
      </c>
      <c r="AF4823" s="1">
        <v>2</v>
      </c>
      <c r="AG4823" s="1">
        <v>2</v>
      </c>
      <c r="AH4823" s="1">
        <v>11</v>
      </c>
      <c r="AI4823" s="1">
        <v>1</v>
      </c>
      <c r="AJ4823" s="1">
        <v>1</v>
      </c>
      <c r="AK4823" s="1">
        <v>51</v>
      </c>
    </row>
    <row r="4824" spans="1:37" x14ac:dyDescent="0.2">
      <c r="A4824" t="s">
        <v>4822</v>
      </c>
      <c r="B4824" t="s">
        <v>5123</v>
      </c>
      <c r="C4824" t="s">
        <v>5131</v>
      </c>
      <c r="D4824" t="s">
        <v>14427</v>
      </c>
      <c r="E4824" t="s">
        <v>5717</v>
      </c>
      <c r="F4824" s="35" t="s">
        <v>14430</v>
      </c>
      <c r="G4824" s="1" t="s">
        <v>5104</v>
      </c>
      <c r="H4824" s="1" t="s">
        <v>5104</v>
      </c>
      <c r="I4824" s="3">
        <v>1</v>
      </c>
      <c r="J4824" s="1">
        <v>0</v>
      </c>
      <c r="K4824" s="1">
        <v>0</v>
      </c>
      <c r="L4824" s="3">
        <v>1</v>
      </c>
      <c r="M4824" s="6">
        <v>88</v>
      </c>
      <c r="N4824" s="13">
        <v>88</v>
      </c>
      <c r="O4824" s="3">
        <v>44</v>
      </c>
      <c r="P4824" s="1">
        <v>2.5</v>
      </c>
      <c r="Q4824" s="1">
        <v>2.5</v>
      </c>
      <c r="R4824" s="3">
        <v>1</v>
      </c>
      <c r="S4824" s="1">
        <v>20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30</v>
      </c>
      <c r="Z4824" s="1">
        <v>0</v>
      </c>
      <c r="AA4824" s="1">
        <v>30</v>
      </c>
      <c r="AB4824" s="1">
        <v>20</v>
      </c>
      <c r="AC4824" s="3">
        <v>11</v>
      </c>
      <c r="AD4824" s="1">
        <v>-3.2059775999999998E-2</v>
      </c>
      <c r="AE4824" s="1">
        <v>-4.6282374712855297E-2</v>
      </c>
      <c r="AF4824" s="1">
        <v>2</v>
      </c>
      <c r="AG4824" s="1">
        <v>2</v>
      </c>
      <c r="AH4824" s="1">
        <v>11</v>
      </c>
      <c r="AI4824" s="1">
        <v>1</v>
      </c>
      <c r="AJ4824" s="1">
        <v>1</v>
      </c>
      <c r="AK4824" s="1">
        <v>51</v>
      </c>
    </row>
    <row r="4825" spans="1:37" x14ac:dyDescent="0.2">
      <c r="A4825" t="s">
        <v>4823</v>
      </c>
      <c r="B4825" t="s">
        <v>5123</v>
      </c>
      <c r="C4825" t="s">
        <v>5131</v>
      </c>
      <c r="D4825" t="s">
        <v>14427</v>
      </c>
      <c r="E4825" t="s">
        <v>14431</v>
      </c>
      <c r="F4825" s="35" t="s">
        <v>14432</v>
      </c>
      <c r="G4825" s="1" t="s">
        <v>5104</v>
      </c>
      <c r="H4825" s="1" t="s">
        <v>5104</v>
      </c>
      <c r="I4825" s="3">
        <v>1</v>
      </c>
      <c r="J4825" s="1">
        <v>0</v>
      </c>
      <c r="K4825" s="1">
        <v>0</v>
      </c>
      <c r="L4825" s="3">
        <v>1</v>
      </c>
      <c r="M4825" s="6">
        <v>36</v>
      </c>
      <c r="N4825" s="13">
        <v>36</v>
      </c>
      <c r="O4825" s="3">
        <v>44</v>
      </c>
      <c r="P4825" s="1">
        <v>3</v>
      </c>
      <c r="Q4825" s="1">
        <v>3</v>
      </c>
      <c r="R4825" s="3">
        <v>1</v>
      </c>
      <c r="S4825" s="1">
        <v>20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30</v>
      </c>
      <c r="Z4825" s="1">
        <v>0</v>
      </c>
      <c r="AA4825" s="1">
        <v>30</v>
      </c>
      <c r="AB4825" s="1">
        <v>20</v>
      </c>
      <c r="AC4825" s="3">
        <v>11</v>
      </c>
      <c r="AD4825" s="1">
        <v>-3.2059775999999998E-2</v>
      </c>
      <c r="AE4825" s="1">
        <v>-4.6282374712855297E-2</v>
      </c>
      <c r="AF4825" s="1">
        <v>2</v>
      </c>
      <c r="AG4825" s="1">
        <v>2</v>
      </c>
      <c r="AH4825" s="1">
        <v>11</v>
      </c>
      <c r="AI4825" s="1">
        <v>4</v>
      </c>
      <c r="AJ4825" s="1">
        <v>4</v>
      </c>
      <c r="AK4825" s="1">
        <v>51</v>
      </c>
    </row>
    <row r="4826" spans="1:37" x14ac:dyDescent="0.2">
      <c r="A4826" t="s">
        <v>4824</v>
      </c>
      <c r="B4826" t="s">
        <v>5123</v>
      </c>
      <c r="C4826" t="s">
        <v>5131</v>
      </c>
      <c r="D4826" t="s">
        <v>14427</v>
      </c>
      <c r="E4826" t="s">
        <v>14433</v>
      </c>
      <c r="F4826" s="35" t="s">
        <v>14434</v>
      </c>
      <c r="G4826" s="1" t="s">
        <v>5104</v>
      </c>
      <c r="H4826" s="1" t="s">
        <v>5104</v>
      </c>
      <c r="I4826" s="3">
        <v>1</v>
      </c>
      <c r="J4826" s="1">
        <v>0</v>
      </c>
      <c r="K4826" s="1">
        <v>0</v>
      </c>
      <c r="L4826" s="3">
        <v>1</v>
      </c>
      <c r="M4826" s="6">
        <v>114.5</v>
      </c>
      <c r="N4826" s="13">
        <v>114.5</v>
      </c>
      <c r="O4826" s="3">
        <v>44</v>
      </c>
      <c r="P4826" s="1" t="s">
        <v>2</v>
      </c>
      <c r="Q4826" s="1">
        <v>4.0452000000000004</v>
      </c>
      <c r="R4826" s="3" t="s">
        <v>14989</v>
      </c>
      <c r="S4826" s="1">
        <v>20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30</v>
      </c>
      <c r="Z4826" s="1">
        <v>0</v>
      </c>
      <c r="AA4826" s="1">
        <v>30</v>
      </c>
      <c r="AB4826" s="1">
        <v>20</v>
      </c>
      <c r="AC4826" s="3">
        <v>11</v>
      </c>
      <c r="AD4826" s="1">
        <v>-3.2059775999999998E-2</v>
      </c>
      <c r="AE4826" s="1">
        <v>-4.6282374712855297E-2</v>
      </c>
      <c r="AF4826" s="1">
        <v>2</v>
      </c>
      <c r="AG4826" s="1">
        <v>2</v>
      </c>
      <c r="AH4826" s="1">
        <v>11</v>
      </c>
      <c r="AI4826" s="1">
        <v>3</v>
      </c>
      <c r="AJ4826" s="1">
        <v>3</v>
      </c>
      <c r="AK4826" s="1">
        <v>51</v>
      </c>
    </row>
    <row r="4827" spans="1:37" x14ac:dyDescent="0.2">
      <c r="A4827" t="s">
        <v>4825</v>
      </c>
      <c r="B4827" t="s">
        <v>5123</v>
      </c>
      <c r="C4827" t="s">
        <v>5131</v>
      </c>
      <c r="D4827" t="s">
        <v>14427</v>
      </c>
      <c r="E4827" t="s">
        <v>14435</v>
      </c>
      <c r="F4827" s="35" t="s">
        <v>14939</v>
      </c>
      <c r="G4827" s="1" t="s">
        <v>5104</v>
      </c>
      <c r="H4827" s="1" t="s">
        <v>5104</v>
      </c>
      <c r="I4827" s="3">
        <v>1</v>
      </c>
      <c r="J4827" s="1">
        <v>0</v>
      </c>
      <c r="K4827" s="1">
        <v>0</v>
      </c>
      <c r="L4827" s="3">
        <v>1</v>
      </c>
      <c r="M4827" s="6">
        <v>95.9</v>
      </c>
      <c r="N4827" s="13">
        <v>95.9</v>
      </c>
      <c r="O4827" s="3">
        <v>44</v>
      </c>
      <c r="P4827" s="1" t="s">
        <v>2</v>
      </c>
      <c r="Q4827" s="1">
        <v>2.9598</v>
      </c>
      <c r="R4827" s="3" t="s">
        <v>14989</v>
      </c>
      <c r="S4827" s="1">
        <v>20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30</v>
      </c>
      <c r="Z4827" s="1">
        <v>0</v>
      </c>
      <c r="AA4827" s="1">
        <v>30</v>
      </c>
      <c r="AB4827" s="1">
        <v>20</v>
      </c>
      <c r="AC4827" s="3">
        <v>11</v>
      </c>
      <c r="AD4827" s="1">
        <v>-3.2059775999999998E-2</v>
      </c>
      <c r="AE4827" s="1">
        <v>-4.6282374712855297E-2</v>
      </c>
      <c r="AF4827" s="1">
        <v>2</v>
      </c>
      <c r="AG4827" s="1">
        <v>2</v>
      </c>
      <c r="AH4827" s="1">
        <v>11</v>
      </c>
      <c r="AI4827" s="1">
        <v>1</v>
      </c>
      <c r="AJ4827" s="1">
        <v>1</v>
      </c>
      <c r="AK4827" s="1">
        <v>51</v>
      </c>
    </row>
    <row r="4828" spans="1:37" x14ac:dyDescent="0.2">
      <c r="A4828" t="s">
        <v>4826</v>
      </c>
      <c r="B4828" t="s">
        <v>5123</v>
      </c>
      <c r="C4828" t="s">
        <v>5131</v>
      </c>
      <c r="D4828" t="s">
        <v>14427</v>
      </c>
      <c r="E4828" t="s">
        <v>14436</v>
      </c>
      <c r="F4828" s="35" t="s">
        <v>14437</v>
      </c>
      <c r="G4828" s="1" t="s">
        <v>2</v>
      </c>
      <c r="H4828" s="1" t="s">
        <v>5104</v>
      </c>
      <c r="I4828" s="14" t="s">
        <v>14989</v>
      </c>
      <c r="J4828" s="1" t="s">
        <v>2</v>
      </c>
      <c r="K4828" s="1">
        <v>0</v>
      </c>
      <c r="L4828" s="14" t="s">
        <v>14989</v>
      </c>
      <c r="M4828" s="6">
        <v>77</v>
      </c>
      <c r="N4828" s="13">
        <v>77</v>
      </c>
      <c r="O4828" s="3">
        <v>44</v>
      </c>
      <c r="P4828" s="1" t="s">
        <v>2</v>
      </c>
      <c r="Q4828" s="1">
        <v>3.5148000000000001</v>
      </c>
      <c r="R4828" s="3" t="s">
        <v>14989</v>
      </c>
      <c r="S4828" s="1">
        <v>20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30</v>
      </c>
      <c r="Z4828" s="1">
        <v>0</v>
      </c>
      <c r="AA4828" s="1">
        <v>30</v>
      </c>
      <c r="AB4828" s="1">
        <v>20</v>
      </c>
      <c r="AC4828" s="3">
        <v>11</v>
      </c>
      <c r="AD4828" s="1">
        <v>-3.2059775999999998E-2</v>
      </c>
      <c r="AE4828" s="1">
        <v>-4.6282374712855297E-2</v>
      </c>
      <c r="AF4828" s="1">
        <v>2</v>
      </c>
      <c r="AG4828" s="1">
        <v>2</v>
      </c>
      <c r="AH4828" s="1">
        <v>11</v>
      </c>
      <c r="AI4828" s="1">
        <v>1</v>
      </c>
      <c r="AJ4828" s="1">
        <v>1</v>
      </c>
      <c r="AK4828" s="1">
        <v>51</v>
      </c>
    </row>
    <row r="4829" spans="1:37" x14ac:dyDescent="0.2">
      <c r="A4829" t="s">
        <v>4827</v>
      </c>
      <c r="B4829" t="s">
        <v>5123</v>
      </c>
      <c r="C4829" t="s">
        <v>5131</v>
      </c>
      <c r="D4829" t="s">
        <v>14427</v>
      </c>
      <c r="E4829" t="s">
        <v>5613</v>
      </c>
      <c r="F4829" s="35" t="s">
        <v>14438</v>
      </c>
      <c r="G4829" s="1" t="s">
        <v>5104</v>
      </c>
      <c r="H4829" s="1" t="s">
        <v>5104</v>
      </c>
      <c r="I4829" s="3">
        <v>1</v>
      </c>
      <c r="J4829" s="1">
        <v>0</v>
      </c>
      <c r="K4829" s="1">
        <v>0</v>
      </c>
      <c r="L4829" s="3">
        <v>1</v>
      </c>
      <c r="M4829" s="6">
        <v>77</v>
      </c>
      <c r="N4829" s="13">
        <v>77</v>
      </c>
      <c r="O4829" s="3">
        <v>44</v>
      </c>
      <c r="P4829" s="1">
        <v>2.5</v>
      </c>
      <c r="Q4829" s="1">
        <v>2.5</v>
      </c>
      <c r="R4829" s="3">
        <v>1</v>
      </c>
      <c r="S4829" s="1">
        <v>20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30</v>
      </c>
      <c r="Z4829" s="1">
        <v>0</v>
      </c>
      <c r="AA4829" s="1">
        <v>30</v>
      </c>
      <c r="AB4829" s="1">
        <v>20</v>
      </c>
      <c r="AC4829" s="3">
        <v>11</v>
      </c>
      <c r="AD4829" s="1">
        <v>-3.2059775999999998E-2</v>
      </c>
      <c r="AE4829" s="1">
        <v>-4.6282374712855297E-2</v>
      </c>
      <c r="AF4829" s="1">
        <v>2</v>
      </c>
      <c r="AG4829" s="1">
        <v>2</v>
      </c>
      <c r="AH4829" s="1">
        <v>11</v>
      </c>
      <c r="AI4829" s="1">
        <v>2</v>
      </c>
      <c r="AJ4829" s="1">
        <v>2</v>
      </c>
      <c r="AK4829" s="1">
        <v>51</v>
      </c>
    </row>
    <row r="4830" spans="1:37" x14ac:dyDescent="0.2">
      <c r="A4830" t="s">
        <v>4828</v>
      </c>
      <c r="B4830" t="s">
        <v>5123</v>
      </c>
      <c r="C4830" t="s">
        <v>5131</v>
      </c>
      <c r="D4830" t="s">
        <v>14427</v>
      </c>
      <c r="E4830" t="s">
        <v>14439</v>
      </c>
      <c r="F4830" s="35" t="s">
        <v>14440</v>
      </c>
      <c r="G4830" s="1" t="s">
        <v>5104</v>
      </c>
      <c r="H4830" s="1" t="s">
        <v>5104</v>
      </c>
      <c r="I4830" s="3">
        <v>1</v>
      </c>
      <c r="J4830" s="1">
        <v>0</v>
      </c>
      <c r="K4830" s="1">
        <v>0</v>
      </c>
      <c r="L4830" s="3">
        <v>1</v>
      </c>
      <c r="M4830" s="6">
        <v>17</v>
      </c>
      <c r="N4830" s="13">
        <v>17</v>
      </c>
      <c r="O4830" s="3">
        <v>44</v>
      </c>
      <c r="P4830" s="1" t="s">
        <v>2</v>
      </c>
      <c r="Q4830" s="1">
        <v>3.3348</v>
      </c>
      <c r="R4830" s="3" t="s">
        <v>14989</v>
      </c>
      <c r="S4830" s="1">
        <v>20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30</v>
      </c>
      <c r="Z4830" s="1">
        <v>0</v>
      </c>
      <c r="AA4830" s="1">
        <v>30</v>
      </c>
      <c r="AB4830" s="1">
        <v>20</v>
      </c>
      <c r="AC4830" s="3">
        <v>11</v>
      </c>
      <c r="AD4830" s="1">
        <v>-3.2059775999999998E-2</v>
      </c>
      <c r="AE4830" s="1">
        <v>-4.6282374712855297E-2</v>
      </c>
      <c r="AF4830" s="1">
        <v>2</v>
      </c>
      <c r="AG4830" s="1">
        <v>2</v>
      </c>
      <c r="AH4830" s="1">
        <v>11</v>
      </c>
      <c r="AI4830" s="1">
        <v>3</v>
      </c>
      <c r="AJ4830" s="1">
        <v>3</v>
      </c>
      <c r="AK4830" s="1">
        <v>51</v>
      </c>
    </row>
    <row r="4831" spans="1:37" x14ac:dyDescent="0.2">
      <c r="A4831" t="s">
        <v>4829</v>
      </c>
      <c r="B4831" t="s">
        <v>5123</v>
      </c>
      <c r="C4831" t="s">
        <v>5131</v>
      </c>
      <c r="D4831" t="s">
        <v>14427</v>
      </c>
      <c r="E4831" t="s">
        <v>14441</v>
      </c>
      <c r="F4831" s="35" t="s">
        <v>14442</v>
      </c>
      <c r="G4831" s="1" t="s">
        <v>2</v>
      </c>
      <c r="H4831" s="1" t="s">
        <v>5104</v>
      </c>
      <c r="I4831" s="14" t="s">
        <v>14989</v>
      </c>
      <c r="J4831" s="1" t="s">
        <v>2</v>
      </c>
      <c r="K4831" s="1">
        <v>0</v>
      </c>
      <c r="L4831" s="14" t="s">
        <v>14989</v>
      </c>
      <c r="M4831" s="6">
        <v>77</v>
      </c>
      <c r="N4831" s="13">
        <v>77</v>
      </c>
      <c r="O4831" s="3">
        <v>44</v>
      </c>
      <c r="P4831" s="1" t="s">
        <v>2</v>
      </c>
      <c r="Q4831" s="1">
        <v>3.9546999999999999</v>
      </c>
      <c r="R4831" s="3" t="s">
        <v>14989</v>
      </c>
      <c r="S4831" s="1">
        <v>20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30</v>
      </c>
      <c r="Z4831" s="1">
        <v>0</v>
      </c>
      <c r="AA4831" s="1">
        <v>30</v>
      </c>
      <c r="AB4831" s="1">
        <v>20</v>
      </c>
      <c r="AC4831" s="3">
        <v>11</v>
      </c>
      <c r="AD4831" s="1">
        <v>-3.2059775999999998E-2</v>
      </c>
      <c r="AE4831" s="1">
        <v>-4.6282374712855297E-2</v>
      </c>
      <c r="AF4831" s="1">
        <v>2</v>
      </c>
      <c r="AG4831" s="1">
        <v>2</v>
      </c>
      <c r="AH4831" s="1">
        <v>11</v>
      </c>
      <c r="AI4831" s="1">
        <v>2</v>
      </c>
      <c r="AJ4831" s="1">
        <v>2</v>
      </c>
      <c r="AK4831" s="1">
        <v>51</v>
      </c>
    </row>
    <row r="4832" spans="1:37" x14ac:dyDescent="0.2">
      <c r="A4832" t="s">
        <v>4830</v>
      </c>
      <c r="B4832" t="s">
        <v>5123</v>
      </c>
      <c r="C4832" t="s">
        <v>5131</v>
      </c>
      <c r="D4832" t="s">
        <v>14427</v>
      </c>
      <c r="E4832" t="s">
        <v>14443</v>
      </c>
      <c r="F4832" s="35" t="s">
        <v>14444</v>
      </c>
      <c r="G4832" s="1" t="s">
        <v>2</v>
      </c>
      <c r="H4832" s="1" t="s">
        <v>5104</v>
      </c>
      <c r="I4832" s="14" t="s">
        <v>14989</v>
      </c>
      <c r="J4832" s="1" t="s">
        <v>2</v>
      </c>
      <c r="K4832" s="1">
        <v>0</v>
      </c>
      <c r="L4832" s="14" t="s">
        <v>14989</v>
      </c>
      <c r="M4832" s="6">
        <v>77</v>
      </c>
      <c r="N4832" s="13">
        <v>77</v>
      </c>
      <c r="O4832" s="3">
        <v>44</v>
      </c>
      <c r="P4832" s="1" t="s">
        <v>2</v>
      </c>
      <c r="Q4832" s="1">
        <v>3.9483000000000001</v>
      </c>
      <c r="R4832" s="3" t="s">
        <v>14989</v>
      </c>
      <c r="S4832" s="1">
        <v>20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30</v>
      </c>
      <c r="Z4832" s="1">
        <v>0</v>
      </c>
      <c r="AA4832" s="1">
        <v>30</v>
      </c>
      <c r="AB4832" s="1">
        <v>20</v>
      </c>
      <c r="AC4832" s="3">
        <v>11</v>
      </c>
      <c r="AD4832" s="1">
        <v>-3.2059775999999998E-2</v>
      </c>
      <c r="AE4832" s="1">
        <v>-4.6282374712855297E-2</v>
      </c>
      <c r="AF4832" s="1">
        <v>2</v>
      </c>
      <c r="AG4832" s="1">
        <v>2</v>
      </c>
      <c r="AH4832" s="1">
        <v>11</v>
      </c>
      <c r="AI4832" s="1">
        <v>3</v>
      </c>
      <c r="AJ4832" s="1">
        <v>3</v>
      </c>
      <c r="AK4832" s="1">
        <v>51</v>
      </c>
    </row>
    <row r="4833" spans="1:37" x14ac:dyDescent="0.2">
      <c r="A4833" t="s">
        <v>4831</v>
      </c>
      <c r="B4833" t="s">
        <v>5123</v>
      </c>
      <c r="C4833" t="s">
        <v>5131</v>
      </c>
      <c r="D4833" t="s">
        <v>14427</v>
      </c>
      <c r="E4833" t="s">
        <v>14445</v>
      </c>
      <c r="F4833" s="35" t="s">
        <v>14446</v>
      </c>
      <c r="G4833" s="1" t="s">
        <v>5104</v>
      </c>
      <c r="H4833" s="1" t="s">
        <v>5104</v>
      </c>
      <c r="I4833" s="3">
        <v>1</v>
      </c>
      <c r="J4833" s="1">
        <v>0</v>
      </c>
      <c r="K4833" s="1">
        <v>0</v>
      </c>
      <c r="L4833" s="3">
        <v>1</v>
      </c>
      <c r="M4833" s="6">
        <v>46.3</v>
      </c>
      <c r="N4833" s="13">
        <v>46.3</v>
      </c>
      <c r="O4833" s="3">
        <v>44</v>
      </c>
      <c r="P4833" s="1" t="s">
        <v>2</v>
      </c>
      <c r="Q4833" s="1">
        <v>4.1119000000000003</v>
      </c>
      <c r="R4833" s="3" t="s">
        <v>14989</v>
      </c>
      <c r="S4833" s="1">
        <v>20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30</v>
      </c>
      <c r="Z4833" s="1">
        <v>0</v>
      </c>
      <c r="AA4833" s="1">
        <v>30</v>
      </c>
      <c r="AB4833" s="1">
        <v>20</v>
      </c>
      <c r="AC4833" s="3">
        <v>11</v>
      </c>
      <c r="AD4833" s="1">
        <v>-3.2059775999999998E-2</v>
      </c>
      <c r="AE4833" s="1">
        <v>-4.6282374712855297E-2</v>
      </c>
      <c r="AF4833" s="1">
        <v>2</v>
      </c>
      <c r="AG4833" s="1">
        <v>2</v>
      </c>
      <c r="AH4833" s="1">
        <v>11</v>
      </c>
      <c r="AI4833" s="1">
        <v>2</v>
      </c>
      <c r="AJ4833" s="1">
        <v>2</v>
      </c>
      <c r="AK4833" s="1">
        <v>51</v>
      </c>
    </row>
    <row r="4834" spans="1:37" x14ac:dyDescent="0.2">
      <c r="A4834" t="s">
        <v>4832</v>
      </c>
      <c r="B4834" t="s">
        <v>5123</v>
      </c>
      <c r="C4834" t="s">
        <v>5131</v>
      </c>
      <c r="D4834" t="s">
        <v>14427</v>
      </c>
      <c r="E4834" t="s">
        <v>7345</v>
      </c>
      <c r="F4834" s="35" t="s">
        <v>14447</v>
      </c>
      <c r="G4834" s="1" t="s">
        <v>2</v>
      </c>
      <c r="H4834" s="1" t="s">
        <v>5104</v>
      </c>
      <c r="I4834" s="14" t="s">
        <v>14989</v>
      </c>
      <c r="J4834" s="1" t="s">
        <v>2</v>
      </c>
      <c r="K4834" s="1">
        <v>0</v>
      </c>
      <c r="L4834" s="14" t="s">
        <v>14989</v>
      </c>
      <c r="M4834" s="6">
        <v>77</v>
      </c>
      <c r="N4834" s="13">
        <v>77</v>
      </c>
      <c r="O4834" s="3">
        <v>44</v>
      </c>
      <c r="P4834" s="1" t="s">
        <v>2</v>
      </c>
      <c r="Q4834" s="1">
        <v>3.4314</v>
      </c>
      <c r="R4834" s="3" t="s">
        <v>14989</v>
      </c>
      <c r="S4834" s="1">
        <v>20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30</v>
      </c>
      <c r="Z4834" s="1">
        <v>0</v>
      </c>
      <c r="AA4834" s="1">
        <v>30</v>
      </c>
      <c r="AB4834" s="1">
        <v>20</v>
      </c>
      <c r="AC4834" s="3">
        <v>11</v>
      </c>
      <c r="AD4834" s="1">
        <v>-3.2059775999999998E-2</v>
      </c>
      <c r="AE4834" s="1">
        <v>-4.6282374712855297E-2</v>
      </c>
      <c r="AF4834" s="1">
        <v>2</v>
      </c>
      <c r="AG4834" s="1">
        <v>2</v>
      </c>
      <c r="AH4834" s="1">
        <v>11</v>
      </c>
      <c r="AI4834" s="1">
        <v>3</v>
      </c>
      <c r="AJ4834" s="1">
        <v>3</v>
      </c>
      <c r="AK4834" s="1">
        <v>51</v>
      </c>
    </row>
    <row r="4835" spans="1:37" x14ac:dyDescent="0.2">
      <c r="A4835" t="s">
        <v>4833</v>
      </c>
      <c r="B4835" t="s">
        <v>5123</v>
      </c>
      <c r="C4835" t="s">
        <v>5131</v>
      </c>
      <c r="D4835" t="s">
        <v>14427</v>
      </c>
      <c r="E4835" t="s">
        <v>14448</v>
      </c>
      <c r="F4835" s="35" t="s">
        <v>14449</v>
      </c>
      <c r="G4835" s="1" t="s">
        <v>5104</v>
      </c>
      <c r="H4835" s="1" t="s">
        <v>5104</v>
      </c>
      <c r="I4835" s="3">
        <v>1</v>
      </c>
      <c r="J4835" s="1">
        <v>0</v>
      </c>
      <c r="K4835" s="1">
        <v>0</v>
      </c>
      <c r="L4835" s="3">
        <v>1</v>
      </c>
      <c r="M4835" s="6">
        <v>23.1</v>
      </c>
      <c r="N4835" s="13">
        <v>23.1</v>
      </c>
      <c r="O4835" s="3">
        <v>44</v>
      </c>
      <c r="P4835" s="1" t="s">
        <v>2</v>
      </c>
      <c r="Q4835" s="1">
        <v>4.2949999999999999</v>
      </c>
      <c r="R4835" s="3" t="s">
        <v>14989</v>
      </c>
      <c r="S4835" s="1">
        <v>20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30</v>
      </c>
      <c r="Z4835" s="1">
        <v>0</v>
      </c>
      <c r="AA4835" s="1">
        <v>30</v>
      </c>
      <c r="AB4835" s="1">
        <v>20</v>
      </c>
      <c r="AC4835" s="3">
        <v>11</v>
      </c>
      <c r="AD4835" s="1">
        <v>-3.2059775999999998E-2</v>
      </c>
      <c r="AE4835" s="1">
        <v>-4.6282374712855297E-2</v>
      </c>
      <c r="AF4835" s="1">
        <v>2</v>
      </c>
      <c r="AG4835" s="1">
        <v>2</v>
      </c>
      <c r="AH4835" s="1">
        <v>11</v>
      </c>
      <c r="AI4835" s="1">
        <v>2</v>
      </c>
      <c r="AJ4835" s="1">
        <v>2</v>
      </c>
      <c r="AK4835" s="1">
        <v>51</v>
      </c>
    </row>
    <row r="4836" spans="1:37" x14ac:dyDescent="0.2">
      <c r="A4836" t="s">
        <v>4834</v>
      </c>
      <c r="B4836" t="s">
        <v>5123</v>
      </c>
      <c r="C4836" t="s">
        <v>5131</v>
      </c>
      <c r="D4836" t="s">
        <v>14427</v>
      </c>
      <c r="E4836" t="s">
        <v>14450</v>
      </c>
      <c r="F4836" s="35" t="s">
        <v>14451</v>
      </c>
      <c r="G4836" s="1" t="s">
        <v>2</v>
      </c>
      <c r="H4836" s="1" t="s">
        <v>5104</v>
      </c>
      <c r="I4836" s="14" t="s">
        <v>14989</v>
      </c>
      <c r="J4836" s="1" t="s">
        <v>2</v>
      </c>
      <c r="K4836" s="1">
        <v>0</v>
      </c>
      <c r="L4836" s="14" t="s">
        <v>14989</v>
      </c>
      <c r="M4836" s="6">
        <v>36</v>
      </c>
      <c r="N4836" s="13">
        <v>36</v>
      </c>
      <c r="O4836" s="3">
        <v>44</v>
      </c>
      <c r="P4836" s="1" t="s">
        <v>2</v>
      </c>
      <c r="Q4836" s="1">
        <v>3.0615000000000001</v>
      </c>
      <c r="R4836" s="3" t="s">
        <v>14989</v>
      </c>
      <c r="S4836" s="1">
        <v>20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30</v>
      </c>
      <c r="Z4836" s="1">
        <v>0</v>
      </c>
      <c r="AA4836" s="1">
        <v>30</v>
      </c>
      <c r="AB4836" s="1">
        <v>20</v>
      </c>
      <c r="AC4836" s="3">
        <v>11</v>
      </c>
      <c r="AD4836" s="1">
        <v>-3.2059775999999998E-2</v>
      </c>
      <c r="AE4836" s="1">
        <v>-4.6282374712855297E-2</v>
      </c>
      <c r="AF4836" s="1">
        <v>2</v>
      </c>
      <c r="AG4836" s="1">
        <v>2</v>
      </c>
      <c r="AH4836" s="1">
        <v>11</v>
      </c>
      <c r="AI4836" s="1">
        <v>1</v>
      </c>
      <c r="AJ4836" s="1">
        <v>1</v>
      </c>
      <c r="AK4836" s="1">
        <v>51</v>
      </c>
    </row>
    <row r="4837" spans="1:37" x14ac:dyDescent="0.2">
      <c r="A4837" t="s">
        <v>4835</v>
      </c>
      <c r="B4837" t="s">
        <v>5123</v>
      </c>
      <c r="C4837" t="s">
        <v>5131</v>
      </c>
      <c r="D4837" t="s">
        <v>14427</v>
      </c>
      <c r="E4837" t="s">
        <v>9926</v>
      </c>
      <c r="F4837" s="35" t="s">
        <v>14452</v>
      </c>
      <c r="G4837" s="1" t="s">
        <v>5104</v>
      </c>
      <c r="H4837" s="1" t="s">
        <v>5104</v>
      </c>
      <c r="I4837" s="3">
        <v>1</v>
      </c>
      <c r="J4837" s="1">
        <v>0</v>
      </c>
      <c r="K4837" s="1">
        <v>0</v>
      </c>
      <c r="L4837" s="3">
        <v>1</v>
      </c>
      <c r="M4837" s="6">
        <v>77</v>
      </c>
      <c r="N4837" s="13">
        <v>77</v>
      </c>
      <c r="O4837" s="3">
        <v>44</v>
      </c>
      <c r="P4837" s="1" t="s">
        <v>2</v>
      </c>
      <c r="Q4837" s="1">
        <v>3.5007999999999999</v>
      </c>
      <c r="R4837" s="3" t="s">
        <v>14989</v>
      </c>
      <c r="S4837" s="1">
        <v>20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30</v>
      </c>
      <c r="Z4837" s="1">
        <v>0</v>
      </c>
      <c r="AA4837" s="1">
        <v>30</v>
      </c>
      <c r="AB4837" s="1">
        <v>20</v>
      </c>
      <c r="AC4837" s="3">
        <v>11</v>
      </c>
      <c r="AD4837" s="1">
        <v>-3.2059775999999998E-2</v>
      </c>
      <c r="AE4837" s="1">
        <v>-4.6282374712855297E-2</v>
      </c>
      <c r="AF4837" s="1">
        <v>2</v>
      </c>
      <c r="AG4837" s="1">
        <v>2</v>
      </c>
      <c r="AH4837" s="1">
        <v>11</v>
      </c>
      <c r="AI4837" s="1">
        <v>1</v>
      </c>
      <c r="AJ4837" s="1">
        <v>1</v>
      </c>
      <c r="AK4837" s="1">
        <v>51</v>
      </c>
    </row>
    <row r="4838" spans="1:37" x14ac:dyDescent="0.2">
      <c r="A4838" t="s">
        <v>4836</v>
      </c>
      <c r="B4838" t="s">
        <v>5123</v>
      </c>
      <c r="C4838" t="s">
        <v>5131</v>
      </c>
      <c r="D4838" t="s">
        <v>14427</v>
      </c>
      <c r="E4838" t="s">
        <v>14453</v>
      </c>
      <c r="F4838" s="35" t="s">
        <v>14454</v>
      </c>
      <c r="G4838" s="1" t="s">
        <v>2</v>
      </c>
      <c r="H4838" s="1" t="s">
        <v>5104</v>
      </c>
      <c r="I4838" s="14" t="s">
        <v>14989</v>
      </c>
      <c r="J4838" s="1" t="s">
        <v>2</v>
      </c>
      <c r="K4838" s="1">
        <v>0</v>
      </c>
      <c r="L4838" s="14" t="s">
        <v>14989</v>
      </c>
      <c r="M4838" s="6">
        <v>77</v>
      </c>
      <c r="N4838" s="13">
        <v>77</v>
      </c>
      <c r="O4838" s="3">
        <v>44</v>
      </c>
      <c r="P4838" s="1" t="s">
        <v>2</v>
      </c>
      <c r="Q4838" s="1">
        <v>3.4956</v>
      </c>
      <c r="R4838" s="3" t="s">
        <v>14989</v>
      </c>
      <c r="S4838" s="1">
        <v>20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30</v>
      </c>
      <c r="Z4838" s="1">
        <v>0</v>
      </c>
      <c r="AA4838" s="1">
        <v>30</v>
      </c>
      <c r="AB4838" s="1">
        <v>20</v>
      </c>
      <c r="AC4838" s="3">
        <v>11</v>
      </c>
      <c r="AD4838" s="1">
        <v>-3.2059775999999998E-2</v>
      </c>
      <c r="AE4838" s="1">
        <v>-4.6282374712855297E-2</v>
      </c>
      <c r="AF4838" s="1">
        <v>2</v>
      </c>
      <c r="AG4838" s="1">
        <v>2</v>
      </c>
      <c r="AH4838" s="1">
        <v>11</v>
      </c>
      <c r="AI4838" s="1">
        <v>1</v>
      </c>
      <c r="AJ4838" s="1">
        <v>1</v>
      </c>
      <c r="AK4838" s="1">
        <v>51</v>
      </c>
    </row>
    <row r="4839" spans="1:37" x14ac:dyDescent="0.2">
      <c r="A4839" t="s">
        <v>4837</v>
      </c>
      <c r="B4839" t="s">
        <v>5123</v>
      </c>
      <c r="C4839" t="s">
        <v>5131</v>
      </c>
      <c r="D4839" t="s">
        <v>14427</v>
      </c>
      <c r="E4839" t="s">
        <v>7504</v>
      </c>
      <c r="F4839" s="35" t="s">
        <v>14455</v>
      </c>
      <c r="G4839" s="1" t="s">
        <v>5104</v>
      </c>
      <c r="H4839" s="1" t="s">
        <v>5104</v>
      </c>
      <c r="I4839" s="3">
        <v>2</v>
      </c>
      <c r="J4839" s="1">
        <v>0</v>
      </c>
      <c r="K4839" s="1">
        <v>0</v>
      </c>
      <c r="L4839" s="3">
        <v>1</v>
      </c>
      <c r="M4839" s="6">
        <v>77</v>
      </c>
      <c r="N4839" s="13">
        <v>77</v>
      </c>
      <c r="O4839" s="3">
        <v>44</v>
      </c>
      <c r="P4839" s="1" t="s">
        <v>2</v>
      </c>
      <c r="Q4839" s="1">
        <v>3.4022000000000001</v>
      </c>
      <c r="R4839" s="3" t="s">
        <v>14989</v>
      </c>
      <c r="S4839" s="1">
        <v>20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30</v>
      </c>
      <c r="Z4839" s="1">
        <v>0</v>
      </c>
      <c r="AA4839" s="1">
        <v>30</v>
      </c>
      <c r="AB4839" s="1">
        <v>20</v>
      </c>
      <c r="AC4839" s="3">
        <v>11</v>
      </c>
      <c r="AD4839" s="1">
        <v>-3.2059775999999998E-2</v>
      </c>
      <c r="AE4839" s="1">
        <v>-4.6282374712855297E-2</v>
      </c>
      <c r="AF4839" s="1">
        <v>2</v>
      </c>
      <c r="AG4839" s="1">
        <v>2</v>
      </c>
      <c r="AH4839" s="1">
        <v>11</v>
      </c>
      <c r="AI4839" s="1">
        <v>2</v>
      </c>
      <c r="AJ4839" s="1">
        <v>2</v>
      </c>
      <c r="AK4839" s="1">
        <v>51</v>
      </c>
    </row>
    <row r="4840" spans="1:37" x14ac:dyDescent="0.2">
      <c r="A4840" t="s">
        <v>4838</v>
      </c>
      <c r="B4840" t="s">
        <v>5123</v>
      </c>
      <c r="C4840" t="s">
        <v>5131</v>
      </c>
      <c r="D4840" t="s">
        <v>14427</v>
      </c>
      <c r="E4840" t="s">
        <v>14456</v>
      </c>
      <c r="F4840" s="35" t="s">
        <v>14457</v>
      </c>
      <c r="G4840" s="1" t="s">
        <v>2</v>
      </c>
      <c r="H4840" s="1" t="s">
        <v>5104</v>
      </c>
      <c r="I4840" s="14" t="s">
        <v>14989</v>
      </c>
      <c r="J4840" s="1" t="s">
        <v>2</v>
      </c>
      <c r="K4840" s="1">
        <v>0</v>
      </c>
      <c r="L4840" s="14" t="s">
        <v>14989</v>
      </c>
      <c r="M4840" s="6">
        <v>78</v>
      </c>
      <c r="N4840" s="13">
        <v>78</v>
      </c>
      <c r="O4840" s="3">
        <v>44</v>
      </c>
      <c r="P4840" s="1" t="s">
        <v>2</v>
      </c>
      <c r="Q4840" s="1">
        <v>3.1635</v>
      </c>
      <c r="R4840" s="3" t="s">
        <v>14989</v>
      </c>
      <c r="S4840" s="1">
        <v>20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30</v>
      </c>
      <c r="Z4840" s="1">
        <v>0</v>
      </c>
      <c r="AA4840" s="1">
        <v>30</v>
      </c>
      <c r="AB4840" s="1">
        <v>20</v>
      </c>
      <c r="AC4840" s="3">
        <v>11</v>
      </c>
      <c r="AD4840" s="1">
        <v>-3.2059775999999998E-2</v>
      </c>
      <c r="AE4840" s="1">
        <v>-4.6282374712855297E-2</v>
      </c>
      <c r="AF4840" s="1">
        <v>2</v>
      </c>
      <c r="AG4840" s="1">
        <v>2</v>
      </c>
      <c r="AH4840" s="1">
        <v>11</v>
      </c>
      <c r="AI4840" s="1">
        <v>1</v>
      </c>
      <c r="AJ4840" s="1">
        <v>1</v>
      </c>
      <c r="AK4840" s="1">
        <v>51</v>
      </c>
    </row>
    <row r="4841" spans="1:37" x14ac:dyDescent="0.2">
      <c r="A4841" t="s">
        <v>4839</v>
      </c>
      <c r="B4841" t="s">
        <v>5123</v>
      </c>
      <c r="C4841" t="s">
        <v>5131</v>
      </c>
      <c r="D4841" t="s">
        <v>14427</v>
      </c>
      <c r="E4841" t="s">
        <v>5568</v>
      </c>
      <c r="F4841" s="35" t="s">
        <v>14458</v>
      </c>
      <c r="G4841" s="1" t="s">
        <v>2</v>
      </c>
      <c r="H4841" s="1" t="s">
        <v>5104</v>
      </c>
      <c r="I4841" s="14" t="s">
        <v>14989</v>
      </c>
      <c r="J4841" s="1" t="s">
        <v>2</v>
      </c>
      <c r="K4841" s="1">
        <v>0</v>
      </c>
      <c r="L4841" s="14" t="s">
        <v>14989</v>
      </c>
      <c r="M4841" s="6">
        <v>35.5</v>
      </c>
      <c r="N4841" s="13">
        <v>35.5</v>
      </c>
      <c r="O4841" s="3">
        <v>44</v>
      </c>
      <c r="P4841" s="1" t="s">
        <v>2</v>
      </c>
      <c r="Q4841" s="1">
        <v>4.0476749999999999</v>
      </c>
      <c r="R4841" s="3" t="s">
        <v>14989</v>
      </c>
      <c r="S4841" s="1">
        <v>20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30</v>
      </c>
      <c r="Z4841" s="1">
        <v>0</v>
      </c>
      <c r="AA4841" s="1">
        <v>30</v>
      </c>
      <c r="AB4841" s="1">
        <v>20</v>
      </c>
      <c r="AC4841" s="3">
        <v>11</v>
      </c>
      <c r="AD4841" s="1">
        <v>-3.2059775999999998E-2</v>
      </c>
      <c r="AE4841" s="1">
        <v>-4.6282374712855297E-2</v>
      </c>
      <c r="AF4841" s="1">
        <v>2</v>
      </c>
      <c r="AG4841" s="1">
        <v>2</v>
      </c>
      <c r="AH4841" s="1">
        <v>11</v>
      </c>
      <c r="AI4841" s="1">
        <v>4</v>
      </c>
      <c r="AJ4841" s="1">
        <v>4</v>
      </c>
      <c r="AK4841" s="1">
        <v>51</v>
      </c>
    </row>
    <row r="4842" spans="1:37" x14ac:dyDescent="0.2">
      <c r="A4842" t="s">
        <v>4840</v>
      </c>
      <c r="B4842" t="s">
        <v>5123</v>
      </c>
      <c r="C4842" t="s">
        <v>5131</v>
      </c>
      <c r="D4842" t="s">
        <v>14427</v>
      </c>
      <c r="E4842" t="s">
        <v>5465</v>
      </c>
      <c r="F4842" s="35" t="s">
        <v>14459</v>
      </c>
      <c r="G4842" s="1" t="s">
        <v>2</v>
      </c>
      <c r="H4842" s="1" t="s">
        <v>5104</v>
      </c>
      <c r="I4842" s="14" t="s">
        <v>14989</v>
      </c>
      <c r="J4842" s="1" t="s">
        <v>2</v>
      </c>
      <c r="K4842" s="1">
        <v>0</v>
      </c>
      <c r="L4842" s="14" t="s">
        <v>14989</v>
      </c>
      <c r="M4842" s="6">
        <v>115</v>
      </c>
      <c r="N4842" s="13">
        <v>115</v>
      </c>
      <c r="O4842" s="3">
        <v>44</v>
      </c>
      <c r="P4842" s="1" t="s">
        <v>2</v>
      </c>
      <c r="Q4842" s="1">
        <v>4.1181999999999999</v>
      </c>
      <c r="R4842" s="3" t="s">
        <v>14989</v>
      </c>
      <c r="S4842" s="1">
        <v>20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30</v>
      </c>
      <c r="Z4842" s="1">
        <v>0</v>
      </c>
      <c r="AA4842" s="1">
        <v>30</v>
      </c>
      <c r="AB4842" s="1">
        <v>20</v>
      </c>
      <c r="AC4842" s="3">
        <v>11</v>
      </c>
      <c r="AD4842" s="1">
        <v>-3.2059775999999998E-2</v>
      </c>
      <c r="AE4842" s="1">
        <v>-4.6282374712855297E-2</v>
      </c>
      <c r="AF4842" s="1">
        <v>2</v>
      </c>
      <c r="AG4842" s="1">
        <v>2</v>
      </c>
      <c r="AH4842" s="1">
        <v>11</v>
      </c>
      <c r="AI4842" s="1">
        <v>3</v>
      </c>
      <c r="AJ4842" s="1">
        <v>3</v>
      </c>
      <c r="AK4842" s="1">
        <v>51</v>
      </c>
    </row>
    <row r="4843" spans="1:37" x14ac:dyDescent="0.2">
      <c r="A4843" t="s">
        <v>4841</v>
      </c>
      <c r="B4843" t="s">
        <v>5123</v>
      </c>
      <c r="C4843" t="s">
        <v>5131</v>
      </c>
      <c r="D4843" t="s">
        <v>14427</v>
      </c>
      <c r="E4843" t="s">
        <v>14460</v>
      </c>
      <c r="F4843" s="35" t="s">
        <v>14461</v>
      </c>
      <c r="G4843" s="1" t="s">
        <v>2</v>
      </c>
      <c r="H4843" s="1" t="s">
        <v>5104</v>
      </c>
      <c r="I4843" s="14" t="s">
        <v>14989</v>
      </c>
      <c r="J4843" s="1" t="s">
        <v>2</v>
      </c>
      <c r="K4843" s="1">
        <v>0</v>
      </c>
      <c r="L4843" s="14" t="s">
        <v>14989</v>
      </c>
      <c r="M4843" s="6">
        <v>77</v>
      </c>
      <c r="N4843" s="13">
        <v>77</v>
      </c>
      <c r="O4843" s="3">
        <v>44</v>
      </c>
      <c r="P4843" s="1" t="s">
        <v>2</v>
      </c>
      <c r="Q4843" s="1">
        <v>4.1336000000000004</v>
      </c>
      <c r="R4843" s="3" t="s">
        <v>14989</v>
      </c>
      <c r="S4843" s="1">
        <v>20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30</v>
      </c>
      <c r="Z4843" s="1">
        <v>0</v>
      </c>
      <c r="AA4843" s="1">
        <v>30</v>
      </c>
      <c r="AB4843" s="1">
        <v>20</v>
      </c>
      <c r="AC4843" s="3">
        <v>11</v>
      </c>
      <c r="AD4843" s="1">
        <v>-3.2059775999999998E-2</v>
      </c>
      <c r="AE4843" s="1">
        <v>-4.6282374712855297E-2</v>
      </c>
      <c r="AF4843" s="1">
        <v>2</v>
      </c>
      <c r="AG4843" s="1">
        <v>2</v>
      </c>
      <c r="AH4843" s="1">
        <v>11</v>
      </c>
      <c r="AI4843" s="1">
        <v>2</v>
      </c>
      <c r="AJ4843" s="1">
        <v>2</v>
      </c>
      <c r="AK4843" s="1">
        <v>51</v>
      </c>
    </row>
    <row r="4844" spans="1:37" x14ac:dyDescent="0.2">
      <c r="A4844" t="s">
        <v>4842</v>
      </c>
      <c r="B4844" t="s">
        <v>5123</v>
      </c>
      <c r="C4844" t="s">
        <v>5131</v>
      </c>
      <c r="D4844" t="s">
        <v>14427</v>
      </c>
      <c r="E4844" t="s">
        <v>14462</v>
      </c>
      <c r="F4844" s="35" t="s">
        <v>14463</v>
      </c>
      <c r="G4844" s="1" t="s">
        <v>2</v>
      </c>
      <c r="H4844" s="1" t="s">
        <v>5104</v>
      </c>
      <c r="I4844" s="14" t="s">
        <v>14989</v>
      </c>
      <c r="J4844" s="1" t="s">
        <v>2</v>
      </c>
      <c r="K4844" s="1">
        <v>0</v>
      </c>
      <c r="L4844" s="14" t="s">
        <v>14989</v>
      </c>
      <c r="M4844" s="6">
        <v>77</v>
      </c>
      <c r="N4844" s="13">
        <v>77</v>
      </c>
      <c r="O4844" s="3">
        <v>44</v>
      </c>
      <c r="P4844" s="1" t="s">
        <v>2</v>
      </c>
      <c r="Q4844" s="1">
        <v>3.3288000000000002</v>
      </c>
      <c r="R4844" s="3" t="s">
        <v>14989</v>
      </c>
      <c r="S4844" s="1">
        <v>20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30</v>
      </c>
      <c r="Z4844" s="1">
        <v>0</v>
      </c>
      <c r="AA4844" s="1">
        <v>30</v>
      </c>
      <c r="AB4844" s="1">
        <v>20</v>
      </c>
      <c r="AC4844" s="3">
        <v>11</v>
      </c>
      <c r="AD4844" s="1">
        <v>-3.2059775999999998E-2</v>
      </c>
      <c r="AE4844" s="1">
        <v>-4.6282374712855297E-2</v>
      </c>
      <c r="AF4844" s="1">
        <v>2</v>
      </c>
      <c r="AG4844" s="1">
        <v>2</v>
      </c>
      <c r="AH4844" s="1">
        <v>11</v>
      </c>
      <c r="AI4844" s="1">
        <v>2</v>
      </c>
      <c r="AJ4844" s="1">
        <v>2</v>
      </c>
      <c r="AK4844" s="1">
        <v>51</v>
      </c>
    </row>
    <row r="4845" spans="1:37" x14ac:dyDescent="0.2">
      <c r="A4845" t="s">
        <v>4843</v>
      </c>
      <c r="B4845" t="s">
        <v>5123</v>
      </c>
      <c r="C4845" t="s">
        <v>5131</v>
      </c>
      <c r="D4845" t="s">
        <v>14427</v>
      </c>
      <c r="E4845" t="s">
        <v>6230</v>
      </c>
      <c r="F4845" s="35" t="s">
        <v>14464</v>
      </c>
      <c r="G4845" s="1" t="s">
        <v>2</v>
      </c>
      <c r="H4845" s="1" t="s">
        <v>5104</v>
      </c>
      <c r="I4845" s="14" t="s">
        <v>14989</v>
      </c>
      <c r="J4845" s="1" t="s">
        <v>2</v>
      </c>
      <c r="K4845" s="1">
        <v>0</v>
      </c>
      <c r="L4845" s="14" t="s">
        <v>14989</v>
      </c>
      <c r="M4845" s="6">
        <v>77</v>
      </c>
      <c r="N4845" s="13">
        <v>77</v>
      </c>
      <c r="O4845" s="3">
        <v>44</v>
      </c>
      <c r="P4845" s="1" t="s">
        <v>2</v>
      </c>
      <c r="Q4845" s="1">
        <v>3.6503999999999999</v>
      </c>
      <c r="R4845" s="3" t="s">
        <v>14989</v>
      </c>
      <c r="S4845" s="1">
        <v>20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30</v>
      </c>
      <c r="Z4845" s="1">
        <v>0</v>
      </c>
      <c r="AA4845" s="1">
        <v>30</v>
      </c>
      <c r="AB4845" s="1">
        <v>20</v>
      </c>
      <c r="AC4845" s="3">
        <v>11</v>
      </c>
      <c r="AD4845" s="1">
        <v>-3.2059775999999998E-2</v>
      </c>
      <c r="AE4845" s="1">
        <v>-4.6282374712855297E-2</v>
      </c>
      <c r="AF4845" s="1">
        <v>2</v>
      </c>
      <c r="AG4845" s="1">
        <v>2</v>
      </c>
      <c r="AH4845" s="1">
        <v>11</v>
      </c>
      <c r="AI4845" s="1">
        <v>1</v>
      </c>
      <c r="AJ4845" s="1">
        <v>1</v>
      </c>
      <c r="AK4845" s="1">
        <v>51</v>
      </c>
    </row>
    <row r="4846" spans="1:37" x14ac:dyDescent="0.2">
      <c r="A4846" t="s">
        <v>4844</v>
      </c>
      <c r="B4846" t="s">
        <v>5123</v>
      </c>
      <c r="C4846" t="s">
        <v>5131</v>
      </c>
      <c r="D4846" t="s">
        <v>14427</v>
      </c>
      <c r="E4846" t="s">
        <v>14465</v>
      </c>
      <c r="F4846" s="35" t="s">
        <v>14466</v>
      </c>
      <c r="G4846" s="1" t="s">
        <v>2</v>
      </c>
      <c r="H4846" s="1" t="s">
        <v>5104</v>
      </c>
      <c r="I4846" s="14" t="s">
        <v>14989</v>
      </c>
      <c r="J4846" s="1" t="s">
        <v>2</v>
      </c>
      <c r="K4846" s="1">
        <v>0</v>
      </c>
      <c r="L4846" s="14" t="s">
        <v>14989</v>
      </c>
      <c r="M4846" s="6">
        <v>77.2</v>
      </c>
      <c r="N4846" s="13">
        <v>77.2</v>
      </c>
      <c r="O4846" s="3">
        <v>44</v>
      </c>
      <c r="P4846" s="1" t="s">
        <v>2</v>
      </c>
      <c r="Q4846" s="1">
        <v>3.7404999999999999</v>
      </c>
      <c r="R4846" s="3" t="s">
        <v>14989</v>
      </c>
      <c r="S4846" s="1">
        <v>20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30</v>
      </c>
      <c r="Z4846" s="1">
        <v>0</v>
      </c>
      <c r="AA4846" s="1">
        <v>30</v>
      </c>
      <c r="AB4846" s="1">
        <v>20</v>
      </c>
      <c r="AC4846" s="3">
        <v>11</v>
      </c>
      <c r="AD4846" s="1">
        <v>-3.2059775999999998E-2</v>
      </c>
      <c r="AE4846" s="1">
        <v>-4.6282374712855297E-2</v>
      </c>
      <c r="AF4846" s="1">
        <v>2</v>
      </c>
      <c r="AG4846" s="1">
        <v>2</v>
      </c>
      <c r="AH4846" s="1">
        <v>11</v>
      </c>
      <c r="AI4846" s="1">
        <v>2</v>
      </c>
      <c r="AJ4846" s="1">
        <v>2</v>
      </c>
      <c r="AK4846" s="1">
        <v>51</v>
      </c>
    </row>
    <row r="4847" spans="1:37" x14ac:dyDescent="0.2">
      <c r="A4847" t="s">
        <v>4845</v>
      </c>
      <c r="B4847" t="s">
        <v>5123</v>
      </c>
      <c r="C4847" t="s">
        <v>5131</v>
      </c>
      <c r="D4847" t="s">
        <v>14427</v>
      </c>
      <c r="E4847" t="s">
        <v>7618</v>
      </c>
      <c r="F4847" s="35" t="s">
        <v>14467</v>
      </c>
      <c r="G4847" s="1" t="s">
        <v>2</v>
      </c>
      <c r="H4847" s="1" t="s">
        <v>5104</v>
      </c>
      <c r="I4847" s="14" t="s">
        <v>14989</v>
      </c>
      <c r="J4847" s="1" t="s">
        <v>2</v>
      </c>
      <c r="K4847" s="1">
        <v>0</v>
      </c>
      <c r="L4847" s="14" t="s">
        <v>14989</v>
      </c>
      <c r="M4847" s="6">
        <v>77</v>
      </c>
      <c r="N4847" s="13">
        <v>77</v>
      </c>
      <c r="O4847" s="3">
        <v>44</v>
      </c>
      <c r="P4847" s="1" t="s">
        <v>2</v>
      </c>
      <c r="Q4847" s="1">
        <v>3.5371000000000001</v>
      </c>
      <c r="R4847" s="3" t="s">
        <v>14989</v>
      </c>
      <c r="S4847" s="1">
        <v>20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30</v>
      </c>
      <c r="Z4847" s="1">
        <v>0</v>
      </c>
      <c r="AA4847" s="1">
        <v>30</v>
      </c>
      <c r="AB4847" s="1">
        <v>20</v>
      </c>
      <c r="AC4847" s="3">
        <v>11</v>
      </c>
      <c r="AD4847" s="1">
        <v>-3.2059775999999998E-2</v>
      </c>
      <c r="AE4847" s="1">
        <v>-4.62823747128552E-2</v>
      </c>
      <c r="AF4847" s="1">
        <v>2</v>
      </c>
      <c r="AG4847" s="1">
        <v>2</v>
      </c>
      <c r="AH4847" s="1">
        <v>11</v>
      </c>
      <c r="AI4847" s="1">
        <v>1</v>
      </c>
      <c r="AJ4847" s="1">
        <v>1</v>
      </c>
      <c r="AK4847" s="1">
        <v>51</v>
      </c>
    </row>
    <row r="4848" spans="1:37" x14ac:dyDescent="0.2">
      <c r="A4848" t="s">
        <v>4846</v>
      </c>
      <c r="B4848" t="s">
        <v>5123</v>
      </c>
      <c r="C4848" t="s">
        <v>5131</v>
      </c>
      <c r="D4848" t="s">
        <v>14427</v>
      </c>
      <c r="E4848" t="s">
        <v>14468</v>
      </c>
      <c r="F4848" s="35" t="s">
        <v>14469</v>
      </c>
      <c r="G4848" s="1" t="s">
        <v>5104</v>
      </c>
      <c r="H4848" s="1" t="s">
        <v>5104</v>
      </c>
      <c r="I4848" s="3">
        <v>1</v>
      </c>
      <c r="J4848" s="1">
        <v>0</v>
      </c>
      <c r="K4848" s="1">
        <v>0</v>
      </c>
      <c r="L4848" s="3">
        <v>1</v>
      </c>
      <c r="M4848" s="6">
        <v>21.5</v>
      </c>
      <c r="N4848" s="13">
        <v>21.5</v>
      </c>
      <c r="O4848" s="3">
        <v>44</v>
      </c>
      <c r="P4848" s="1">
        <v>1</v>
      </c>
      <c r="Q4848" s="1">
        <v>1</v>
      </c>
      <c r="R4848" s="3">
        <v>1</v>
      </c>
      <c r="S4848" s="1">
        <v>20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30</v>
      </c>
      <c r="Z4848" s="1">
        <v>0</v>
      </c>
      <c r="AA4848" s="1">
        <v>30</v>
      </c>
      <c r="AB4848" s="1">
        <v>20</v>
      </c>
      <c r="AC4848" s="3">
        <v>11</v>
      </c>
      <c r="AD4848" s="1">
        <v>-3.2059775999999998E-2</v>
      </c>
      <c r="AE4848" s="1">
        <v>-4.62823747128552E-2</v>
      </c>
      <c r="AF4848" s="1">
        <v>2</v>
      </c>
      <c r="AG4848" s="1">
        <v>2</v>
      </c>
      <c r="AH4848" s="1">
        <v>11</v>
      </c>
      <c r="AI4848" s="1">
        <v>3</v>
      </c>
      <c r="AJ4848" s="1">
        <v>3</v>
      </c>
      <c r="AK4848" s="1">
        <v>51</v>
      </c>
    </row>
    <row r="4849" spans="1:37" x14ac:dyDescent="0.2">
      <c r="A4849" t="s">
        <v>4847</v>
      </c>
      <c r="B4849" t="s">
        <v>5123</v>
      </c>
      <c r="C4849" t="s">
        <v>5131</v>
      </c>
      <c r="D4849" t="s">
        <v>14427</v>
      </c>
      <c r="E4849" t="s">
        <v>14470</v>
      </c>
      <c r="F4849" s="35" t="s">
        <v>14471</v>
      </c>
      <c r="G4849" s="1" t="s">
        <v>2</v>
      </c>
      <c r="H4849" s="1" t="s">
        <v>5104</v>
      </c>
      <c r="I4849" s="14" t="s">
        <v>14989</v>
      </c>
      <c r="J4849" s="1" t="s">
        <v>2</v>
      </c>
      <c r="K4849" s="1">
        <v>0</v>
      </c>
      <c r="L4849" s="14" t="s">
        <v>14989</v>
      </c>
      <c r="M4849" s="6">
        <v>70.5</v>
      </c>
      <c r="N4849" s="13">
        <v>70.5</v>
      </c>
      <c r="O4849" s="3">
        <v>44</v>
      </c>
      <c r="P4849" s="1" t="s">
        <v>2</v>
      </c>
      <c r="Q4849" s="1">
        <v>3.6907000000000001</v>
      </c>
      <c r="R4849" s="3" t="s">
        <v>14989</v>
      </c>
      <c r="S4849" s="1">
        <v>20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30</v>
      </c>
      <c r="Z4849" s="1">
        <v>0</v>
      </c>
      <c r="AA4849" s="1">
        <v>30</v>
      </c>
      <c r="AB4849" s="1">
        <v>20</v>
      </c>
      <c r="AC4849" s="3">
        <v>11</v>
      </c>
      <c r="AD4849" s="1">
        <v>-3.2059775999999998E-2</v>
      </c>
      <c r="AE4849" s="1">
        <v>-4.62823747128552E-2</v>
      </c>
      <c r="AF4849" s="1">
        <v>2</v>
      </c>
      <c r="AG4849" s="1">
        <v>2</v>
      </c>
      <c r="AH4849" s="1">
        <v>11</v>
      </c>
      <c r="AI4849" s="1">
        <v>4</v>
      </c>
      <c r="AJ4849" s="1">
        <v>4</v>
      </c>
      <c r="AK4849" s="1">
        <v>51</v>
      </c>
    </row>
    <row r="4850" spans="1:37" x14ac:dyDescent="0.2">
      <c r="A4850" t="s">
        <v>4848</v>
      </c>
      <c r="B4850" t="s">
        <v>5123</v>
      </c>
      <c r="C4850" t="s">
        <v>5131</v>
      </c>
      <c r="D4850" t="s">
        <v>14427</v>
      </c>
      <c r="E4850" t="s">
        <v>13168</v>
      </c>
      <c r="F4850" s="35" t="s">
        <v>14472</v>
      </c>
      <c r="G4850" s="1" t="s">
        <v>5104</v>
      </c>
      <c r="H4850" s="1" t="s">
        <v>5104</v>
      </c>
      <c r="I4850" s="3">
        <v>1</v>
      </c>
      <c r="J4850" s="1">
        <v>0</v>
      </c>
      <c r="K4850" s="1">
        <v>0</v>
      </c>
      <c r="L4850" s="3">
        <v>1</v>
      </c>
      <c r="M4850" s="6">
        <v>107.8</v>
      </c>
      <c r="N4850" s="13">
        <v>107.8</v>
      </c>
      <c r="O4850" s="3">
        <v>44</v>
      </c>
      <c r="P4850" s="1" t="s">
        <v>2</v>
      </c>
      <c r="Q4850" s="1">
        <v>3.69</v>
      </c>
      <c r="R4850" s="3" t="s">
        <v>14989</v>
      </c>
      <c r="S4850" s="1">
        <v>20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30</v>
      </c>
      <c r="Z4850" s="1">
        <v>0</v>
      </c>
      <c r="AA4850" s="1">
        <v>30</v>
      </c>
      <c r="AB4850" s="1">
        <v>20</v>
      </c>
      <c r="AC4850" s="3">
        <v>11</v>
      </c>
      <c r="AD4850" s="1">
        <v>-3.2059775999999998E-2</v>
      </c>
      <c r="AE4850" s="1">
        <v>-4.62823747128552E-2</v>
      </c>
      <c r="AF4850" s="1">
        <v>2</v>
      </c>
      <c r="AG4850" s="1">
        <v>2</v>
      </c>
      <c r="AH4850" s="1">
        <v>11</v>
      </c>
      <c r="AI4850" s="1">
        <v>3</v>
      </c>
      <c r="AJ4850" s="1">
        <v>3</v>
      </c>
      <c r="AK4850" s="1">
        <v>51</v>
      </c>
    </row>
    <row r="4851" spans="1:37" x14ac:dyDescent="0.2">
      <c r="A4851" t="s">
        <v>4849</v>
      </c>
      <c r="B4851" t="s">
        <v>5123</v>
      </c>
      <c r="C4851" t="s">
        <v>5131</v>
      </c>
      <c r="D4851" t="s">
        <v>14427</v>
      </c>
      <c r="E4851" t="s">
        <v>14473</v>
      </c>
      <c r="F4851" s="35" t="s">
        <v>14474</v>
      </c>
      <c r="G4851" s="1" t="s">
        <v>5104</v>
      </c>
      <c r="H4851" s="1" t="s">
        <v>5104</v>
      </c>
      <c r="I4851" s="3">
        <v>1</v>
      </c>
      <c r="J4851" s="1">
        <v>0</v>
      </c>
      <c r="K4851" s="1">
        <v>0</v>
      </c>
      <c r="L4851" s="3">
        <v>1</v>
      </c>
      <c r="M4851" s="6">
        <v>77</v>
      </c>
      <c r="N4851" s="13">
        <v>77</v>
      </c>
      <c r="O4851" s="3">
        <v>44</v>
      </c>
      <c r="P4851" s="1">
        <v>2.5</v>
      </c>
      <c r="Q4851" s="1">
        <v>2.5</v>
      </c>
      <c r="R4851" s="3">
        <v>1</v>
      </c>
      <c r="S4851" s="1">
        <v>20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30</v>
      </c>
      <c r="Z4851" s="1">
        <v>0</v>
      </c>
      <c r="AA4851" s="1">
        <v>30</v>
      </c>
      <c r="AB4851" s="1">
        <v>20</v>
      </c>
      <c r="AC4851" s="3">
        <v>11</v>
      </c>
      <c r="AD4851" s="1">
        <v>-3.2059775999999998E-2</v>
      </c>
      <c r="AE4851" s="1">
        <v>-4.62823747128552E-2</v>
      </c>
      <c r="AF4851" s="1">
        <v>2</v>
      </c>
      <c r="AG4851" s="1">
        <v>2</v>
      </c>
      <c r="AH4851" s="1">
        <v>11</v>
      </c>
      <c r="AI4851" s="1">
        <v>3</v>
      </c>
      <c r="AJ4851" s="1">
        <v>3</v>
      </c>
      <c r="AK4851" s="1">
        <v>51</v>
      </c>
    </row>
    <row r="4852" spans="1:37" x14ac:dyDescent="0.2">
      <c r="A4852" t="s">
        <v>4850</v>
      </c>
      <c r="B4852" t="s">
        <v>5123</v>
      </c>
      <c r="C4852" t="s">
        <v>5131</v>
      </c>
      <c r="D4852" t="s">
        <v>14427</v>
      </c>
      <c r="E4852" t="s">
        <v>8490</v>
      </c>
      <c r="F4852" s="35" t="s">
        <v>14475</v>
      </c>
      <c r="G4852" s="1" t="s">
        <v>2</v>
      </c>
      <c r="H4852" s="1" t="s">
        <v>5104</v>
      </c>
      <c r="I4852" s="14" t="s">
        <v>14989</v>
      </c>
      <c r="J4852" s="1" t="s">
        <v>2</v>
      </c>
      <c r="K4852" s="1">
        <v>0</v>
      </c>
      <c r="L4852" s="14" t="s">
        <v>14989</v>
      </c>
      <c r="M4852" s="6">
        <v>77</v>
      </c>
      <c r="N4852" s="13">
        <v>77</v>
      </c>
      <c r="O4852" s="3">
        <v>44</v>
      </c>
      <c r="P4852" s="1" t="s">
        <v>2</v>
      </c>
      <c r="Q4852" s="1">
        <v>3.5632999999999999</v>
      </c>
      <c r="R4852" s="3" t="s">
        <v>14989</v>
      </c>
      <c r="S4852" s="1">
        <v>20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30</v>
      </c>
      <c r="Z4852" s="1">
        <v>0</v>
      </c>
      <c r="AA4852" s="1">
        <v>30</v>
      </c>
      <c r="AB4852" s="1">
        <v>20</v>
      </c>
      <c r="AC4852" s="3">
        <v>11</v>
      </c>
      <c r="AD4852" s="1">
        <v>-3.2059775999999998E-2</v>
      </c>
      <c r="AE4852" s="1">
        <v>-4.62823747128552E-2</v>
      </c>
      <c r="AF4852" s="1">
        <v>2</v>
      </c>
      <c r="AG4852" s="1">
        <v>2</v>
      </c>
      <c r="AH4852" s="1">
        <v>11</v>
      </c>
      <c r="AI4852" s="1">
        <v>1</v>
      </c>
      <c r="AJ4852" s="1">
        <v>1</v>
      </c>
      <c r="AK4852" s="1">
        <v>51</v>
      </c>
    </row>
    <row r="4853" spans="1:37" x14ac:dyDescent="0.2">
      <c r="A4853" t="s">
        <v>4851</v>
      </c>
      <c r="B4853" t="s">
        <v>5123</v>
      </c>
      <c r="C4853" t="s">
        <v>5131</v>
      </c>
      <c r="D4853" t="s">
        <v>14427</v>
      </c>
      <c r="E4853" t="s">
        <v>8241</v>
      </c>
      <c r="F4853" s="35" t="s">
        <v>14476</v>
      </c>
      <c r="G4853" s="1" t="s">
        <v>2</v>
      </c>
      <c r="H4853" s="1" t="s">
        <v>5104</v>
      </c>
      <c r="I4853" s="14" t="s">
        <v>14989</v>
      </c>
      <c r="J4853" s="1" t="s">
        <v>2</v>
      </c>
      <c r="K4853" s="1">
        <v>0</v>
      </c>
      <c r="L4853" s="14" t="s">
        <v>14989</v>
      </c>
      <c r="M4853" s="6">
        <v>77</v>
      </c>
      <c r="N4853" s="13">
        <v>77</v>
      </c>
      <c r="O4853" s="3">
        <v>44</v>
      </c>
      <c r="P4853" s="1" t="s">
        <v>2</v>
      </c>
      <c r="Q4853" s="1">
        <v>3.4441000000000002</v>
      </c>
      <c r="R4853" s="3" t="s">
        <v>14989</v>
      </c>
      <c r="S4853" s="1">
        <v>20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30</v>
      </c>
      <c r="Z4853" s="1">
        <v>0</v>
      </c>
      <c r="AA4853" s="1">
        <v>30</v>
      </c>
      <c r="AB4853" s="1">
        <v>20</v>
      </c>
      <c r="AC4853" s="3">
        <v>11</v>
      </c>
      <c r="AD4853" s="1">
        <v>-3.2059775999999998E-2</v>
      </c>
      <c r="AE4853" s="1">
        <v>-4.62823747128552E-2</v>
      </c>
      <c r="AF4853" s="1">
        <v>2</v>
      </c>
      <c r="AG4853" s="1">
        <v>2</v>
      </c>
      <c r="AH4853" s="1">
        <v>11</v>
      </c>
      <c r="AI4853" s="1">
        <v>3</v>
      </c>
      <c r="AJ4853" s="1">
        <v>3</v>
      </c>
      <c r="AK4853" s="1">
        <v>51</v>
      </c>
    </row>
    <row r="4854" spans="1:37" x14ac:dyDescent="0.2">
      <c r="A4854" t="s">
        <v>4852</v>
      </c>
      <c r="B4854" t="s">
        <v>5123</v>
      </c>
      <c r="C4854" t="s">
        <v>5131</v>
      </c>
      <c r="D4854" t="s">
        <v>14427</v>
      </c>
      <c r="E4854" t="s">
        <v>7393</v>
      </c>
      <c r="F4854" s="35" t="s">
        <v>14477</v>
      </c>
      <c r="G4854" s="1" t="s">
        <v>5104</v>
      </c>
      <c r="H4854" s="1" t="s">
        <v>5104</v>
      </c>
      <c r="I4854" s="3">
        <v>1</v>
      </c>
      <c r="J4854" s="1">
        <v>0</v>
      </c>
      <c r="K4854" s="1">
        <v>0</v>
      </c>
      <c r="L4854" s="3">
        <v>1</v>
      </c>
      <c r="M4854" s="6">
        <v>77</v>
      </c>
      <c r="N4854" s="13">
        <v>77</v>
      </c>
      <c r="O4854" s="3">
        <v>44</v>
      </c>
      <c r="P4854" s="1" t="s">
        <v>2</v>
      </c>
      <c r="Q4854" s="1">
        <v>4.2492999999999999</v>
      </c>
      <c r="R4854" s="3" t="s">
        <v>14989</v>
      </c>
      <c r="S4854" s="1">
        <v>20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30</v>
      </c>
      <c r="Z4854" s="1">
        <v>0</v>
      </c>
      <c r="AA4854" s="1">
        <v>30</v>
      </c>
      <c r="AB4854" s="1">
        <v>20</v>
      </c>
      <c r="AC4854" s="3">
        <v>11</v>
      </c>
      <c r="AD4854" s="1">
        <v>-3.2059775999999998E-2</v>
      </c>
      <c r="AE4854" s="1">
        <v>-4.62823747128552E-2</v>
      </c>
      <c r="AF4854" s="1">
        <v>2</v>
      </c>
      <c r="AG4854" s="1">
        <v>2</v>
      </c>
      <c r="AH4854" s="1">
        <v>11</v>
      </c>
      <c r="AI4854" s="1">
        <v>3</v>
      </c>
      <c r="AJ4854" s="1">
        <v>3</v>
      </c>
      <c r="AK4854" s="1">
        <v>51</v>
      </c>
    </row>
    <row r="4855" spans="1:37" x14ac:dyDescent="0.2">
      <c r="A4855" t="s">
        <v>4853</v>
      </c>
      <c r="B4855" t="s">
        <v>5123</v>
      </c>
      <c r="C4855" t="s">
        <v>5131</v>
      </c>
      <c r="D4855" t="s">
        <v>14427</v>
      </c>
      <c r="E4855" t="s">
        <v>14478</v>
      </c>
      <c r="F4855" s="35" t="s">
        <v>14479</v>
      </c>
      <c r="G4855" s="1" t="s">
        <v>5104</v>
      </c>
      <c r="H4855" s="1" t="s">
        <v>5104</v>
      </c>
      <c r="I4855" s="3">
        <v>1</v>
      </c>
      <c r="J4855" s="1">
        <v>0</v>
      </c>
      <c r="K4855" s="1">
        <v>0</v>
      </c>
      <c r="L4855" s="3">
        <v>1</v>
      </c>
      <c r="M4855" s="6">
        <v>36</v>
      </c>
      <c r="N4855" s="13">
        <v>36</v>
      </c>
      <c r="O4855" s="3">
        <v>44</v>
      </c>
      <c r="P4855" s="1" t="s">
        <v>2</v>
      </c>
      <c r="Q4855" s="1">
        <v>3.7799</v>
      </c>
      <c r="R4855" s="3" t="s">
        <v>14989</v>
      </c>
      <c r="S4855" s="1">
        <v>20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30</v>
      </c>
      <c r="Z4855" s="1">
        <v>0</v>
      </c>
      <c r="AA4855" s="1">
        <v>30</v>
      </c>
      <c r="AB4855" s="1">
        <v>20</v>
      </c>
      <c r="AC4855" s="3">
        <v>11</v>
      </c>
      <c r="AD4855" s="1">
        <v>-3.2059775999999998E-2</v>
      </c>
      <c r="AE4855" s="1">
        <v>-4.62823747128552E-2</v>
      </c>
      <c r="AF4855" s="1">
        <v>2</v>
      </c>
      <c r="AG4855" s="1">
        <v>2</v>
      </c>
      <c r="AH4855" s="1">
        <v>11</v>
      </c>
      <c r="AI4855" s="1">
        <v>2</v>
      </c>
      <c r="AJ4855" s="1">
        <v>2</v>
      </c>
      <c r="AK4855" s="1">
        <v>51</v>
      </c>
    </row>
    <row r="4856" spans="1:37" x14ac:dyDescent="0.2">
      <c r="A4856" t="s">
        <v>4854</v>
      </c>
      <c r="B4856" t="s">
        <v>5123</v>
      </c>
      <c r="C4856" t="s">
        <v>5131</v>
      </c>
      <c r="D4856" t="s">
        <v>14427</v>
      </c>
      <c r="E4856" t="s">
        <v>6877</v>
      </c>
      <c r="F4856" s="35" t="s">
        <v>14480</v>
      </c>
      <c r="G4856" s="1" t="s">
        <v>5104</v>
      </c>
      <c r="H4856" s="1" t="s">
        <v>5104</v>
      </c>
      <c r="I4856" s="3">
        <v>1</v>
      </c>
      <c r="J4856" s="1">
        <v>0</v>
      </c>
      <c r="K4856" s="1">
        <v>0</v>
      </c>
      <c r="L4856" s="3">
        <v>1</v>
      </c>
      <c r="M4856" s="6">
        <v>76.5</v>
      </c>
      <c r="N4856" s="13">
        <v>76.5</v>
      </c>
      <c r="O4856" s="3">
        <v>44</v>
      </c>
      <c r="P4856" s="1" t="s">
        <v>2</v>
      </c>
      <c r="Q4856" s="1">
        <v>3.3963999999999999</v>
      </c>
      <c r="R4856" s="3" t="s">
        <v>14989</v>
      </c>
      <c r="S4856" s="1">
        <v>20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30</v>
      </c>
      <c r="Z4856" s="1">
        <v>0</v>
      </c>
      <c r="AA4856" s="1">
        <v>30</v>
      </c>
      <c r="AB4856" s="1">
        <v>20</v>
      </c>
      <c r="AC4856" s="3">
        <v>11</v>
      </c>
      <c r="AD4856" s="1">
        <v>-3.2059775999999998E-2</v>
      </c>
      <c r="AE4856" s="1">
        <v>-4.62823747128552E-2</v>
      </c>
      <c r="AF4856" s="1">
        <v>2</v>
      </c>
      <c r="AG4856" s="1">
        <v>2</v>
      </c>
      <c r="AH4856" s="1">
        <v>11</v>
      </c>
      <c r="AI4856" s="1">
        <v>1</v>
      </c>
      <c r="AJ4856" s="1">
        <v>1</v>
      </c>
      <c r="AK4856" s="1">
        <v>51</v>
      </c>
    </row>
    <row r="4857" spans="1:37" x14ac:dyDescent="0.2">
      <c r="A4857" t="s">
        <v>4855</v>
      </c>
      <c r="B4857" t="s">
        <v>5123</v>
      </c>
      <c r="C4857" t="s">
        <v>5131</v>
      </c>
      <c r="D4857" t="s">
        <v>14427</v>
      </c>
      <c r="E4857" t="s">
        <v>10776</v>
      </c>
      <c r="F4857" s="35" t="s">
        <v>14481</v>
      </c>
      <c r="G4857" s="1" t="s">
        <v>5104</v>
      </c>
      <c r="H4857" s="1" t="s">
        <v>5104</v>
      </c>
      <c r="I4857" s="3">
        <v>1</v>
      </c>
      <c r="J4857" s="1">
        <v>0</v>
      </c>
      <c r="K4857" s="1">
        <v>0</v>
      </c>
      <c r="L4857" s="3">
        <v>1</v>
      </c>
      <c r="M4857" s="6">
        <v>39.1</v>
      </c>
      <c r="N4857" s="13">
        <v>39.1</v>
      </c>
      <c r="O4857" s="3">
        <v>44</v>
      </c>
      <c r="P4857" s="1" t="s">
        <v>2</v>
      </c>
      <c r="Q4857" s="1">
        <v>3.8915000000000002</v>
      </c>
      <c r="R4857" s="3" t="s">
        <v>14989</v>
      </c>
      <c r="S4857" s="1">
        <v>20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30</v>
      </c>
      <c r="Z4857" s="1">
        <v>0</v>
      </c>
      <c r="AA4857" s="1">
        <v>30</v>
      </c>
      <c r="AB4857" s="1">
        <v>20</v>
      </c>
      <c r="AC4857" s="3">
        <v>11</v>
      </c>
      <c r="AD4857" s="1">
        <v>-3.2059775999999998E-2</v>
      </c>
      <c r="AE4857" s="1">
        <v>-4.62823747128552E-2</v>
      </c>
      <c r="AF4857" s="1">
        <v>2</v>
      </c>
      <c r="AG4857" s="1">
        <v>2</v>
      </c>
      <c r="AH4857" s="1">
        <v>11</v>
      </c>
      <c r="AI4857" s="1">
        <v>3</v>
      </c>
      <c r="AJ4857" s="1">
        <v>3</v>
      </c>
      <c r="AK4857" s="1">
        <v>51</v>
      </c>
    </row>
    <row r="4858" spans="1:37" x14ac:dyDescent="0.2">
      <c r="A4858" t="s">
        <v>4856</v>
      </c>
      <c r="B4858" t="s">
        <v>5168</v>
      </c>
      <c r="C4858" t="s">
        <v>5169</v>
      </c>
      <c r="D4858" t="s">
        <v>14482</v>
      </c>
      <c r="E4858" t="s">
        <v>9759</v>
      </c>
      <c r="F4858" s="35" t="s">
        <v>14483</v>
      </c>
      <c r="G4858" s="1" t="s">
        <v>5104</v>
      </c>
      <c r="H4858" s="1" t="s">
        <v>5104</v>
      </c>
      <c r="I4858" s="3">
        <v>1</v>
      </c>
      <c r="J4858" s="1">
        <v>0</v>
      </c>
      <c r="K4858" s="1">
        <v>0</v>
      </c>
      <c r="L4858" s="3">
        <v>1</v>
      </c>
      <c r="M4858" s="6">
        <v>60.4</v>
      </c>
      <c r="N4858" s="13">
        <v>60.4</v>
      </c>
      <c r="O4858" s="3">
        <v>44</v>
      </c>
      <c r="P4858" s="1">
        <v>0.98</v>
      </c>
      <c r="Q4858" s="1">
        <v>0.98</v>
      </c>
      <c r="R4858" s="3">
        <v>47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80</v>
      </c>
      <c r="Z4858" s="1">
        <v>20</v>
      </c>
      <c r="AA4858" s="1">
        <v>0</v>
      </c>
      <c r="AB4858" s="1">
        <v>0</v>
      </c>
      <c r="AC4858" s="3">
        <v>11</v>
      </c>
      <c r="AD4858" s="1">
        <v>-3.0572976000000002E-2</v>
      </c>
      <c r="AE4858" s="1">
        <v>-0.11668543370225801</v>
      </c>
      <c r="AF4858" s="1">
        <v>3</v>
      </c>
      <c r="AG4858" s="1">
        <v>3</v>
      </c>
      <c r="AH4858" s="1">
        <v>11</v>
      </c>
      <c r="AI4858" s="1">
        <v>3</v>
      </c>
      <c r="AJ4858" s="1">
        <v>3</v>
      </c>
      <c r="AK4858" s="1">
        <v>51</v>
      </c>
    </row>
    <row r="4859" spans="1:37" x14ac:dyDescent="0.2">
      <c r="A4859" t="s">
        <v>4857</v>
      </c>
      <c r="B4859" t="s">
        <v>5123</v>
      </c>
      <c r="C4859" t="s">
        <v>6199</v>
      </c>
      <c r="D4859" t="s">
        <v>14484</v>
      </c>
      <c r="E4859" t="s">
        <v>14485</v>
      </c>
      <c r="F4859" s="35" t="s">
        <v>14486</v>
      </c>
      <c r="G4859" s="1" t="s">
        <v>5104</v>
      </c>
      <c r="H4859" s="1" t="s">
        <v>5104</v>
      </c>
      <c r="I4859" s="3">
        <v>1</v>
      </c>
      <c r="J4859" s="1">
        <v>1</v>
      </c>
      <c r="K4859" s="1">
        <v>1</v>
      </c>
      <c r="L4859" s="3">
        <v>1</v>
      </c>
      <c r="M4859" s="6">
        <v>339</v>
      </c>
      <c r="N4859" s="13">
        <v>339</v>
      </c>
      <c r="O4859" s="3">
        <v>44</v>
      </c>
      <c r="P4859" s="1">
        <v>3.1749999999999998</v>
      </c>
      <c r="Q4859" s="1">
        <v>3.1749999999999998</v>
      </c>
      <c r="R4859" s="3">
        <v>47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60</v>
      </c>
      <c r="Z4859" s="1">
        <v>0</v>
      </c>
      <c r="AA4859" s="1">
        <v>40</v>
      </c>
      <c r="AB4859" s="1">
        <v>0</v>
      </c>
      <c r="AC4859" s="3">
        <v>11</v>
      </c>
      <c r="AD4859" s="1">
        <v>-4.8426648000000003E-2</v>
      </c>
      <c r="AE4859" s="1">
        <v>-0.112671747246527</v>
      </c>
      <c r="AF4859" s="1">
        <v>1</v>
      </c>
      <c r="AG4859" s="1">
        <v>1</v>
      </c>
      <c r="AH4859" s="1">
        <v>11</v>
      </c>
      <c r="AI4859" s="1">
        <v>3</v>
      </c>
      <c r="AJ4859" s="1">
        <v>3</v>
      </c>
      <c r="AK4859" s="1">
        <v>51</v>
      </c>
    </row>
    <row r="4860" spans="1:37" x14ac:dyDescent="0.2">
      <c r="A4860" t="s">
        <v>4858</v>
      </c>
      <c r="B4860" t="s">
        <v>5123</v>
      </c>
      <c r="C4860" t="s">
        <v>6199</v>
      </c>
      <c r="D4860" t="s">
        <v>14484</v>
      </c>
      <c r="E4860" t="s">
        <v>7776</v>
      </c>
      <c r="F4860" s="35" t="s">
        <v>14487</v>
      </c>
      <c r="G4860" s="1" t="s">
        <v>5107</v>
      </c>
      <c r="H4860" s="1" t="s">
        <v>5107</v>
      </c>
      <c r="I4860" s="3">
        <v>2</v>
      </c>
      <c r="J4860" s="1">
        <v>0</v>
      </c>
      <c r="K4860" s="1">
        <v>0</v>
      </c>
      <c r="L4860" s="3">
        <v>1</v>
      </c>
      <c r="M4860" s="6">
        <v>298.8</v>
      </c>
      <c r="N4860" s="13">
        <v>298.8</v>
      </c>
      <c r="O4860" s="3">
        <v>44</v>
      </c>
      <c r="P4860" s="1">
        <v>3.15</v>
      </c>
      <c r="Q4860" s="1">
        <v>3.15</v>
      </c>
      <c r="R4860" s="3">
        <v>47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60</v>
      </c>
      <c r="Z4860" s="1">
        <v>0</v>
      </c>
      <c r="AA4860" s="1">
        <v>40</v>
      </c>
      <c r="AB4860" s="1">
        <v>0</v>
      </c>
      <c r="AC4860" s="3">
        <v>11</v>
      </c>
      <c r="AD4860" s="1">
        <v>-4.8426648000000003E-2</v>
      </c>
      <c r="AE4860" s="1">
        <v>-0.112671747246527</v>
      </c>
      <c r="AF4860" s="1">
        <v>1</v>
      </c>
      <c r="AG4860" s="1">
        <v>1</v>
      </c>
      <c r="AH4860" s="1">
        <v>11</v>
      </c>
      <c r="AI4860" s="1">
        <v>3</v>
      </c>
      <c r="AJ4860" s="1">
        <v>3</v>
      </c>
      <c r="AK4860" s="1">
        <v>51</v>
      </c>
    </row>
    <row r="4861" spans="1:37" x14ac:dyDescent="0.2">
      <c r="A4861" t="s">
        <v>4859</v>
      </c>
      <c r="B4861" t="s">
        <v>5123</v>
      </c>
      <c r="C4861" t="s">
        <v>6199</v>
      </c>
      <c r="D4861" t="s">
        <v>14484</v>
      </c>
      <c r="E4861" t="s">
        <v>14488</v>
      </c>
      <c r="F4861" s="35" t="s">
        <v>14489</v>
      </c>
      <c r="G4861" s="1" t="s">
        <v>5107</v>
      </c>
      <c r="H4861" s="1" t="s">
        <v>5107</v>
      </c>
      <c r="I4861" s="3">
        <v>1</v>
      </c>
      <c r="J4861" s="1">
        <v>1</v>
      </c>
      <c r="K4861" s="1">
        <v>1</v>
      </c>
      <c r="L4861" s="3">
        <v>1</v>
      </c>
      <c r="M4861" s="6">
        <v>404.3</v>
      </c>
      <c r="N4861" s="13">
        <v>404.3</v>
      </c>
      <c r="O4861" s="3">
        <v>44</v>
      </c>
      <c r="P4861" s="1">
        <v>3.1</v>
      </c>
      <c r="Q4861" s="1">
        <v>3.1</v>
      </c>
      <c r="R4861" s="3">
        <v>1</v>
      </c>
      <c r="S4861" s="1">
        <v>22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78</v>
      </c>
      <c r="AC4861" s="36">
        <v>1</v>
      </c>
      <c r="AD4861" s="1">
        <v>-4.6531639999999999E-2</v>
      </c>
      <c r="AE4861" s="1">
        <v>7.0270360128164594E-2</v>
      </c>
      <c r="AF4861" s="1">
        <v>1</v>
      </c>
      <c r="AG4861" s="1">
        <v>1</v>
      </c>
      <c r="AH4861" s="1">
        <v>1</v>
      </c>
      <c r="AI4861" s="1">
        <v>1</v>
      </c>
      <c r="AJ4861" s="1">
        <v>1</v>
      </c>
      <c r="AK4861" s="1">
        <v>51</v>
      </c>
    </row>
    <row r="4862" spans="1:37" x14ac:dyDescent="0.2">
      <c r="A4862" t="s">
        <v>4860</v>
      </c>
      <c r="B4862" t="s">
        <v>5123</v>
      </c>
      <c r="C4862" t="s">
        <v>6199</v>
      </c>
      <c r="D4862" t="s">
        <v>14484</v>
      </c>
      <c r="E4862" t="s">
        <v>14490</v>
      </c>
      <c r="F4862" s="35" t="s">
        <v>14491</v>
      </c>
      <c r="G4862" s="1" t="s">
        <v>5107</v>
      </c>
      <c r="H4862" s="1" t="s">
        <v>5107</v>
      </c>
      <c r="I4862" s="3">
        <v>2</v>
      </c>
      <c r="J4862" s="1">
        <v>0</v>
      </c>
      <c r="K4862" s="1">
        <v>0</v>
      </c>
      <c r="L4862" s="3">
        <v>1</v>
      </c>
      <c r="M4862" s="6">
        <v>266</v>
      </c>
      <c r="N4862" s="13">
        <v>266</v>
      </c>
      <c r="O4862" s="3">
        <v>44</v>
      </c>
      <c r="P4862" s="1">
        <v>3.125</v>
      </c>
      <c r="Q4862" s="1">
        <v>3.125</v>
      </c>
      <c r="R4862" s="3">
        <v>47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60</v>
      </c>
      <c r="Z4862" s="1">
        <v>0</v>
      </c>
      <c r="AA4862" s="1">
        <v>40</v>
      </c>
      <c r="AB4862" s="1">
        <v>0</v>
      </c>
      <c r="AC4862" s="3">
        <v>11</v>
      </c>
      <c r="AD4862" s="1">
        <v>-4.8426648000000003E-2</v>
      </c>
      <c r="AE4862" s="1">
        <v>-0.112671747246527</v>
      </c>
      <c r="AF4862" s="1">
        <v>1</v>
      </c>
      <c r="AG4862" s="1">
        <v>1</v>
      </c>
      <c r="AH4862" s="1">
        <v>11</v>
      </c>
      <c r="AI4862" s="1">
        <v>2</v>
      </c>
      <c r="AJ4862" s="1">
        <v>2</v>
      </c>
      <c r="AK4862" s="1">
        <v>51</v>
      </c>
    </row>
    <row r="4863" spans="1:37" x14ac:dyDescent="0.2">
      <c r="A4863" t="s">
        <v>4861</v>
      </c>
      <c r="B4863" t="s">
        <v>5123</v>
      </c>
      <c r="C4863" t="s">
        <v>14492</v>
      </c>
      <c r="D4863" t="s">
        <v>14493</v>
      </c>
      <c r="E4863" t="s">
        <v>14494</v>
      </c>
      <c r="F4863" s="35" t="s">
        <v>14495</v>
      </c>
      <c r="G4863" s="1" t="s">
        <v>5104</v>
      </c>
      <c r="H4863" s="1" t="s">
        <v>5104</v>
      </c>
      <c r="I4863" s="3">
        <v>1</v>
      </c>
      <c r="J4863" s="1">
        <v>1</v>
      </c>
      <c r="K4863" s="1">
        <v>1</v>
      </c>
      <c r="L4863" s="3">
        <v>1</v>
      </c>
      <c r="M4863" s="6">
        <v>2707.1</v>
      </c>
      <c r="N4863" s="13">
        <v>2707.1</v>
      </c>
      <c r="O4863" s="3">
        <v>44</v>
      </c>
      <c r="P4863" s="1">
        <v>2.91</v>
      </c>
      <c r="Q4863" s="1">
        <v>2.91</v>
      </c>
      <c r="R4863" s="3">
        <v>47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10</v>
      </c>
      <c r="Z4863" s="1">
        <v>0</v>
      </c>
      <c r="AA4863" s="1">
        <v>10</v>
      </c>
      <c r="AB4863" s="1">
        <v>80</v>
      </c>
      <c r="AC4863" s="3">
        <v>11</v>
      </c>
      <c r="AD4863" s="1">
        <v>-9.6854295000000007E-2</v>
      </c>
      <c r="AE4863" s="1">
        <v>3.8026520610727602E-2</v>
      </c>
      <c r="AF4863" s="1">
        <v>1</v>
      </c>
      <c r="AG4863" s="1">
        <v>1</v>
      </c>
      <c r="AH4863" s="1">
        <v>11</v>
      </c>
      <c r="AI4863" s="1">
        <v>3</v>
      </c>
      <c r="AJ4863" s="1">
        <v>3</v>
      </c>
      <c r="AK4863" s="1">
        <v>51</v>
      </c>
    </row>
    <row r="4864" spans="1:37" x14ac:dyDescent="0.2">
      <c r="A4864" t="s">
        <v>4862</v>
      </c>
      <c r="B4864" t="s">
        <v>5123</v>
      </c>
      <c r="C4864" t="s">
        <v>14492</v>
      </c>
      <c r="D4864" t="s">
        <v>14493</v>
      </c>
      <c r="E4864" t="s">
        <v>14496</v>
      </c>
      <c r="F4864" s="35" t="s">
        <v>14497</v>
      </c>
      <c r="G4864" s="1" t="s">
        <v>5104</v>
      </c>
      <c r="H4864" s="1" t="s">
        <v>5104</v>
      </c>
      <c r="I4864" s="3">
        <v>1</v>
      </c>
      <c r="J4864" s="1">
        <v>1</v>
      </c>
      <c r="K4864" s="1">
        <v>1</v>
      </c>
      <c r="L4864" s="3">
        <v>1</v>
      </c>
      <c r="M4864" s="6">
        <v>3180</v>
      </c>
      <c r="N4864" s="13">
        <v>3180</v>
      </c>
      <c r="O4864" s="3">
        <v>44</v>
      </c>
      <c r="P4864" s="1">
        <v>3.88</v>
      </c>
      <c r="Q4864" s="1">
        <v>3.88</v>
      </c>
      <c r="R4864" s="3">
        <v>47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10</v>
      </c>
      <c r="Z4864" s="1">
        <v>0</v>
      </c>
      <c r="AA4864" s="1">
        <v>10</v>
      </c>
      <c r="AB4864" s="1">
        <v>80</v>
      </c>
      <c r="AC4864" s="3">
        <v>11</v>
      </c>
      <c r="AD4864" s="1">
        <v>-9.6854295000000007E-2</v>
      </c>
      <c r="AE4864" s="1">
        <v>3.8026520610727602E-2</v>
      </c>
      <c r="AF4864" s="1">
        <v>1</v>
      </c>
      <c r="AG4864" s="1">
        <v>1</v>
      </c>
      <c r="AH4864" s="1">
        <v>11</v>
      </c>
      <c r="AI4864" s="1">
        <v>7</v>
      </c>
      <c r="AJ4864" s="1">
        <v>7</v>
      </c>
      <c r="AK4864" s="1">
        <v>51</v>
      </c>
    </row>
    <row r="4865" spans="1:37" x14ac:dyDescent="0.2">
      <c r="A4865" t="s">
        <v>4863</v>
      </c>
      <c r="B4865" t="s">
        <v>6290</v>
      </c>
      <c r="C4865" t="s">
        <v>6291</v>
      </c>
      <c r="D4865" t="s">
        <v>14498</v>
      </c>
      <c r="E4865" t="s">
        <v>7013</v>
      </c>
      <c r="F4865" s="35" t="s">
        <v>14499</v>
      </c>
      <c r="G4865" s="1" t="s">
        <v>5104</v>
      </c>
      <c r="H4865" s="1" t="s">
        <v>5104</v>
      </c>
      <c r="I4865" s="3">
        <v>1</v>
      </c>
      <c r="J4865" s="1">
        <v>0</v>
      </c>
      <c r="K4865" s="1">
        <v>0</v>
      </c>
      <c r="L4865" s="3">
        <v>1</v>
      </c>
      <c r="M4865" s="6">
        <v>34.9</v>
      </c>
      <c r="N4865" s="13">
        <v>34.9</v>
      </c>
      <c r="O4865" s="3">
        <v>44</v>
      </c>
      <c r="P4865" s="1">
        <v>13</v>
      </c>
      <c r="Q4865" s="1">
        <v>13</v>
      </c>
      <c r="R4865" s="3">
        <v>47</v>
      </c>
      <c r="S4865" s="1">
        <v>80</v>
      </c>
      <c r="T4865" s="1">
        <v>0</v>
      </c>
      <c r="U4865" s="1">
        <v>0</v>
      </c>
      <c r="V4865" s="1">
        <v>0</v>
      </c>
      <c r="W4865" s="1">
        <v>20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3">
        <v>11</v>
      </c>
      <c r="AD4865" s="1">
        <v>9.6739702999999996E-2</v>
      </c>
      <c r="AE4865" s="1">
        <v>1.7688549988212201E-2</v>
      </c>
      <c r="AF4865" s="1">
        <v>2</v>
      </c>
      <c r="AG4865" s="1">
        <v>2</v>
      </c>
      <c r="AH4865" s="1">
        <v>11</v>
      </c>
      <c r="AI4865" s="1">
        <v>2</v>
      </c>
      <c r="AJ4865" s="1">
        <v>2</v>
      </c>
      <c r="AK4865" s="1">
        <v>51</v>
      </c>
    </row>
    <row r="4866" spans="1:37" x14ac:dyDescent="0.2">
      <c r="A4866" t="s">
        <v>4864</v>
      </c>
      <c r="B4866" t="s">
        <v>6290</v>
      </c>
      <c r="C4866" t="s">
        <v>6291</v>
      </c>
      <c r="D4866" t="s">
        <v>14498</v>
      </c>
      <c r="E4866" t="s">
        <v>14014</v>
      </c>
      <c r="F4866" s="35" t="s">
        <v>14500</v>
      </c>
      <c r="G4866" s="1" t="s">
        <v>2</v>
      </c>
      <c r="H4866" s="1" t="s">
        <v>5104</v>
      </c>
      <c r="I4866" s="14" t="s">
        <v>14989</v>
      </c>
      <c r="J4866" s="1" t="s">
        <v>2</v>
      </c>
      <c r="K4866" s="1">
        <v>0</v>
      </c>
      <c r="L4866" s="14" t="s">
        <v>14989</v>
      </c>
      <c r="M4866" s="6">
        <v>60.5</v>
      </c>
      <c r="N4866" s="13">
        <v>60.5</v>
      </c>
      <c r="O4866" s="3">
        <v>44</v>
      </c>
      <c r="P4866" s="1" t="s">
        <v>2</v>
      </c>
      <c r="Q4866" s="1">
        <v>3.306575</v>
      </c>
      <c r="R4866" s="3" t="s">
        <v>14989</v>
      </c>
      <c r="S4866" s="1">
        <v>79</v>
      </c>
      <c r="T4866" s="1">
        <v>0</v>
      </c>
      <c r="U4866" s="1">
        <v>0</v>
      </c>
      <c r="V4866" s="1">
        <v>0</v>
      </c>
      <c r="W4866" s="1">
        <v>12</v>
      </c>
      <c r="X4866" s="1">
        <v>0</v>
      </c>
      <c r="Y4866" s="1">
        <v>0</v>
      </c>
      <c r="Z4866" s="1">
        <v>0</v>
      </c>
      <c r="AA4866" s="1">
        <v>0</v>
      </c>
      <c r="AB4866" s="1">
        <v>9</v>
      </c>
      <c r="AC4866" s="3">
        <v>44</v>
      </c>
      <c r="AD4866" s="1">
        <v>7.8639415000000004E-2</v>
      </c>
      <c r="AE4866" s="1">
        <v>2.6987286642636301E-2</v>
      </c>
      <c r="AF4866" s="1" t="s">
        <v>2</v>
      </c>
      <c r="AG4866" s="1">
        <v>1</v>
      </c>
      <c r="AH4866" s="1" t="s">
        <v>14989</v>
      </c>
      <c r="AI4866" s="1">
        <v>3</v>
      </c>
      <c r="AJ4866" s="1">
        <v>3</v>
      </c>
      <c r="AK4866" s="1">
        <v>51</v>
      </c>
    </row>
    <row r="4867" spans="1:37" x14ac:dyDescent="0.2">
      <c r="A4867" t="s">
        <v>4865</v>
      </c>
      <c r="B4867" t="s">
        <v>6290</v>
      </c>
      <c r="C4867" t="s">
        <v>6291</v>
      </c>
      <c r="D4867" t="s">
        <v>14498</v>
      </c>
      <c r="E4867" t="s">
        <v>8328</v>
      </c>
      <c r="F4867" s="35" t="s">
        <v>14501</v>
      </c>
      <c r="G4867" s="1" t="s">
        <v>5104</v>
      </c>
      <c r="H4867" s="1" t="s">
        <v>5104</v>
      </c>
      <c r="I4867" s="3">
        <v>1</v>
      </c>
      <c r="J4867" s="1">
        <v>1</v>
      </c>
      <c r="K4867" s="1">
        <v>1</v>
      </c>
      <c r="L4867" s="3">
        <v>1</v>
      </c>
      <c r="M4867" s="6">
        <v>28.9</v>
      </c>
      <c r="N4867" s="13">
        <v>28.9</v>
      </c>
      <c r="O4867" s="3">
        <v>44</v>
      </c>
      <c r="P4867" s="1">
        <v>11.8</v>
      </c>
      <c r="Q4867" s="1">
        <v>11.8</v>
      </c>
      <c r="R4867" s="3">
        <v>47</v>
      </c>
      <c r="S4867" s="1">
        <v>80</v>
      </c>
      <c r="T4867" s="1">
        <v>0</v>
      </c>
      <c r="U4867" s="1">
        <v>0</v>
      </c>
      <c r="V4867" s="1">
        <v>0</v>
      </c>
      <c r="W4867" s="1">
        <v>10</v>
      </c>
      <c r="X4867" s="1">
        <v>0</v>
      </c>
      <c r="Y4867" s="1">
        <v>10</v>
      </c>
      <c r="Z4867" s="1">
        <v>0</v>
      </c>
      <c r="AA4867" s="1">
        <v>0</v>
      </c>
      <c r="AB4867" s="1">
        <v>0</v>
      </c>
      <c r="AC4867" s="3">
        <v>11</v>
      </c>
      <c r="AD4867" s="1">
        <v>8.6424586999999997E-2</v>
      </c>
      <c r="AE4867" s="1">
        <v>-5.4507235932888002E-3</v>
      </c>
      <c r="AF4867" s="1">
        <v>2</v>
      </c>
      <c r="AG4867" s="1">
        <v>2</v>
      </c>
      <c r="AH4867" s="1">
        <v>11</v>
      </c>
      <c r="AI4867" s="1">
        <v>4</v>
      </c>
      <c r="AJ4867" s="1">
        <v>4</v>
      </c>
      <c r="AK4867" s="1">
        <v>51</v>
      </c>
    </row>
    <row r="4868" spans="1:37" x14ac:dyDescent="0.2">
      <c r="A4868" t="s">
        <v>4866</v>
      </c>
      <c r="B4868" t="s">
        <v>6290</v>
      </c>
      <c r="C4868" t="s">
        <v>6291</v>
      </c>
      <c r="D4868" t="s">
        <v>14498</v>
      </c>
      <c r="E4868" t="s">
        <v>14502</v>
      </c>
      <c r="F4868" s="35" t="s">
        <v>14939</v>
      </c>
      <c r="G4868" s="1" t="s">
        <v>5104</v>
      </c>
      <c r="H4868" s="1" t="s">
        <v>5104</v>
      </c>
      <c r="I4868" s="3">
        <v>1</v>
      </c>
      <c r="J4868" s="1">
        <v>0</v>
      </c>
      <c r="K4868" s="1">
        <v>0</v>
      </c>
      <c r="L4868" s="3">
        <v>1</v>
      </c>
      <c r="M4868" s="6">
        <f>(13+38.5)/2</f>
        <v>25.75</v>
      </c>
      <c r="N4868" s="1">
        <f>(13+38.5)/2</f>
        <v>25.75</v>
      </c>
      <c r="O4868" s="3">
        <v>1</v>
      </c>
      <c r="P4868" s="1">
        <v>3.5</v>
      </c>
      <c r="Q4868" s="1">
        <v>3.5</v>
      </c>
      <c r="R4868" s="3">
        <v>1</v>
      </c>
      <c r="S4868" s="1">
        <v>60</v>
      </c>
      <c r="T4868" s="1">
        <v>0</v>
      </c>
      <c r="U4868" s="1">
        <v>0</v>
      </c>
      <c r="V4868" s="1">
        <v>0</v>
      </c>
      <c r="W4868" s="1">
        <v>10</v>
      </c>
      <c r="X4868" s="1">
        <v>0</v>
      </c>
      <c r="Y4868" s="1">
        <v>10</v>
      </c>
      <c r="Z4868" s="1">
        <v>0</v>
      </c>
      <c r="AA4868" s="1">
        <v>10</v>
      </c>
      <c r="AB4868" s="1">
        <v>10</v>
      </c>
      <c r="AC4868" s="3">
        <v>1</v>
      </c>
      <c r="AD4868" s="1">
        <v>5.0297815000000003E-2</v>
      </c>
      <c r="AE4868" s="1">
        <v>-2.8102357558546301E-3</v>
      </c>
      <c r="AF4868" s="1">
        <v>2</v>
      </c>
      <c r="AG4868" s="1">
        <v>2</v>
      </c>
      <c r="AH4868" s="15">
        <v>1</v>
      </c>
      <c r="AI4868" s="1">
        <v>2</v>
      </c>
      <c r="AJ4868" s="1">
        <v>2</v>
      </c>
      <c r="AK4868" s="1">
        <v>51</v>
      </c>
    </row>
    <row r="4869" spans="1:37" x14ac:dyDescent="0.2">
      <c r="A4869" t="s">
        <v>4867</v>
      </c>
      <c r="B4869" t="s">
        <v>6290</v>
      </c>
      <c r="C4869" t="s">
        <v>6291</v>
      </c>
      <c r="D4869" t="s">
        <v>14498</v>
      </c>
      <c r="E4869" t="s">
        <v>14503</v>
      </c>
      <c r="F4869" s="35" t="s">
        <v>14504</v>
      </c>
      <c r="G4869" s="1" t="s">
        <v>5104</v>
      </c>
      <c r="H4869" s="1" t="s">
        <v>5104</v>
      </c>
      <c r="I4869" s="3">
        <v>1</v>
      </c>
      <c r="J4869" s="1">
        <v>0</v>
      </c>
      <c r="K4869" s="1">
        <v>0</v>
      </c>
      <c r="L4869" s="3">
        <v>1</v>
      </c>
      <c r="M4869" s="6">
        <v>28</v>
      </c>
      <c r="N4869" s="13">
        <v>28</v>
      </c>
      <c r="O4869" s="3">
        <v>44</v>
      </c>
      <c r="P4869" s="1" t="s">
        <v>2</v>
      </c>
      <c r="Q4869" s="1">
        <v>4.9695999999999998</v>
      </c>
      <c r="R4869" s="3" t="s">
        <v>14989</v>
      </c>
      <c r="S4869" s="1">
        <v>80</v>
      </c>
      <c r="T4869" s="1">
        <v>0</v>
      </c>
      <c r="U4869" s="1">
        <v>0</v>
      </c>
      <c r="V4869" s="1">
        <v>0</v>
      </c>
      <c r="W4869" s="1">
        <v>20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3">
        <v>11</v>
      </c>
      <c r="AD4869" s="1">
        <v>9.6739702999999996E-2</v>
      </c>
      <c r="AE4869" s="1">
        <v>1.7688549988212201E-2</v>
      </c>
      <c r="AF4869" s="1">
        <v>2</v>
      </c>
      <c r="AG4869" s="1">
        <v>2</v>
      </c>
      <c r="AH4869" s="1">
        <v>11</v>
      </c>
      <c r="AI4869" s="1">
        <v>3</v>
      </c>
      <c r="AJ4869" s="1">
        <v>3</v>
      </c>
      <c r="AK4869" s="1">
        <v>51</v>
      </c>
    </row>
    <row r="4870" spans="1:37" x14ac:dyDescent="0.2">
      <c r="A4870" t="s">
        <v>4868</v>
      </c>
      <c r="B4870" t="s">
        <v>6290</v>
      </c>
      <c r="C4870" t="s">
        <v>6291</v>
      </c>
      <c r="D4870" t="s">
        <v>14498</v>
      </c>
      <c r="E4870" t="s">
        <v>8012</v>
      </c>
      <c r="F4870" s="35" t="s">
        <v>14505</v>
      </c>
      <c r="G4870" s="1" t="s">
        <v>5104</v>
      </c>
      <c r="H4870" s="1" t="s">
        <v>5104</v>
      </c>
      <c r="I4870" s="3">
        <v>2</v>
      </c>
      <c r="J4870" s="1">
        <v>0</v>
      </c>
      <c r="K4870" s="1">
        <v>0</v>
      </c>
      <c r="L4870" s="3">
        <v>1</v>
      </c>
      <c r="M4870" s="6">
        <v>20.7</v>
      </c>
      <c r="N4870" s="13">
        <v>20.7</v>
      </c>
      <c r="O4870" s="3">
        <v>44</v>
      </c>
      <c r="P4870" s="1" t="s">
        <v>2</v>
      </c>
      <c r="Q4870" s="1">
        <v>3.6705999999999999</v>
      </c>
      <c r="R4870" s="3" t="s">
        <v>14989</v>
      </c>
      <c r="S4870" s="1">
        <v>80</v>
      </c>
      <c r="T4870" s="1">
        <v>0</v>
      </c>
      <c r="U4870" s="1">
        <v>0</v>
      </c>
      <c r="V4870" s="1">
        <v>0</v>
      </c>
      <c r="W4870" s="1">
        <v>10</v>
      </c>
      <c r="X4870" s="1">
        <v>0</v>
      </c>
      <c r="Y4870" s="1">
        <v>10</v>
      </c>
      <c r="Z4870" s="1">
        <v>0</v>
      </c>
      <c r="AA4870" s="1">
        <v>0</v>
      </c>
      <c r="AB4870" s="1">
        <v>0</v>
      </c>
      <c r="AC4870" s="3">
        <v>11</v>
      </c>
      <c r="AD4870" s="1">
        <v>8.6424586999999997E-2</v>
      </c>
      <c r="AE4870" s="1">
        <v>-5.4507235932888002E-3</v>
      </c>
      <c r="AF4870" s="1">
        <v>2</v>
      </c>
      <c r="AG4870" s="1">
        <v>2</v>
      </c>
      <c r="AH4870" s="1">
        <v>11</v>
      </c>
      <c r="AI4870" s="1">
        <v>6</v>
      </c>
      <c r="AJ4870" s="1">
        <v>6</v>
      </c>
      <c r="AK4870" s="1">
        <v>51</v>
      </c>
    </row>
    <row r="4871" spans="1:37" x14ac:dyDescent="0.2">
      <c r="A4871" t="s">
        <v>4869</v>
      </c>
      <c r="B4871" t="s">
        <v>6290</v>
      </c>
      <c r="C4871" t="s">
        <v>6291</v>
      </c>
      <c r="D4871" t="s">
        <v>14498</v>
      </c>
      <c r="E4871" t="s">
        <v>14506</v>
      </c>
      <c r="F4871" s="35" t="s">
        <v>14507</v>
      </c>
      <c r="G4871" s="1" t="s">
        <v>5104</v>
      </c>
      <c r="H4871" s="1" t="s">
        <v>5104</v>
      </c>
      <c r="I4871" s="3">
        <v>1</v>
      </c>
      <c r="J4871" s="1">
        <v>0</v>
      </c>
      <c r="K4871" s="1">
        <v>0</v>
      </c>
      <c r="L4871" s="3">
        <v>1</v>
      </c>
      <c r="M4871" s="6">
        <v>14.9</v>
      </c>
      <c r="N4871" s="13">
        <v>14.9</v>
      </c>
      <c r="O4871" s="3">
        <v>44</v>
      </c>
      <c r="P4871" s="1">
        <v>9.5</v>
      </c>
      <c r="Q4871" s="1">
        <v>9.5</v>
      </c>
      <c r="R4871" s="3">
        <v>47</v>
      </c>
      <c r="S4871" s="1">
        <v>80</v>
      </c>
      <c r="T4871" s="1">
        <v>0</v>
      </c>
      <c r="U4871" s="1">
        <v>0</v>
      </c>
      <c r="V4871" s="1">
        <v>0</v>
      </c>
      <c r="W4871" s="1">
        <v>10</v>
      </c>
      <c r="X4871" s="1">
        <v>0</v>
      </c>
      <c r="Y4871" s="1">
        <v>10</v>
      </c>
      <c r="Z4871" s="1">
        <v>0</v>
      </c>
      <c r="AA4871" s="1">
        <v>0</v>
      </c>
      <c r="AB4871" s="1">
        <v>0</v>
      </c>
      <c r="AC4871" s="3">
        <v>11</v>
      </c>
      <c r="AD4871" s="1">
        <v>8.6424586999999997E-2</v>
      </c>
      <c r="AE4871" s="1">
        <v>-5.4507235932888002E-3</v>
      </c>
      <c r="AF4871" s="1">
        <v>2</v>
      </c>
      <c r="AG4871" s="1">
        <v>2</v>
      </c>
      <c r="AH4871" s="1">
        <v>11</v>
      </c>
      <c r="AI4871" s="1">
        <v>2</v>
      </c>
      <c r="AJ4871" s="1">
        <v>2</v>
      </c>
      <c r="AK4871" s="1">
        <v>51</v>
      </c>
    </row>
    <row r="4872" spans="1:37" x14ac:dyDescent="0.2">
      <c r="A4872" t="s">
        <v>4870</v>
      </c>
      <c r="B4872" t="s">
        <v>6290</v>
      </c>
      <c r="C4872" t="s">
        <v>6291</v>
      </c>
      <c r="D4872" t="s">
        <v>14498</v>
      </c>
      <c r="E4872" t="s">
        <v>14508</v>
      </c>
      <c r="F4872" s="35" t="s">
        <v>14509</v>
      </c>
      <c r="G4872" s="1" t="s">
        <v>2</v>
      </c>
      <c r="H4872" s="1" t="s">
        <v>5104</v>
      </c>
      <c r="I4872" s="14" t="s">
        <v>14989</v>
      </c>
      <c r="J4872" s="1" t="s">
        <v>2</v>
      </c>
      <c r="K4872" s="1">
        <v>0</v>
      </c>
      <c r="L4872" s="14" t="s">
        <v>14989</v>
      </c>
      <c r="M4872" s="6">
        <v>24.6</v>
      </c>
      <c r="N4872" s="13">
        <v>24.6</v>
      </c>
      <c r="O4872" s="3">
        <v>44</v>
      </c>
      <c r="P4872" s="1" t="s">
        <v>2</v>
      </c>
      <c r="Q4872" s="1">
        <v>2.7705000000000002</v>
      </c>
      <c r="R4872" s="3" t="s">
        <v>14989</v>
      </c>
      <c r="S4872" s="1">
        <v>79</v>
      </c>
      <c r="T4872" s="1">
        <v>0</v>
      </c>
      <c r="U4872" s="1">
        <v>0</v>
      </c>
      <c r="V4872" s="1">
        <v>0</v>
      </c>
      <c r="W4872" s="1">
        <v>11</v>
      </c>
      <c r="X4872" s="1">
        <v>0</v>
      </c>
      <c r="Y4872" s="1">
        <v>0</v>
      </c>
      <c r="Z4872" s="1">
        <v>0</v>
      </c>
      <c r="AA4872" s="1">
        <v>0</v>
      </c>
      <c r="AB4872" s="1">
        <v>10</v>
      </c>
      <c r="AC4872" s="36">
        <v>1</v>
      </c>
      <c r="AD4872" s="1">
        <v>7.6763784000000002E-2</v>
      </c>
      <c r="AE4872" s="1">
        <v>2.7993273571637601E-2</v>
      </c>
      <c r="AF4872" s="1" t="s">
        <v>2</v>
      </c>
      <c r="AG4872" s="1">
        <v>1</v>
      </c>
      <c r="AH4872" s="1" t="s">
        <v>14989</v>
      </c>
      <c r="AI4872" s="1">
        <v>2</v>
      </c>
      <c r="AJ4872" s="1">
        <v>2</v>
      </c>
      <c r="AK4872" s="1">
        <v>51</v>
      </c>
    </row>
    <row r="4873" spans="1:37" x14ac:dyDescent="0.2">
      <c r="A4873" t="s">
        <v>4871</v>
      </c>
      <c r="B4873" t="s">
        <v>6290</v>
      </c>
      <c r="C4873" t="s">
        <v>6291</v>
      </c>
      <c r="D4873" t="s">
        <v>14498</v>
      </c>
      <c r="E4873" t="s">
        <v>5534</v>
      </c>
      <c r="F4873" s="35" t="s">
        <v>14510</v>
      </c>
      <c r="G4873" s="1" t="s">
        <v>5104</v>
      </c>
      <c r="H4873" s="1" t="s">
        <v>5104</v>
      </c>
      <c r="I4873" s="3">
        <v>13</v>
      </c>
      <c r="J4873" s="1">
        <v>0</v>
      </c>
      <c r="K4873" s="1">
        <v>0</v>
      </c>
      <c r="L4873" s="3">
        <v>1</v>
      </c>
      <c r="M4873" s="6">
        <v>41</v>
      </c>
      <c r="N4873" s="13">
        <v>41</v>
      </c>
      <c r="O4873" s="3">
        <v>44</v>
      </c>
      <c r="P4873" s="1" t="s">
        <v>2</v>
      </c>
      <c r="Q4873" s="1">
        <v>3.7608000000000001</v>
      </c>
      <c r="R4873" s="3" t="s">
        <v>14989</v>
      </c>
      <c r="S4873" s="1">
        <v>80</v>
      </c>
      <c r="T4873" s="1">
        <v>0</v>
      </c>
      <c r="U4873" s="1">
        <v>0</v>
      </c>
      <c r="V4873" s="1">
        <v>0</v>
      </c>
      <c r="W4873" s="1">
        <v>10</v>
      </c>
      <c r="X4873" s="1">
        <v>0</v>
      </c>
      <c r="Y4873" s="1">
        <v>10</v>
      </c>
      <c r="Z4873" s="1">
        <v>0</v>
      </c>
      <c r="AA4873" s="1">
        <v>0</v>
      </c>
      <c r="AB4873" s="1">
        <v>0</v>
      </c>
      <c r="AC4873" s="3">
        <v>11</v>
      </c>
      <c r="AD4873" s="1">
        <v>8.6424586999999997E-2</v>
      </c>
      <c r="AE4873" s="1">
        <v>-5.4507235932887898E-3</v>
      </c>
      <c r="AF4873" s="1">
        <v>2</v>
      </c>
      <c r="AG4873" s="1">
        <v>2</v>
      </c>
      <c r="AH4873" s="1">
        <v>11</v>
      </c>
      <c r="AI4873" s="1">
        <v>2</v>
      </c>
      <c r="AJ4873" s="1">
        <v>2</v>
      </c>
      <c r="AK4873" s="1">
        <v>51</v>
      </c>
    </row>
    <row r="4874" spans="1:37" x14ac:dyDescent="0.2">
      <c r="A4874" t="s">
        <v>4872</v>
      </c>
      <c r="B4874" t="s">
        <v>6290</v>
      </c>
      <c r="C4874" t="s">
        <v>6291</v>
      </c>
      <c r="D4874" t="s">
        <v>14498</v>
      </c>
      <c r="E4874" t="s">
        <v>7462</v>
      </c>
      <c r="F4874" s="35" t="s">
        <v>14511</v>
      </c>
      <c r="G4874" s="1" t="s">
        <v>5104</v>
      </c>
      <c r="H4874" s="1" t="s">
        <v>5104</v>
      </c>
      <c r="I4874" s="3">
        <v>12</v>
      </c>
      <c r="J4874" s="1">
        <v>0</v>
      </c>
      <c r="K4874" s="1">
        <v>0</v>
      </c>
      <c r="L4874" s="3">
        <v>1</v>
      </c>
      <c r="M4874" s="6">
        <v>32.200000000000003</v>
      </c>
      <c r="N4874" s="13">
        <v>32.200000000000003</v>
      </c>
      <c r="O4874" s="3">
        <v>44</v>
      </c>
      <c r="P4874" s="1">
        <v>13</v>
      </c>
      <c r="Q4874" s="1">
        <v>13</v>
      </c>
      <c r="R4874" s="3">
        <v>47</v>
      </c>
      <c r="S4874" s="1">
        <v>80</v>
      </c>
      <c r="T4874" s="1">
        <v>0</v>
      </c>
      <c r="U4874" s="1">
        <v>0</v>
      </c>
      <c r="V4874" s="1">
        <v>0</v>
      </c>
      <c r="W4874" s="1">
        <v>20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3">
        <v>11</v>
      </c>
      <c r="AD4874" s="1">
        <v>9.6739702999999996E-2</v>
      </c>
      <c r="AE4874" s="1">
        <v>1.7688549988212201E-2</v>
      </c>
      <c r="AF4874" s="1">
        <v>2</v>
      </c>
      <c r="AG4874" s="1">
        <v>2</v>
      </c>
      <c r="AH4874" s="1">
        <v>11</v>
      </c>
      <c r="AI4874" s="1">
        <v>2</v>
      </c>
      <c r="AJ4874" s="1">
        <v>2</v>
      </c>
      <c r="AK4874" s="1">
        <v>51</v>
      </c>
    </row>
    <row r="4875" spans="1:37" x14ac:dyDescent="0.2">
      <c r="A4875" t="s">
        <v>4873</v>
      </c>
      <c r="B4875" t="s">
        <v>6290</v>
      </c>
      <c r="C4875" t="s">
        <v>6291</v>
      </c>
      <c r="D4875" t="s">
        <v>14498</v>
      </c>
      <c r="E4875" t="s">
        <v>14512</v>
      </c>
      <c r="F4875" s="35" t="s">
        <v>14513</v>
      </c>
      <c r="G4875" s="1" t="s">
        <v>5104</v>
      </c>
      <c r="H4875" s="1" t="s">
        <v>5104</v>
      </c>
      <c r="I4875" s="3">
        <v>1</v>
      </c>
      <c r="J4875" s="1">
        <v>0</v>
      </c>
      <c r="K4875" s="1">
        <v>0</v>
      </c>
      <c r="L4875" s="3">
        <v>1</v>
      </c>
      <c r="M4875" s="6">
        <v>20.7</v>
      </c>
      <c r="N4875" s="13">
        <v>20.7</v>
      </c>
      <c r="O4875" s="3">
        <v>44</v>
      </c>
      <c r="P4875" s="1" t="s">
        <v>2</v>
      </c>
      <c r="Q4875" s="1">
        <v>3.3056000000000001</v>
      </c>
      <c r="R4875" s="3" t="s">
        <v>14989</v>
      </c>
      <c r="S4875" s="1">
        <v>80</v>
      </c>
      <c r="T4875" s="1">
        <v>0</v>
      </c>
      <c r="U4875" s="1">
        <v>0</v>
      </c>
      <c r="V4875" s="1">
        <v>0</v>
      </c>
      <c r="W4875" s="1">
        <v>10</v>
      </c>
      <c r="X4875" s="1">
        <v>0</v>
      </c>
      <c r="Y4875" s="1">
        <v>10</v>
      </c>
      <c r="Z4875" s="1">
        <v>0</v>
      </c>
      <c r="AA4875" s="1">
        <v>0</v>
      </c>
      <c r="AB4875" s="1">
        <v>0</v>
      </c>
      <c r="AC4875" s="3">
        <v>11</v>
      </c>
      <c r="AD4875" s="1">
        <v>8.6424586999999997E-2</v>
      </c>
      <c r="AE4875" s="1">
        <v>-5.4507235932887803E-3</v>
      </c>
      <c r="AF4875" s="1">
        <v>2</v>
      </c>
      <c r="AG4875" s="1">
        <v>2</v>
      </c>
      <c r="AH4875" s="1">
        <v>11</v>
      </c>
      <c r="AI4875" s="1">
        <v>5</v>
      </c>
      <c r="AJ4875" s="1">
        <v>5</v>
      </c>
      <c r="AK4875" s="1">
        <v>51</v>
      </c>
    </row>
    <row r="4876" spans="1:37" x14ac:dyDescent="0.2">
      <c r="A4876" t="s">
        <v>4874</v>
      </c>
      <c r="B4876" t="s">
        <v>6290</v>
      </c>
      <c r="C4876" t="s">
        <v>6291</v>
      </c>
      <c r="D4876" t="s">
        <v>14498</v>
      </c>
      <c r="E4876" t="s">
        <v>6274</v>
      </c>
      <c r="F4876" s="35" t="s">
        <v>14514</v>
      </c>
      <c r="G4876" s="1" t="s">
        <v>5104</v>
      </c>
      <c r="H4876" s="1" t="s">
        <v>5104</v>
      </c>
      <c r="I4876" s="3">
        <v>21</v>
      </c>
      <c r="J4876" s="1">
        <v>0</v>
      </c>
      <c r="K4876" s="1">
        <v>0</v>
      </c>
      <c r="L4876" s="3">
        <v>1</v>
      </c>
      <c r="M4876" s="6">
        <v>27.9</v>
      </c>
      <c r="N4876" s="13">
        <v>27.9</v>
      </c>
      <c r="O4876" s="3">
        <v>44</v>
      </c>
      <c r="P4876" s="1">
        <v>13</v>
      </c>
      <c r="Q4876" s="1">
        <v>13</v>
      </c>
      <c r="R4876" s="3">
        <v>47</v>
      </c>
      <c r="S4876" s="1">
        <v>80</v>
      </c>
      <c r="T4876" s="1">
        <v>0</v>
      </c>
      <c r="U4876" s="1">
        <v>0</v>
      </c>
      <c r="V4876" s="1">
        <v>0</v>
      </c>
      <c r="W4876" s="1">
        <v>20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3">
        <v>11</v>
      </c>
      <c r="AD4876" s="1">
        <v>9.6739702999999996E-2</v>
      </c>
      <c r="AE4876" s="1">
        <v>1.7688549988212201E-2</v>
      </c>
      <c r="AF4876" s="1">
        <v>2</v>
      </c>
      <c r="AG4876" s="1">
        <v>2</v>
      </c>
      <c r="AH4876" s="1">
        <v>11</v>
      </c>
      <c r="AI4876" s="1">
        <v>5</v>
      </c>
      <c r="AJ4876" s="1">
        <v>5</v>
      </c>
      <c r="AK4876" s="1">
        <v>51</v>
      </c>
    </row>
    <row r="4877" spans="1:37" x14ac:dyDescent="0.2">
      <c r="A4877" t="s">
        <v>4875</v>
      </c>
      <c r="B4877" t="s">
        <v>5228</v>
      </c>
      <c r="C4877" t="s">
        <v>7575</v>
      </c>
      <c r="D4877" t="s">
        <v>14515</v>
      </c>
      <c r="E4877" t="s">
        <v>14516</v>
      </c>
      <c r="F4877" s="35" t="s">
        <v>14517</v>
      </c>
      <c r="G4877" s="1" t="s">
        <v>5104</v>
      </c>
      <c r="H4877" s="1" t="s">
        <v>5104</v>
      </c>
      <c r="I4877" s="3">
        <v>1</v>
      </c>
      <c r="J4877" s="1">
        <v>1</v>
      </c>
      <c r="K4877" s="1">
        <v>1</v>
      </c>
      <c r="L4877" s="3">
        <v>1</v>
      </c>
      <c r="M4877" s="6">
        <v>5450</v>
      </c>
      <c r="N4877" s="13">
        <v>5450</v>
      </c>
      <c r="O4877" s="3">
        <v>44</v>
      </c>
      <c r="P4877" s="1">
        <v>1</v>
      </c>
      <c r="Q4877" s="1">
        <v>1</v>
      </c>
      <c r="R4877" s="3">
        <v>47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100</v>
      </c>
      <c r="AC4877" s="3">
        <v>11</v>
      </c>
      <c r="AD4877" s="1">
        <v>-9.0224465000000004E-2</v>
      </c>
      <c r="AE4877" s="1">
        <v>7.4363546281954601E-2</v>
      </c>
      <c r="AF4877" s="1">
        <v>1</v>
      </c>
      <c r="AG4877" s="1">
        <v>1</v>
      </c>
      <c r="AH4877" s="1">
        <v>11</v>
      </c>
      <c r="AI4877" s="1">
        <v>5</v>
      </c>
      <c r="AJ4877" s="1">
        <v>5</v>
      </c>
      <c r="AK4877" s="1">
        <v>51</v>
      </c>
    </row>
    <row r="4878" spans="1:37" x14ac:dyDescent="0.2">
      <c r="A4878" t="s">
        <v>4876</v>
      </c>
      <c r="B4878" t="s">
        <v>5228</v>
      </c>
      <c r="C4878" t="s">
        <v>7575</v>
      </c>
      <c r="D4878" t="s">
        <v>14515</v>
      </c>
      <c r="E4878" t="s">
        <v>14518</v>
      </c>
      <c r="F4878" s="35" t="s">
        <v>14519</v>
      </c>
      <c r="G4878" s="1" t="s">
        <v>5104</v>
      </c>
      <c r="H4878" s="1" t="s">
        <v>5104</v>
      </c>
      <c r="I4878" s="3">
        <v>1</v>
      </c>
      <c r="J4878" s="1">
        <v>0</v>
      </c>
      <c r="K4878" s="1">
        <v>0</v>
      </c>
      <c r="L4878" s="3">
        <v>1</v>
      </c>
      <c r="M4878" s="6">
        <v>5478</v>
      </c>
      <c r="N4878" s="13">
        <v>5478</v>
      </c>
      <c r="O4878" s="3">
        <v>44</v>
      </c>
      <c r="P4878" s="1">
        <v>1.0149999999999999</v>
      </c>
      <c r="Q4878" s="1">
        <v>1.0149999999999999</v>
      </c>
      <c r="R4878" s="3">
        <v>47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100</v>
      </c>
      <c r="AC4878" s="3">
        <v>11</v>
      </c>
      <c r="AD4878" s="1">
        <v>-9.0224465000000004E-2</v>
      </c>
      <c r="AE4878" s="1">
        <v>7.4363546281954601E-2</v>
      </c>
      <c r="AF4878" s="1">
        <v>1</v>
      </c>
      <c r="AG4878" s="1">
        <v>1</v>
      </c>
      <c r="AH4878" s="1">
        <v>11</v>
      </c>
      <c r="AI4878" s="1">
        <v>3</v>
      </c>
      <c r="AJ4878" s="1">
        <v>3</v>
      </c>
      <c r="AK4878" s="1">
        <v>51</v>
      </c>
    </row>
    <row r="4879" spans="1:37" x14ac:dyDescent="0.2">
      <c r="A4879" t="s">
        <v>4877</v>
      </c>
      <c r="B4879" t="s">
        <v>5228</v>
      </c>
      <c r="C4879" t="s">
        <v>7575</v>
      </c>
      <c r="D4879" t="s">
        <v>14515</v>
      </c>
      <c r="E4879" t="s">
        <v>14520</v>
      </c>
      <c r="F4879" s="35" t="s">
        <v>14521</v>
      </c>
      <c r="G4879" s="1" t="s">
        <v>5104</v>
      </c>
      <c r="H4879" s="1" t="s">
        <v>5104</v>
      </c>
      <c r="I4879" s="3">
        <v>1</v>
      </c>
      <c r="J4879" s="1">
        <v>1</v>
      </c>
      <c r="K4879" s="1">
        <v>1</v>
      </c>
      <c r="L4879" s="3">
        <v>1</v>
      </c>
      <c r="M4879" s="6">
        <v>3620</v>
      </c>
      <c r="N4879" s="13">
        <v>3620</v>
      </c>
      <c r="O4879" s="3">
        <v>44</v>
      </c>
      <c r="P4879" s="1">
        <v>1</v>
      </c>
      <c r="Q4879" s="1">
        <v>1</v>
      </c>
      <c r="R4879" s="3">
        <v>47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100</v>
      </c>
      <c r="AC4879" s="3">
        <v>11</v>
      </c>
      <c r="AD4879" s="1">
        <v>-9.0224465000000004E-2</v>
      </c>
      <c r="AE4879" s="1">
        <v>7.4363546281954601E-2</v>
      </c>
      <c r="AF4879" s="1">
        <v>1</v>
      </c>
      <c r="AG4879" s="1">
        <v>1</v>
      </c>
      <c r="AH4879" s="1">
        <v>11</v>
      </c>
      <c r="AI4879" s="1">
        <v>3</v>
      </c>
      <c r="AJ4879" s="1">
        <v>3</v>
      </c>
      <c r="AK4879" s="1">
        <v>51</v>
      </c>
    </row>
    <row r="4880" spans="1:37" x14ac:dyDescent="0.2">
      <c r="A4880" t="s">
        <v>4878</v>
      </c>
      <c r="B4880" t="s">
        <v>5228</v>
      </c>
      <c r="C4880" t="s">
        <v>7575</v>
      </c>
      <c r="D4880" t="s">
        <v>14515</v>
      </c>
      <c r="E4880" t="s">
        <v>12897</v>
      </c>
      <c r="F4880" s="35" t="s">
        <v>14522</v>
      </c>
      <c r="G4880" s="1" t="s">
        <v>5104</v>
      </c>
      <c r="H4880" s="1" t="s">
        <v>5104</v>
      </c>
      <c r="I4880" s="3">
        <v>1</v>
      </c>
      <c r="J4880" s="1">
        <v>0</v>
      </c>
      <c r="K4880" s="1">
        <v>0</v>
      </c>
      <c r="L4880" s="3">
        <v>1</v>
      </c>
      <c r="M4880" s="6">
        <v>4326.1000000000004</v>
      </c>
      <c r="N4880" s="13">
        <v>4326.1000000000004</v>
      </c>
      <c r="O4880" s="3">
        <v>44</v>
      </c>
      <c r="P4880" s="1">
        <v>1</v>
      </c>
      <c r="Q4880" s="1">
        <v>1</v>
      </c>
      <c r="R4880" s="3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100</v>
      </c>
      <c r="AC4880" s="3">
        <v>11</v>
      </c>
      <c r="AD4880" s="1">
        <v>-9.0224465000000004E-2</v>
      </c>
      <c r="AE4880" s="1">
        <v>7.4363546281954601E-2</v>
      </c>
      <c r="AF4880" s="1">
        <v>1</v>
      </c>
      <c r="AG4880" s="1">
        <v>1</v>
      </c>
      <c r="AH4880" s="1">
        <v>11</v>
      </c>
      <c r="AI4880" s="1">
        <v>1</v>
      </c>
      <c r="AJ4880" s="1">
        <v>1</v>
      </c>
      <c r="AK4880" s="1">
        <v>51</v>
      </c>
    </row>
    <row r="4881" spans="1:37" x14ac:dyDescent="0.2">
      <c r="A4881" t="s">
        <v>4879</v>
      </c>
      <c r="B4881" t="s">
        <v>5228</v>
      </c>
      <c r="C4881" t="s">
        <v>7575</v>
      </c>
      <c r="D4881" t="s">
        <v>14515</v>
      </c>
      <c r="E4881" t="s">
        <v>6294</v>
      </c>
      <c r="F4881" s="35" t="s">
        <v>14523</v>
      </c>
      <c r="G4881" s="1" t="s">
        <v>5104</v>
      </c>
      <c r="H4881" s="1" t="s">
        <v>5104</v>
      </c>
      <c r="I4881" s="3">
        <v>1</v>
      </c>
      <c r="J4881" s="1">
        <v>1</v>
      </c>
      <c r="K4881" s="1">
        <v>1</v>
      </c>
      <c r="L4881" s="3">
        <v>1</v>
      </c>
      <c r="M4881" s="6">
        <v>5316.1</v>
      </c>
      <c r="N4881" s="13">
        <v>5316.1</v>
      </c>
      <c r="O4881" s="3">
        <v>44</v>
      </c>
      <c r="P4881" s="1">
        <v>1</v>
      </c>
      <c r="Q4881" s="1">
        <v>1</v>
      </c>
      <c r="R4881" s="3">
        <v>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100</v>
      </c>
      <c r="AC4881" s="3">
        <v>11</v>
      </c>
      <c r="AD4881" s="1">
        <v>-9.0224465000000004E-2</v>
      </c>
      <c r="AE4881" s="1">
        <v>7.4363546281954601E-2</v>
      </c>
      <c r="AF4881" s="1">
        <v>1</v>
      </c>
      <c r="AG4881" s="1">
        <v>1</v>
      </c>
      <c r="AH4881" s="1">
        <v>11</v>
      </c>
      <c r="AI4881" s="1">
        <v>2</v>
      </c>
      <c r="AJ4881" s="1">
        <v>2</v>
      </c>
      <c r="AK4881" s="1">
        <v>51</v>
      </c>
    </row>
    <row r="4882" spans="1:37" x14ac:dyDescent="0.2">
      <c r="A4882" t="s">
        <v>4880</v>
      </c>
      <c r="B4882" t="s">
        <v>5228</v>
      </c>
      <c r="C4882" t="s">
        <v>7575</v>
      </c>
      <c r="D4882" t="s">
        <v>14515</v>
      </c>
      <c r="E4882" t="s">
        <v>14524</v>
      </c>
      <c r="F4882" s="35" t="s">
        <v>14525</v>
      </c>
      <c r="G4882" s="1" t="s">
        <v>5106</v>
      </c>
      <c r="H4882" s="1" t="s">
        <v>5106</v>
      </c>
      <c r="I4882" s="3">
        <v>1</v>
      </c>
      <c r="J4882" s="1">
        <v>0</v>
      </c>
      <c r="K4882" s="1">
        <v>0</v>
      </c>
      <c r="L4882" s="3">
        <v>1</v>
      </c>
      <c r="M4882" s="6">
        <v>4600</v>
      </c>
      <c r="N4882" s="13">
        <v>4600</v>
      </c>
      <c r="O4882" s="3">
        <v>44</v>
      </c>
      <c r="P4882" s="1">
        <v>1</v>
      </c>
      <c r="Q4882" s="1">
        <v>1</v>
      </c>
      <c r="R4882" s="3">
        <v>47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100</v>
      </c>
      <c r="AC4882" s="3">
        <v>11</v>
      </c>
      <c r="AD4882" s="1">
        <v>-9.0224465000000004E-2</v>
      </c>
      <c r="AE4882" s="1">
        <v>7.4363546281954601E-2</v>
      </c>
      <c r="AF4882" s="1">
        <v>1</v>
      </c>
      <c r="AG4882" s="1">
        <v>1</v>
      </c>
      <c r="AH4882" s="1">
        <v>11</v>
      </c>
      <c r="AI4882" s="1">
        <v>3</v>
      </c>
      <c r="AJ4882" s="1">
        <v>3</v>
      </c>
      <c r="AK4882" s="1">
        <v>51</v>
      </c>
    </row>
    <row r="4883" spans="1:37" x14ac:dyDescent="0.2">
      <c r="A4883" t="s">
        <v>4881</v>
      </c>
      <c r="B4883" t="s">
        <v>5228</v>
      </c>
      <c r="C4883" t="s">
        <v>7575</v>
      </c>
      <c r="D4883" t="s">
        <v>14515</v>
      </c>
      <c r="E4883" t="s">
        <v>14526</v>
      </c>
      <c r="F4883" s="35" t="s">
        <v>14527</v>
      </c>
      <c r="G4883" s="1" t="s">
        <v>5106</v>
      </c>
      <c r="H4883" s="1" t="s">
        <v>5106</v>
      </c>
      <c r="I4883" s="3">
        <v>1</v>
      </c>
      <c r="J4883" s="1">
        <v>0</v>
      </c>
      <c r="K4883" s="1">
        <v>0</v>
      </c>
      <c r="L4883" s="3">
        <v>1</v>
      </c>
      <c r="M4883" s="6">
        <v>5400</v>
      </c>
      <c r="N4883" s="13">
        <v>5400</v>
      </c>
      <c r="O4883" s="3">
        <v>44</v>
      </c>
      <c r="P4883" s="1">
        <v>1</v>
      </c>
      <c r="Q4883" s="1">
        <v>1</v>
      </c>
      <c r="R4883" s="3">
        <v>47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100</v>
      </c>
      <c r="AC4883" s="3">
        <v>11</v>
      </c>
      <c r="AD4883" s="1">
        <v>-9.0224465000000004E-2</v>
      </c>
      <c r="AE4883" s="1">
        <v>7.4363546281954504E-2</v>
      </c>
      <c r="AF4883" s="1">
        <v>1</v>
      </c>
      <c r="AG4883" s="1">
        <v>1</v>
      </c>
      <c r="AH4883" s="1">
        <v>11</v>
      </c>
      <c r="AI4883" s="1">
        <v>5</v>
      </c>
      <c r="AJ4883" s="1">
        <v>5</v>
      </c>
      <c r="AK4883" s="1">
        <v>51</v>
      </c>
    </row>
    <row r="4884" spans="1:37" x14ac:dyDescent="0.2">
      <c r="A4884" t="s">
        <v>4882</v>
      </c>
      <c r="B4884" t="s">
        <v>5168</v>
      </c>
      <c r="C4884" t="s">
        <v>14528</v>
      </c>
      <c r="D4884" t="s">
        <v>14529</v>
      </c>
      <c r="E4884" t="s">
        <v>14530</v>
      </c>
      <c r="F4884" s="35" t="s">
        <v>14939</v>
      </c>
      <c r="G4884" s="1" t="s">
        <v>5104</v>
      </c>
      <c r="H4884" s="1" t="s">
        <v>5104</v>
      </c>
      <c r="I4884" s="3">
        <v>1</v>
      </c>
      <c r="J4884" s="1">
        <v>0</v>
      </c>
      <c r="K4884" s="1">
        <v>0</v>
      </c>
      <c r="L4884" s="3">
        <v>1</v>
      </c>
      <c r="M4884" s="6">
        <v>5</v>
      </c>
      <c r="N4884" s="13">
        <v>5</v>
      </c>
      <c r="O4884" s="3">
        <v>44</v>
      </c>
      <c r="P4884" s="1" t="s">
        <v>2</v>
      </c>
      <c r="Q4884" s="1">
        <v>1.4257</v>
      </c>
      <c r="R4884" s="3" t="s">
        <v>14989</v>
      </c>
      <c r="S4884" s="1">
        <v>100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3">
        <v>1</v>
      </c>
      <c r="AD4884" s="1">
        <v>9.9855619000000007E-2</v>
      </c>
      <c r="AE4884" s="1">
        <v>2.2143426940416901E-2</v>
      </c>
      <c r="AF4884" s="1">
        <v>4</v>
      </c>
      <c r="AG4884" s="2">
        <v>4</v>
      </c>
      <c r="AH4884" s="15">
        <v>1</v>
      </c>
      <c r="AI4884" s="1">
        <v>2</v>
      </c>
      <c r="AJ4884" s="1">
        <v>2</v>
      </c>
      <c r="AK4884" s="1">
        <v>51</v>
      </c>
    </row>
    <row r="4885" spans="1:37" x14ac:dyDescent="0.2">
      <c r="A4885" t="s">
        <v>4883</v>
      </c>
      <c r="B4885" t="s">
        <v>5168</v>
      </c>
      <c r="C4885" t="s">
        <v>14528</v>
      </c>
      <c r="D4885" t="s">
        <v>14529</v>
      </c>
      <c r="E4885" t="s">
        <v>14531</v>
      </c>
      <c r="F4885" s="35" t="s">
        <v>14532</v>
      </c>
      <c r="G4885" s="1" t="s">
        <v>5104</v>
      </c>
      <c r="H4885" s="1" t="s">
        <v>5104</v>
      </c>
      <c r="I4885" s="3">
        <v>1</v>
      </c>
      <c r="J4885" s="1">
        <v>0</v>
      </c>
      <c r="K4885" s="1">
        <v>0</v>
      </c>
      <c r="L4885" s="3">
        <v>1</v>
      </c>
      <c r="M4885" s="6">
        <v>3.1</v>
      </c>
      <c r="N4885" s="13">
        <v>3.1</v>
      </c>
      <c r="O4885" s="3">
        <v>44</v>
      </c>
      <c r="P4885" s="1" t="s">
        <v>2</v>
      </c>
      <c r="Q4885" s="1">
        <v>1.8153999999999999</v>
      </c>
      <c r="R4885" s="3" t="s">
        <v>14989</v>
      </c>
      <c r="S4885" s="1">
        <v>100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3">
        <v>11</v>
      </c>
      <c r="AD4885" s="1">
        <v>9.9855619000000007E-2</v>
      </c>
      <c r="AE4885" s="1">
        <v>2.2143426940416901E-2</v>
      </c>
      <c r="AF4885" s="1">
        <v>4</v>
      </c>
      <c r="AG4885" s="2">
        <v>4</v>
      </c>
      <c r="AH4885" s="1">
        <v>11</v>
      </c>
      <c r="AI4885" s="1">
        <v>3</v>
      </c>
      <c r="AJ4885" s="1">
        <v>3</v>
      </c>
      <c r="AK4885" s="1">
        <v>51</v>
      </c>
    </row>
    <row r="4886" spans="1:37" x14ac:dyDescent="0.2">
      <c r="A4886" t="s">
        <v>4884</v>
      </c>
      <c r="B4886" t="s">
        <v>5168</v>
      </c>
      <c r="C4886" t="s">
        <v>14528</v>
      </c>
      <c r="D4886" t="s">
        <v>14529</v>
      </c>
      <c r="E4886" t="s">
        <v>14533</v>
      </c>
      <c r="F4886" s="35" t="s">
        <v>14534</v>
      </c>
      <c r="G4886" s="1" t="s">
        <v>5104</v>
      </c>
      <c r="H4886" s="1" t="s">
        <v>5104</v>
      </c>
      <c r="I4886" s="3">
        <v>1</v>
      </c>
      <c r="J4886" s="1">
        <v>0</v>
      </c>
      <c r="K4886" s="1">
        <v>0</v>
      </c>
      <c r="L4886" s="3">
        <v>1</v>
      </c>
      <c r="M4886" s="6">
        <v>5.6</v>
      </c>
      <c r="N4886" s="13">
        <v>5.6</v>
      </c>
      <c r="O4886" s="3">
        <v>44</v>
      </c>
      <c r="P4886" s="1">
        <v>1</v>
      </c>
      <c r="Q4886" s="1">
        <v>1</v>
      </c>
      <c r="R4886" s="3">
        <v>1</v>
      </c>
      <c r="S4886" s="1">
        <v>100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3">
        <v>11</v>
      </c>
      <c r="AD4886" s="1">
        <v>9.9855619000000007E-2</v>
      </c>
      <c r="AE4886" s="1">
        <v>2.2143426940416801E-2</v>
      </c>
      <c r="AF4886" s="1">
        <v>4</v>
      </c>
      <c r="AG4886" s="2">
        <v>4</v>
      </c>
      <c r="AH4886" s="1">
        <v>11</v>
      </c>
      <c r="AI4886" s="1">
        <v>1</v>
      </c>
      <c r="AJ4886" s="1">
        <v>1</v>
      </c>
      <c r="AK4886" s="1">
        <v>51</v>
      </c>
    </row>
    <row r="4887" spans="1:37" x14ac:dyDescent="0.2">
      <c r="A4887" t="s">
        <v>4885</v>
      </c>
      <c r="B4887" t="s">
        <v>5168</v>
      </c>
      <c r="C4887" t="s">
        <v>14528</v>
      </c>
      <c r="D4887" t="s">
        <v>14529</v>
      </c>
      <c r="E4887" t="s">
        <v>11071</v>
      </c>
      <c r="F4887" s="35" t="s">
        <v>14535</v>
      </c>
      <c r="G4887" s="1" t="s">
        <v>5104</v>
      </c>
      <c r="H4887" s="1" t="s">
        <v>5104</v>
      </c>
      <c r="I4887" s="3">
        <v>1</v>
      </c>
      <c r="J4887" s="1">
        <v>0</v>
      </c>
      <c r="K4887" s="1">
        <v>0</v>
      </c>
      <c r="L4887" s="3">
        <v>1</v>
      </c>
      <c r="M4887" s="6">
        <v>4.4000000000000004</v>
      </c>
      <c r="N4887" s="13">
        <v>4.4000000000000004</v>
      </c>
      <c r="O4887" s="3">
        <v>44</v>
      </c>
      <c r="P4887" s="1">
        <v>0.98</v>
      </c>
      <c r="Q4887" s="1">
        <v>0.98</v>
      </c>
      <c r="R4887" s="3">
        <v>47</v>
      </c>
      <c r="S4887" s="1">
        <v>100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3">
        <v>11</v>
      </c>
      <c r="AD4887" s="1">
        <v>9.9855619000000007E-2</v>
      </c>
      <c r="AE4887" s="1">
        <v>2.2143426940416801E-2</v>
      </c>
      <c r="AF4887" s="1">
        <v>4</v>
      </c>
      <c r="AG4887" s="2">
        <v>4</v>
      </c>
      <c r="AH4887" s="1">
        <v>11</v>
      </c>
      <c r="AI4887" s="1">
        <v>3</v>
      </c>
      <c r="AJ4887" s="1">
        <v>3</v>
      </c>
      <c r="AK4887" s="1">
        <v>51</v>
      </c>
    </row>
    <row r="4888" spans="1:37" x14ac:dyDescent="0.2">
      <c r="A4888" t="s">
        <v>4886</v>
      </c>
      <c r="B4888" t="s">
        <v>5168</v>
      </c>
      <c r="C4888" t="s">
        <v>14528</v>
      </c>
      <c r="D4888" t="s">
        <v>14529</v>
      </c>
      <c r="E4888" t="s">
        <v>14536</v>
      </c>
      <c r="F4888" s="35" t="s">
        <v>14537</v>
      </c>
      <c r="G4888" s="1" t="s">
        <v>5104</v>
      </c>
      <c r="H4888" s="1" t="s">
        <v>5104</v>
      </c>
      <c r="I4888" s="3">
        <v>1</v>
      </c>
      <c r="J4888" s="1">
        <v>0</v>
      </c>
      <c r="K4888" s="1">
        <v>0</v>
      </c>
      <c r="L4888" s="3">
        <v>1</v>
      </c>
      <c r="M4888" s="6" t="s">
        <v>2</v>
      </c>
      <c r="N4888" s="13">
        <v>4.7</v>
      </c>
      <c r="O4888" s="3" t="s">
        <v>14989</v>
      </c>
      <c r="P4888" s="1" t="s">
        <v>2</v>
      </c>
      <c r="Q4888" s="1">
        <v>1.0660000000000001</v>
      </c>
      <c r="R4888" s="3" t="s">
        <v>14989</v>
      </c>
      <c r="S4888" s="1">
        <v>100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3">
        <v>44</v>
      </c>
      <c r="AD4888" s="1">
        <v>9.9855619000000007E-2</v>
      </c>
      <c r="AE4888" s="1">
        <v>2.2143426940416801E-2</v>
      </c>
      <c r="AF4888" s="1">
        <v>4</v>
      </c>
      <c r="AG4888" s="2">
        <v>4</v>
      </c>
      <c r="AH4888" s="15">
        <v>1</v>
      </c>
      <c r="AI4888" s="1">
        <v>1</v>
      </c>
      <c r="AJ4888" s="1">
        <v>1</v>
      </c>
      <c r="AK4888" s="1">
        <v>51</v>
      </c>
    </row>
    <row r="4889" spans="1:37" x14ac:dyDescent="0.2">
      <c r="A4889" t="s">
        <v>4887</v>
      </c>
      <c r="B4889" t="s">
        <v>6290</v>
      </c>
      <c r="C4889" t="s">
        <v>6291</v>
      </c>
      <c r="D4889" t="s">
        <v>14538</v>
      </c>
      <c r="E4889" t="s">
        <v>12861</v>
      </c>
      <c r="F4889" s="35" t="s">
        <v>15019</v>
      </c>
      <c r="G4889" s="1" t="s">
        <v>5104</v>
      </c>
      <c r="H4889" s="1" t="s">
        <v>5104</v>
      </c>
      <c r="I4889" s="3">
        <v>1</v>
      </c>
      <c r="J4889" s="1">
        <v>1</v>
      </c>
      <c r="K4889" s="1">
        <v>1</v>
      </c>
      <c r="L4889" s="3">
        <v>1</v>
      </c>
      <c r="M4889" s="6">
        <v>60</v>
      </c>
      <c r="N4889" s="13">
        <v>60</v>
      </c>
      <c r="O4889" s="3">
        <v>44</v>
      </c>
      <c r="P4889" s="1">
        <v>9.7449999999999992</v>
      </c>
      <c r="Q4889" s="1">
        <v>9.7449999999999992</v>
      </c>
      <c r="R4889" s="3">
        <v>47</v>
      </c>
      <c r="S4889" s="1">
        <v>40</v>
      </c>
      <c r="T4889" s="1">
        <v>10</v>
      </c>
      <c r="U4889" s="1">
        <v>10</v>
      </c>
      <c r="V4889" s="1">
        <v>0</v>
      </c>
      <c r="W4889" s="1">
        <v>10</v>
      </c>
      <c r="X4889" s="1">
        <v>0</v>
      </c>
      <c r="Y4889" s="1">
        <v>30</v>
      </c>
      <c r="Z4889" s="1">
        <v>0</v>
      </c>
      <c r="AA4889" s="1">
        <v>0</v>
      </c>
      <c r="AB4889" s="1">
        <v>0</v>
      </c>
      <c r="AC4889" s="3">
        <v>11</v>
      </c>
      <c r="AD4889" s="1">
        <v>5.1834379E-2</v>
      </c>
      <c r="AE4889" s="1">
        <v>-6.19555574736129E-2</v>
      </c>
      <c r="AF4889" s="1">
        <v>3</v>
      </c>
      <c r="AG4889" s="1">
        <v>3</v>
      </c>
      <c r="AH4889" s="1">
        <v>11</v>
      </c>
      <c r="AI4889" s="1">
        <v>3</v>
      </c>
      <c r="AJ4889" s="1">
        <v>3</v>
      </c>
      <c r="AK4889" s="1">
        <v>51</v>
      </c>
    </row>
    <row r="4890" spans="1:37" x14ac:dyDescent="0.2">
      <c r="A4890" t="s">
        <v>4888</v>
      </c>
      <c r="B4890" t="s">
        <v>5123</v>
      </c>
      <c r="C4890" t="s">
        <v>5124</v>
      </c>
      <c r="D4890" t="s">
        <v>14539</v>
      </c>
      <c r="E4890" t="s">
        <v>14540</v>
      </c>
      <c r="F4890" s="35" t="s">
        <v>14541</v>
      </c>
      <c r="G4890" s="1" t="s">
        <v>5104</v>
      </c>
      <c r="H4890" s="1" t="s">
        <v>5104</v>
      </c>
      <c r="I4890" s="3">
        <v>1</v>
      </c>
      <c r="J4890" s="1">
        <v>0</v>
      </c>
      <c r="K4890" s="1">
        <v>0</v>
      </c>
      <c r="L4890" s="3">
        <v>1</v>
      </c>
      <c r="M4890" s="6">
        <v>177.4</v>
      </c>
      <c r="N4890" s="13">
        <v>177.4</v>
      </c>
      <c r="O4890" s="3">
        <v>44</v>
      </c>
      <c r="P4890" s="1">
        <v>7</v>
      </c>
      <c r="Q4890" s="1">
        <v>7</v>
      </c>
      <c r="R4890" s="3">
        <v>1</v>
      </c>
      <c r="S4890" s="1">
        <v>10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10</v>
      </c>
      <c r="Z4890" s="1">
        <v>0</v>
      </c>
      <c r="AA4890" s="1">
        <v>20</v>
      </c>
      <c r="AB4890" s="1">
        <v>60</v>
      </c>
      <c r="AC4890" s="3">
        <v>11</v>
      </c>
      <c r="AD4890" s="1">
        <v>-7.4080504000000005E-2</v>
      </c>
      <c r="AE4890" s="1">
        <v>2.3214266687841201E-2</v>
      </c>
      <c r="AF4890" s="1">
        <v>1</v>
      </c>
      <c r="AG4890" s="1">
        <v>1</v>
      </c>
      <c r="AH4890" s="1">
        <v>11</v>
      </c>
      <c r="AI4890" s="1">
        <v>1</v>
      </c>
      <c r="AJ4890" s="1">
        <v>1</v>
      </c>
      <c r="AK4890" s="1">
        <v>51</v>
      </c>
    </row>
    <row r="4891" spans="1:37" x14ac:dyDescent="0.2">
      <c r="A4891" t="s">
        <v>4889</v>
      </c>
      <c r="B4891" t="s">
        <v>5123</v>
      </c>
      <c r="C4891" t="s">
        <v>5124</v>
      </c>
      <c r="D4891" t="s">
        <v>14539</v>
      </c>
      <c r="E4891" t="s">
        <v>14542</v>
      </c>
      <c r="F4891" s="35" t="s">
        <v>14543</v>
      </c>
      <c r="G4891" s="1" t="s">
        <v>2</v>
      </c>
      <c r="H4891" s="1" t="s">
        <v>5104</v>
      </c>
      <c r="I4891" s="14" t="s">
        <v>14989</v>
      </c>
      <c r="J4891" s="1" t="s">
        <v>2</v>
      </c>
      <c r="K4891" s="1">
        <v>0</v>
      </c>
      <c r="L4891" s="14" t="s">
        <v>14989</v>
      </c>
      <c r="M4891" s="6">
        <v>129.6</v>
      </c>
      <c r="N4891" s="13">
        <v>129.6</v>
      </c>
      <c r="O4891" s="3">
        <v>44</v>
      </c>
      <c r="P4891" s="1">
        <v>4</v>
      </c>
      <c r="Q4891" s="1">
        <v>4</v>
      </c>
      <c r="R4891" s="3">
        <v>1</v>
      </c>
      <c r="S4891" s="1">
        <v>10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10</v>
      </c>
      <c r="Z4891" s="1">
        <v>0</v>
      </c>
      <c r="AA4891" s="1">
        <v>20</v>
      </c>
      <c r="AB4891" s="1">
        <v>60</v>
      </c>
      <c r="AC4891" s="3">
        <v>11</v>
      </c>
      <c r="AD4891" s="1">
        <v>-7.4080504000000005E-2</v>
      </c>
      <c r="AE4891" s="1">
        <v>2.3214266687841201E-2</v>
      </c>
      <c r="AF4891" s="1">
        <v>1</v>
      </c>
      <c r="AG4891" s="1">
        <v>1</v>
      </c>
      <c r="AH4891" s="1">
        <v>11</v>
      </c>
      <c r="AI4891" s="1">
        <v>1</v>
      </c>
      <c r="AJ4891" s="1">
        <v>1</v>
      </c>
      <c r="AK4891" s="1">
        <v>51</v>
      </c>
    </row>
    <row r="4892" spans="1:37" x14ac:dyDescent="0.2">
      <c r="A4892" t="s">
        <v>4890</v>
      </c>
      <c r="B4892" t="s">
        <v>5123</v>
      </c>
      <c r="C4892" t="s">
        <v>5124</v>
      </c>
      <c r="D4892" t="s">
        <v>14539</v>
      </c>
      <c r="E4892" t="s">
        <v>14544</v>
      </c>
      <c r="F4892" s="35" t="s">
        <v>14545</v>
      </c>
      <c r="G4892" s="1" t="s">
        <v>5104</v>
      </c>
      <c r="H4892" s="1" t="s">
        <v>5104</v>
      </c>
      <c r="I4892" s="3">
        <v>1</v>
      </c>
      <c r="J4892" s="1">
        <v>0</v>
      </c>
      <c r="K4892" s="1">
        <v>0</v>
      </c>
      <c r="L4892" s="3">
        <v>1</v>
      </c>
      <c r="M4892" s="6">
        <v>290.5</v>
      </c>
      <c r="N4892" s="13">
        <v>290.5</v>
      </c>
      <c r="O4892" s="3">
        <v>44</v>
      </c>
      <c r="P4892" s="1" t="s">
        <v>2</v>
      </c>
      <c r="Q4892" s="1">
        <v>2.7267999999999999</v>
      </c>
      <c r="R4892" s="3" t="s">
        <v>14989</v>
      </c>
      <c r="S4892" s="1">
        <v>23</v>
      </c>
      <c r="T4892" s="1">
        <v>0</v>
      </c>
      <c r="U4892" s="1">
        <v>0</v>
      </c>
      <c r="V4892" s="1">
        <v>0</v>
      </c>
      <c r="W4892" s="1">
        <v>2</v>
      </c>
      <c r="X4892" s="1">
        <v>0</v>
      </c>
      <c r="Y4892" s="1">
        <v>10</v>
      </c>
      <c r="Z4892" s="1">
        <v>0</v>
      </c>
      <c r="AA4892" s="1">
        <v>10</v>
      </c>
      <c r="AB4892" s="1">
        <v>55</v>
      </c>
      <c r="AC4892" s="3">
        <v>44</v>
      </c>
      <c r="AD4892" s="1">
        <v>-4.4425456000000002E-2</v>
      </c>
      <c r="AE4892" s="1">
        <v>2.8875942010575001E-2</v>
      </c>
      <c r="AF4892" s="1" t="s">
        <v>2</v>
      </c>
      <c r="AG4892" s="1">
        <v>1</v>
      </c>
      <c r="AH4892" s="1" t="s">
        <v>14989</v>
      </c>
      <c r="AI4892" s="1">
        <v>1</v>
      </c>
      <c r="AJ4892" s="1">
        <v>1</v>
      </c>
      <c r="AK4892" s="1">
        <v>51</v>
      </c>
    </row>
    <row r="4893" spans="1:37" x14ac:dyDescent="0.2">
      <c r="A4893" t="s">
        <v>4891</v>
      </c>
      <c r="B4893" t="s">
        <v>6113</v>
      </c>
      <c r="C4893" t="s">
        <v>6114</v>
      </c>
      <c r="D4893" t="s">
        <v>14546</v>
      </c>
      <c r="E4893" t="s">
        <v>14547</v>
      </c>
      <c r="F4893" s="35" t="s">
        <v>14548</v>
      </c>
      <c r="G4893" s="1" t="s">
        <v>5104</v>
      </c>
      <c r="H4893" s="1" t="s">
        <v>5104</v>
      </c>
      <c r="I4893" s="3">
        <v>1</v>
      </c>
      <c r="J4893" s="1">
        <v>1</v>
      </c>
      <c r="K4893" s="1">
        <v>1</v>
      </c>
      <c r="L4893" s="3">
        <v>1</v>
      </c>
      <c r="M4893" s="6">
        <v>1200</v>
      </c>
      <c r="N4893" s="13">
        <v>1200</v>
      </c>
      <c r="O4893" s="3">
        <v>44</v>
      </c>
      <c r="P4893" s="1">
        <v>1</v>
      </c>
      <c r="Q4893" s="1">
        <v>1</v>
      </c>
      <c r="R4893" s="3">
        <v>47</v>
      </c>
      <c r="S4893" s="1">
        <v>80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20</v>
      </c>
      <c r="Z4893" s="1">
        <v>0</v>
      </c>
      <c r="AA4893" s="1">
        <v>0</v>
      </c>
      <c r="AB4893" s="1">
        <v>0</v>
      </c>
      <c r="AC4893" s="3">
        <v>11</v>
      </c>
      <c r="AD4893" s="1">
        <v>7.8540758000000002E-2</v>
      </c>
      <c r="AE4893" s="1">
        <v>-2.4736138973648601E-2</v>
      </c>
      <c r="AF4893" s="1">
        <v>1</v>
      </c>
      <c r="AG4893" s="1">
        <v>1</v>
      </c>
      <c r="AH4893" s="1">
        <v>11</v>
      </c>
      <c r="AI4893" s="1">
        <v>3</v>
      </c>
      <c r="AJ4893" s="1">
        <v>3</v>
      </c>
      <c r="AK4893" s="1">
        <v>51</v>
      </c>
    </row>
    <row r="4894" spans="1:37" x14ac:dyDescent="0.2">
      <c r="A4894" t="s">
        <v>4892</v>
      </c>
      <c r="B4894" t="s">
        <v>6113</v>
      </c>
      <c r="C4894" t="s">
        <v>6114</v>
      </c>
      <c r="D4894" t="s">
        <v>14546</v>
      </c>
      <c r="E4894" t="s">
        <v>14549</v>
      </c>
      <c r="F4894" s="35" t="s">
        <v>14550</v>
      </c>
      <c r="G4894" s="1" t="s">
        <v>5104</v>
      </c>
      <c r="H4894" s="1" t="s">
        <v>5104</v>
      </c>
      <c r="I4894" s="3">
        <v>1</v>
      </c>
      <c r="J4894" s="1">
        <v>1</v>
      </c>
      <c r="K4894" s="1">
        <v>1</v>
      </c>
      <c r="L4894" s="3">
        <v>1</v>
      </c>
      <c r="M4894" s="6">
        <v>1487</v>
      </c>
      <c r="N4894" s="13">
        <v>1487</v>
      </c>
      <c r="O4894" s="3">
        <v>44</v>
      </c>
      <c r="P4894" s="1">
        <v>0.93</v>
      </c>
      <c r="Q4894" s="1">
        <v>0.93</v>
      </c>
      <c r="R4894" s="3">
        <v>47</v>
      </c>
      <c r="S4894" s="1">
        <v>80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20</v>
      </c>
      <c r="Z4894" s="1">
        <v>0</v>
      </c>
      <c r="AA4894" s="1">
        <v>0</v>
      </c>
      <c r="AB4894" s="1">
        <v>0</v>
      </c>
      <c r="AC4894" s="3">
        <v>11</v>
      </c>
      <c r="AD4894" s="1">
        <v>7.8540758000000002E-2</v>
      </c>
      <c r="AE4894" s="1">
        <v>-2.47361389736485E-2</v>
      </c>
      <c r="AF4894" s="1">
        <v>1</v>
      </c>
      <c r="AG4894" s="1">
        <v>1</v>
      </c>
      <c r="AH4894" s="1">
        <v>11</v>
      </c>
      <c r="AI4894" s="1">
        <v>2</v>
      </c>
      <c r="AJ4894" s="1">
        <v>2</v>
      </c>
      <c r="AK4894" s="1">
        <v>51</v>
      </c>
    </row>
    <row r="4895" spans="1:37" x14ac:dyDescent="0.2">
      <c r="A4895" t="s">
        <v>4893</v>
      </c>
      <c r="B4895" t="s">
        <v>5168</v>
      </c>
      <c r="C4895" t="s">
        <v>5847</v>
      </c>
      <c r="D4895" t="s">
        <v>14551</v>
      </c>
      <c r="E4895" t="s">
        <v>14552</v>
      </c>
      <c r="F4895" s="35" t="s">
        <v>14553</v>
      </c>
      <c r="G4895" s="1" t="s">
        <v>5104</v>
      </c>
      <c r="H4895" s="1" t="s">
        <v>5104</v>
      </c>
      <c r="I4895" s="3">
        <v>1</v>
      </c>
      <c r="J4895" s="1">
        <v>0</v>
      </c>
      <c r="K4895" s="1">
        <v>0</v>
      </c>
      <c r="L4895" s="3">
        <v>1</v>
      </c>
      <c r="M4895" s="6">
        <v>5.6</v>
      </c>
      <c r="N4895" s="13">
        <v>5.6</v>
      </c>
      <c r="O4895" s="3">
        <v>44</v>
      </c>
      <c r="P4895" s="1">
        <v>1</v>
      </c>
      <c r="Q4895" s="1">
        <v>1</v>
      </c>
      <c r="R4895" s="3">
        <v>1</v>
      </c>
      <c r="S4895" s="1">
        <v>100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3">
        <v>11</v>
      </c>
      <c r="AD4895" s="1">
        <v>9.9855619000000007E-2</v>
      </c>
      <c r="AE4895" s="1">
        <v>2.2143426940416801E-2</v>
      </c>
      <c r="AF4895" s="1">
        <v>4</v>
      </c>
      <c r="AG4895" s="2">
        <v>4</v>
      </c>
      <c r="AH4895" s="1">
        <v>11</v>
      </c>
      <c r="AI4895" s="1">
        <v>1</v>
      </c>
      <c r="AJ4895" s="1">
        <v>1</v>
      </c>
      <c r="AK4895" s="1">
        <v>51</v>
      </c>
    </row>
    <row r="4896" spans="1:37" x14ac:dyDescent="0.2">
      <c r="A4896" t="s">
        <v>4894</v>
      </c>
      <c r="B4896" t="s">
        <v>5168</v>
      </c>
      <c r="C4896" t="s">
        <v>5481</v>
      </c>
      <c r="D4896" t="s">
        <v>14554</v>
      </c>
      <c r="E4896" t="s">
        <v>13506</v>
      </c>
      <c r="F4896" s="35" t="s">
        <v>14555</v>
      </c>
      <c r="G4896" s="1" t="s">
        <v>5104</v>
      </c>
      <c r="H4896" s="1" t="s">
        <v>5104</v>
      </c>
      <c r="I4896" s="3">
        <v>1</v>
      </c>
      <c r="J4896" s="1">
        <v>0</v>
      </c>
      <c r="K4896" s="1">
        <v>1</v>
      </c>
      <c r="L4896" s="3">
        <v>1</v>
      </c>
      <c r="M4896" s="6">
        <v>27.2</v>
      </c>
      <c r="N4896" s="13">
        <v>27.2</v>
      </c>
      <c r="O4896" s="3">
        <v>44</v>
      </c>
      <c r="P4896" s="1">
        <v>0.98</v>
      </c>
      <c r="Q4896" s="1">
        <v>0.98</v>
      </c>
      <c r="R4896" s="3">
        <v>47</v>
      </c>
      <c r="S4896" s="1">
        <v>90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10</v>
      </c>
      <c r="Z4896" s="1">
        <v>0</v>
      </c>
      <c r="AA4896" s="1">
        <v>0</v>
      </c>
      <c r="AB4896" s="1">
        <v>0</v>
      </c>
      <c r="AC4896" s="3">
        <v>11</v>
      </c>
      <c r="AD4896" s="1">
        <v>8.8810889000000004E-2</v>
      </c>
      <c r="AE4896" s="1">
        <v>-2.20532193501861E-3</v>
      </c>
      <c r="AF4896" s="1">
        <v>4</v>
      </c>
      <c r="AG4896" s="2">
        <v>4</v>
      </c>
      <c r="AH4896" s="1">
        <v>11</v>
      </c>
      <c r="AI4896" s="1">
        <v>1</v>
      </c>
      <c r="AJ4896" s="1">
        <v>1</v>
      </c>
      <c r="AK4896" s="1">
        <v>51</v>
      </c>
    </row>
    <row r="4897" spans="1:37" x14ac:dyDescent="0.2">
      <c r="A4897" t="s">
        <v>4895</v>
      </c>
      <c r="B4897" t="s">
        <v>5168</v>
      </c>
      <c r="C4897" t="s">
        <v>5481</v>
      </c>
      <c r="D4897" t="s">
        <v>14554</v>
      </c>
      <c r="E4897" t="s">
        <v>14556</v>
      </c>
      <c r="F4897" s="35" t="s">
        <v>14557</v>
      </c>
      <c r="G4897" s="1" t="s">
        <v>5104</v>
      </c>
      <c r="H4897" s="1" t="s">
        <v>5104</v>
      </c>
      <c r="I4897" s="3">
        <v>1</v>
      </c>
      <c r="J4897" s="1">
        <v>0</v>
      </c>
      <c r="K4897" s="1">
        <v>0</v>
      </c>
      <c r="L4897" s="3">
        <v>1</v>
      </c>
      <c r="M4897" s="6">
        <v>30</v>
      </c>
      <c r="N4897" s="13">
        <v>30</v>
      </c>
      <c r="O4897" s="3">
        <v>44</v>
      </c>
      <c r="P4897" s="1">
        <v>0.98</v>
      </c>
      <c r="Q4897" s="1">
        <v>0.98</v>
      </c>
      <c r="R4897" s="3">
        <v>47</v>
      </c>
      <c r="S4897" s="1">
        <v>90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10</v>
      </c>
      <c r="Z4897" s="1">
        <v>0</v>
      </c>
      <c r="AA4897" s="1">
        <v>0</v>
      </c>
      <c r="AB4897" s="1">
        <v>0</v>
      </c>
      <c r="AC4897" s="3">
        <v>11</v>
      </c>
      <c r="AD4897" s="1">
        <v>8.8810889000000004E-2</v>
      </c>
      <c r="AE4897" s="1">
        <v>-2.20532193501861E-3</v>
      </c>
      <c r="AF4897" s="1">
        <v>4</v>
      </c>
      <c r="AG4897" s="2">
        <v>4</v>
      </c>
      <c r="AH4897" s="1">
        <v>11</v>
      </c>
      <c r="AI4897" s="1">
        <v>3</v>
      </c>
      <c r="AJ4897" s="1">
        <v>3</v>
      </c>
      <c r="AK4897" s="1">
        <v>51</v>
      </c>
    </row>
    <row r="4898" spans="1:37" x14ac:dyDescent="0.2">
      <c r="A4898" t="s">
        <v>4896</v>
      </c>
      <c r="B4898" t="s">
        <v>5123</v>
      </c>
      <c r="C4898" t="s">
        <v>5124</v>
      </c>
      <c r="D4898" t="s">
        <v>14558</v>
      </c>
      <c r="E4898" t="s">
        <v>14559</v>
      </c>
      <c r="F4898" s="35" t="s">
        <v>14987</v>
      </c>
      <c r="G4898" s="1" t="s">
        <v>5104</v>
      </c>
      <c r="H4898" s="1" t="s">
        <v>5104</v>
      </c>
      <c r="I4898" s="3">
        <v>1</v>
      </c>
      <c r="J4898" s="1">
        <v>1</v>
      </c>
      <c r="K4898" s="1">
        <v>1</v>
      </c>
      <c r="L4898" s="3">
        <v>1</v>
      </c>
      <c r="M4898" s="6">
        <v>172.5</v>
      </c>
      <c r="N4898" s="13">
        <v>172.5</v>
      </c>
      <c r="O4898" s="3">
        <v>44</v>
      </c>
      <c r="P4898" s="1" t="s">
        <v>2</v>
      </c>
      <c r="Q4898" s="1">
        <v>3.2302</v>
      </c>
      <c r="R4898" s="3" t="s">
        <v>14989</v>
      </c>
      <c r="S4898" s="1">
        <v>100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36">
        <v>1</v>
      </c>
      <c r="AD4898" s="1">
        <v>9.9855619000000007E-2</v>
      </c>
      <c r="AE4898" s="1">
        <v>2.2143426940416801E-2</v>
      </c>
      <c r="AF4898" s="1">
        <v>2</v>
      </c>
      <c r="AG4898" s="1">
        <v>2</v>
      </c>
      <c r="AH4898" s="1">
        <v>59</v>
      </c>
      <c r="AI4898" s="1">
        <v>3</v>
      </c>
      <c r="AJ4898" s="1">
        <v>3</v>
      </c>
      <c r="AK4898" s="1">
        <v>59</v>
      </c>
    </row>
    <row r="4899" spans="1:37" x14ac:dyDescent="0.2">
      <c r="A4899" t="s">
        <v>4897</v>
      </c>
      <c r="B4899" t="s">
        <v>5123</v>
      </c>
      <c r="C4899" t="s">
        <v>6199</v>
      </c>
      <c r="D4899" t="s">
        <v>14560</v>
      </c>
      <c r="E4899" t="s">
        <v>6282</v>
      </c>
      <c r="F4899" s="35" t="s">
        <v>14561</v>
      </c>
      <c r="G4899" s="1" t="s">
        <v>5104</v>
      </c>
      <c r="H4899" s="1" t="s">
        <v>5104</v>
      </c>
      <c r="I4899" s="3">
        <v>1</v>
      </c>
      <c r="J4899" s="1">
        <v>0</v>
      </c>
      <c r="K4899" s="1">
        <v>0</v>
      </c>
      <c r="L4899" s="3">
        <v>1</v>
      </c>
      <c r="M4899" s="6">
        <v>584</v>
      </c>
      <c r="N4899" s="13">
        <v>584</v>
      </c>
      <c r="O4899" s="3">
        <v>44</v>
      </c>
      <c r="P4899" s="1" t="s">
        <v>2</v>
      </c>
      <c r="Q4899" s="1">
        <v>1.2352000000000001</v>
      </c>
      <c r="R4899" s="3" t="s">
        <v>14989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80</v>
      </c>
      <c r="Z4899" s="1">
        <v>0</v>
      </c>
      <c r="AA4899" s="1">
        <v>0</v>
      </c>
      <c r="AB4899" s="1">
        <v>20</v>
      </c>
      <c r="AC4899" s="3">
        <v>11</v>
      </c>
      <c r="AD4899" s="1">
        <v>-6.1686281000000003E-2</v>
      </c>
      <c r="AE4899" s="1">
        <v>-8.1222627267111797E-2</v>
      </c>
      <c r="AF4899" s="1">
        <v>2</v>
      </c>
      <c r="AG4899" s="1">
        <v>2</v>
      </c>
      <c r="AH4899" s="1">
        <v>11</v>
      </c>
      <c r="AI4899" s="1">
        <v>1</v>
      </c>
      <c r="AJ4899" s="1">
        <v>1</v>
      </c>
      <c r="AK4899" s="1">
        <v>51</v>
      </c>
    </row>
    <row r="4900" spans="1:37" x14ac:dyDescent="0.2">
      <c r="A4900" t="s">
        <v>4898</v>
      </c>
      <c r="B4900" t="s">
        <v>5123</v>
      </c>
      <c r="C4900" t="s">
        <v>6199</v>
      </c>
      <c r="D4900" t="s">
        <v>14560</v>
      </c>
      <c r="E4900" t="s">
        <v>14562</v>
      </c>
      <c r="F4900" s="35" t="s">
        <v>14563</v>
      </c>
      <c r="G4900" s="1" t="s">
        <v>2</v>
      </c>
      <c r="H4900" s="1" t="s">
        <v>5104</v>
      </c>
      <c r="I4900" s="14" t="s">
        <v>14989</v>
      </c>
      <c r="J4900" s="1" t="s">
        <v>2</v>
      </c>
      <c r="K4900" s="1">
        <v>0</v>
      </c>
      <c r="L4900" s="14" t="s">
        <v>14989</v>
      </c>
      <c r="M4900" s="6">
        <v>315</v>
      </c>
      <c r="N4900" s="13">
        <v>315</v>
      </c>
      <c r="O4900" s="3">
        <v>44</v>
      </c>
      <c r="P4900" s="1" t="s">
        <v>2</v>
      </c>
      <c r="Q4900" s="1">
        <v>1.288</v>
      </c>
      <c r="R4900" s="3" t="s">
        <v>14989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80</v>
      </c>
      <c r="Z4900" s="1">
        <v>0</v>
      </c>
      <c r="AA4900" s="1">
        <v>0</v>
      </c>
      <c r="AB4900" s="1">
        <v>20</v>
      </c>
      <c r="AC4900" s="3">
        <v>11</v>
      </c>
      <c r="AD4900" s="1">
        <v>-6.1686281000000003E-2</v>
      </c>
      <c r="AE4900" s="1">
        <v>-8.1222627267111797E-2</v>
      </c>
      <c r="AF4900" s="1">
        <v>2</v>
      </c>
      <c r="AG4900" s="1">
        <v>2</v>
      </c>
      <c r="AH4900" s="1">
        <v>11</v>
      </c>
      <c r="AI4900" s="1">
        <v>1</v>
      </c>
      <c r="AJ4900" s="1">
        <v>1</v>
      </c>
      <c r="AK4900" s="1">
        <v>51</v>
      </c>
    </row>
    <row r="4901" spans="1:37" x14ac:dyDescent="0.2">
      <c r="A4901" t="s">
        <v>4899</v>
      </c>
      <c r="B4901" t="s">
        <v>5168</v>
      </c>
      <c r="C4901" t="s">
        <v>5481</v>
      </c>
      <c r="D4901" t="s">
        <v>14564</v>
      </c>
      <c r="E4901" t="s">
        <v>14565</v>
      </c>
      <c r="F4901" s="35" t="s">
        <v>14566</v>
      </c>
      <c r="G4901" s="1" t="s">
        <v>5104</v>
      </c>
      <c r="H4901" s="1" t="s">
        <v>5104</v>
      </c>
      <c r="I4901" s="3">
        <v>1</v>
      </c>
      <c r="J4901" s="1">
        <v>0</v>
      </c>
      <c r="K4901" s="1">
        <v>0</v>
      </c>
      <c r="L4901" s="3">
        <v>1</v>
      </c>
      <c r="M4901" s="6">
        <v>37.700000000000003</v>
      </c>
      <c r="N4901" s="13">
        <v>37.700000000000003</v>
      </c>
      <c r="O4901" s="3">
        <v>44</v>
      </c>
      <c r="P4901" s="1">
        <v>0.99</v>
      </c>
      <c r="Q4901" s="1">
        <v>0.99</v>
      </c>
      <c r="R4901" s="3">
        <v>47</v>
      </c>
      <c r="S4901" s="1">
        <v>50</v>
      </c>
      <c r="T4901" s="1">
        <v>0</v>
      </c>
      <c r="U4901" s="1">
        <v>40</v>
      </c>
      <c r="V4901" s="1">
        <v>0</v>
      </c>
      <c r="W4901" s="1">
        <v>0</v>
      </c>
      <c r="X4901" s="1">
        <v>0</v>
      </c>
      <c r="Y4901" s="1">
        <v>10</v>
      </c>
      <c r="Z4901" s="1">
        <v>0</v>
      </c>
      <c r="AA4901" s="1">
        <v>0</v>
      </c>
      <c r="AB4901" s="1">
        <v>0</v>
      </c>
      <c r="AC4901" s="3">
        <v>11</v>
      </c>
      <c r="AD4901" s="1">
        <v>9.4671324000000001E-2</v>
      </c>
      <c r="AE4901" s="1">
        <v>-1.43454587181421E-2</v>
      </c>
      <c r="AF4901" s="1">
        <v>1</v>
      </c>
      <c r="AG4901" s="1">
        <v>1</v>
      </c>
      <c r="AH4901" s="1">
        <v>11</v>
      </c>
      <c r="AI4901" s="1">
        <v>4</v>
      </c>
      <c r="AJ4901" s="1">
        <v>4</v>
      </c>
      <c r="AK4901" s="1">
        <v>51</v>
      </c>
    </row>
    <row r="4902" spans="1:37" x14ac:dyDescent="0.2">
      <c r="A4902" t="s">
        <v>4900</v>
      </c>
      <c r="B4902" t="s">
        <v>5412</v>
      </c>
      <c r="C4902" t="s">
        <v>5413</v>
      </c>
      <c r="D4902" t="s">
        <v>14567</v>
      </c>
      <c r="E4902" t="s">
        <v>9175</v>
      </c>
      <c r="F4902" s="35" t="s">
        <v>14568</v>
      </c>
      <c r="G4902" s="1" t="s">
        <v>5105</v>
      </c>
      <c r="H4902" s="1" t="s">
        <v>5105</v>
      </c>
      <c r="I4902" s="3">
        <v>2</v>
      </c>
      <c r="J4902" s="1">
        <v>0</v>
      </c>
      <c r="K4902" s="1">
        <v>0</v>
      </c>
      <c r="L4902" s="3">
        <v>1</v>
      </c>
      <c r="M4902" s="6">
        <v>7100</v>
      </c>
      <c r="N4902" s="13">
        <v>7100</v>
      </c>
      <c r="O4902" s="3">
        <v>44</v>
      </c>
      <c r="P4902" s="1">
        <v>1</v>
      </c>
      <c r="Q4902" s="1">
        <v>1</v>
      </c>
      <c r="R4902" s="3">
        <v>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20</v>
      </c>
      <c r="Z4902" s="1">
        <v>0</v>
      </c>
      <c r="AA4902" s="1">
        <v>20</v>
      </c>
      <c r="AB4902" s="1">
        <v>60</v>
      </c>
      <c r="AC4902" s="3">
        <v>11</v>
      </c>
      <c r="AD4902" s="1">
        <v>-9.7166989999999995E-2</v>
      </c>
      <c r="AE4902" s="1">
        <v>2.5668516386297799E-3</v>
      </c>
      <c r="AF4902" s="1">
        <v>3</v>
      </c>
      <c r="AG4902" s="1">
        <v>3</v>
      </c>
      <c r="AH4902" s="1">
        <v>11</v>
      </c>
      <c r="AI4902" s="1">
        <v>5</v>
      </c>
      <c r="AJ4902" s="1">
        <v>5</v>
      </c>
      <c r="AK4902" s="1">
        <v>51</v>
      </c>
    </row>
    <row r="4903" spans="1:37" x14ac:dyDescent="0.2">
      <c r="A4903" t="s">
        <v>4901</v>
      </c>
      <c r="B4903" t="s">
        <v>5412</v>
      </c>
      <c r="C4903" t="s">
        <v>5413</v>
      </c>
      <c r="D4903" t="s">
        <v>14567</v>
      </c>
      <c r="E4903" t="s">
        <v>14569</v>
      </c>
      <c r="F4903" s="35" t="s">
        <v>14570</v>
      </c>
      <c r="G4903" s="1" t="s">
        <v>5105</v>
      </c>
      <c r="H4903" s="1" t="s">
        <v>5105</v>
      </c>
      <c r="I4903" s="3">
        <v>2</v>
      </c>
      <c r="J4903" s="1">
        <v>0</v>
      </c>
      <c r="K4903" s="1">
        <v>0</v>
      </c>
      <c r="L4903" s="3">
        <v>1</v>
      </c>
      <c r="M4903" s="6">
        <v>7500</v>
      </c>
      <c r="N4903" s="13">
        <v>7500</v>
      </c>
      <c r="O4903" s="3">
        <v>44</v>
      </c>
      <c r="P4903" s="1">
        <v>1</v>
      </c>
      <c r="Q4903" s="1">
        <v>1</v>
      </c>
      <c r="R4903" s="3">
        <v>47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30</v>
      </c>
      <c r="Z4903" s="1">
        <v>0</v>
      </c>
      <c r="AA4903" s="1">
        <v>0</v>
      </c>
      <c r="AB4903" s="1">
        <v>70</v>
      </c>
      <c r="AC4903" s="3">
        <v>11</v>
      </c>
      <c r="AD4903" s="1">
        <v>-9.6893048999999995E-2</v>
      </c>
      <c r="AE4903" s="1">
        <v>1.50378915385914E-3</v>
      </c>
      <c r="AF4903" s="1">
        <v>3</v>
      </c>
      <c r="AG4903" s="1">
        <v>3</v>
      </c>
      <c r="AH4903" s="1">
        <v>11</v>
      </c>
      <c r="AI4903" s="1">
        <v>3</v>
      </c>
      <c r="AJ4903" s="1">
        <v>3</v>
      </c>
      <c r="AK4903" s="1">
        <v>51</v>
      </c>
    </row>
    <row r="4904" spans="1:37" x14ac:dyDescent="0.2">
      <c r="A4904" t="s">
        <v>4902</v>
      </c>
      <c r="B4904" t="s">
        <v>5412</v>
      </c>
      <c r="C4904" t="s">
        <v>5413</v>
      </c>
      <c r="D4904" t="s">
        <v>14567</v>
      </c>
      <c r="E4904" t="s">
        <v>14571</v>
      </c>
      <c r="F4904" s="35" t="s">
        <v>14572</v>
      </c>
      <c r="G4904" s="1" t="s">
        <v>5105</v>
      </c>
      <c r="H4904" s="1" t="s">
        <v>5105</v>
      </c>
      <c r="I4904" s="3">
        <v>1</v>
      </c>
      <c r="J4904" s="1">
        <v>0</v>
      </c>
      <c r="K4904" s="1">
        <v>0</v>
      </c>
      <c r="L4904" s="3">
        <v>1</v>
      </c>
      <c r="M4904" s="6">
        <v>5250</v>
      </c>
      <c r="N4904" s="13">
        <v>5250</v>
      </c>
      <c r="O4904" s="3">
        <v>44</v>
      </c>
      <c r="P4904" s="1">
        <v>1.0049999999999999</v>
      </c>
      <c r="Q4904" s="1">
        <v>1.0049999999999999</v>
      </c>
      <c r="R4904" s="3">
        <v>47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30</v>
      </c>
      <c r="Z4904" s="1">
        <v>0</v>
      </c>
      <c r="AA4904" s="1">
        <v>0</v>
      </c>
      <c r="AB4904" s="1">
        <v>70</v>
      </c>
      <c r="AC4904" s="3">
        <v>11</v>
      </c>
      <c r="AD4904" s="1">
        <v>-9.6893048999999995E-2</v>
      </c>
      <c r="AE4904" s="1">
        <v>1.50378915385914E-3</v>
      </c>
      <c r="AF4904" s="1">
        <v>3</v>
      </c>
      <c r="AG4904" s="1">
        <v>3</v>
      </c>
      <c r="AH4904" s="1">
        <v>11</v>
      </c>
      <c r="AI4904" s="1">
        <v>5</v>
      </c>
      <c r="AJ4904" s="1">
        <v>5</v>
      </c>
      <c r="AK4904" s="1">
        <v>51</v>
      </c>
    </row>
    <row r="4905" spans="1:37" x14ac:dyDescent="0.2">
      <c r="A4905" t="s">
        <v>4903</v>
      </c>
      <c r="B4905" t="s">
        <v>5412</v>
      </c>
      <c r="C4905" t="s">
        <v>5413</v>
      </c>
      <c r="D4905" t="s">
        <v>14567</v>
      </c>
      <c r="E4905" t="s">
        <v>8699</v>
      </c>
      <c r="F4905" s="35" t="s">
        <v>14573</v>
      </c>
      <c r="G4905" s="1" t="s">
        <v>5105</v>
      </c>
      <c r="H4905" s="1" t="s">
        <v>5105</v>
      </c>
      <c r="I4905" s="3">
        <v>1</v>
      </c>
      <c r="J4905" s="1">
        <v>1</v>
      </c>
      <c r="K4905" s="1">
        <v>1</v>
      </c>
      <c r="L4905" s="3">
        <v>1</v>
      </c>
      <c r="M4905" s="6">
        <v>8899.9</v>
      </c>
      <c r="N4905" s="13">
        <v>8899.9</v>
      </c>
      <c r="O4905" s="3">
        <v>44</v>
      </c>
      <c r="P4905" s="1">
        <v>1.5</v>
      </c>
      <c r="Q4905" s="1">
        <v>1.5</v>
      </c>
      <c r="R4905" s="3">
        <v>47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30</v>
      </c>
      <c r="Z4905" s="1">
        <v>0</v>
      </c>
      <c r="AA4905" s="1">
        <v>0</v>
      </c>
      <c r="AB4905" s="1">
        <v>70</v>
      </c>
      <c r="AC4905" s="3">
        <v>11</v>
      </c>
      <c r="AD4905" s="1">
        <v>-9.6893048999999995E-2</v>
      </c>
      <c r="AE4905" s="1">
        <v>1.50378915385915E-3</v>
      </c>
      <c r="AF4905" s="1">
        <v>3</v>
      </c>
      <c r="AG4905" s="1">
        <v>3</v>
      </c>
      <c r="AH4905" s="1">
        <v>11</v>
      </c>
      <c r="AI4905" s="1">
        <v>2</v>
      </c>
      <c r="AJ4905" s="1">
        <v>2</v>
      </c>
      <c r="AK4905" s="1">
        <v>51</v>
      </c>
    </row>
    <row r="4906" spans="1:37" x14ac:dyDescent="0.2">
      <c r="A4906" t="s">
        <v>4904</v>
      </c>
      <c r="B4906" t="s">
        <v>5412</v>
      </c>
      <c r="C4906" t="s">
        <v>5413</v>
      </c>
      <c r="D4906" t="s">
        <v>14567</v>
      </c>
      <c r="E4906" t="s">
        <v>14574</v>
      </c>
      <c r="F4906" s="35" t="s">
        <v>15010</v>
      </c>
      <c r="G4906" s="1" t="s">
        <v>5105</v>
      </c>
      <c r="H4906" s="1" t="s">
        <v>5105</v>
      </c>
      <c r="I4906" s="3">
        <v>1</v>
      </c>
      <c r="J4906" s="1">
        <v>1</v>
      </c>
      <c r="K4906" s="1">
        <v>1</v>
      </c>
      <c r="L4906" s="3">
        <v>1</v>
      </c>
      <c r="M4906" s="6">
        <v>7325</v>
      </c>
      <c r="N4906" s="13">
        <v>7325</v>
      </c>
      <c r="O4906" s="3">
        <v>44</v>
      </c>
      <c r="P4906" s="1">
        <v>1</v>
      </c>
      <c r="Q4906" s="1">
        <v>1</v>
      </c>
      <c r="R4906" s="3">
        <v>1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20</v>
      </c>
      <c r="Z4906" s="1">
        <v>0</v>
      </c>
      <c r="AA4906" s="1">
        <v>20</v>
      </c>
      <c r="AB4906" s="1">
        <v>60</v>
      </c>
      <c r="AC4906" s="3">
        <v>11</v>
      </c>
      <c r="AD4906" s="1">
        <v>-9.7166989999999995E-2</v>
      </c>
      <c r="AE4906" s="1">
        <v>2.5668516386297799E-3</v>
      </c>
      <c r="AF4906" s="1">
        <v>3</v>
      </c>
      <c r="AG4906" s="1">
        <v>3</v>
      </c>
      <c r="AH4906" s="1">
        <v>11</v>
      </c>
      <c r="AI4906" s="1">
        <v>4</v>
      </c>
      <c r="AJ4906" s="1">
        <v>4</v>
      </c>
      <c r="AK4906" s="1">
        <v>51</v>
      </c>
    </row>
    <row r="4907" spans="1:37" x14ac:dyDescent="0.2">
      <c r="A4907" t="s">
        <v>4905</v>
      </c>
      <c r="B4907" t="s">
        <v>5412</v>
      </c>
      <c r="C4907" t="s">
        <v>5413</v>
      </c>
      <c r="D4907" t="s">
        <v>14567</v>
      </c>
      <c r="E4907" t="s">
        <v>14575</v>
      </c>
      <c r="F4907" s="35" t="s">
        <v>15011</v>
      </c>
      <c r="G4907" s="1" t="s">
        <v>5105</v>
      </c>
      <c r="H4907" s="1" t="s">
        <v>5105</v>
      </c>
      <c r="I4907" s="3">
        <v>1</v>
      </c>
      <c r="J4907" s="1">
        <v>0</v>
      </c>
      <c r="K4907" s="1">
        <v>0</v>
      </c>
      <c r="L4907" s="3">
        <v>1</v>
      </c>
      <c r="M4907" s="6">
        <v>8350</v>
      </c>
      <c r="N4907" s="13">
        <v>8350</v>
      </c>
      <c r="O4907" s="3">
        <v>44</v>
      </c>
      <c r="P4907" s="1">
        <v>1.0149999999999999</v>
      </c>
      <c r="Q4907" s="1">
        <v>1.0149999999999999</v>
      </c>
      <c r="R4907" s="3">
        <v>47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30</v>
      </c>
      <c r="Z4907" s="1">
        <v>0</v>
      </c>
      <c r="AA4907" s="1">
        <v>0</v>
      </c>
      <c r="AB4907" s="1">
        <v>70</v>
      </c>
      <c r="AC4907" s="3">
        <v>11</v>
      </c>
      <c r="AD4907" s="1">
        <v>-9.6893048999999995E-2</v>
      </c>
      <c r="AE4907" s="1">
        <v>1.50378915385915E-3</v>
      </c>
      <c r="AF4907" s="1">
        <v>3</v>
      </c>
      <c r="AG4907" s="1">
        <v>3</v>
      </c>
      <c r="AH4907" s="1">
        <v>11</v>
      </c>
      <c r="AI4907" s="1">
        <v>4</v>
      </c>
      <c r="AJ4907" s="1">
        <v>4</v>
      </c>
      <c r="AK4907" s="1">
        <v>51</v>
      </c>
    </row>
    <row r="4908" spans="1:37" x14ac:dyDescent="0.2">
      <c r="A4908" t="s">
        <v>4906</v>
      </c>
      <c r="B4908" t="s">
        <v>5412</v>
      </c>
      <c r="C4908" t="s">
        <v>5413</v>
      </c>
      <c r="D4908" t="s">
        <v>14567</v>
      </c>
      <c r="E4908" t="s">
        <v>14576</v>
      </c>
      <c r="F4908" s="35" t="s">
        <v>14577</v>
      </c>
      <c r="G4908" s="1" t="s">
        <v>5105</v>
      </c>
      <c r="H4908" s="1" t="s">
        <v>5105</v>
      </c>
      <c r="I4908" s="3">
        <v>1</v>
      </c>
      <c r="J4908" s="1">
        <v>0</v>
      </c>
      <c r="K4908" s="1">
        <v>0</v>
      </c>
      <c r="L4908" s="3">
        <v>1</v>
      </c>
      <c r="M4908" s="6">
        <v>7179</v>
      </c>
      <c r="N4908" s="13">
        <v>7179</v>
      </c>
      <c r="O4908" s="3">
        <v>44</v>
      </c>
      <c r="P4908" s="1">
        <v>1</v>
      </c>
      <c r="Q4908" s="1">
        <v>1</v>
      </c>
      <c r="R4908" s="3">
        <v>47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30</v>
      </c>
      <c r="Z4908" s="1">
        <v>0</v>
      </c>
      <c r="AA4908" s="1">
        <v>0</v>
      </c>
      <c r="AB4908" s="1">
        <v>70</v>
      </c>
      <c r="AC4908" s="3">
        <v>11</v>
      </c>
      <c r="AD4908" s="1">
        <v>-9.6893048999999995E-2</v>
      </c>
      <c r="AE4908" s="1">
        <v>1.50378915385915E-3</v>
      </c>
      <c r="AF4908" s="1">
        <v>3</v>
      </c>
      <c r="AG4908" s="1">
        <v>3</v>
      </c>
      <c r="AH4908" s="1">
        <v>11</v>
      </c>
      <c r="AI4908" s="1">
        <v>2</v>
      </c>
      <c r="AJ4908" s="1">
        <v>2</v>
      </c>
      <c r="AK4908" s="1">
        <v>51</v>
      </c>
    </row>
    <row r="4909" spans="1:37" x14ac:dyDescent="0.2">
      <c r="A4909" t="s">
        <v>4907</v>
      </c>
      <c r="B4909" t="s">
        <v>5412</v>
      </c>
      <c r="C4909" t="s">
        <v>5413</v>
      </c>
      <c r="D4909" t="s">
        <v>14567</v>
      </c>
      <c r="E4909" t="s">
        <v>14578</v>
      </c>
      <c r="F4909" s="35" t="s">
        <v>14579</v>
      </c>
      <c r="G4909" s="1" t="s">
        <v>5105</v>
      </c>
      <c r="H4909" s="1" t="s">
        <v>5105</v>
      </c>
      <c r="I4909" s="3">
        <v>1</v>
      </c>
      <c r="J4909" s="1">
        <v>1</v>
      </c>
      <c r="K4909" s="1">
        <v>1</v>
      </c>
      <c r="L4909" s="3">
        <v>1</v>
      </c>
      <c r="M4909" s="6">
        <v>6323.1</v>
      </c>
      <c r="N4909" s="13">
        <v>6323.1</v>
      </c>
      <c r="O4909" s="3">
        <v>44</v>
      </c>
      <c r="P4909" s="1">
        <v>1</v>
      </c>
      <c r="Q4909" s="1">
        <v>1</v>
      </c>
      <c r="R4909" s="3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30</v>
      </c>
      <c r="Z4909" s="1">
        <v>0</v>
      </c>
      <c r="AA4909" s="1">
        <v>0</v>
      </c>
      <c r="AB4909" s="1">
        <v>70</v>
      </c>
      <c r="AC4909" s="3">
        <v>11</v>
      </c>
      <c r="AD4909" s="1">
        <v>-9.6893048999999995E-2</v>
      </c>
      <c r="AE4909" s="1">
        <v>1.50378915385915E-3</v>
      </c>
      <c r="AF4909" s="1">
        <v>3</v>
      </c>
      <c r="AG4909" s="1">
        <v>3</v>
      </c>
      <c r="AH4909" s="1">
        <v>11</v>
      </c>
      <c r="AI4909" s="1">
        <v>3</v>
      </c>
      <c r="AJ4909" s="1">
        <v>3</v>
      </c>
      <c r="AK4909" s="1">
        <v>51</v>
      </c>
    </row>
    <row r="4910" spans="1:37" x14ac:dyDescent="0.2">
      <c r="A4910" t="s">
        <v>4908</v>
      </c>
      <c r="B4910" t="s">
        <v>5412</v>
      </c>
      <c r="C4910" t="s">
        <v>5413</v>
      </c>
      <c r="D4910" t="s">
        <v>14567</v>
      </c>
      <c r="E4910" t="s">
        <v>14580</v>
      </c>
      <c r="F4910" s="35" t="s">
        <v>14581</v>
      </c>
      <c r="G4910" s="1" t="s">
        <v>5105</v>
      </c>
      <c r="H4910" s="1" t="s">
        <v>5105</v>
      </c>
      <c r="I4910" s="3">
        <v>1</v>
      </c>
      <c r="J4910" s="1">
        <v>0</v>
      </c>
      <c r="K4910" s="1">
        <v>0</v>
      </c>
      <c r="L4910" s="3">
        <v>1</v>
      </c>
      <c r="M4910" s="6">
        <v>11921</v>
      </c>
      <c r="N4910" s="13">
        <v>11921</v>
      </c>
      <c r="O4910" s="3">
        <v>44</v>
      </c>
      <c r="P4910" s="1">
        <v>1.01</v>
      </c>
      <c r="Q4910" s="1">
        <v>1.01</v>
      </c>
      <c r="R4910" s="3">
        <v>47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30</v>
      </c>
      <c r="Z4910" s="1">
        <v>0</v>
      </c>
      <c r="AA4910" s="1">
        <v>0</v>
      </c>
      <c r="AB4910" s="1">
        <v>70</v>
      </c>
      <c r="AC4910" s="3">
        <v>11</v>
      </c>
      <c r="AD4910" s="1">
        <v>-9.6893048999999995E-2</v>
      </c>
      <c r="AE4910" s="1">
        <v>1.50378915385916E-3</v>
      </c>
      <c r="AF4910" s="1">
        <v>3</v>
      </c>
      <c r="AG4910" s="1">
        <v>3</v>
      </c>
      <c r="AH4910" s="1">
        <v>11</v>
      </c>
      <c r="AI4910" s="1">
        <v>2</v>
      </c>
      <c r="AJ4910" s="1">
        <v>2</v>
      </c>
      <c r="AK4910" s="1">
        <v>51</v>
      </c>
    </row>
    <row r="4911" spans="1:37" x14ac:dyDescent="0.2">
      <c r="A4911" t="s">
        <v>4909</v>
      </c>
      <c r="B4911" t="s">
        <v>5412</v>
      </c>
      <c r="C4911" t="s">
        <v>5413</v>
      </c>
      <c r="D4911" t="s">
        <v>14567</v>
      </c>
      <c r="E4911" t="s">
        <v>14582</v>
      </c>
      <c r="F4911" s="35" t="s">
        <v>14583</v>
      </c>
      <c r="G4911" s="1" t="s">
        <v>5105</v>
      </c>
      <c r="H4911" s="1" t="s">
        <v>5105</v>
      </c>
      <c r="I4911" s="3">
        <v>1</v>
      </c>
      <c r="J4911" s="1">
        <v>1</v>
      </c>
      <c r="K4911" s="1">
        <v>1</v>
      </c>
      <c r="L4911" s="3">
        <v>1</v>
      </c>
      <c r="M4911" s="6">
        <v>5848.6</v>
      </c>
      <c r="N4911" s="13">
        <v>5848.6</v>
      </c>
      <c r="O4911" s="3">
        <v>44</v>
      </c>
      <c r="P4911" s="1" t="s">
        <v>2</v>
      </c>
      <c r="Q4911" s="1">
        <v>1.3959999999999999</v>
      </c>
      <c r="R4911" s="3" t="s">
        <v>14989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30</v>
      </c>
      <c r="Z4911" s="1">
        <v>0</v>
      </c>
      <c r="AA4911" s="1">
        <v>0</v>
      </c>
      <c r="AB4911" s="1">
        <v>70</v>
      </c>
      <c r="AC4911" s="3">
        <v>11</v>
      </c>
      <c r="AD4911" s="1">
        <v>-9.6893048999999995E-2</v>
      </c>
      <c r="AE4911" s="1">
        <v>1.50378915385916E-3</v>
      </c>
      <c r="AF4911" s="1">
        <v>3</v>
      </c>
      <c r="AG4911" s="1">
        <v>3</v>
      </c>
      <c r="AH4911" s="1">
        <v>11</v>
      </c>
      <c r="AI4911" s="1">
        <v>3</v>
      </c>
      <c r="AJ4911" s="1">
        <v>3</v>
      </c>
      <c r="AK4911" s="1">
        <v>51</v>
      </c>
    </row>
    <row r="4912" spans="1:37" x14ac:dyDescent="0.2">
      <c r="A4912" t="s">
        <v>4910</v>
      </c>
      <c r="B4912" t="s">
        <v>5412</v>
      </c>
      <c r="C4912" t="s">
        <v>5413</v>
      </c>
      <c r="D4912" t="s">
        <v>14567</v>
      </c>
      <c r="E4912" t="s">
        <v>5765</v>
      </c>
      <c r="F4912" s="35" t="s">
        <v>15012</v>
      </c>
      <c r="G4912" s="1" t="s">
        <v>5105</v>
      </c>
      <c r="H4912" s="1" t="s">
        <v>5105</v>
      </c>
      <c r="I4912" s="3">
        <v>1</v>
      </c>
      <c r="J4912" s="1">
        <v>0</v>
      </c>
      <c r="K4912" s="1">
        <v>0</v>
      </c>
      <c r="L4912" s="3">
        <v>1</v>
      </c>
      <c r="M4912" s="6">
        <v>7000</v>
      </c>
      <c r="N4912" s="13">
        <v>7000</v>
      </c>
      <c r="O4912" s="3">
        <v>44</v>
      </c>
      <c r="P4912" s="1">
        <v>1.0049999999999999</v>
      </c>
      <c r="Q4912" s="1">
        <v>1.0049999999999999</v>
      </c>
      <c r="R4912" s="3">
        <v>47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30</v>
      </c>
      <c r="Z4912" s="1">
        <v>0</v>
      </c>
      <c r="AA4912" s="1">
        <v>0</v>
      </c>
      <c r="AB4912" s="1">
        <v>70</v>
      </c>
      <c r="AC4912" s="3">
        <v>11</v>
      </c>
      <c r="AD4912" s="1">
        <v>-9.6893048999999995E-2</v>
      </c>
      <c r="AE4912" s="1">
        <v>1.50378915385916E-3</v>
      </c>
      <c r="AF4912" s="1">
        <v>3</v>
      </c>
      <c r="AG4912" s="1">
        <v>3</v>
      </c>
      <c r="AH4912" s="1">
        <v>11</v>
      </c>
      <c r="AI4912" s="1">
        <v>5</v>
      </c>
      <c r="AJ4912" s="1">
        <v>5</v>
      </c>
      <c r="AK4912" s="1">
        <v>51</v>
      </c>
    </row>
    <row r="4913" spans="1:37" x14ac:dyDescent="0.2">
      <c r="A4913" t="s">
        <v>4911</v>
      </c>
      <c r="B4913" t="s">
        <v>5412</v>
      </c>
      <c r="C4913" t="s">
        <v>5413</v>
      </c>
      <c r="D4913" t="s">
        <v>14567</v>
      </c>
      <c r="E4913" t="s">
        <v>6234</v>
      </c>
      <c r="F4913" s="35" t="s">
        <v>15013</v>
      </c>
      <c r="G4913" s="1" t="s">
        <v>5105</v>
      </c>
      <c r="H4913" s="1" t="s">
        <v>5105</v>
      </c>
      <c r="I4913" s="3">
        <v>1</v>
      </c>
      <c r="J4913" s="1">
        <v>0</v>
      </c>
      <c r="K4913" s="1">
        <v>0</v>
      </c>
      <c r="L4913" s="3">
        <v>1</v>
      </c>
      <c r="M4913" s="6">
        <v>8400</v>
      </c>
      <c r="N4913" s="13">
        <v>8400</v>
      </c>
      <c r="O4913" s="3">
        <v>44</v>
      </c>
      <c r="P4913" s="1">
        <v>1</v>
      </c>
      <c r="Q4913" s="1">
        <v>1</v>
      </c>
      <c r="R4913" s="3">
        <v>47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30</v>
      </c>
      <c r="Z4913" s="1">
        <v>0</v>
      </c>
      <c r="AA4913" s="1">
        <v>10</v>
      </c>
      <c r="AB4913" s="1">
        <v>60</v>
      </c>
      <c r="AC4913" s="3">
        <v>1</v>
      </c>
      <c r="AD4913" s="1">
        <v>-9.6850990999999997E-2</v>
      </c>
      <c r="AE4913" s="1">
        <v>-8.9567599645884594E-3</v>
      </c>
      <c r="AF4913" s="1">
        <v>3</v>
      </c>
      <c r="AG4913" s="1">
        <v>3</v>
      </c>
      <c r="AH4913" s="1">
        <v>11</v>
      </c>
      <c r="AI4913" s="1">
        <v>4</v>
      </c>
      <c r="AJ4913" s="1">
        <v>4</v>
      </c>
      <c r="AK4913" s="1">
        <v>51</v>
      </c>
    </row>
    <row r="4914" spans="1:37" x14ac:dyDescent="0.2">
      <c r="A4914" t="s">
        <v>4912</v>
      </c>
      <c r="B4914" t="s">
        <v>5412</v>
      </c>
      <c r="C4914" t="s">
        <v>5413</v>
      </c>
      <c r="D4914" t="s">
        <v>14567</v>
      </c>
      <c r="E4914" t="s">
        <v>9044</v>
      </c>
      <c r="F4914" s="35" t="s">
        <v>14584</v>
      </c>
      <c r="G4914" s="1" t="s">
        <v>5105</v>
      </c>
      <c r="H4914" s="1" t="s">
        <v>5105</v>
      </c>
      <c r="I4914" s="3">
        <v>1</v>
      </c>
      <c r="J4914" s="1">
        <v>0</v>
      </c>
      <c r="K4914" s="1">
        <v>0</v>
      </c>
      <c r="L4914" s="3">
        <v>1</v>
      </c>
      <c r="M4914" s="6">
        <v>11450</v>
      </c>
      <c r="N4914" s="13">
        <v>11450</v>
      </c>
      <c r="O4914" s="3">
        <v>44</v>
      </c>
      <c r="P4914" s="1">
        <v>1</v>
      </c>
      <c r="Q4914" s="1">
        <v>1</v>
      </c>
      <c r="R4914" s="3">
        <v>1</v>
      </c>
      <c r="S4914" s="1">
        <v>10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30</v>
      </c>
      <c r="Z4914" s="1">
        <v>0</v>
      </c>
      <c r="AA4914" s="1">
        <v>20</v>
      </c>
      <c r="AB4914" s="1">
        <v>40</v>
      </c>
      <c r="AC4914" s="3">
        <v>1</v>
      </c>
      <c r="AD4914" s="1">
        <v>-6.7929263000000004E-2</v>
      </c>
      <c r="AE4914" s="1">
        <v>-2.6653295437943099E-2</v>
      </c>
      <c r="AF4914" s="1">
        <v>3</v>
      </c>
      <c r="AG4914" s="1">
        <v>3</v>
      </c>
      <c r="AH4914" s="1">
        <v>11</v>
      </c>
      <c r="AI4914" s="1">
        <v>2</v>
      </c>
      <c r="AJ4914" s="1">
        <v>2</v>
      </c>
      <c r="AK4914" s="1">
        <v>51</v>
      </c>
    </row>
    <row r="4915" spans="1:37" x14ac:dyDescent="0.2">
      <c r="A4915" t="s">
        <v>4913</v>
      </c>
      <c r="B4915" t="s">
        <v>5412</v>
      </c>
      <c r="C4915" t="s">
        <v>5413</v>
      </c>
      <c r="D4915" t="s">
        <v>14567</v>
      </c>
      <c r="E4915" t="s">
        <v>13032</v>
      </c>
      <c r="F4915" s="35" t="s">
        <v>14585</v>
      </c>
      <c r="G4915" s="1" t="s">
        <v>5105</v>
      </c>
      <c r="H4915" s="1" t="s">
        <v>5105</v>
      </c>
      <c r="I4915" s="3">
        <v>1</v>
      </c>
      <c r="J4915" s="1">
        <v>0</v>
      </c>
      <c r="K4915" s="1">
        <v>0</v>
      </c>
      <c r="L4915" s="3">
        <v>1</v>
      </c>
      <c r="M4915" s="6">
        <v>7750</v>
      </c>
      <c r="N4915" s="13">
        <v>7750</v>
      </c>
      <c r="O4915" s="3">
        <v>44</v>
      </c>
      <c r="P4915" s="1">
        <v>1</v>
      </c>
      <c r="Q4915" s="1">
        <v>1</v>
      </c>
      <c r="R4915" s="3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30</v>
      </c>
      <c r="Z4915" s="1">
        <v>0</v>
      </c>
      <c r="AA4915" s="1">
        <v>0</v>
      </c>
      <c r="AB4915" s="1">
        <v>70</v>
      </c>
      <c r="AC4915" s="3">
        <v>11</v>
      </c>
      <c r="AD4915" s="1">
        <v>-9.6893048999999995E-2</v>
      </c>
      <c r="AE4915" s="1">
        <v>1.5037891538591699E-3</v>
      </c>
      <c r="AF4915" s="1">
        <v>3</v>
      </c>
      <c r="AG4915" s="1">
        <v>3</v>
      </c>
      <c r="AH4915" s="1">
        <v>11</v>
      </c>
      <c r="AI4915" s="1">
        <v>2</v>
      </c>
      <c r="AJ4915" s="1">
        <v>2</v>
      </c>
      <c r="AK4915" s="1">
        <v>51</v>
      </c>
    </row>
    <row r="4916" spans="1:37" x14ac:dyDescent="0.2">
      <c r="A4916" t="s">
        <v>4914</v>
      </c>
      <c r="B4916" t="s">
        <v>5412</v>
      </c>
      <c r="C4916" t="s">
        <v>5413</v>
      </c>
      <c r="D4916" t="s">
        <v>14567</v>
      </c>
      <c r="E4916" t="s">
        <v>10003</v>
      </c>
      <c r="F4916" s="35" t="s">
        <v>14586</v>
      </c>
      <c r="G4916" s="1" t="s">
        <v>5105</v>
      </c>
      <c r="H4916" s="1" t="s">
        <v>5105</v>
      </c>
      <c r="I4916" s="3">
        <v>2</v>
      </c>
      <c r="J4916" s="1">
        <v>0</v>
      </c>
      <c r="K4916" s="1">
        <v>0</v>
      </c>
      <c r="L4916" s="3">
        <v>1</v>
      </c>
      <c r="M4916" s="6">
        <v>28500</v>
      </c>
      <c r="N4916" s="13">
        <v>28500</v>
      </c>
      <c r="O4916" s="3">
        <v>44</v>
      </c>
      <c r="P4916" s="1" t="s">
        <v>2</v>
      </c>
      <c r="Q4916" s="1">
        <v>1.3063</v>
      </c>
      <c r="R4916" s="3" t="s">
        <v>14989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30</v>
      </c>
      <c r="Z4916" s="1">
        <v>0</v>
      </c>
      <c r="AA4916" s="1">
        <v>0</v>
      </c>
      <c r="AB4916" s="1">
        <v>70</v>
      </c>
      <c r="AC4916" s="3">
        <v>11</v>
      </c>
      <c r="AD4916" s="1">
        <v>-9.6893048999999995E-2</v>
      </c>
      <c r="AE4916" s="1">
        <v>1.5037891538591699E-3</v>
      </c>
      <c r="AF4916" s="1">
        <v>3</v>
      </c>
      <c r="AG4916" s="1">
        <v>3</v>
      </c>
      <c r="AH4916" s="1">
        <v>11</v>
      </c>
      <c r="AI4916" s="1">
        <v>2</v>
      </c>
      <c r="AJ4916" s="1">
        <v>2</v>
      </c>
      <c r="AK4916" s="1">
        <v>51</v>
      </c>
    </row>
    <row r="4917" spans="1:37" x14ac:dyDescent="0.2">
      <c r="A4917" t="s">
        <v>4915</v>
      </c>
      <c r="B4917" t="s">
        <v>5412</v>
      </c>
      <c r="C4917" t="s">
        <v>5413</v>
      </c>
      <c r="D4917" t="s">
        <v>14567</v>
      </c>
      <c r="E4917" t="s">
        <v>9722</v>
      </c>
      <c r="F4917" s="35" t="s">
        <v>14587</v>
      </c>
      <c r="G4917" s="1" t="s">
        <v>5105</v>
      </c>
      <c r="H4917" s="1" t="s">
        <v>5105</v>
      </c>
      <c r="I4917" s="3">
        <v>1</v>
      </c>
      <c r="J4917" s="1">
        <v>0</v>
      </c>
      <c r="K4917" s="1">
        <v>0</v>
      </c>
      <c r="L4917" s="3">
        <v>1</v>
      </c>
      <c r="M4917" s="6">
        <v>8830</v>
      </c>
      <c r="N4917" s="13">
        <v>8830</v>
      </c>
      <c r="O4917" s="3">
        <v>44</v>
      </c>
      <c r="P4917" s="1">
        <v>1.0049999999999999</v>
      </c>
      <c r="Q4917" s="1">
        <v>1.0049999999999999</v>
      </c>
      <c r="R4917" s="3">
        <v>47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30</v>
      </c>
      <c r="Z4917" s="1">
        <v>0</v>
      </c>
      <c r="AA4917" s="1">
        <v>0</v>
      </c>
      <c r="AB4917" s="1">
        <v>70</v>
      </c>
      <c r="AC4917" s="3">
        <v>11</v>
      </c>
      <c r="AD4917" s="1">
        <v>-9.6893048999999995E-2</v>
      </c>
      <c r="AE4917" s="1">
        <v>1.5037891538591699E-3</v>
      </c>
      <c r="AF4917" s="1">
        <v>3</v>
      </c>
      <c r="AG4917" s="1">
        <v>3</v>
      </c>
      <c r="AH4917" s="1">
        <v>11</v>
      </c>
      <c r="AI4917" s="1">
        <v>5</v>
      </c>
      <c r="AJ4917" s="1">
        <v>5</v>
      </c>
      <c r="AK4917" s="1">
        <v>51</v>
      </c>
    </row>
    <row r="4918" spans="1:37" x14ac:dyDescent="0.2">
      <c r="A4918" t="s">
        <v>4916</v>
      </c>
      <c r="B4918" t="s">
        <v>5233</v>
      </c>
      <c r="C4918" t="s">
        <v>5234</v>
      </c>
      <c r="D4918" t="s">
        <v>14588</v>
      </c>
      <c r="E4918" t="s">
        <v>14589</v>
      </c>
      <c r="F4918" s="35" t="s">
        <v>14590</v>
      </c>
      <c r="G4918" s="1" t="s">
        <v>5105</v>
      </c>
      <c r="H4918" s="1" t="s">
        <v>5105</v>
      </c>
      <c r="I4918" s="3">
        <v>1</v>
      </c>
      <c r="J4918" s="1">
        <v>1</v>
      </c>
      <c r="K4918" s="1">
        <v>1</v>
      </c>
      <c r="L4918" s="3">
        <v>1</v>
      </c>
      <c r="M4918" s="6">
        <v>86600.4</v>
      </c>
      <c r="N4918" s="13">
        <v>86600.4</v>
      </c>
      <c r="O4918" s="3">
        <v>44</v>
      </c>
      <c r="P4918" s="1">
        <v>1</v>
      </c>
      <c r="Q4918" s="1">
        <v>1</v>
      </c>
      <c r="R4918" s="3">
        <v>47</v>
      </c>
      <c r="S4918" s="1">
        <v>0</v>
      </c>
      <c r="T4918" s="1">
        <v>0</v>
      </c>
      <c r="U4918" s="1">
        <v>10</v>
      </c>
      <c r="V4918" s="1">
        <v>0</v>
      </c>
      <c r="W4918" s="1">
        <v>0</v>
      </c>
      <c r="X4918" s="1">
        <v>0</v>
      </c>
      <c r="Y4918" s="1">
        <v>20</v>
      </c>
      <c r="Z4918" s="1">
        <v>0</v>
      </c>
      <c r="AA4918" s="1">
        <v>0</v>
      </c>
      <c r="AB4918" s="1">
        <v>70</v>
      </c>
      <c r="AC4918" s="3">
        <v>1</v>
      </c>
      <c r="AD4918" s="1">
        <v>-9.2435460999999997E-2</v>
      </c>
      <c r="AE4918" s="1">
        <v>2.2231192949789601E-2</v>
      </c>
      <c r="AF4918" s="1">
        <v>1</v>
      </c>
      <c r="AG4918" s="1">
        <v>1</v>
      </c>
      <c r="AH4918" s="1">
        <v>11</v>
      </c>
      <c r="AI4918" s="1">
        <v>3</v>
      </c>
      <c r="AJ4918" s="1">
        <v>3</v>
      </c>
      <c r="AK4918" s="1">
        <v>51</v>
      </c>
    </row>
    <row r="4919" spans="1:37" x14ac:dyDescent="0.2">
      <c r="A4919" t="s">
        <v>4917</v>
      </c>
      <c r="B4919" t="s">
        <v>5233</v>
      </c>
      <c r="C4919" t="s">
        <v>5234</v>
      </c>
      <c r="D4919" t="s">
        <v>14588</v>
      </c>
      <c r="E4919" t="s">
        <v>14591</v>
      </c>
      <c r="F4919" s="35" t="s">
        <v>14592</v>
      </c>
      <c r="G4919" s="1" t="s">
        <v>5104</v>
      </c>
      <c r="H4919" s="1" t="s">
        <v>5104</v>
      </c>
      <c r="I4919" s="3">
        <v>1</v>
      </c>
      <c r="J4919" s="1">
        <v>1</v>
      </c>
      <c r="K4919" s="1">
        <v>1</v>
      </c>
      <c r="L4919" s="3">
        <v>42</v>
      </c>
      <c r="M4919" s="6">
        <v>215000.8</v>
      </c>
      <c r="N4919" s="13">
        <v>215000.8</v>
      </c>
      <c r="O4919" s="3">
        <v>44</v>
      </c>
      <c r="P4919" s="1">
        <v>1</v>
      </c>
      <c r="Q4919" s="1">
        <v>1</v>
      </c>
      <c r="R4919" s="3">
        <v>47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100</v>
      </c>
      <c r="AC4919" s="3">
        <v>11</v>
      </c>
      <c r="AD4919" s="1">
        <v>-9.0224465000000004E-2</v>
      </c>
      <c r="AE4919" s="1">
        <v>7.4363546281954504E-2</v>
      </c>
      <c r="AF4919" s="1">
        <v>1</v>
      </c>
      <c r="AG4919" s="1">
        <v>1</v>
      </c>
      <c r="AH4919" s="1">
        <v>11</v>
      </c>
      <c r="AI4919" s="1">
        <v>3</v>
      </c>
      <c r="AJ4919" s="1">
        <v>3</v>
      </c>
      <c r="AK4919" s="1">
        <v>51</v>
      </c>
    </row>
    <row r="4920" spans="1:37" x14ac:dyDescent="0.2">
      <c r="A4920" t="s">
        <v>4918</v>
      </c>
      <c r="B4920" t="s">
        <v>5233</v>
      </c>
      <c r="C4920" t="s">
        <v>5234</v>
      </c>
      <c r="D4920" t="s">
        <v>14588</v>
      </c>
      <c r="E4920" t="s">
        <v>5530</v>
      </c>
      <c r="F4920" s="35" t="s">
        <v>14593</v>
      </c>
      <c r="G4920" s="1" t="s">
        <v>5107</v>
      </c>
      <c r="H4920" s="1" t="s">
        <v>5107</v>
      </c>
      <c r="I4920" s="3">
        <v>1</v>
      </c>
      <c r="J4920" s="1">
        <v>1</v>
      </c>
      <c r="K4920" s="1">
        <v>1</v>
      </c>
      <c r="L4920" s="3">
        <v>1</v>
      </c>
      <c r="M4920" s="6">
        <v>680000</v>
      </c>
      <c r="N4920" s="13">
        <v>680000</v>
      </c>
      <c r="O4920" s="3">
        <v>44</v>
      </c>
      <c r="P4920" s="1">
        <v>1.1000000000000001</v>
      </c>
      <c r="Q4920" s="1">
        <v>1.1000000000000001</v>
      </c>
      <c r="R4920" s="3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30</v>
      </c>
      <c r="Z4920" s="1">
        <v>0</v>
      </c>
      <c r="AA4920" s="1">
        <v>0</v>
      </c>
      <c r="AB4920" s="1">
        <v>70</v>
      </c>
      <c r="AC4920" s="3">
        <v>11</v>
      </c>
      <c r="AD4920" s="1">
        <v>-9.6893048999999995E-2</v>
      </c>
      <c r="AE4920" s="1">
        <v>1.5037891538591699E-3</v>
      </c>
      <c r="AF4920" s="1">
        <v>1</v>
      </c>
      <c r="AG4920" s="1">
        <v>1</v>
      </c>
      <c r="AH4920" s="1">
        <v>11</v>
      </c>
      <c r="AI4920" s="1">
        <v>2</v>
      </c>
      <c r="AJ4920" s="1">
        <v>2</v>
      </c>
      <c r="AK4920" s="1">
        <v>51</v>
      </c>
    </row>
    <row r="4921" spans="1:37" x14ac:dyDescent="0.2">
      <c r="A4921" t="s">
        <v>4919</v>
      </c>
      <c r="B4921" t="s">
        <v>5233</v>
      </c>
      <c r="C4921" t="s">
        <v>5234</v>
      </c>
      <c r="D4921" t="s">
        <v>14588</v>
      </c>
      <c r="E4921" t="s">
        <v>14594</v>
      </c>
      <c r="F4921" s="35" t="s">
        <v>14595</v>
      </c>
      <c r="G4921" s="1" t="s">
        <v>5104</v>
      </c>
      <c r="H4921" s="1" t="s">
        <v>5104</v>
      </c>
      <c r="I4921" s="3">
        <v>1</v>
      </c>
      <c r="J4921" s="1">
        <v>0</v>
      </c>
      <c r="K4921" s="1">
        <v>0</v>
      </c>
      <c r="L4921" s="3">
        <v>1</v>
      </c>
      <c r="M4921" s="6">
        <v>329003.09999999998</v>
      </c>
      <c r="N4921" s="13">
        <v>329003.09999999998</v>
      </c>
      <c r="O4921" s="3">
        <v>44</v>
      </c>
      <c r="P4921" s="1">
        <v>1</v>
      </c>
      <c r="Q4921" s="1">
        <v>1</v>
      </c>
      <c r="R4921" s="3">
        <v>47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100</v>
      </c>
      <c r="AC4921" s="3">
        <v>11</v>
      </c>
      <c r="AD4921" s="1">
        <v>-9.0224465000000004E-2</v>
      </c>
      <c r="AE4921" s="1">
        <v>7.4363546281954504E-2</v>
      </c>
      <c r="AF4921" s="1">
        <v>1</v>
      </c>
      <c r="AG4921" s="1">
        <v>1</v>
      </c>
      <c r="AH4921" s="1">
        <v>11</v>
      </c>
      <c r="AI4921" s="1">
        <v>4</v>
      </c>
      <c r="AJ4921" s="1">
        <v>4</v>
      </c>
      <c r="AK4921" s="1">
        <v>51</v>
      </c>
    </row>
    <row r="4922" spans="1:37" x14ac:dyDescent="0.2">
      <c r="A4922" t="s">
        <v>4920</v>
      </c>
      <c r="B4922" t="s">
        <v>5233</v>
      </c>
      <c r="C4922" t="s">
        <v>5234</v>
      </c>
      <c r="D4922" t="s">
        <v>14588</v>
      </c>
      <c r="E4922" t="s">
        <v>10678</v>
      </c>
      <c r="F4922" s="35" t="s">
        <v>14596</v>
      </c>
      <c r="G4922" s="1" t="s">
        <v>5104</v>
      </c>
      <c r="H4922" s="1" t="s">
        <v>5104</v>
      </c>
      <c r="I4922" s="3">
        <v>1</v>
      </c>
      <c r="J4922" s="1">
        <v>1</v>
      </c>
      <c r="K4922" s="1">
        <v>1</v>
      </c>
      <c r="L4922" s="3">
        <v>1</v>
      </c>
      <c r="M4922" s="6">
        <v>81575.5</v>
      </c>
      <c r="N4922" s="13">
        <v>81575.5</v>
      </c>
      <c r="O4922" s="3">
        <v>44</v>
      </c>
      <c r="P4922" s="1">
        <v>1</v>
      </c>
      <c r="Q4922" s="1">
        <v>1</v>
      </c>
      <c r="R4922" s="3">
        <v>47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100</v>
      </c>
      <c r="AC4922" s="3">
        <v>11</v>
      </c>
      <c r="AD4922" s="1">
        <v>-9.0224465000000004E-2</v>
      </c>
      <c r="AE4922" s="1">
        <v>7.4363546281954504E-2</v>
      </c>
      <c r="AF4922" s="1">
        <v>1</v>
      </c>
      <c r="AG4922" s="1">
        <v>1</v>
      </c>
      <c r="AH4922" s="1">
        <v>11</v>
      </c>
      <c r="AI4922" s="1">
        <v>3</v>
      </c>
      <c r="AJ4922" s="1">
        <v>3</v>
      </c>
      <c r="AK4922" s="1">
        <v>51</v>
      </c>
    </row>
    <row r="4923" spans="1:37" x14ac:dyDescent="0.2">
      <c r="A4923" t="s">
        <v>4921</v>
      </c>
      <c r="B4923" t="s">
        <v>5233</v>
      </c>
      <c r="C4923" t="s">
        <v>5234</v>
      </c>
      <c r="D4923" t="s">
        <v>14588</v>
      </c>
      <c r="E4923" t="s">
        <v>14597</v>
      </c>
      <c r="F4923" s="35" t="s">
        <v>14598</v>
      </c>
      <c r="G4923" s="1" t="s">
        <v>5104</v>
      </c>
      <c r="H4923" s="1" t="s">
        <v>5104</v>
      </c>
      <c r="I4923" s="3">
        <v>1</v>
      </c>
      <c r="J4923" s="1">
        <v>1</v>
      </c>
      <c r="K4923" s="1">
        <v>1</v>
      </c>
      <c r="L4923" s="3">
        <v>1</v>
      </c>
      <c r="M4923" s="6">
        <v>569993.6</v>
      </c>
      <c r="N4923" s="13">
        <v>569993.6</v>
      </c>
      <c r="O4923" s="3">
        <v>44</v>
      </c>
      <c r="P4923" s="1">
        <v>1</v>
      </c>
      <c r="Q4923" s="1">
        <v>1</v>
      </c>
      <c r="R4923" s="3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30</v>
      </c>
      <c r="Z4923" s="1">
        <v>0</v>
      </c>
      <c r="AA4923" s="1">
        <v>0</v>
      </c>
      <c r="AB4923" s="1">
        <v>70</v>
      </c>
      <c r="AC4923" s="3">
        <v>11</v>
      </c>
      <c r="AD4923" s="1">
        <v>-9.6893048999999995E-2</v>
      </c>
      <c r="AE4923" s="1">
        <v>1.5037891538591901E-3</v>
      </c>
      <c r="AF4923" s="1">
        <v>1</v>
      </c>
      <c r="AG4923" s="1">
        <v>1</v>
      </c>
      <c r="AH4923" s="1">
        <v>11</v>
      </c>
      <c r="AI4923" s="1">
        <v>6</v>
      </c>
      <c r="AJ4923" s="1">
        <v>6</v>
      </c>
      <c r="AK4923" s="1">
        <v>51</v>
      </c>
    </row>
    <row r="4924" spans="1:37" x14ac:dyDescent="0.2">
      <c r="A4924" t="s">
        <v>4922</v>
      </c>
      <c r="B4924" t="s">
        <v>5233</v>
      </c>
      <c r="C4924" t="s">
        <v>5234</v>
      </c>
      <c r="D4924" t="s">
        <v>14588</v>
      </c>
      <c r="E4924" t="s">
        <v>14599</v>
      </c>
      <c r="F4924" s="35" t="s">
        <v>14600</v>
      </c>
      <c r="G4924" s="1" t="s">
        <v>5104</v>
      </c>
      <c r="H4924" s="1" t="s">
        <v>5104</v>
      </c>
      <c r="I4924" s="3">
        <v>2</v>
      </c>
      <c r="J4924" s="1">
        <v>1</v>
      </c>
      <c r="K4924" s="1">
        <v>1</v>
      </c>
      <c r="L4924" s="3">
        <v>1</v>
      </c>
      <c r="M4924" s="6">
        <v>43250.400000000001</v>
      </c>
      <c r="N4924" s="13">
        <v>43250.400000000001</v>
      </c>
      <c r="O4924" s="3">
        <v>44</v>
      </c>
      <c r="P4924" s="1">
        <v>1</v>
      </c>
      <c r="Q4924" s="1">
        <v>1</v>
      </c>
      <c r="R4924" s="3">
        <v>47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100</v>
      </c>
      <c r="AC4924" s="3">
        <v>11</v>
      </c>
      <c r="AD4924" s="1">
        <v>-9.0224465000000004E-2</v>
      </c>
      <c r="AE4924" s="1">
        <v>7.4363546281954504E-2</v>
      </c>
      <c r="AF4924" s="1">
        <v>1</v>
      </c>
      <c r="AG4924" s="1">
        <v>1</v>
      </c>
      <c r="AH4924" s="1">
        <v>11</v>
      </c>
      <c r="AI4924" s="1">
        <v>14</v>
      </c>
      <c r="AJ4924" s="1">
        <v>14</v>
      </c>
      <c r="AK4924" s="1">
        <v>51</v>
      </c>
    </row>
    <row r="4925" spans="1:37" x14ac:dyDescent="0.2">
      <c r="A4925" t="s">
        <v>4923</v>
      </c>
      <c r="B4925" t="s">
        <v>5233</v>
      </c>
      <c r="C4925" t="s">
        <v>5234</v>
      </c>
      <c r="D4925" t="s">
        <v>14588</v>
      </c>
      <c r="E4925" t="s">
        <v>14601</v>
      </c>
      <c r="F4925" s="35" t="s">
        <v>14602</v>
      </c>
      <c r="G4925" s="1" t="s">
        <v>5105</v>
      </c>
      <c r="H4925" s="1" t="s">
        <v>5105</v>
      </c>
      <c r="I4925" s="3">
        <v>1</v>
      </c>
      <c r="J4925" s="1">
        <v>0</v>
      </c>
      <c r="K4925" s="1">
        <v>0</v>
      </c>
      <c r="L4925" s="3">
        <v>1</v>
      </c>
      <c r="M4925" s="6">
        <v>77999.199999999997</v>
      </c>
      <c r="N4925" s="13">
        <v>77999.199999999997</v>
      </c>
      <c r="O4925" s="3">
        <v>44</v>
      </c>
      <c r="P4925" s="1">
        <v>1</v>
      </c>
      <c r="Q4925" s="1">
        <v>1</v>
      </c>
      <c r="R4925" s="3">
        <v>47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100</v>
      </c>
      <c r="AC4925" s="3">
        <v>11</v>
      </c>
      <c r="AD4925" s="1">
        <v>-9.0224465000000004E-2</v>
      </c>
      <c r="AE4925" s="1">
        <v>7.4363546281954504E-2</v>
      </c>
      <c r="AF4925" s="1">
        <v>1</v>
      </c>
      <c r="AG4925" s="1">
        <v>1</v>
      </c>
      <c r="AH4925" s="1">
        <v>11</v>
      </c>
      <c r="AI4925" s="1">
        <v>9</v>
      </c>
      <c r="AJ4925" s="1">
        <v>9</v>
      </c>
      <c r="AK4925" s="1">
        <v>51</v>
      </c>
    </row>
    <row r="4926" spans="1:37" x14ac:dyDescent="0.2">
      <c r="A4926" t="s">
        <v>4924</v>
      </c>
      <c r="B4926" t="s">
        <v>5233</v>
      </c>
      <c r="C4926" t="s">
        <v>5234</v>
      </c>
      <c r="D4926" t="s">
        <v>14588</v>
      </c>
      <c r="E4926" t="s">
        <v>14603</v>
      </c>
      <c r="F4926" s="35" t="s">
        <v>14604</v>
      </c>
      <c r="G4926" s="1" t="s">
        <v>5106</v>
      </c>
      <c r="H4926" s="1" t="s">
        <v>5106</v>
      </c>
      <c r="I4926" s="3">
        <v>2</v>
      </c>
      <c r="J4926" s="1">
        <v>1</v>
      </c>
      <c r="K4926" s="1">
        <v>1</v>
      </c>
      <c r="L4926" s="3">
        <v>1</v>
      </c>
      <c r="M4926" s="6">
        <v>213501</v>
      </c>
      <c r="N4926" s="13">
        <v>213501</v>
      </c>
      <c r="O4926" s="3">
        <v>44</v>
      </c>
      <c r="P4926" s="1">
        <v>1</v>
      </c>
      <c r="Q4926" s="1">
        <v>1</v>
      </c>
      <c r="R4926" s="3">
        <v>47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100</v>
      </c>
      <c r="AC4926" s="3">
        <v>11</v>
      </c>
      <c r="AD4926" s="1">
        <v>-9.0224465000000004E-2</v>
      </c>
      <c r="AE4926" s="1">
        <v>7.4363546281954504E-2</v>
      </c>
      <c r="AF4926" s="1">
        <v>1</v>
      </c>
      <c r="AG4926" s="1">
        <v>1</v>
      </c>
      <c r="AH4926" s="1">
        <v>11</v>
      </c>
      <c r="AI4926" s="1">
        <v>5</v>
      </c>
      <c r="AJ4926" s="1">
        <v>5</v>
      </c>
      <c r="AK4926" s="1">
        <v>51</v>
      </c>
    </row>
    <row r="4927" spans="1:37" x14ac:dyDescent="0.2">
      <c r="A4927" t="s">
        <v>4925</v>
      </c>
      <c r="B4927" t="s">
        <v>5233</v>
      </c>
      <c r="C4927" t="s">
        <v>9018</v>
      </c>
      <c r="D4927" t="s">
        <v>14605</v>
      </c>
      <c r="E4927" t="s">
        <v>6013</v>
      </c>
      <c r="F4927" s="35" t="s">
        <v>14606</v>
      </c>
      <c r="G4927" s="1" t="s">
        <v>5104</v>
      </c>
      <c r="H4927" s="1" t="s">
        <v>5104</v>
      </c>
      <c r="I4927" s="3">
        <v>1</v>
      </c>
      <c r="J4927" s="1">
        <v>0</v>
      </c>
      <c r="K4927" s="1">
        <v>0</v>
      </c>
      <c r="L4927" s="3">
        <v>1</v>
      </c>
      <c r="M4927" s="6">
        <v>2775</v>
      </c>
      <c r="N4927" s="13">
        <v>2775</v>
      </c>
      <c r="O4927" s="3">
        <v>44</v>
      </c>
      <c r="P4927" s="1">
        <v>0.99</v>
      </c>
      <c r="Q4927" s="1">
        <v>0.99</v>
      </c>
      <c r="R4927" s="3">
        <v>47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20</v>
      </c>
      <c r="Z4927" s="1">
        <v>0</v>
      </c>
      <c r="AA4927" s="1">
        <v>0</v>
      </c>
      <c r="AB4927" s="1">
        <v>80</v>
      </c>
      <c r="AC4927" s="3">
        <v>11</v>
      </c>
      <c r="AD4927" s="1">
        <v>-9.6483146000000006E-2</v>
      </c>
      <c r="AE4927" s="1">
        <v>2.2185339469567699E-2</v>
      </c>
      <c r="AF4927" s="1">
        <v>1</v>
      </c>
      <c r="AG4927" s="1">
        <v>1</v>
      </c>
      <c r="AH4927" s="1">
        <v>11</v>
      </c>
      <c r="AI4927" s="1">
        <v>5</v>
      </c>
      <c r="AJ4927" s="1">
        <v>5</v>
      </c>
      <c r="AK4927" s="1">
        <v>51</v>
      </c>
    </row>
    <row r="4928" spans="1:37" x14ac:dyDescent="0.2">
      <c r="A4928" t="s">
        <v>4926</v>
      </c>
      <c r="B4928" t="s">
        <v>5233</v>
      </c>
      <c r="C4928" t="s">
        <v>9018</v>
      </c>
      <c r="D4928" t="s">
        <v>14605</v>
      </c>
      <c r="E4928" t="s">
        <v>14607</v>
      </c>
      <c r="F4928" s="35" t="s">
        <v>14608</v>
      </c>
      <c r="G4928" s="1" t="s">
        <v>5106</v>
      </c>
      <c r="H4928" s="1" t="s">
        <v>5106</v>
      </c>
      <c r="I4928" s="3">
        <v>1</v>
      </c>
      <c r="J4928" s="1">
        <v>1</v>
      </c>
      <c r="K4928" s="1">
        <v>1</v>
      </c>
      <c r="L4928" s="3">
        <v>1</v>
      </c>
      <c r="M4928" s="6">
        <v>2000</v>
      </c>
      <c r="N4928" s="13">
        <v>2000</v>
      </c>
      <c r="O4928" s="3">
        <v>44</v>
      </c>
      <c r="P4928" s="1">
        <v>1</v>
      </c>
      <c r="Q4928" s="1">
        <v>1</v>
      </c>
      <c r="R4928" s="3">
        <v>47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20</v>
      </c>
      <c r="Z4928" s="1">
        <v>0</v>
      </c>
      <c r="AA4928" s="1">
        <v>0</v>
      </c>
      <c r="AB4928" s="1">
        <v>80</v>
      </c>
      <c r="AC4928" s="3">
        <v>11</v>
      </c>
      <c r="AD4928" s="1">
        <v>-9.6483146000000006E-2</v>
      </c>
      <c r="AE4928" s="1">
        <v>2.2185339469567699E-2</v>
      </c>
      <c r="AF4928" s="1">
        <v>1</v>
      </c>
      <c r="AG4928" s="1">
        <v>1</v>
      </c>
      <c r="AH4928" s="1">
        <v>11</v>
      </c>
      <c r="AI4928" s="1">
        <v>9</v>
      </c>
      <c r="AJ4928" s="1">
        <v>9</v>
      </c>
      <c r="AK4928" s="1">
        <v>51</v>
      </c>
    </row>
    <row r="4929" spans="1:37" x14ac:dyDescent="0.2">
      <c r="A4929" t="s">
        <v>4927</v>
      </c>
      <c r="B4929" t="s">
        <v>5233</v>
      </c>
      <c r="C4929" t="s">
        <v>9018</v>
      </c>
      <c r="D4929" t="s">
        <v>14605</v>
      </c>
      <c r="E4929" t="s">
        <v>14609</v>
      </c>
      <c r="F4929" s="35" t="s">
        <v>14610</v>
      </c>
      <c r="G4929" s="1" t="s">
        <v>5106</v>
      </c>
      <c r="H4929" s="1" t="s">
        <v>5106</v>
      </c>
      <c r="I4929" s="3">
        <v>1</v>
      </c>
      <c r="J4929" s="1">
        <v>0</v>
      </c>
      <c r="K4929" s="1">
        <v>0</v>
      </c>
      <c r="L4929" s="3">
        <v>1</v>
      </c>
      <c r="M4929" s="6">
        <v>4000</v>
      </c>
      <c r="N4929" s="13">
        <v>4000</v>
      </c>
      <c r="O4929" s="3">
        <v>44</v>
      </c>
      <c r="P4929" s="1">
        <v>0.98</v>
      </c>
      <c r="Q4929" s="1">
        <v>0.98</v>
      </c>
      <c r="R4929" s="3">
        <v>47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20</v>
      </c>
      <c r="Z4929" s="1">
        <v>0</v>
      </c>
      <c r="AA4929" s="1">
        <v>0</v>
      </c>
      <c r="AB4929" s="1">
        <v>80</v>
      </c>
      <c r="AC4929" s="3">
        <v>11</v>
      </c>
      <c r="AD4929" s="1">
        <v>-9.6483146000000006E-2</v>
      </c>
      <c r="AE4929" s="1">
        <v>2.2185339469567699E-2</v>
      </c>
      <c r="AF4929" s="1">
        <v>1</v>
      </c>
      <c r="AG4929" s="1">
        <v>1</v>
      </c>
      <c r="AH4929" s="1">
        <v>11</v>
      </c>
      <c r="AI4929" s="1">
        <v>4</v>
      </c>
      <c r="AJ4929" s="1">
        <v>4</v>
      </c>
      <c r="AK4929" s="1">
        <v>51</v>
      </c>
    </row>
    <row r="4930" spans="1:37" x14ac:dyDescent="0.2">
      <c r="A4930" t="s">
        <v>4928</v>
      </c>
      <c r="B4930" t="s">
        <v>5233</v>
      </c>
      <c r="C4930" t="s">
        <v>9018</v>
      </c>
      <c r="D4930" t="s">
        <v>14605</v>
      </c>
      <c r="E4930" t="s">
        <v>7169</v>
      </c>
      <c r="F4930" s="35" t="s">
        <v>14611</v>
      </c>
      <c r="G4930" s="1" t="s">
        <v>5104</v>
      </c>
      <c r="H4930" s="1" t="s">
        <v>5104</v>
      </c>
      <c r="I4930" s="3">
        <v>1</v>
      </c>
      <c r="J4930" s="1">
        <v>0</v>
      </c>
      <c r="K4930" s="1">
        <v>0</v>
      </c>
      <c r="L4930" s="3">
        <v>1</v>
      </c>
      <c r="M4930" s="6">
        <v>2473.8000000000002</v>
      </c>
      <c r="N4930" s="13">
        <v>2473.8000000000002</v>
      </c>
      <c r="O4930" s="3">
        <v>44</v>
      </c>
      <c r="P4930" s="1">
        <v>1</v>
      </c>
      <c r="Q4930" s="1">
        <v>1</v>
      </c>
      <c r="R4930" s="3">
        <v>47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20</v>
      </c>
      <c r="Z4930" s="1">
        <v>0</v>
      </c>
      <c r="AA4930" s="1">
        <v>0</v>
      </c>
      <c r="AB4930" s="1">
        <v>80</v>
      </c>
      <c r="AC4930" s="3">
        <v>11</v>
      </c>
      <c r="AD4930" s="1">
        <v>-9.6483146000000006E-2</v>
      </c>
      <c r="AE4930" s="1">
        <v>2.2185339469567699E-2</v>
      </c>
      <c r="AF4930" s="1">
        <v>1</v>
      </c>
      <c r="AG4930" s="1">
        <v>1</v>
      </c>
      <c r="AH4930" s="1">
        <v>11</v>
      </c>
      <c r="AI4930" s="1">
        <v>3</v>
      </c>
      <c r="AJ4930" s="1">
        <v>3</v>
      </c>
      <c r="AK4930" s="1">
        <v>51</v>
      </c>
    </row>
    <row r="4931" spans="1:37" x14ac:dyDescent="0.2">
      <c r="A4931" t="s">
        <v>4929</v>
      </c>
      <c r="B4931" t="s">
        <v>5233</v>
      </c>
      <c r="C4931" t="s">
        <v>9018</v>
      </c>
      <c r="D4931" t="s">
        <v>14605</v>
      </c>
      <c r="E4931" t="s">
        <v>6450</v>
      </c>
      <c r="F4931" s="35" t="s">
        <v>14612</v>
      </c>
      <c r="G4931" s="1" t="s">
        <v>5104</v>
      </c>
      <c r="H4931" s="1" t="s">
        <v>5104</v>
      </c>
      <c r="I4931" s="3">
        <v>2</v>
      </c>
      <c r="J4931" s="1">
        <v>0</v>
      </c>
      <c r="K4931" s="1">
        <v>0</v>
      </c>
      <c r="L4931" s="3">
        <v>1</v>
      </c>
      <c r="M4931" s="6">
        <v>1700</v>
      </c>
      <c r="N4931" s="13">
        <v>1700</v>
      </c>
      <c r="O4931" s="3">
        <v>44</v>
      </c>
      <c r="P4931" s="1" t="s">
        <v>2</v>
      </c>
      <c r="Q4931" s="1">
        <v>2.6684999999999999</v>
      </c>
      <c r="R4931" s="3" t="s">
        <v>14989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20</v>
      </c>
      <c r="Z4931" s="1">
        <v>0</v>
      </c>
      <c r="AA4931" s="1">
        <v>0</v>
      </c>
      <c r="AB4931" s="1">
        <v>80</v>
      </c>
      <c r="AC4931" s="3">
        <v>11</v>
      </c>
      <c r="AD4931" s="1">
        <v>-9.6483146000000006E-2</v>
      </c>
      <c r="AE4931" s="1">
        <v>2.2185339469567699E-2</v>
      </c>
      <c r="AF4931" s="1">
        <v>1</v>
      </c>
      <c r="AG4931" s="1">
        <v>1</v>
      </c>
      <c r="AH4931" s="1">
        <v>11</v>
      </c>
      <c r="AI4931" s="1">
        <v>5</v>
      </c>
      <c r="AJ4931" s="1">
        <v>5</v>
      </c>
      <c r="AK4931" s="1">
        <v>51</v>
      </c>
    </row>
    <row r="4932" spans="1:37" x14ac:dyDescent="0.2">
      <c r="A4932" t="s">
        <v>4930</v>
      </c>
      <c r="B4932" t="s">
        <v>5233</v>
      </c>
      <c r="C4932" t="s">
        <v>9018</v>
      </c>
      <c r="D4932" t="s">
        <v>14605</v>
      </c>
      <c r="E4932" t="s">
        <v>14613</v>
      </c>
      <c r="F4932" s="35" t="s">
        <v>14614</v>
      </c>
      <c r="G4932" s="1" t="s">
        <v>5104</v>
      </c>
      <c r="H4932" s="1" t="s">
        <v>5104</v>
      </c>
      <c r="I4932" s="3">
        <v>2</v>
      </c>
      <c r="J4932" s="1">
        <v>0</v>
      </c>
      <c r="K4932" s="1">
        <v>0</v>
      </c>
      <c r="L4932" s="3">
        <v>1</v>
      </c>
      <c r="M4932" s="6">
        <v>1935.5</v>
      </c>
      <c r="N4932" s="13">
        <v>1935.5</v>
      </c>
      <c r="O4932" s="3">
        <v>44</v>
      </c>
      <c r="P4932" s="1">
        <v>1</v>
      </c>
      <c r="Q4932" s="1">
        <v>1</v>
      </c>
      <c r="R4932" s="3">
        <v>47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20</v>
      </c>
      <c r="Z4932" s="1">
        <v>0</v>
      </c>
      <c r="AA4932" s="1">
        <v>0</v>
      </c>
      <c r="AB4932" s="1">
        <v>80</v>
      </c>
      <c r="AC4932" s="3">
        <v>11</v>
      </c>
      <c r="AD4932" s="1">
        <v>-9.6483146000000006E-2</v>
      </c>
      <c r="AE4932" s="1">
        <v>2.2185339469567699E-2</v>
      </c>
      <c r="AF4932" s="1">
        <v>1</v>
      </c>
      <c r="AG4932" s="1">
        <v>1</v>
      </c>
      <c r="AH4932" s="1">
        <v>11</v>
      </c>
      <c r="AI4932" s="1">
        <v>3</v>
      </c>
      <c r="AJ4932" s="1">
        <v>3</v>
      </c>
      <c r="AK4932" s="1">
        <v>51</v>
      </c>
    </row>
    <row r="4933" spans="1:37" x14ac:dyDescent="0.2">
      <c r="A4933" t="s">
        <v>4931</v>
      </c>
      <c r="B4933" t="s">
        <v>5123</v>
      </c>
      <c r="C4933" t="s">
        <v>5131</v>
      </c>
      <c r="D4933" t="s">
        <v>14615</v>
      </c>
      <c r="E4933" t="s">
        <v>14616</v>
      </c>
      <c r="F4933" s="35" t="s">
        <v>14617</v>
      </c>
      <c r="G4933" s="1" t="s">
        <v>5104</v>
      </c>
      <c r="H4933" s="1" t="s">
        <v>5104</v>
      </c>
      <c r="I4933" s="3">
        <v>1</v>
      </c>
      <c r="J4933" s="1">
        <v>0</v>
      </c>
      <c r="K4933" s="1">
        <v>0</v>
      </c>
      <c r="L4933" s="3">
        <v>1</v>
      </c>
      <c r="M4933" s="6">
        <v>60.5</v>
      </c>
      <c r="N4933" s="13">
        <v>60.5</v>
      </c>
      <c r="O4933" s="3">
        <v>44</v>
      </c>
      <c r="P4933" s="1">
        <v>3.23</v>
      </c>
      <c r="Q4933" s="1">
        <v>3.23</v>
      </c>
      <c r="R4933" s="3">
        <v>47</v>
      </c>
      <c r="S4933" s="1">
        <v>20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20</v>
      </c>
      <c r="Z4933" s="1">
        <v>0</v>
      </c>
      <c r="AA4933" s="1">
        <v>20</v>
      </c>
      <c r="AB4933" s="1">
        <v>40</v>
      </c>
      <c r="AC4933" s="3">
        <v>11</v>
      </c>
      <c r="AD4933" s="1">
        <v>-4.6720485999999999E-2</v>
      </c>
      <c r="AE4933" s="1">
        <v>-7.7927399428687396E-3</v>
      </c>
      <c r="AF4933" s="1">
        <v>1</v>
      </c>
      <c r="AG4933" s="1">
        <v>1</v>
      </c>
      <c r="AH4933" s="1">
        <v>11</v>
      </c>
      <c r="AI4933" s="1">
        <v>3</v>
      </c>
      <c r="AJ4933" s="1">
        <v>3</v>
      </c>
      <c r="AK4933" s="1">
        <v>51</v>
      </c>
    </row>
    <row r="4934" spans="1:37" x14ac:dyDescent="0.2">
      <c r="A4934" t="s">
        <v>4932</v>
      </c>
      <c r="B4934" t="s">
        <v>5123</v>
      </c>
      <c r="C4934" t="s">
        <v>5131</v>
      </c>
      <c r="D4934" t="s">
        <v>14615</v>
      </c>
      <c r="E4934" t="s">
        <v>14618</v>
      </c>
      <c r="F4934" s="35" t="s">
        <v>14619</v>
      </c>
      <c r="G4934" s="1" t="s">
        <v>5104</v>
      </c>
      <c r="H4934" s="1" t="s">
        <v>5104</v>
      </c>
      <c r="I4934" s="3">
        <v>1</v>
      </c>
      <c r="J4934" s="1">
        <v>0</v>
      </c>
      <c r="K4934" s="1">
        <v>0</v>
      </c>
      <c r="L4934" s="3">
        <v>1</v>
      </c>
      <c r="M4934" s="6">
        <v>55</v>
      </c>
      <c r="N4934" s="13">
        <v>55</v>
      </c>
      <c r="O4934" s="3">
        <v>44</v>
      </c>
      <c r="P4934" s="1">
        <v>3.9</v>
      </c>
      <c r="Q4934" s="1">
        <v>3.9</v>
      </c>
      <c r="R4934" s="3">
        <v>1</v>
      </c>
      <c r="S4934" s="1">
        <v>20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20</v>
      </c>
      <c r="Z4934" s="1">
        <v>0</v>
      </c>
      <c r="AA4934" s="1">
        <v>20</v>
      </c>
      <c r="AB4934" s="1">
        <v>40</v>
      </c>
      <c r="AC4934" s="3">
        <v>11</v>
      </c>
      <c r="AD4934" s="1">
        <v>-4.6720485999999999E-2</v>
      </c>
      <c r="AE4934" s="1">
        <v>-7.79273994286875E-3</v>
      </c>
      <c r="AF4934" s="1">
        <v>1</v>
      </c>
      <c r="AG4934" s="1">
        <v>1</v>
      </c>
      <c r="AH4934" s="1">
        <v>11</v>
      </c>
      <c r="AI4934" s="1">
        <v>4</v>
      </c>
      <c r="AJ4934" s="1">
        <v>4</v>
      </c>
      <c r="AK4934" s="1">
        <v>51</v>
      </c>
    </row>
    <row r="4935" spans="1:37" x14ac:dyDescent="0.2">
      <c r="A4935" t="s">
        <v>4933</v>
      </c>
      <c r="B4935" t="s">
        <v>5181</v>
      </c>
      <c r="C4935" t="s">
        <v>5290</v>
      </c>
      <c r="D4935" t="s">
        <v>14620</v>
      </c>
      <c r="E4935" t="s">
        <v>5593</v>
      </c>
      <c r="F4935" s="35" t="s">
        <v>14621</v>
      </c>
      <c r="G4935" s="1" t="s">
        <v>5105</v>
      </c>
      <c r="H4935" s="1" t="s">
        <v>5105</v>
      </c>
      <c r="I4935" s="3">
        <v>1</v>
      </c>
      <c r="J4935" s="1">
        <v>1</v>
      </c>
      <c r="K4935" s="1">
        <v>1</v>
      </c>
      <c r="L4935" s="3">
        <v>1</v>
      </c>
      <c r="M4935" s="6">
        <v>140000.6</v>
      </c>
      <c r="N4935" s="13">
        <v>140000.6</v>
      </c>
      <c r="O4935" s="3">
        <v>44</v>
      </c>
      <c r="P4935" s="1">
        <v>1.47</v>
      </c>
      <c r="Q4935" s="1">
        <v>1.47</v>
      </c>
      <c r="R4935" s="3">
        <v>47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80</v>
      </c>
      <c r="Z4935" s="1">
        <v>0</v>
      </c>
      <c r="AA4935" s="1">
        <v>0</v>
      </c>
      <c r="AB4935" s="1">
        <v>20</v>
      </c>
      <c r="AC4935" s="3">
        <v>11</v>
      </c>
      <c r="AD4935" s="1">
        <v>-6.1686281000000003E-2</v>
      </c>
      <c r="AE4935" s="1">
        <v>-8.1222627267111699E-2</v>
      </c>
      <c r="AF4935" s="1">
        <v>1</v>
      </c>
      <c r="AG4935" s="1">
        <v>1</v>
      </c>
      <c r="AH4935" s="1">
        <v>11</v>
      </c>
      <c r="AI4935" s="1">
        <v>7</v>
      </c>
      <c r="AJ4935" s="1">
        <v>7</v>
      </c>
      <c r="AK4935" s="1">
        <v>51</v>
      </c>
    </row>
    <row r="4936" spans="1:37" x14ac:dyDescent="0.2">
      <c r="A4936" t="s">
        <v>4934</v>
      </c>
      <c r="B4936" t="s">
        <v>5168</v>
      </c>
      <c r="C4936" t="s">
        <v>5591</v>
      </c>
      <c r="D4936" t="s">
        <v>14622</v>
      </c>
      <c r="E4936" t="s">
        <v>10170</v>
      </c>
      <c r="F4936" s="35" t="s">
        <v>14623</v>
      </c>
      <c r="G4936" s="1" t="s">
        <v>5104</v>
      </c>
      <c r="H4936" s="1" t="s">
        <v>5104</v>
      </c>
      <c r="I4936" s="3">
        <v>1</v>
      </c>
      <c r="J4936" s="1">
        <v>0</v>
      </c>
      <c r="K4936" s="1">
        <v>0</v>
      </c>
      <c r="L4936" s="3">
        <v>1</v>
      </c>
      <c r="M4936" s="6">
        <v>12.6</v>
      </c>
      <c r="N4936" s="13">
        <v>12.6</v>
      </c>
      <c r="O4936" s="3">
        <v>44</v>
      </c>
      <c r="P4936" s="1">
        <v>1</v>
      </c>
      <c r="Q4936" s="1">
        <v>1</v>
      </c>
      <c r="R4936" s="3">
        <v>1</v>
      </c>
      <c r="S4936" s="1">
        <v>100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3">
        <v>11</v>
      </c>
      <c r="AD4936" s="1">
        <v>9.9855619000000007E-2</v>
      </c>
      <c r="AE4936" s="1">
        <v>2.2143426940416901E-2</v>
      </c>
      <c r="AF4936" s="1">
        <v>4</v>
      </c>
      <c r="AG4936" s="2">
        <v>4</v>
      </c>
      <c r="AH4936" s="1">
        <v>11</v>
      </c>
      <c r="AI4936" s="1">
        <v>4</v>
      </c>
      <c r="AJ4936" s="1">
        <v>4</v>
      </c>
      <c r="AK4936" s="1">
        <v>51</v>
      </c>
    </row>
    <row r="4937" spans="1:37" x14ac:dyDescent="0.2">
      <c r="A4937" t="s">
        <v>4935</v>
      </c>
      <c r="B4937" t="s">
        <v>5168</v>
      </c>
      <c r="C4937" t="s">
        <v>5591</v>
      </c>
      <c r="D4937" t="s">
        <v>14622</v>
      </c>
      <c r="E4937" t="s">
        <v>6314</v>
      </c>
      <c r="F4937" s="35" t="s">
        <v>14624</v>
      </c>
      <c r="G4937" s="1" t="s">
        <v>5104</v>
      </c>
      <c r="H4937" s="1" t="s">
        <v>5104</v>
      </c>
      <c r="I4937" s="3">
        <v>1</v>
      </c>
      <c r="J4937" s="1">
        <v>1</v>
      </c>
      <c r="K4937" s="1">
        <v>1</v>
      </c>
      <c r="L4937" s="3">
        <v>1</v>
      </c>
      <c r="M4937" s="6">
        <v>10.5</v>
      </c>
      <c r="N4937" s="13">
        <v>10.5</v>
      </c>
      <c r="O4937" s="3">
        <v>44</v>
      </c>
      <c r="P4937" s="1">
        <v>1</v>
      </c>
      <c r="Q4937" s="1">
        <v>1</v>
      </c>
      <c r="R4937" s="3">
        <v>1</v>
      </c>
      <c r="S4937" s="1">
        <v>100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3">
        <v>11</v>
      </c>
      <c r="AD4937" s="1">
        <v>9.9855619000000007E-2</v>
      </c>
      <c r="AE4937" s="1">
        <v>2.2143426940416901E-2</v>
      </c>
      <c r="AF4937" s="1">
        <v>4</v>
      </c>
      <c r="AG4937" s="2">
        <v>4</v>
      </c>
      <c r="AH4937" s="1">
        <v>11</v>
      </c>
      <c r="AI4937" s="1">
        <v>4</v>
      </c>
      <c r="AJ4937" s="1">
        <v>4</v>
      </c>
      <c r="AK4937" s="1">
        <v>51</v>
      </c>
    </row>
    <row r="4938" spans="1:37" x14ac:dyDescent="0.2">
      <c r="A4938" t="s">
        <v>4936</v>
      </c>
      <c r="B4938" t="s">
        <v>5228</v>
      </c>
      <c r="C4938" t="s">
        <v>5294</v>
      </c>
      <c r="D4938" t="s">
        <v>14625</v>
      </c>
      <c r="E4938" t="s">
        <v>14626</v>
      </c>
      <c r="F4938" s="35" t="s">
        <v>14627</v>
      </c>
      <c r="G4938" s="1" t="s">
        <v>5104</v>
      </c>
      <c r="H4938" s="1" t="s">
        <v>5104</v>
      </c>
      <c r="I4938" s="3">
        <v>1</v>
      </c>
      <c r="J4938" s="1">
        <v>1</v>
      </c>
      <c r="K4938" s="1">
        <v>1</v>
      </c>
      <c r="L4938" s="3">
        <v>1</v>
      </c>
      <c r="M4938" s="6">
        <v>3500</v>
      </c>
      <c r="N4938" s="13">
        <v>3500</v>
      </c>
      <c r="O4938" s="3">
        <v>44</v>
      </c>
      <c r="P4938" s="1">
        <v>1.02</v>
      </c>
      <c r="Q4938" s="1">
        <v>1.02</v>
      </c>
      <c r="R4938" s="3">
        <v>47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20</v>
      </c>
      <c r="Z4938" s="1">
        <v>0</v>
      </c>
      <c r="AA4938" s="1">
        <v>20</v>
      </c>
      <c r="AB4938" s="1">
        <v>60</v>
      </c>
      <c r="AC4938" s="3">
        <v>11</v>
      </c>
      <c r="AD4938" s="1">
        <v>-9.7166989999999995E-2</v>
      </c>
      <c r="AE4938" s="1">
        <v>2.5668516386297899E-3</v>
      </c>
      <c r="AF4938" s="1">
        <v>3</v>
      </c>
      <c r="AG4938" s="1">
        <v>3</v>
      </c>
      <c r="AH4938" s="1">
        <v>11</v>
      </c>
      <c r="AI4938" s="1">
        <v>3</v>
      </c>
      <c r="AJ4938" s="1">
        <v>3</v>
      </c>
      <c r="AK4938" s="1">
        <v>51</v>
      </c>
    </row>
    <row r="4939" spans="1:37" x14ac:dyDescent="0.2">
      <c r="A4939" t="s">
        <v>4937</v>
      </c>
      <c r="B4939" t="s">
        <v>5228</v>
      </c>
      <c r="C4939" t="s">
        <v>5294</v>
      </c>
      <c r="D4939" t="s">
        <v>14625</v>
      </c>
      <c r="E4939" t="s">
        <v>14628</v>
      </c>
      <c r="F4939" s="35" t="s">
        <v>14629</v>
      </c>
      <c r="G4939" s="1" t="s">
        <v>5104</v>
      </c>
      <c r="H4939" s="1" t="s">
        <v>5104</v>
      </c>
      <c r="I4939" s="3">
        <v>1</v>
      </c>
      <c r="J4939" s="1">
        <v>0</v>
      </c>
      <c r="K4939" s="1">
        <v>0</v>
      </c>
      <c r="L4939" s="3">
        <v>1</v>
      </c>
      <c r="M4939" s="6">
        <v>3270</v>
      </c>
      <c r="N4939" s="13">
        <v>3270</v>
      </c>
      <c r="O4939" s="3">
        <v>44</v>
      </c>
      <c r="P4939" s="1">
        <v>1</v>
      </c>
      <c r="Q4939" s="1">
        <v>1</v>
      </c>
      <c r="R4939" s="3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100</v>
      </c>
      <c r="AC4939" s="3">
        <v>11</v>
      </c>
      <c r="AD4939" s="1">
        <v>-9.0224465000000004E-2</v>
      </c>
      <c r="AE4939" s="1">
        <v>7.4363546281954601E-2</v>
      </c>
      <c r="AF4939" s="1">
        <v>3</v>
      </c>
      <c r="AG4939" s="1">
        <v>3</v>
      </c>
      <c r="AH4939" s="1">
        <v>11</v>
      </c>
      <c r="AI4939" s="1">
        <v>2</v>
      </c>
      <c r="AJ4939" s="1">
        <v>2</v>
      </c>
      <c r="AK4939" s="1">
        <v>51</v>
      </c>
    </row>
    <row r="4940" spans="1:37" x14ac:dyDescent="0.2">
      <c r="A4940" t="s">
        <v>4938</v>
      </c>
      <c r="B4940" t="s">
        <v>5228</v>
      </c>
      <c r="C4940" t="s">
        <v>5294</v>
      </c>
      <c r="D4940" t="s">
        <v>14625</v>
      </c>
      <c r="E4940" t="s">
        <v>14630</v>
      </c>
      <c r="F4940" s="35" t="s">
        <v>14631</v>
      </c>
      <c r="G4940" s="1" t="s">
        <v>5104</v>
      </c>
      <c r="H4940" s="1" t="s">
        <v>5104</v>
      </c>
      <c r="I4940" s="3">
        <v>1</v>
      </c>
      <c r="J4940" s="1">
        <v>0</v>
      </c>
      <c r="K4940" s="1">
        <v>0</v>
      </c>
      <c r="L4940" s="3">
        <v>1</v>
      </c>
      <c r="M4940" s="6">
        <v>2650</v>
      </c>
      <c r="N4940" s="13">
        <v>2650</v>
      </c>
      <c r="O4940" s="3">
        <v>44</v>
      </c>
      <c r="P4940" s="1">
        <v>1.0149999999999999</v>
      </c>
      <c r="Q4940" s="1">
        <v>1.0149999999999999</v>
      </c>
      <c r="R4940" s="3">
        <v>47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20</v>
      </c>
      <c r="Z4940" s="1">
        <v>0</v>
      </c>
      <c r="AA4940" s="1">
        <v>20</v>
      </c>
      <c r="AB4940" s="1">
        <v>60</v>
      </c>
      <c r="AC4940" s="3">
        <v>11</v>
      </c>
      <c r="AD4940" s="1">
        <v>-9.7166989999999995E-2</v>
      </c>
      <c r="AE4940" s="1">
        <v>2.5668516386297999E-3</v>
      </c>
      <c r="AF4940" s="1">
        <v>3</v>
      </c>
      <c r="AG4940" s="1">
        <v>3</v>
      </c>
      <c r="AH4940" s="1">
        <v>11</v>
      </c>
      <c r="AI4940" s="1">
        <v>6</v>
      </c>
      <c r="AJ4940" s="1">
        <v>6</v>
      </c>
      <c r="AK4940" s="1">
        <v>51</v>
      </c>
    </row>
    <row r="4941" spans="1:37" x14ac:dyDescent="0.2">
      <c r="A4941" t="s">
        <v>4939</v>
      </c>
      <c r="B4941" t="s">
        <v>5123</v>
      </c>
      <c r="C4941" t="s">
        <v>5828</v>
      </c>
      <c r="D4941" t="s">
        <v>14632</v>
      </c>
      <c r="E4941" t="s">
        <v>14633</v>
      </c>
      <c r="F4941" s="35" t="s">
        <v>14634</v>
      </c>
      <c r="G4941" s="1" t="s">
        <v>5104</v>
      </c>
      <c r="H4941" s="1" t="s">
        <v>5104</v>
      </c>
      <c r="I4941" s="3">
        <v>1</v>
      </c>
      <c r="J4941" s="1">
        <v>0</v>
      </c>
      <c r="K4941" s="1">
        <v>0</v>
      </c>
      <c r="L4941" s="3">
        <v>1</v>
      </c>
      <c r="M4941" s="6">
        <v>1655</v>
      </c>
      <c r="N4941" s="13">
        <v>1655</v>
      </c>
      <c r="O4941" s="3">
        <v>44</v>
      </c>
      <c r="P4941" s="1" t="s">
        <v>2</v>
      </c>
      <c r="Q4941" s="1">
        <v>2.5514000000000001</v>
      </c>
      <c r="R4941" s="3" t="s">
        <v>14989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30</v>
      </c>
      <c r="Z4941" s="1">
        <v>0</v>
      </c>
      <c r="AA4941" s="1">
        <v>0</v>
      </c>
      <c r="AB4941" s="1">
        <v>70</v>
      </c>
      <c r="AC4941" s="3">
        <v>11</v>
      </c>
      <c r="AD4941" s="1">
        <v>-9.6893048999999995E-2</v>
      </c>
      <c r="AE4941" s="1">
        <v>1.5037891538591901E-3</v>
      </c>
      <c r="AF4941" s="1">
        <v>2</v>
      </c>
      <c r="AG4941" s="1">
        <v>2</v>
      </c>
      <c r="AH4941" s="1">
        <v>11</v>
      </c>
      <c r="AI4941" s="1">
        <v>5</v>
      </c>
      <c r="AJ4941" s="1">
        <v>5</v>
      </c>
      <c r="AK4941" s="1">
        <v>51</v>
      </c>
    </row>
    <row r="4942" spans="1:37" x14ac:dyDescent="0.2">
      <c r="A4942" t="s">
        <v>4940</v>
      </c>
      <c r="B4942" t="s">
        <v>5123</v>
      </c>
      <c r="C4942" t="s">
        <v>6199</v>
      </c>
      <c r="D4942" t="s">
        <v>14635</v>
      </c>
      <c r="E4942" t="s">
        <v>14636</v>
      </c>
      <c r="F4942" s="35" t="s">
        <v>14637</v>
      </c>
      <c r="G4942" s="1" t="s">
        <v>5104</v>
      </c>
      <c r="H4942" s="1" t="s">
        <v>5104</v>
      </c>
      <c r="I4942" s="3">
        <v>2</v>
      </c>
      <c r="J4942" s="1">
        <v>0</v>
      </c>
      <c r="K4942" s="1">
        <v>0</v>
      </c>
      <c r="L4942" s="3">
        <v>1</v>
      </c>
      <c r="M4942" s="6">
        <v>285</v>
      </c>
      <c r="N4942" s="13">
        <v>285</v>
      </c>
      <c r="O4942" s="3">
        <v>44</v>
      </c>
      <c r="P4942" s="1">
        <v>3</v>
      </c>
      <c r="Q4942" s="1">
        <v>3</v>
      </c>
      <c r="R4942" s="3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20</v>
      </c>
      <c r="Z4942" s="1">
        <v>0</v>
      </c>
      <c r="AA4942" s="1">
        <v>10</v>
      </c>
      <c r="AB4942" s="1">
        <v>70</v>
      </c>
      <c r="AC4942" s="3">
        <v>11</v>
      </c>
      <c r="AD4942" s="1">
        <v>-9.7850095999999998E-2</v>
      </c>
      <c r="AE4942" s="1">
        <v>1.2638347493439899E-2</v>
      </c>
      <c r="AF4942" s="1">
        <v>1</v>
      </c>
      <c r="AG4942" s="1">
        <v>1</v>
      </c>
      <c r="AH4942" s="1">
        <v>11</v>
      </c>
      <c r="AI4942" s="1">
        <v>5</v>
      </c>
      <c r="AJ4942" s="1">
        <v>5</v>
      </c>
      <c r="AK4942" s="1">
        <v>51</v>
      </c>
    </row>
    <row r="4943" spans="1:37" x14ac:dyDescent="0.2">
      <c r="A4943" t="s">
        <v>4941</v>
      </c>
      <c r="B4943" t="s">
        <v>5123</v>
      </c>
      <c r="C4943" t="s">
        <v>6199</v>
      </c>
      <c r="D4943" t="s">
        <v>14635</v>
      </c>
      <c r="E4943" t="s">
        <v>5194</v>
      </c>
      <c r="F4943" s="35" t="s">
        <v>14638</v>
      </c>
      <c r="G4943" s="1" t="s">
        <v>5104</v>
      </c>
      <c r="H4943" s="1" t="s">
        <v>5104</v>
      </c>
      <c r="I4943" s="3">
        <v>1</v>
      </c>
      <c r="J4943" s="1">
        <v>0</v>
      </c>
      <c r="K4943" s="1">
        <v>0</v>
      </c>
      <c r="L4943" s="3">
        <v>1</v>
      </c>
      <c r="M4943" s="6">
        <v>167.6</v>
      </c>
      <c r="N4943" s="13">
        <v>167.6</v>
      </c>
      <c r="O4943" s="3">
        <v>44</v>
      </c>
      <c r="P4943" s="1">
        <v>2</v>
      </c>
      <c r="Q4943" s="1">
        <v>2</v>
      </c>
      <c r="R4943" s="3">
        <v>47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20</v>
      </c>
      <c r="Z4943" s="1">
        <v>0</v>
      </c>
      <c r="AA4943" s="1">
        <v>10</v>
      </c>
      <c r="AB4943" s="1">
        <v>70</v>
      </c>
      <c r="AC4943" s="3">
        <v>11</v>
      </c>
      <c r="AD4943" s="1">
        <v>-9.7850095999999998E-2</v>
      </c>
      <c r="AE4943" s="1">
        <v>1.2638347493439801E-2</v>
      </c>
      <c r="AF4943" s="1">
        <v>1</v>
      </c>
      <c r="AG4943" s="1">
        <v>1</v>
      </c>
      <c r="AH4943" s="1">
        <v>11</v>
      </c>
      <c r="AI4943" s="1">
        <v>1</v>
      </c>
      <c r="AJ4943" s="1">
        <v>1</v>
      </c>
      <c r="AK4943" s="1">
        <v>51</v>
      </c>
    </row>
    <row r="4944" spans="1:37" x14ac:dyDescent="0.2">
      <c r="A4944" t="s">
        <v>4942</v>
      </c>
      <c r="B4944" t="s">
        <v>5123</v>
      </c>
      <c r="C4944" t="s">
        <v>6199</v>
      </c>
      <c r="D4944" t="s">
        <v>14635</v>
      </c>
      <c r="E4944" t="s">
        <v>14639</v>
      </c>
      <c r="F4944" s="35" t="s">
        <v>14640</v>
      </c>
      <c r="G4944" s="1" t="s">
        <v>5107</v>
      </c>
      <c r="H4944" s="1" t="s">
        <v>5107</v>
      </c>
      <c r="I4944" s="3">
        <v>1</v>
      </c>
      <c r="J4944" s="1">
        <v>1</v>
      </c>
      <c r="K4944" s="1">
        <v>1</v>
      </c>
      <c r="L4944" s="3">
        <v>1</v>
      </c>
      <c r="M4944" s="6">
        <v>167.9</v>
      </c>
      <c r="N4944" s="13">
        <v>167.9</v>
      </c>
      <c r="O4944" s="3">
        <v>44</v>
      </c>
      <c r="P4944" s="1">
        <v>3</v>
      </c>
      <c r="Q4944" s="1">
        <v>3</v>
      </c>
      <c r="R4944" s="3">
        <v>47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20</v>
      </c>
      <c r="Z4944" s="1">
        <v>0</v>
      </c>
      <c r="AA4944" s="1">
        <v>10</v>
      </c>
      <c r="AB4944" s="1">
        <v>70</v>
      </c>
      <c r="AC4944" s="3">
        <v>11</v>
      </c>
      <c r="AD4944" s="1">
        <v>-9.7850095999999998E-2</v>
      </c>
      <c r="AE4944" s="1">
        <v>1.2638347493439801E-2</v>
      </c>
      <c r="AF4944" s="1">
        <v>1</v>
      </c>
      <c r="AG4944" s="1">
        <v>1</v>
      </c>
      <c r="AH4944" s="1">
        <v>11</v>
      </c>
      <c r="AI4944" s="1">
        <v>2</v>
      </c>
      <c r="AJ4944" s="1">
        <v>2</v>
      </c>
      <c r="AK4944" s="1">
        <v>51</v>
      </c>
    </row>
    <row r="4945" spans="1:37" x14ac:dyDescent="0.2">
      <c r="A4945" t="s">
        <v>4943</v>
      </c>
      <c r="B4945" t="s">
        <v>5123</v>
      </c>
      <c r="C4945" t="s">
        <v>6199</v>
      </c>
      <c r="D4945" t="s">
        <v>14635</v>
      </c>
      <c r="E4945" t="s">
        <v>14641</v>
      </c>
      <c r="F4945" s="35" t="s">
        <v>14642</v>
      </c>
      <c r="G4945" s="1" t="s">
        <v>2</v>
      </c>
      <c r="H4945" s="1" t="s">
        <v>5104</v>
      </c>
      <c r="I4945" s="14" t="s">
        <v>14989</v>
      </c>
      <c r="J4945" s="1" t="s">
        <v>2</v>
      </c>
      <c r="K4945" s="1">
        <v>0</v>
      </c>
      <c r="L4945" s="14" t="s">
        <v>14989</v>
      </c>
      <c r="M4945" s="6">
        <v>158.30000000000001</v>
      </c>
      <c r="N4945" s="13">
        <v>158.30000000000001</v>
      </c>
      <c r="O4945" s="3">
        <v>44</v>
      </c>
      <c r="P4945" s="1">
        <v>1.37</v>
      </c>
      <c r="Q4945" s="1">
        <v>1.37</v>
      </c>
      <c r="R4945" s="3">
        <v>47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20</v>
      </c>
      <c r="Z4945" s="1">
        <v>0</v>
      </c>
      <c r="AA4945" s="1">
        <v>10</v>
      </c>
      <c r="AB4945" s="1">
        <v>70</v>
      </c>
      <c r="AC4945" s="3">
        <v>11</v>
      </c>
      <c r="AD4945" s="1">
        <v>-9.7850095999999998E-2</v>
      </c>
      <c r="AE4945" s="1">
        <v>1.2638347493439801E-2</v>
      </c>
      <c r="AF4945" s="1">
        <v>1</v>
      </c>
      <c r="AG4945" s="1">
        <v>1</v>
      </c>
      <c r="AH4945" s="1">
        <v>11</v>
      </c>
      <c r="AI4945" s="1">
        <v>1</v>
      </c>
      <c r="AJ4945" s="1">
        <v>1</v>
      </c>
      <c r="AK4945" s="1">
        <v>51</v>
      </c>
    </row>
    <row r="4946" spans="1:37" x14ac:dyDescent="0.2">
      <c r="A4946" t="s">
        <v>4944</v>
      </c>
      <c r="B4946" t="s">
        <v>5123</v>
      </c>
      <c r="C4946" t="s">
        <v>6199</v>
      </c>
      <c r="D4946" t="s">
        <v>14635</v>
      </c>
      <c r="E4946" t="s">
        <v>6067</v>
      </c>
      <c r="F4946" s="35" t="s">
        <v>14643</v>
      </c>
      <c r="G4946" s="1" t="s">
        <v>5104</v>
      </c>
      <c r="H4946" s="1" t="s">
        <v>5104</v>
      </c>
      <c r="I4946" s="3">
        <v>1</v>
      </c>
      <c r="J4946" s="1">
        <v>1</v>
      </c>
      <c r="K4946" s="1">
        <v>1</v>
      </c>
      <c r="L4946" s="3">
        <v>1</v>
      </c>
      <c r="M4946" s="6">
        <v>203.5</v>
      </c>
      <c r="N4946" s="13">
        <v>203.5</v>
      </c>
      <c r="O4946" s="3">
        <v>44</v>
      </c>
      <c r="P4946" s="1">
        <v>0.97</v>
      </c>
      <c r="Q4946" s="1">
        <v>0.97</v>
      </c>
      <c r="R4946" s="3">
        <v>47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20</v>
      </c>
      <c r="Z4946" s="1">
        <v>0</v>
      </c>
      <c r="AA4946" s="1">
        <v>10</v>
      </c>
      <c r="AB4946" s="1">
        <v>70</v>
      </c>
      <c r="AC4946" s="3">
        <v>11</v>
      </c>
      <c r="AD4946" s="1">
        <v>-9.7850095999999998E-2</v>
      </c>
      <c r="AE4946" s="1">
        <v>1.2638347493439801E-2</v>
      </c>
      <c r="AF4946" s="1">
        <v>1</v>
      </c>
      <c r="AG4946" s="1">
        <v>1</v>
      </c>
      <c r="AH4946" s="1">
        <v>11</v>
      </c>
      <c r="AI4946" s="1">
        <v>1</v>
      </c>
      <c r="AJ4946" s="1">
        <v>1</v>
      </c>
      <c r="AK4946" s="1">
        <v>51</v>
      </c>
    </row>
    <row r="4947" spans="1:37" x14ac:dyDescent="0.2">
      <c r="A4947" t="s">
        <v>4945</v>
      </c>
      <c r="B4947" t="s">
        <v>5123</v>
      </c>
      <c r="C4947" t="s">
        <v>6199</v>
      </c>
      <c r="D4947" t="s">
        <v>14635</v>
      </c>
      <c r="E4947" t="s">
        <v>14644</v>
      </c>
      <c r="F4947" s="35" t="s">
        <v>14645</v>
      </c>
      <c r="G4947" s="1" t="s">
        <v>5104</v>
      </c>
      <c r="H4947" s="1" t="s">
        <v>5104</v>
      </c>
      <c r="I4947" s="3">
        <v>1</v>
      </c>
      <c r="J4947" s="1">
        <v>1</v>
      </c>
      <c r="K4947" s="1">
        <v>1</v>
      </c>
      <c r="L4947" s="3">
        <v>1</v>
      </c>
      <c r="M4947" s="6">
        <v>242.2</v>
      </c>
      <c r="N4947" s="13">
        <v>242.2</v>
      </c>
      <c r="O4947" s="3">
        <v>44</v>
      </c>
      <c r="P4947" s="1" t="s">
        <v>2</v>
      </c>
      <c r="Q4947" s="1">
        <v>4.1128</v>
      </c>
      <c r="R4947" s="3" t="s">
        <v>14989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20</v>
      </c>
      <c r="Z4947" s="1">
        <v>0</v>
      </c>
      <c r="AA4947" s="1">
        <v>10</v>
      </c>
      <c r="AB4947" s="1">
        <v>70</v>
      </c>
      <c r="AC4947" s="3">
        <v>11</v>
      </c>
      <c r="AD4947" s="1">
        <v>-9.7850095999999998E-2</v>
      </c>
      <c r="AE4947" s="1">
        <v>1.2638347493439801E-2</v>
      </c>
      <c r="AF4947" s="1">
        <v>1</v>
      </c>
      <c r="AG4947" s="1">
        <v>1</v>
      </c>
      <c r="AH4947" s="1">
        <v>11</v>
      </c>
      <c r="AI4947" s="1">
        <v>1</v>
      </c>
      <c r="AJ4947" s="1">
        <v>1</v>
      </c>
      <c r="AK4947" s="1">
        <v>51</v>
      </c>
    </row>
    <row r="4948" spans="1:37" x14ac:dyDescent="0.2">
      <c r="A4948" t="s">
        <v>4946</v>
      </c>
      <c r="B4948" t="s">
        <v>5123</v>
      </c>
      <c r="C4948" t="s">
        <v>6199</v>
      </c>
      <c r="D4948" t="s">
        <v>14635</v>
      </c>
      <c r="E4948" t="s">
        <v>11701</v>
      </c>
      <c r="F4948" s="35" t="s">
        <v>14646</v>
      </c>
      <c r="G4948" s="1" t="s">
        <v>5104</v>
      </c>
      <c r="H4948" s="1" t="s">
        <v>5104</v>
      </c>
      <c r="I4948" s="3">
        <v>1</v>
      </c>
      <c r="J4948" s="1">
        <v>1</v>
      </c>
      <c r="K4948" s="1">
        <v>1</v>
      </c>
      <c r="L4948" s="3">
        <v>1</v>
      </c>
      <c r="M4948" s="6">
        <v>207</v>
      </c>
      <c r="N4948" s="13">
        <v>207</v>
      </c>
      <c r="O4948" s="3">
        <v>44</v>
      </c>
      <c r="P4948" s="1" t="s">
        <v>2</v>
      </c>
      <c r="Q4948" s="1">
        <v>4.3346499999999999</v>
      </c>
      <c r="R4948" s="3" t="s">
        <v>14989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20</v>
      </c>
      <c r="Z4948" s="1">
        <v>0</v>
      </c>
      <c r="AA4948" s="1">
        <v>10</v>
      </c>
      <c r="AB4948" s="1">
        <v>70</v>
      </c>
      <c r="AC4948" s="3">
        <v>11</v>
      </c>
      <c r="AD4948" s="1">
        <v>-9.7850095999999998E-2</v>
      </c>
      <c r="AE4948" s="1">
        <v>1.2638347493439801E-2</v>
      </c>
      <c r="AF4948" s="1">
        <v>1</v>
      </c>
      <c r="AG4948" s="1">
        <v>1</v>
      </c>
      <c r="AH4948" s="1">
        <v>11</v>
      </c>
      <c r="AI4948" s="1">
        <v>2</v>
      </c>
      <c r="AJ4948" s="1">
        <v>2</v>
      </c>
      <c r="AK4948" s="1">
        <v>51</v>
      </c>
    </row>
    <row r="4949" spans="1:37" x14ac:dyDescent="0.2">
      <c r="A4949" t="s">
        <v>4947</v>
      </c>
      <c r="B4949" t="s">
        <v>5123</v>
      </c>
      <c r="C4949" t="s">
        <v>6199</v>
      </c>
      <c r="D4949" t="s">
        <v>14635</v>
      </c>
      <c r="E4949" t="s">
        <v>14647</v>
      </c>
      <c r="F4949" s="35" t="s">
        <v>14648</v>
      </c>
      <c r="G4949" s="1" t="s">
        <v>5104</v>
      </c>
      <c r="H4949" s="1" t="s">
        <v>5104</v>
      </c>
      <c r="I4949" s="3">
        <v>11</v>
      </c>
      <c r="J4949" s="1">
        <v>1</v>
      </c>
      <c r="K4949" s="1">
        <v>1</v>
      </c>
      <c r="L4949" s="3">
        <v>1</v>
      </c>
      <c r="M4949" s="6">
        <v>178.9</v>
      </c>
      <c r="N4949" s="13">
        <v>178.9</v>
      </c>
      <c r="O4949" s="3">
        <v>44</v>
      </c>
      <c r="P4949" s="1" t="s">
        <v>2</v>
      </c>
      <c r="Q4949" s="1">
        <v>4.1770500000000004</v>
      </c>
      <c r="R4949" s="3" t="s">
        <v>14989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20</v>
      </c>
      <c r="Z4949" s="1">
        <v>0</v>
      </c>
      <c r="AA4949" s="1">
        <v>10</v>
      </c>
      <c r="AB4949" s="1">
        <v>70</v>
      </c>
      <c r="AC4949" s="3">
        <v>11</v>
      </c>
      <c r="AD4949" s="1">
        <v>-9.7850095999999998E-2</v>
      </c>
      <c r="AE4949" s="1">
        <v>1.2638347493439801E-2</v>
      </c>
      <c r="AF4949" s="1">
        <v>1</v>
      </c>
      <c r="AG4949" s="1">
        <v>1</v>
      </c>
      <c r="AH4949" s="1">
        <v>11</v>
      </c>
      <c r="AI4949" s="1">
        <v>1</v>
      </c>
      <c r="AJ4949" s="1">
        <v>1</v>
      </c>
      <c r="AK4949" s="1">
        <v>51</v>
      </c>
    </row>
    <row r="4950" spans="1:37" x14ac:dyDescent="0.2">
      <c r="A4950" t="s">
        <v>4948</v>
      </c>
      <c r="B4950" t="s">
        <v>5123</v>
      </c>
      <c r="C4950" t="s">
        <v>6199</v>
      </c>
      <c r="D4950" t="s">
        <v>14635</v>
      </c>
      <c r="E4950" t="s">
        <v>12221</v>
      </c>
      <c r="F4950" s="35" t="s">
        <v>14649</v>
      </c>
      <c r="G4950" s="1" t="s">
        <v>5104</v>
      </c>
      <c r="H4950" s="1" t="s">
        <v>5104</v>
      </c>
      <c r="I4950" s="3">
        <v>1</v>
      </c>
      <c r="J4950" s="1">
        <v>0</v>
      </c>
      <c r="K4950" s="1">
        <v>0</v>
      </c>
      <c r="L4950" s="3">
        <v>1</v>
      </c>
      <c r="M4950" s="6">
        <v>285</v>
      </c>
      <c r="N4950" s="13">
        <v>285</v>
      </c>
      <c r="O4950" s="3">
        <v>44</v>
      </c>
      <c r="P4950" s="1">
        <v>2</v>
      </c>
      <c r="Q4950" s="1">
        <v>2</v>
      </c>
      <c r="R4950" s="3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20</v>
      </c>
      <c r="Z4950" s="1">
        <v>0</v>
      </c>
      <c r="AA4950" s="1">
        <v>10</v>
      </c>
      <c r="AB4950" s="1">
        <v>70</v>
      </c>
      <c r="AC4950" s="3">
        <v>11</v>
      </c>
      <c r="AD4950" s="1">
        <v>-9.7850095999999998E-2</v>
      </c>
      <c r="AE4950" s="1">
        <v>1.2638347493439801E-2</v>
      </c>
      <c r="AF4950" s="1">
        <v>1</v>
      </c>
      <c r="AG4950" s="1">
        <v>1</v>
      </c>
      <c r="AH4950" s="1">
        <v>11</v>
      </c>
      <c r="AI4950" s="1">
        <v>2</v>
      </c>
      <c r="AJ4950" s="1">
        <v>2</v>
      </c>
      <c r="AK4950" s="1">
        <v>51</v>
      </c>
    </row>
    <row r="4951" spans="1:37" x14ac:dyDescent="0.2">
      <c r="A4951" t="s">
        <v>4949</v>
      </c>
      <c r="B4951" t="s">
        <v>5123</v>
      </c>
      <c r="C4951" t="s">
        <v>6199</v>
      </c>
      <c r="D4951" t="s">
        <v>14635</v>
      </c>
      <c r="E4951" t="s">
        <v>14650</v>
      </c>
      <c r="F4951" s="35" t="s">
        <v>14651</v>
      </c>
      <c r="G4951" s="1" t="s">
        <v>5104</v>
      </c>
      <c r="H4951" s="1" t="s">
        <v>5104</v>
      </c>
      <c r="I4951" s="3">
        <v>1</v>
      </c>
      <c r="J4951" s="1">
        <v>0</v>
      </c>
      <c r="K4951" s="1">
        <v>0</v>
      </c>
      <c r="L4951" s="3">
        <v>1</v>
      </c>
      <c r="M4951" s="6">
        <v>200.2</v>
      </c>
      <c r="N4951" s="13">
        <v>200.2</v>
      </c>
      <c r="O4951" s="3">
        <v>44</v>
      </c>
      <c r="P4951" s="1" t="s">
        <v>2</v>
      </c>
      <c r="Q4951" s="1">
        <v>3.7757000000000001</v>
      </c>
      <c r="R4951" s="3" t="s">
        <v>14989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20</v>
      </c>
      <c r="Z4951" s="1">
        <v>0</v>
      </c>
      <c r="AA4951" s="1">
        <v>10</v>
      </c>
      <c r="AB4951" s="1">
        <v>70</v>
      </c>
      <c r="AC4951" s="3">
        <v>11</v>
      </c>
      <c r="AD4951" s="1">
        <v>-9.7850095999999998E-2</v>
      </c>
      <c r="AE4951" s="1">
        <v>1.2638347493439801E-2</v>
      </c>
      <c r="AF4951" s="1">
        <v>1</v>
      </c>
      <c r="AG4951" s="1">
        <v>1</v>
      </c>
      <c r="AH4951" s="1">
        <v>11</v>
      </c>
      <c r="AI4951" s="1">
        <v>1</v>
      </c>
      <c r="AJ4951" s="1">
        <v>1</v>
      </c>
      <c r="AK4951" s="1">
        <v>51</v>
      </c>
    </row>
    <row r="4952" spans="1:37" x14ac:dyDescent="0.2">
      <c r="A4952" t="s">
        <v>4950</v>
      </c>
      <c r="B4952" t="s">
        <v>5168</v>
      </c>
      <c r="C4952" t="s">
        <v>5481</v>
      </c>
      <c r="D4952" t="s">
        <v>14652</v>
      </c>
      <c r="E4952" t="s">
        <v>14653</v>
      </c>
      <c r="F4952" s="35" t="s">
        <v>14654</v>
      </c>
      <c r="G4952" s="1" t="s">
        <v>5104</v>
      </c>
      <c r="H4952" s="1" t="s">
        <v>5104</v>
      </c>
      <c r="I4952" s="3">
        <v>1</v>
      </c>
      <c r="J4952" s="1">
        <v>0</v>
      </c>
      <c r="K4952" s="1">
        <v>0</v>
      </c>
      <c r="L4952" s="3">
        <v>1</v>
      </c>
      <c r="M4952" s="6">
        <v>8.1999999999999993</v>
      </c>
      <c r="N4952" s="13">
        <v>8.1999999999999993</v>
      </c>
      <c r="O4952" s="3">
        <v>44</v>
      </c>
      <c r="P4952" s="1">
        <v>1</v>
      </c>
      <c r="Q4952" s="1">
        <v>1</v>
      </c>
      <c r="R4952" s="3">
        <v>47</v>
      </c>
      <c r="S4952" s="1">
        <v>80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20</v>
      </c>
      <c r="Z4952" s="1">
        <v>0</v>
      </c>
      <c r="AA4952" s="1">
        <v>0</v>
      </c>
      <c r="AB4952" s="1">
        <v>0</v>
      </c>
      <c r="AC4952" s="3">
        <v>11</v>
      </c>
      <c r="AD4952" s="1">
        <v>7.8540758000000002E-2</v>
      </c>
      <c r="AE4952" s="1">
        <v>-2.47361389736485E-2</v>
      </c>
      <c r="AF4952" s="1">
        <v>4</v>
      </c>
      <c r="AG4952" s="2">
        <v>4</v>
      </c>
      <c r="AH4952" s="1">
        <v>11</v>
      </c>
      <c r="AI4952" s="1">
        <v>3</v>
      </c>
      <c r="AJ4952" s="1">
        <v>3</v>
      </c>
      <c r="AK4952" s="1">
        <v>51</v>
      </c>
    </row>
    <row r="4953" spans="1:37" x14ac:dyDescent="0.2">
      <c r="A4953" t="s">
        <v>4951</v>
      </c>
      <c r="B4953" t="s">
        <v>5123</v>
      </c>
      <c r="C4953" t="s">
        <v>5254</v>
      </c>
      <c r="D4953" t="s">
        <v>14655</v>
      </c>
      <c r="E4953" t="s">
        <v>14656</v>
      </c>
      <c r="F4953" s="35" t="s">
        <v>14657</v>
      </c>
      <c r="G4953" s="1" t="s">
        <v>5104</v>
      </c>
      <c r="H4953" s="1" t="s">
        <v>5104</v>
      </c>
      <c r="I4953" s="3">
        <v>1</v>
      </c>
      <c r="J4953" s="1">
        <v>0</v>
      </c>
      <c r="K4953" s="1">
        <v>0</v>
      </c>
      <c r="L4953" s="3">
        <v>1</v>
      </c>
      <c r="M4953" s="6">
        <v>744.9</v>
      </c>
      <c r="N4953" s="13">
        <v>744.9</v>
      </c>
      <c r="O4953" s="3">
        <v>44</v>
      </c>
      <c r="P4953" s="1">
        <v>1.64</v>
      </c>
      <c r="Q4953" s="1">
        <v>1.64</v>
      </c>
      <c r="R4953" s="3">
        <v>47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30</v>
      </c>
      <c r="Z4953" s="1">
        <v>0</v>
      </c>
      <c r="AA4953" s="1">
        <v>40</v>
      </c>
      <c r="AB4953" s="1">
        <v>30</v>
      </c>
      <c r="AC4953" s="3">
        <v>11</v>
      </c>
      <c r="AD4953" s="1">
        <v>-8.1609630000000002E-2</v>
      </c>
      <c r="AE4953" s="1">
        <v>-4.5467953658726003E-2</v>
      </c>
      <c r="AF4953" s="1">
        <v>3</v>
      </c>
      <c r="AG4953" s="1">
        <v>3</v>
      </c>
      <c r="AH4953" s="1">
        <v>11</v>
      </c>
      <c r="AI4953" s="1">
        <v>3</v>
      </c>
      <c r="AJ4953" s="1">
        <v>3</v>
      </c>
      <c r="AK4953" s="1">
        <v>51</v>
      </c>
    </row>
    <row r="4954" spans="1:37" x14ac:dyDescent="0.2">
      <c r="A4954" t="s">
        <v>4952</v>
      </c>
      <c r="B4954" t="s">
        <v>5123</v>
      </c>
      <c r="C4954" t="s">
        <v>5124</v>
      </c>
      <c r="D4954" t="s">
        <v>14658</v>
      </c>
      <c r="E4954" t="s">
        <v>5571</v>
      </c>
      <c r="F4954" s="35" t="s">
        <v>14659</v>
      </c>
      <c r="G4954" s="1" t="s">
        <v>5104</v>
      </c>
      <c r="H4954" s="1" t="s">
        <v>5104</v>
      </c>
      <c r="I4954" s="3">
        <v>1</v>
      </c>
      <c r="J4954" s="1">
        <v>0</v>
      </c>
      <c r="K4954" s="1">
        <v>0</v>
      </c>
      <c r="L4954" s="3">
        <v>1</v>
      </c>
      <c r="M4954" s="6">
        <v>198</v>
      </c>
      <c r="N4954" s="13">
        <v>198</v>
      </c>
      <c r="O4954" s="3">
        <v>1</v>
      </c>
      <c r="P4954" s="1" t="s">
        <v>2</v>
      </c>
      <c r="Q4954" s="1">
        <v>3.504</v>
      </c>
      <c r="R4954" s="3" t="s">
        <v>14989</v>
      </c>
      <c r="S4954" s="1">
        <v>10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10</v>
      </c>
      <c r="Z4954" s="1">
        <v>0</v>
      </c>
      <c r="AA4954" s="1">
        <v>20</v>
      </c>
      <c r="AB4954" s="1">
        <v>60</v>
      </c>
      <c r="AC4954" s="3">
        <v>11</v>
      </c>
      <c r="AD4954" s="1">
        <v>-7.4080504000000005E-2</v>
      </c>
      <c r="AE4954" s="1">
        <v>2.3214266687841101E-2</v>
      </c>
      <c r="AF4954" s="1">
        <v>1</v>
      </c>
      <c r="AG4954" s="1">
        <v>1</v>
      </c>
      <c r="AH4954" s="1">
        <v>11</v>
      </c>
      <c r="AI4954" s="1">
        <v>5</v>
      </c>
      <c r="AJ4954" s="1">
        <v>5</v>
      </c>
      <c r="AK4954" s="1">
        <v>51</v>
      </c>
    </row>
    <row r="4955" spans="1:37" x14ac:dyDescent="0.2">
      <c r="A4955" t="s">
        <v>4953</v>
      </c>
      <c r="B4955" t="s">
        <v>5123</v>
      </c>
      <c r="C4955" t="s">
        <v>5131</v>
      </c>
      <c r="D4955" t="s">
        <v>14660</v>
      </c>
      <c r="E4955" t="s">
        <v>10774</v>
      </c>
      <c r="F4955" s="35" t="s">
        <v>14661</v>
      </c>
      <c r="G4955" s="1" t="s">
        <v>5104</v>
      </c>
      <c r="H4955" s="1" t="s">
        <v>5104</v>
      </c>
      <c r="I4955" s="3">
        <v>1</v>
      </c>
      <c r="J4955" s="1">
        <v>1</v>
      </c>
      <c r="K4955" s="1">
        <v>1</v>
      </c>
      <c r="L4955" s="3">
        <v>1</v>
      </c>
      <c r="M4955" s="6">
        <v>166.5</v>
      </c>
      <c r="N4955" s="13">
        <v>166.5</v>
      </c>
      <c r="O4955" s="3">
        <v>44</v>
      </c>
      <c r="P4955" s="1">
        <v>4.24</v>
      </c>
      <c r="Q4955" s="1">
        <v>4.24</v>
      </c>
      <c r="R4955" s="3">
        <v>47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100</v>
      </c>
      <c r="AB4955" s="1">
        <v>0</v>
      </c>
      <c r="AC4955" s="3">
        <v>11</v>
      </c>
      <c r="AD4955" s="1">
        <v>-2.6422555E-2</v>
      </c>
      <c r="AE4955" s="1">
        <v>-2.6879942263813201E-2</v>
      </c>
      <c r="AF4955" s="1">
        <v>1</v>
      </c>
      <c r="AG4955" s="1">
        <v>1</v>
      </c>
      <c r="AH4955" s="1">
        <v>11</v>
      </c>
      <c r="AI4955" s="1">
        <v>3</v>
      </c>
      <c r="AJ4955" s="1">
        <v>3</v>
      </c>
      <c r="AK4955" s="1">
        <v>51</v>
      </c>
    </row>
    <row r="4956" spans="1:37" x14ac:dyDescent="0.2">
      <c r="A4956" t="s">
        <v>4954</v>
      </c>
      <c r="B4956" t="s">
        <v>5510</v>
      </c>
      <c r="C4956" t="s">
        <v>5511</v>
      </c>
      <c r="D4956" t="s">
        <v>14662</v>
      </c>
      <c r="E4956" t="s">
        <v>14663</v>
      </c>
      <c r="F4956" s="35" t="s">
        <v>14664</v>
      </c>
      <c r="G4956" s="1" t="s">
        <v>5105</v>
      </c>
      <c r="H4956" s="1" t="s">
        <v>5105</v>
      </c>
      <c r="I4956" s="3">
        <v>1</v>
      </c>
      <c r="J4956" s="1">
        <v>0</v>
      </c>
      <c r="K4956" s="1">
        <v>0</v>
      </c>
      <c r="L4956" s="3">
        <v>1</v>
      </c>
      <c r="M4956" s="6">
        <v>200</v>
      </c>
      <c r="N4956" s="13">
        <v>200</v>
      </c>
      <c r="O4956" s="3">
        <v>44</v>
      </c>
      <c r="P4956" s="1">
        <v>2</v>
      </c>
      <c r="Q4956" s="1">
        <v>2</v>
      </c>
      <c r="R4956" s="3">
        <v>47</v>
      </c>
      <c r="S4956" s="1">
        <v>90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10</v>
      </c>
      <c r="AC4956" s="3">
        <v>11</v>
      </c>
      <c r="AD4956" s="1">
        <v>7.9386037000000007E-2</v>
      </c>
      <c r="AE4956" s="1">
        <v>3.1693770937302697E-2</v>
      </c>
      <c r="AF4956" s="1">
        <v>1</v>
      </c>
      <c r="AG4956" s="1">
        <v>1</v>
      </c>
      <c r="AH4956" s="1">
        <v>11</v>
      </c>
      <c r="AI4956" s="1">
        <v>5</v>
      </c>
      <c r="AJ4956" s="1">
        <v>5</v>
      </c>
      <c r="AK4956" s="1">
        <v>51</v>
      </c>
    </row>
    <row r="4957" spans="1:37" x14ac:dyDescent="0.2">
      <c r="A4957" t="s">
        <v>4955</v>
      </c>
      <c r="B4957" t="s">
        <v>5510</v>
      </c>
      <c r="C4957" t="s">
        <v>5511</v>
      </c>
      <c r="D4957" t="s">
        <v>14662</v>
      </c>
      <c r="E4957" t="s">
        <v>6506</v>
      </c>
      <c r="F4957" s="35" t="s">
        <v>14665</v>
      </c>
      <c r="G4957" s="1" t="s">
        <v>5105</v>
      </c>
      <c r="H4957" s="1" t="s">
        <v>5105</v>
      </c>
      <c r="I4957" s="3">
        <v>1</v>
      </c>
      <c r="J4957" s="1">
        <v>0</v>
      </c>
      <c r="K4957" s="1">
        <v>0</v>
      </c>
      <c r="L4957" s="3">
        <v>1</v>
      </c>
      <c r="M4957" s="6">
        <v>177.7</v>
      </c>
      <c r="N4957" s="13">
        <v>177.7</v>
      </c>
      <c r="O4957" s="3">
        <v>44</v>
      </c>
      <c r="P4957" s="1">
        <v>2.2200000000000002</v>
      </c>
      <c r="Q4957" s="1">
        <v>2.2200000000000002</v>
      </c>
      <c r="R4957" s="3">
        <v>47</v>
      </c>
      <c r="S4957" s="1">
        <v>90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10</v>
      </c>
      <c r="AC4957" s="3">
        <v>11</v>
      </c>
      <c r="AD4957" s="1">
        <v>7.9386037000000007E-2</v>
      </c>
      <c r="AE4957" s="1">
        <v>3.1693770937302697E-2</v>
      </c>
      <c r="AF4957" s="1">
        <v>1</v>
      </c>
      <c r="AG4957" s="1">
        <v>1</v>
      </c>
      <c r="AH4957" s="1">
        <v>11</v>
      </c>
      <c r="AI4957" s="1">
        <v>1</v>
      </c>
      <c r="AJ4957" s="1">
        <v>1</v>
      </c>
      <c r="AK4957" s="1">
        <v>51</v>
      </c>
    </row>
    <row r="4958" spans="1:37" x14ac:dyDescent="0.2">
      <c r="A4958" t="s">
        <v>4956</v>
      </c>
      <c r="B4958" t="s">
        <v>5510</v>
      </c>
      <c r="C4958" t="s">
        <v>5511</v>
      </c>
      <c r="D4958" t="s">
        <v>14662</v>
      </c>
      <c r="E4958" t="s">
        <v>6464</v>
      </c>
      <c r="F4958" s="35" t="s">
        <v>14666</v>
      </c>
      <c r="G4958" s="1" t="s">
        <v>5105</v>
      </c>
      <c r="H4958" s="1" t="s">
        <v>5105</v>
      </c>
      <c r="I4958" s="3">
        <v>1</v>
      </c>
      <c r="J4958" s="1">
        <v>0</v>
      </c>
      <c r="K4958" s="1">
        <v>0</v>
      </c>
      <c r="L4958" s="3">
        <v>1</v>
      </c>
      <c r="M4958" s="6">
        <v>265</v>
      </c>
      <c r="N4958" s="13">
        <v>265</v>
      </c>
      <c r="O4958" s="3">
        <v>44</v>
      </c>
      <c r="P4958" s="1" t="s">
        <v>2</v>
      </c>
      <c r="Q4958" s="1">
        <v>3.6277499999999998</v>
      </c>
      <c r="R4958" s="3" t="s">
        <v>14989</v>
      </c>
      <c r="S4958" s="1">
        <v>90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10</v>
      </c>
      <c r="AC4958" s="3">
        <v>11</v>
      </c>
      <c r="AD4958" s="1">
        <v>7.9386037000000007E-2</v>
      </c>
      <c r="AE4958" s="1">
        <v>3.1693770937302697E-2</v>
      </c>
      <c r="AF4958" s="1">
        <v>1</v>
      </c>
      <c r="AG4958" s="1">
        <v>1</v>
      </c>
      <c r="AH4958" s="1">
        <v>11</v>
      </c>
      <c r="AI4958" s="1">
        <v>2</v>
      </c>
      <c r="AJ4958" s="1">
        <v>2</v>
      </c>
      <c r="AK4958" s="1">
        <v>51</v>
      </c>
    </row>
    <row r="4959" spans="1:37" x14ac:dyDescent="0.2">
      <c r="A4959" t="s">
        <v>4957</v>
      </c>
      <c r="B4959" t="s">
        <v>5510</v>
      </c>
      <c r="C4959" t="s">
        <v>5511</v>
      </c>
      <c r="D4959" t="s">
        <v>14662</v>
      </c>
      <c r="E4959" t="s">
        <v>8542</v>
      </c>
      <c r="F4959" s="35" t="s">
        <v>14667</v>
      </c>
      <c r="G4959" s="1" t="s">
        <v>5105</v>
      </c>
      <c r="H4959" s="1" t="s">
        <v>5105</v>
      </c>
      <c r="I4959" s="3">
        <v>1</v>
      </c>
      <c r="J4959" s="1">
        <v>0</v>
      </c>
      <c r="K4959" s="1">
        <v>0</v>
      </c>
      <c r="L4959" s="3">
        <v>1</v>
      </c>
      <c r="M4959" s="6">
        <v>169.8</v>
      </c>
      <c r="N4959" s="13">
        <v>169.8</v>
      </c>
      <c r="O4959" s="3">
        <v>44</v>
      </c>
      <c r="P4959" s="1">
        <v>2.2200000000000002</v>
      </c>
      <c r="Q4959" s="1">
        <v>2.2200000000000002</v>
      </c>
      <c r="R4959" s="3">
        <v>47</v>
      </c>
      <c r="S4959" s="1">
        <v>90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10</v>
      </c>
      <c r="AC4959" s="3">
        <v>11</v>
      </c>
      <c r="AD4959" s="1">
        <v>7.9386037000000007E-2</v>
      </c>
      <c r="AE4959" s="1">
        <v>3.1693770937302697E-2</v>
      </c>
      <c r="AF4959" s="1">
        <v>1</v>
      </c>
      <c r="AG4959" s="1">
        <v>1</v>
      </c>
      <c r="AH4959" s="1">
        <v>11</v>
      </c>
      <c r="AI4959" s="1">
        <v>4</v>
      </c>
      <c r="AJ4959" s="1">
        <v>4</v>
      </c>
      <c r="AK4959" s="1">
        <v>51</v>
      </c>
    </row>
    <row r="4960" spans="1:37" x14ac:dyDescent="0.2">
      <c r="A4960" t="s">
        <v>4958</v>
      </c>
      <c r="B4960" t="s">
        <v>5510</v>
      </c>
      <c r="C4960" t="s">
        <v>5511</v>
      </c>
      <c r="D4960" t="s">
        <v>14662</v>
      </c>
      <c r="E4960" t="s">
        <v>7345</v>
      </c>
      <c r="F4960" s="35" t="s">
        <v>14668</v>
      </c>
      <c r="G4960" s="1" t="s">
        <v>5105</v>
      </c>
      <c r="H4960" s="1" t="s">
        <v>5105</v>
      </c>
      <c r="I4960" s="3">
        <v>1</v>
      </c>
      <c r="J4960" s="1">
        <v>0</v>
      </c>
      <c r="K4960" s="1">
        <v>0</v>
      </c>
      <c r="L4960" s="3">
        <v>1</v>
      </c>
      <c r="M4960" s="6">
        <v>74.599999999999994</v>
      </c>
      <c r="N4960" s="13">
        <v>74.599999999999994</v>
      </c>
      <c r="O4960" s="3">
        <v>44</v>
      </c>
      <c r="P4960" s="1">
        <v>2</v>
      </c>
      <c r="Q4960" s="1">
        <v>2</v>
      </c>
      <c r="R4960" s="3">
        <v>1</v>
      </c>
      <c r="S4960" s="1">
        <v>90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10</v>
      </c>
      <c r="AC4960" s="3">
        <v>11</v>
      </c>
      <c r="AD4960" s="1">
        <v>7.9386037000000007E-2</v>
      </c>
      <c r="AE4960" s="1">
        <v>3.1693770937302697E-2</v>
      </c>
      <c r="AF4960" s="1">
        <v>1</v>
      </c>
      <c r="AG4960" s="1">
        <v>1</v>
      </c>
      <c r="AH4960" s="1">
        <v>11</v>
      </c>
      <c r="AI4960" s="1">
        <v>2</v>
      </c>
      <c r="AJ4960" s="1">
        <v>2</v>
      </c>
      <c r="AK4960" s="1">
        <v>51</v>
      </c>
    </row>
    <row r="4961" spans="1:37" x14ac:dyDescent="0.2">
      <c r="A4961" t="s">
        <v>4959</v>
      </c>
      <c r="B4961" t="s">
        <v>5510</v>
      </c>
      <c r="C4961" t="s">
        <v>5511</v>
      </c>
      <c r="D4961" t="s">
        <v>14662</v>
      </c>
      <c r="E4961" t="s">
        <v>9131</v>
      </c>
      <c r="F4961" s="35" t="s">
        <v>14669</v>
      </c>
      <c r="G4961" s="1" t="s">
        <v>5105</v>
      </c>
      <c r="H4961" s="1" t="s">
        <v>5105</v>
      </c>
      <c r="I4961" s="3">
        <v>1</v>
      </c>
      <c r="J4961" s="1">
        <v>0</v>
      </c>
      <c r="K4961" s="1">
        <v>0</v>
      </c>
      <c r="L4961" s="3">
        <v>1</v>
      </c>
      <c r="M4961" s="6">
        <v>105</v>
      </c>
      <c r="N4961" s="13">
        <v>105</v>
      </c>
      <c r="O4961" s="3">
        <v>44</v>
      </c>
      <c r="P4961" s="1">
        <v>2.95</v>
      </c>
      <c r="Q4961" s="1">
        <v>2.95</v>
      </c>
      <c r="R4961" s="3">
        <v>47</v>
      </c>
      <c r="S4961" s="1">
        <v>90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10</v>
      </c>
      <c r="AC4961" s="3">
        <v>11</v>
      </c>
      <c r="AD4961" s="1">
        <v>7.9386037000000007E-2</v>
      </c>
      <c r="AE4961" s="1">
        <v>3.1693770937302697E-2</v>
      </c>
      <c r="AF4961" s="1">
        <v>3</v>
      </c>
      <c r="AG4961" s="1">
        <v>3</v>
      </c>
      <c r="AH4961" s="1">
        <v>11</v>
      </c>
      <c r="AI4961" s="1">
        <v>2</v>
      </c>
      <c r="AJ4961" s="1">
        <v>2</v>
      </c>
      <c r="AK4961" s="1">
        <v>51</v>
      </c>
    </row>
    <row r="4962" spans="1:37" x14ac:dyDescent="0.2">
      <c r="A4962" t="s">
        <v>4960</v>
      </c>
      <c r="B4962" t="s">
        <v>5510</v>
      </c>
      <c r="C4962" t="s">
        <v>5511</v>
      </c>
      <c r="D4962" t="s">
        <v>14662</v>
      </c>
      <c r="E4962" t="s">
        <v>7115</v>
      </c>
      <c r="F4962" s="35" t="s">
        <v>14670</v>
      </c>
      <c r="G4962" s="1" t="s">
        <v>5105</v>
      </c>
      <c r="H4962" s="1" t="s">
        <v>5105</v>
      </c>
      <c r="I4962" s="3">
        <v>1</v>
      </c>
      <c r="J4962" s="1">
        <v>0</v>
      </c>
      <c r="K4962" s="1">
        <v>0</v>
      </c>
      <c r="L4962" s="3">
        <v>1</v>
      </c>
      <c r="M4962" s="6">
        <v>196</v>
      </c>
      <c r="N4962" s="13">
        <v>196</v>
      </c>
      <c r="O4962" s="3">
        <v>44</v>
      </c>
      <c r="P4962" s="1">
        <v>1.8049999999999999</v>
      </c>
      <c r="Q4962" s="1">
        <v>1.8049999999999999</v>
      </c>
      <c r="R4962" s="3">
        <v>47</v>
      </c>
      <c r="S4962" s="1">
        <v>90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10</v>
      </c>
      <c r="AC4962" s="3">
        <v>11</v>
      </c>
      <c r="AD4962" s="1">
        <v>7.9386037000000007E-2</v>
      </c>
      <c r="AE4962" s="1">
        <v>3.1693770937302697E-2</v>
      </c>
      <c r="AF4962" s="1">
        <v>1</v>
      </c>
      <c r="AG4962" s="1">
        <v>1</v>
      </c>
      <c r="AH4962" s="1">
        <v>11</v>
      </c>
      <c r="AI4962" s="1">
        <v>3</v>
      </c>
      <c r="AJ4962" s="1">
        <v>3</v>
      </c>
      <c r="AK4962" s="1">
        <v>51</v>
      </c>
    </row>
    <row r="4963" spans="1:37" x14ac:dyDescent="0.2">
      <c r="A4963" t="s">
        <v>4961</v>
      </c>
      <c r="B4963" t="s">
        <v>5510</v>
      </c>
      <c r="C4963" t="s">
        <v>5511</v>
      </c>
      <c r="D4963" t="s">
        <v>14662</v>
      </c>
      <c r="E4963" t="s">
        <v>6793</v>
      </c>
      <c r="F4963" s="35" t="s">
        <v>14671</v>
      </c>
      <c r="G4963" s="1" t="s">
        <v>5105</v>
      </c>
      <c r="H4963" s="1" t="s">
        <v>5105</v>
      </c>
      <c r="I4963" s="3">
        <v>1</v>
      </c>
      <c r="J4963" s="1">
        <v>0</v>
      </c>
      <c r="K4963" s="1">
        <v>0</v>
      </c>
      <c r="L4963" s="3">
        <v>1</v>
      </c>
      <c r="M4963" s="6">
        <v>64.3</v>
      </c>
      <c r="N4963" s="13">
        <v>64.3</v>
      </c>
      <c r="O4963" s="3">
        <v>44</v>
      </c>
      <c r="P4963" s="1">
        <v>1.96</v>
      </c>
      <c r="Q4963" s="1">
        <v>1.96</v>
      </c>
      <c r="R4963" s="3">
        <v>47</v>
      </c>
      <c r="S4963" s="1">
        <v>90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10</v>
      </c>
      <c r="AC4963" s="3">
        <v>11</v>
      </c>
      <c r="AD4963" s="1">
        <v>7.9386037000000007E-2</v>
      </c>
      <c r="AE4963" s="1">
        <v>3.1693770937302697E-2</v>
      </c>
      <c r="AF4963" s="1">
        <v>3</v>
      </c>
      <c r="AG4963" s="1">
        <v>3</v>
      </c>
      <c r="AH4963" s="1">
        <v>11</v>
      </c>
      <c r="AI4963" s="1">
        <v>3</v>
      </c>
      <c r="AJ4963" s="1">
        <v>3</v>
      </c>
      <c r="AK4963" s="1">
        <v>51</v>
      </c>
    </row>
    <row r="4964" spans="1:37" x14ac:dyDescent="0.2">
      <c r="A4964" t="s">
        <v>4962</v>
      </c>
      <c r="B4964" t="s">
        <v>5510</v>
      </c>
      <c r="C4964" t="s">
        <v>5511</v>
      </c>
      <c r="D4964" t="s">
        <v>14662</v>
      </c>
      <c r="E4964" t="s">
        <v>14165</v>
      </c>
      <c r="F4964" s="35" t="s">
        <v>14672</v>
      </c>
      <c r="G4964" s="1" t="s">
        <v>5105</v>
      </c>
      <c r="H4964" s="1" t="s">
        <v>5105</v>
      </c>
      <c r="I4964" s="3">
        <v>1</v>
      </c>
      <c r="J4964" s="1">
        <v>0</v>
      </c>
      <c r="K4964" s="1">
        <v>0</v>
      </c>
      <c r="L4964" s="3">
        <v>1</v>
      </c>
      <c r="M4964" s="6">
        <v>216.8</v>
      </c>
      <c r="N4964" s="13">
        <v>216.8</v>
      </c>
      <c r="O4964" s="3">
        <v>44</v>
      </c>
      <c r="P4964" s="1">
        <v>1.7</v>
      </c>
      <c r="Q4964" s="1">
        <v>1.7</v>
      </c>
      <c r="R4964" s="3">
        <v>1</v>
      </c>
      <c r="S4964" s="1">
        <v>90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10</v>
      </c>
      <c r="AC4964" s="3">
        <v>11</v>
      </c>
      <c r="AD4964" s="1">
        <v>7.9386037000000007E-2</v>
      </c>
      <c r="AE4964" s="1">
        <v>3.1693770937302697E-2</v>
      </c>
      <c r="AF4964" s="1">
        <v>1</v>
      </c>
      <c r="AG4964" s="1">
        <v>1</v>
      </c>
      <c r="AH4964" s="1">
        <v>11</v>
      </c>
      <c r="AI4964" s="1">
        <v>2</v>
      </c>
      <c r="AJ4964" s="1">
        <v>2</v>
      </c>
      <c r="AK4964" s="11">
        <v>1</v>
      </c>
    </row>
    <row r="4965" spans="1:37" x14ac:dyDescent="0.2">
      <c r="A4965" t="s">
        <v>4963</v>
      </c>
      <c r="B4965" t="s">
        <v>5510</v>
      </c>
      <c r="C4965" t="s">
        <v>5511</v>
      </c>
      <c r="D4965" t="s">
        <v>14662</v>
      </c>
      <c r="E4965" t="s">
        <v>14673</v>
      </c>
      <c r="F4965" s="35" t="s">
        <v>14674</v>
      </c>
      <c r="G4965" s="1" t="s">
        <v>5105</v>
      </c>
      <c r="H4965" s="1" t="s">
        <v>5105</v>
      </c>
      <c r="I4965" s="3">
        <v>1</v>
      </c>
      <c r="J4965" s="1">
        <v>0</v>
      </c>
      <c r="K4965" s="1">
        <v>0</v>
      </c>
      <c r="L4965" s="3">
        <v>1</v>
      </c>
      <c r="M4965" s="6">
        <v>199</v>
      </c>
      <c r="N4965" s="13">
        <v>199</v>
      </c>
      <c r="O4965" s="3">
        <v>44</v>
      </c>
      <c r="P4965" s="1">
        <v>1.8825000000000001</v>
      </c>
      <c r="Q4965" s="1">
        <v>1.8825000000000001</v>
      </c>
      <c r="R4965" s="3">
        <v>47</v>
      </c>
      <c r="S4965" s="1">
        <v>90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10</v>
      </c>
      <c r="AC4965" s="3">
        <v>11</v>
      </c>
      <c r="AD4965" s="1">
        <v>7.9386037000000007E-2</v>
      </c>
      <c r="AE4965" s="1">
        <v>3.1693770937302697E-2</v>
      </c>
      <c r="AF4965" s="1">
        <v>1</v>
      </c>
      <c r="AG4965" s="1">
        <v>1</v>
      </c>
      <c r="AH4965" s="1">
        <v>11</v>
      </c>
      <c r="AI4965" s="1">
        <v>2</v>
      </c>
      <c r="AJ4965" s="1">
        <v>2</v>
      </c>
      <c r="AK4965" s="1">
        <v>51</v>
      </c>
    </row>
    <row r="4966" spans="1:37" x14ac:dyDescent="0.2">
      <c r="A4966" t="s">
        <v>4964</v>
      </c>
      <c r="B4966" t="s">
        <v>5510</v>
      </c>
      <c r="C4966" t="s">
        <v>5511</v>
      </c>
      <c r="D4966" t="s">
        <v>14662</v>
      </c>
      <c r="E4966" t="s">
        <v>7166</v>
      </c>
      <c r="F4966" s="35" t="s">
        <v>14675</v>
      </c>
      <c r="G4966" s="1" t="s">
        <v>5105</v>
      </c>
      <c r="H4966" s="1" t="s">
        <v>5105</v>
      </c>
      <c r="I4966" s="3">
        <v>1</v>
      </c>
      <c r="J4966" s="1">
        <v>0</v>
      </c>
      <c r="K4966" s="1">
        <v>0</v>
      </c>
      <c r="L4966" s="3">
        <v>1</v>
      </c>
      <c r="M4966" s="6">
        <v>170.3</v>
      </c>
      <c r="N4966" s="13">
        <v>170.3</v>
      </c>
      <c r="O4966" s="3">
        <v>44</v>
      </c>
      <c r="P4966" s="1">
        <v>0.96</v>
      </c>
      <c r="Q4966" s="1">
        <v>0.96</v>
      </c>
      <c r="R4966" s="3">
        <v>47</v>
      </c>
      <c r="S4966" s="1">
        <v>90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10</v>
      </c>
      <c r="AC4966" s="3">
        <v>11</v>
      </c>
      <c r="AD4966" s="1">
        <v>7.9386037000000007E-2</v>
      </c>
      <c r="AE4966" s="1">
        <v>3.1693770937302697E-2</v>
      </c>
      <c r="AF4966" s="1">
        <v>3</v>
      </c>
      <c r="AG4966" s="1">
        <v>3</v>
      </c>
      <c r="AH4966" s="1">
        <v>11</v>
      </c>
      <c r="AI4966" s="1">
        <v>1</v>
      </c>
      <c r="AJ4966" s="1">
        <v>1</v>
      </c>
      <c r="AK4966" s="1">
        <v>51</v>
      </c>
    </row>
    <row r="4967" spans="1:37" x14ac:dyDescent="0.2">
      <c r="A4967" t="s">
        <v>4965</v>
      </c>
      <c r="B4967" t="s">
        <v>5510</v>
      </c>
      <c r="C4967" t="s">
        <v>5511</v>
      </c>
      <c r="D4967" t="s">
        <v>14662</v>
      </c>
      <c r="E4967" t="s">
        <v>7188</v>
      </c>
      <c r="F4967" s="35" t="s">
        <v>14676</v>
      </c>
      <c r="G4967" s="1" t="s">
        <v>5105</v>
      </c>
      <c r="H4967" s="1" t="s">
        <v>5105</v>
      </c>
      <c r="I4967" s="3">
        <v>1</v>
      </c>
      <c r="J4967" s="1">
        <v>0</v>
      </c>
      <c r="K4967" s="1">
        <v>0</v>
      </c>
      <c r="L4967" s="3">
        <v>1</v>
      </c>
      <c r="M4967" s="6">
        <v>218</v>
      </c>
      <c r="N4967" s="13">
        <v>218</v>
      </c>
      <c r="O4967" s="3">
        <v>44</v>
      </c>
      <c r="P4967" s="1" t="s">
        <v>2</v>
      </c>
      <c r="Q4967" s="1">
        <v>3.5055499999999999</v>
      </c>
      <c r="R4967" s="3" t="s">
        <v>14989</v>
      </c>
      <c r="S4967" s="1">
        <v>90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10</v>
      </c>
      <c r="AC4967" s="3">
        <v>11</v>
      </c>
      <c r="AD4967" s="1">
        <v>7.9386037000000007E-2</v>
      </c>
      <c r="AE4967" s="1">
        <v>3.1693770937302697E-2</v>
      </c>
      <c r="AF4967" s="1">
        <v>1</v>
      </c>
      <c r="AG4967" s="1">
        <v>1</v>
      </c>
      <c r="AH4967" s="1">
        <v>11</v>
      </c>
      <c r="AI4967" s="1">
        <v>4</v>
      </c>
      <c r="AJ4967" s="1">
        <v>4</v>
      </c>
      <c r="AK4967" s="1">
        <v>51</v>
      </c>
    </row>
    <row r="4968" spans="1:37" x14ac:dyDescent="0.2">
      <c r="A4968" t="s">
        <v>4966</v>
      </c>
      <c r="B4968" t="s">
        <v>5510</v>
      </c>
      <c r="C4968" t="s">
        <v>5511</v>
      </c>
      <c r="D4968" t="s">
        <v>14662</v>
      </c>
      <c r="E4968" t="s">
        <v>9253</v>
      </c>
      <c r="F4968" s="35" t="s">
        <v>14677</v>
      </c>
      <c r="G4968" s="1" t="s">
        <v>5105</v>
      </c>
      <c r="H4968" s="1" t="s">
        <v>5105</v>
      </c>
      <c r="I4968" s="3">
        <v>1</v>
      </c>
      <c r="J4968" s="1">
        <v>0</v>
      </c>
      <c r="K4968" s="1">
        <v>0</v>
      </c>
      <c r="L4968" s="3">
        <v>1</v>
      </c>
      <c r="M4968" s="6">
        <v>147.5</v>
      </c>
      <c r="N4968" s="13">
        <v>147.5</v>
      </c>
      <c r="O4968" s="3">
        <v>44</v>
      </c>
      <c r="P4968" s="1" t="s">
        <v>2</v>
      </c>
      <c r="Q4968" s="1">
        <v>3.2854000000000001</v>
      </c>
      <c r="R4968" s="3" t="s">
        <v>14989</v>
      </c>
      <c r="S4968" s="1">
        <v>90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10</v>
      </c>
      <c r="AC4968" s="3">
        <v>11</v>
      </c>
      <c r="AD4968" s="1">
        <v>7.9386037000000007E-2</v>
      </c>
      <c r="AE4968" s="1">
        <v>3.1693770937302697E-2</v>
      </c>
      <c r="AF4968" s="1">
        <v>1</v>
      </c>
      <c r="AG4968" s="1">
        <v>1</v>
      </c>
      <c r="AH4968" s="1">
        <v>11</v>
      </c>
      <c r="AI4968" s="1">
        <v>2</v>
      </c>
      <c r="AJ4968" s="1">
        <v>2</v>
      </c>
      <c r="AK4968" s="1">
        <v>51</v>
      </c>
    </row>
    <row r="4969" spans="1:37" x14ac:dyDescent="0.2">
      <c r="A4969" t="s">
        <v>4967</v>
      </c>
      <c r="B4969" t="s">
        <v>5510</v>
      </c>
      <c r="C4969" t="s">
        <v>5511</v>
      </c>
      <c r="D4969" t="s">
        <v>14662</v>
      </c>
      <c r="E4969" t="s">
        <v>14678</v>
      </c>
      <c r="F4969" s="35" t="s">
        <v>14679</v>
      </c>
      <c r="G4969" s="1" t="s">
        <v>5105</v>
      </c>
      <c r="H4969" s="1" t="s">
        <v>5105</v>
      </c>
      <c r="I4969" s="3">
        <v>1</v>
      </c>
      <c r="J4969" s="1">
        <v>0</v>
      </c>
      <c r="K4969" s="1">
        <v>0</v>
      </c>
      <c r="L4969" s="3">
        <v>1</v>
      </c>
      <c r="M4969" s="6">
        <v>160</v>
      </c>
      <c r="N4969" s="13">
        <v>160</v>
      </c>
      <c r="O4969" s="3">
        <v>44</v>
      </c>
      <c r="P4969" s="1" t="s">
        <v>2</v>
      </c>
      <c r="Q4969" s="1">
        <v>4.0498000000000003</v>
      </c>
      <c r="R4969" s="3" t="s">
        <v>14989</v>
      </c>
      <c r="S4969" s="1">
        <v>90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10</v>
      </c>
      <c r="AC4969" s="3">
        <v>11</v>
      </c>
      <c r="AD4969" s="1">
        <v>7.9386037000000007E-2</v>
      </c>
      <c r="AE4969" s="1">
        <v>3.1693770937302697E-2</v>
      </c>
      <c r="AF4969" s="1">
        <v>1</v>
      </c>
      <c r="AG4969" s="1">
        <v>1</v>
      </c>
      <c r="AH4969" s="1">
        <v>11</v>
      </c>
      <c r="AI4969" s="1">
        <v>2</v>
      </c>
      <c r="AJ4969" s="1">
        <v>2</v>
      </c>
      <c r="AK4969" s="1">
        <v>51</v>
      </c>
    </row>
    <row r="4970" spans="1:37" x14ac:dyDescent="0.2">
      <c r="A4970" t="s">
        <v>4968</v>
      </c>
      <c r="B4970" t="s">
        <v>5510</v>
      </c>
      <c r="C4970" t="s">
        <v>5511</v>
      </c>
      <c r="D4970" t="s">
        <v>14662</v>
      </c>
      <c r="E4970" t="s">
        <v>14680</v>
      </c>
      <c r="F4970" s="35" t="s">
        <v>14681</v>
      </c>
      <c r="G4970" s="1" t="s">
        <v>5105</v>
      </c>
      <c r="H4970" s="1" t="s">
        <v>5105</v>
      </c>
      <c r="I4970" s="3">
        <v>1</v>
      </c>
      <c r="J4970" s="1">
        <v>0</v>
      </c>
      <c r="K4970" s="1">
        <v>0</v>
      </c>
      <c r="L4970" s="3">
        <v>1</v>
      </c>
      <c r="M4970" s="6">
        <v>197.8</v>
      </c>
      <c r="N4970" s="13">
        <v>197.8</v>
      </c>
      <c r="O4970" s="3">
        <v>44</v>
      </c>
      <c r="P4970" s="1">
        <v>2.3475000000000001</v>
      </c>
      <c r="Q4970" s="1">
        <v>2.3475000000000001</v>
      </c>
      <c r="R4970" s="3">
        <v>47</v>
      </c>
      <c r="S4970" s="1">
        <v>90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10</v>
      </c>
      <c r="AC4970" s="3">
        <v>11</v>
      </c>
      <c r="AD4970" s="1">
        <v>7.9386037000000007E-2</v>
      </c>
      <c r="AE4970" s="1">
        <v>3.1693770937302697E-2</v>
      </c>
      <c r="AF4970" s="1">
        <v>1</v>
      </c>
      <c r="AG4970" s="1">
        <v>1</v>
      </c>
      <c r="AH4970" s="1">
        <v>11</v>
      </c>
      <c r="AI4970" s="1">
        <v>3</v>
      </c>
      <c r="AJ4970" s="1">
        <v>3</v>
      </c>
      <c r="AK4970" s="1">
        <v>51</v>
      </c>
    </row>
    <row r="4971" spans="1:37" x14ac:dyDescent="0.2">
      <c r="A4971" t="s">
        <v>4969</v>
      </c>
      <c r="B4971" t="s">
        <v>5123</v>
      </c>
      <c r="C4971" t="s">
        <v>5131</v>
      </c>
      <c r="D4971" t="s">
        <v>14682</v>
      </c>
      <c r="E4971" t="s">
        <v>14683</v>
      </c>
      <c r="F4971" s="35" t="s">
        <v>14684</v>
      </c>
      <c r="G4971" s="1" t="s">
        <v>5104</v>
      </c>
      <c r="H4971" s="1" t="s">
        <v>5104</v>
      </c>
      <c r="I4971" s="3">
        <v>1</v>
      </c>
      <c r="J4971" s="1">
        <v>0</v>
      </c>
      <c r="K4971" s="1">
        <v>0</v>
      </c>
      <c r="L4971" s="3">
        <v>1</v>
      </c>
      <c r="M4971" s="6">
        <v>280</v>
      </c>
      <c r="N4971" s="13">
        <v>280</v>
      </c>
      <c r="O4971" s="3">
        <v>44</v>
      </c>
      <c r="P4971" s="1" t="s">
        <v>2</v>
      </c>
      <c r="Q4971" s="1">
        <v>3.5398000000000001</v>
      </c>
      <c r="R4971" s="3" t="s">
        <v>14989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10</v>
      </c>
      <c r="Z4971" s="1">
        <v>0</v>
      </c>
      <c r="AA4971" s="1">
        <v>80</v>
      </c>
      <c r="AB4971" s="1">
        <v>10</v>
      </c>
      <c r="AC4971" s="3">
        <v>11</v>
      </c>
      <c r="AD4971" s="1">
        <v>-4.9656449999999998E-2</v>
      </c>
      <c r="AE4971" s="1">
        <v>-3.7876457808100401E-2</v>
      </c>
      <c r="AF4971" s="1">
        <v>1</v>
      </c>
      <c r="AG4971" s="1">
        <v>1</v>
      </c>
      <c r="AH4971" s="1">
        <v>11</v>
      </c>
      <c r="AI4971" s="1">
        <v>1</v>
      </c>
      <c r="AJ4971" s="1">
        <v>1</v>
      </c>
      <c r="AK4971" s="1">
        <v>51</v>
      </c>
    </row>
    <row r="4972" spans="1:37" x14ac:dyDescent="0.2">
      <c r="A4972" t="s">
        <v>4970</v>
      </c>
      <c r="B4972" t="s">
        <v>5123</v>
      </c>
      <c r="C4972" t="s">
        <v>5131</v>
      </c>
      <c r="D4972" t="s">
        <v>14682</v>
      </c>
      <c r="E4972" t="s">
        <v>13430</v>
      </c>
      <c r="F4972" s="35" t="s">
        <v>14685</v>
      </c>
      <c r="G4972" s="1" t="s">
        <v>2</v>
      </c>
      <c r="H4972" s="1" t="s">
        <v>5104</v>
      </c>
      <c r="I4972" s="14" t="s">
        <v>14989</v>
      </c>
      <c r="J4972" s="1" t="s">
        <v>2</v>
      </c>
      <c r="K4972" s="1">
        <v>0</v>
      </c>
      <c r="L4972" s="14" t="s">
        <v>14989</v>
      </c>
      <c r="M4972" s="6">
        <v>225.7</v>
      </c>
      <c r="N4972" s="13">
        <v>225.7</v>
      </c>
      <c r="O4972" s="3">
        <v>44</v>
      </c>
      <c r="P4972" s="1" t="s">
        <v>2</v>
      </c>
      <c r="Q4972" s="1">
        <v>3.6059999999999999</v>
      </c>
      <c r="R4972" s="3" t="s">
        <v>14989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10</v>
      </c>
      <c r="Z4972" s="1">
        <v>0</v>
      </c>
      <c r="AA4972" s="1">
        <v>80</v>
      </c>
      <c r="AB4972" s="1">
        <v>10</v>
      </c>
      <c r="AC4972" s="3">
        <v>11</v>
      </c>
      <c r="AD4972" s="1">
        <v>-4.9656449999999998E-2</v>
      </c>
      <c r="AE4972" s="1">
        <v>-3.7876457808100401E-2</v>
      </c>
      <c r="AF4972" s="1">
        <v>1</v>
      </c>
      <c r="AG4972" s="1">
        <v>1</v>
      </c>
      <c r="AH4972" s="1">
        <v>11</v>
      </c>
      <c r="AI4972" s="1">
        <v>1</v>
      </c>
      <c r="AJ4972" s="1">
        <v>1</v>
      </c>
      <c r="AK4972" s="1">
        <v>51</v>
      </c>
    </row>
    <row r="4973" spans="1:37" x14ac:dyDescent="0.2">
      <c r="A4973" t="s">
        <v>4971</v>
      </c>
      <c r="B4973" t="s">
        <v>5123</v>
      </c>
      <c r="C4973" t="s">
        <v>5131</v>
      </c>
      <c r="D4973" t="s">
        <v>14682</v>
      </c>
      <c r="E4973" t="s">
        <v>14686</v>
      </c>
      <c r="F4973" s="35" t="s">
        <v>14687</v>
      </c>
      <c r="G4973" s="1" t="s">
        <v>5104</v>
      </c>
      <c r="H4973" s="1" t="s">
        <v>5104</v>
      </c>
      <c r="I4973" s="3">
        <v>1</v>
      </c>
      <c r="J4973" s="1">
        <v>0</v>
      </c>
      <c r="K4973" s="1">
        <v>0</v>
      </c>
      <c r="L4973" s="3">
        <v>1</v>
      </c>
      <c r="M4973" s="6">
        <v>183.6</v>
      </c>
      <c r="N4973" s="13">
        <v>183.6</v>
      </c>
      <c r="O4973" s="3">
        <v>44</v>
      </c>
      <c r="P4973" s="1">
        <v>2</v>
      </c>
      <c r="Q4973" s="1">
        <v>2</v>
      </c>
      <c r="R4973" s="3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10</v>
      </c>
      <c r="Z4973" s="1">
        <v>0</v>
      </c>
      <c r="AA4973" s="1">
        <v>80</v>
      </c>
      <c r="AB4973" s="1">
        <v>10</v>
      </c>
      <c r="AC4973" s="3">
        <v>11</v>
      </c>
      <c r="AD4973" s="1">
        <v>-4.9656449999999998E-2</v>
      </c>
      <c r="AE4973" s="1">
        <v>-3.7876457808100401E-2</v>
      </c>
      <c r="AF4973" s="1">
        <v>1</v>
      </c>
      <c r="AG4973" s="1">
        <v>1</v>
      </c>
      <c r="AH4973" s="1">
        <v>11</v>
      </c>
      <c r="AI4973" s="1">
        <v>1</v>
      </c>
      <c r="AJ4973" s="1">
        <v>1</v>
      </c>
      <c r="AK4973" s="1">
        <v>51</v>
      </c>
    </row>
    <row r="4974" spans="1:37" x14ac:dyDescent="0.2">
      <c r="A4974" t="s">
        <v>4972</v>
      </c>
      <c r="B4974" t="s">
        <v>5123</v>
      </c>
      <c r="C4974" t="s">
        <v>5131</v>
      </c>
      <c r="D4974" t="s">
        <v>14682</v>
      </c>
      <c r="E4974" t="s">
        <v>9677</v>
      </c>
      <c r="F4974" s="35" t="s">
        <v>14688</v>
      </c>
      <c r="G4974" s="1" t="s">
        <v>5104</v>
      </c>
      <c r="H4974" s="1" t="s">
        <v>5104</v>
      </c>
      <c r="I4974" s="3">
        <v>1</v>
      </c>
      <c r="J4974" s="1">
        <v>1</v>
      </c>
      <c r="K4974" s="1">
        <v>1</v>
      </c>
      <c r="L4974" s="3">
        <v>1</v>
      </c>
      <c r="M4974" s="6">
        <v>100</v>
      </c>
      <c r="N4974" s="13">
        <v>100</v>
      </c>
      <c r="O4974" s="3">
        <v>44</v>
      </c>
      <c r="P4974" s="1">
        <v>2.4350000000000001</v>
      </c>
      <c r="Q4974" s="1">
        <v>2.4350000000000001</v>
      </c>
      <c r="R4974" s="3">
        <v>47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10</v>
      </c>
      <c r="Z4974" s="1">
        <v>0</v>
      </c>
      <c r="AA4974" s="1">
        <v>80</v>
      </c>
      <c r="AB4974" s="1">
        <v>10</v>
      </c>
      <c r="AC4974" s="3">
        <v>11</v>
      </c>
      <c r="AD4974" s="1">
        <v>-4.9656449999999998E-2</v>
      </c>
      <c r="AE4974" s="1">
        <v>-3.7876457808100401E-2</v>
      </c>
      <c r="AF4974" s="1">
        <v>1</v>
      </c>
      <c r="AG4974" s="1">
        <v>1</v>
      </c>
      <c r="AH4974" s="1">
        <v>11</v>
      </c>
      <c r="AI4974" s="1">
        <v>2</v>
      </c>
      <c r="AJ4974" s="1">
        <v>2</v>
      </c>
      <c r="AK4974" s="1">
        <v>51</v>
      </c>
    </row>
    <row r="4975" spans="1:37" x14ac:dyDescent="0.2">
      <c r="A4975" t="s">
        <v>4973</v>
      </c>
      <c r="B4975" t="s">
        <v>5123</v>
      </c>
      <c r="C4975" t="s">
        <v>5131</v>
      </c>
      <c r="D4975" t="s">
        <v>14682</v>
      </c>
      <c r="E4975" t="s">
        <v>14689</v>
      </c>
      <c r="F4975" s="35" t="s">
        <v>14690</v>
      </c>
      <c r="G4975" s="1" t="s">
        <v>5104</v>
      </c>
      <c r="H4975" s="1" t="s">
        <v>5104</v>
      </c>
      <c r="I4975" s="3">
        <v>1</v>
      </c>
      <c r="J4975" s="1">
        <v>0</v>
      </c>
      <c r="K4975" s="1">
        <v>0</v>
      </c>
      <c r="L4975" s="3">
        <v>1</v>
      </c>
      <c r="M4975" s="6">
        <v>240</v>
      </c>
      <c r="N4975" s="13">
        <v>240</v>
      </c>
      <c r="O4975" s="3">
        <v>44</v>
      </c>
      <c r="P4975" s="1" t="s">
        <v>2</v>
      </c>
      <c r="Q4975" s="1">
        <v>4.0811000000000002</v>
      </c>
      <c r="R4975" s="3" t="s">
        <v>14989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10</v>
      </c>
      <c r="Z4975" s="1">
        <v>0</v>
      </c>
      <c r="AA4975" s="1">
        <v>80</v>
      </c>
      <c r="AB4975" s="1">
        <v>10</v>
      </c>
      <c r="AC4975" s="3">
        <v>11</v>
      </c>
      <c r="AD4975" s="1">
        <v>-4.9656449999999998E-2</v>
      </c>
      <c r="AE4975" s="1">
        <v>-3.7876457808100401E-2</v>
      </c>
      <c r="AF4975" s="1">
        <v>1</v>
      </c>
      <c r="AG4975" s="1">
        <v>1</v>
      </c>
      <c r="AH4975" s="1">
        <v>11</v>
      </c>
      <c r="AI4975" s="1">
        <v>1</v>
      </c>
      <c r="AJ4975" s="1">
        <v>1</v>
      </c>
      <c r="AK4975" s="1">
        <v>51</v>
      </c>
    </row>
    <row r="4976" spans="1:37" x14ac:dyDescent="0.2">
      <c r="A4976" t="s">
        <v>4974</v>
      </c>
      <c r="B4976" t="s">
        <v>5123</v>
      </c>
      <c r="C4976" t="s">
        <v>5131</v>
      </c>
      <c r="D4976" t="s">
        <v>14682</v>
      </c>
      <c r="E4976" t="s">
        <v>14691</v>
      </c>
      <c r="F4976" s="35" t="s">
        <v>14692</v>
      </c>
      <c r="G4976" s="1" t="s">
        <v>2</v>
      </c>
      <c r="H4976" s="1" t="s">
        <v>5104</v>
      </c>
      <c r="I4976" s="14" t="s">
        <v>14989</v>
      </c>
      <c r="J4976" s="1" t="s">
        <v>2</v>
      </c>
      <c r="K4976" s="1">
        <v>0</v>
      </c>
      <c r="L4976" s="14" t="s">
        <v>14989</v>
      </c>
      <c r="M4976" s="6">
        <v>280</v>
      </c>
      <c r="N4976" s="13">
        <v>280</v>
      </c>
      <c r="O4976" s="3">
        <v>44</v>
      </c>
      <c r="P4976" s="1">
        <v>2.4</v>
      </c>
      <c r="Q4976" s="1">
        <v>2.4</v>
      </c>
      <c r="R4976" s="3">
        <v>47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10</v>
      </c>
      <c r="Z4976" s="1">
        <v>0</v>
      </c>
      <c r="AA4976" s="1">
        <v>80</v>
      </c>
      <c r="AB4976" s="1">
        <v>10</v>
      </c>
      <c r="AC4976" s="3">
        <v>11</v>
      </c>
      <c r="AD4976" s="1">
        <v>-4.9656449999999998E-2</v>
      </c>
      <c r="AE4976" s="1">
        <v>-3.7876457808100401E-2</v>
      </c>
      <c r="AF4976" s="1">
        <v>1</v>
      </c>
      <c r="AG4976" s="1">
        <v>1</v>
      </c>
      <c r="AH4976" s="1">
        <v>11</v>
      </c>
      <c r="AI4976" s="1">
        <v>1</v>
      </c>
      <c r="AJ4976" s="1">
        <v>1</v>
      </c>
      <c r="AK4976" s="1">
        <v>51</v>
      </c>
    </row>
    <row r="4977" spans="1:37" x14ac:dyDescent="0.2">
      <c r="A4977" t="s">
        <v>4975</v>
      </c>
      <c r="B4977" t="s">
        <v>5123</v>
      </c>
      <c r="C4977" t="s">
        <v>5131</v>
      </c>
      <c r="D4977" t="s">
        <v>14682</v>
      </c>
      <c r="E4977" t="s">
        <v>7648</v>
      </c>
      <c r="F4977" s="35" t="s">
        <v>14693</v>
      </c>
      <c r="G4977" s="1" t="s">
        <v>2</v>
      </c>
      <c r="H4977" s="1" t="s">
        <v>5104</v>
      </c>
      <c r="I4977" s="14" t="s">
        <v>14989</v>
      </c>
      <c r="J4977" s="1" t="s">
        <v>2</v>
      </c>
      <c r="K4977" s="1">
        <v>0</v>
      </c>
      <c r="L4977" s="14" t="s">
        <v>14989</v>
      </c>
      <c r="M4977" s="6">
        <v>240</v>
      </c>
      <c r="N4977" s="13">
        <v>240</v>
      </c>
      <c r="O4977" s="3">
        <v>44</v>
      </c>
      <c r="P4977" s="1">
        <v>2.91</v>
      </c>
      <c r="Q4977" s="1">
        <v>2.91</v>
      </c>
      <c r="R4977" s="3">
        <v>47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10</v>
      </c>
      <c r="Z4977" s="1">
        <v>0</v>
      </c>
      <c r="AA4977" s="1">
        <v>80</v>
      </c>
      <c r="AB4977" s="1">
        <v>10</v>
      </c>
      <c r="AC4977" s="3">
        <v>11</v>
      </c>
      <c r="AD4977" s="1">
        <v>-4.9656449999999998E-2</v>
      </c>
      <c r="AE4977" s="1">
        <v>-3.7876457808100401E-2</v>
      </c>
      <c r="AF4977" s="1">
        <v>1</v>
      </c>
      <c r="AG4977" s="1">
        <v>1</v>
      </c>
      <c r="AH4977" s="1">
        <v>11</v>
      </c>
      <c r="AI4977" s="1">
        <v>2</v>
      </c>
      <c r="AJ4977" s="1">
        <v>2</v>
      </c>
      <c r="AK4977" s="1">
        <v>51</v>
      </c>
    </row>
    <row r="4978" spans="1:37" x14ac:dyDescent="0.2">
      <c r="A4978" t="s">
        <v>4976</v>
      </c>
      <c r="B4978" t="s">
        <v>5168</v>
      </c>
      <c r="C4978" t="s">
        <v>5605</v>
      </c>
      <c r="D4978" t="s">
        <v>14694</v>
      </c>
      <c r="E4978" t="s">
        <v>14695</v>
      </c>
      <c r="F4978" s="35" t="s">
        <v>14696</v>
      </c>
      <c r="G4978" s="1" t="s">
        <v>5104</v>
      </c>
      <c r="H4978" s="1" t="s">
        <v>5104</v>
      </c>
      <c r="I4978" s="3">
        <v>1</v>
      </c>
      <c r="J4978" s="1">
        <v>0</v>
      </c>
      <c r="K4978" s="1">
        <v>0</v>
      </c>
      <c r="L4978" s="3">
        <v>1</v>
      </c>
      <c r="M4978" s="6">
        <v>3.6</v>
      </c>
      <c r="N4978" s="13">
        <v>3.6</v>
      </c>
      <c r="O4978" s="3">
        <v>44</v>
      </c>
      <c r="P4978" s="1">
        <v>1.92</v>
      </c>
      <c r="Q4978" s="1">
        <v>1.92</v>
      </c>
      <c r="R4978" s="3">
        <v>47</v>
      </c>
      <c r="S4978" s="1">
        <v>100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3">
        <v>11</v>
      </c>
      <c r="AD4978" s="1">
        <v>9.9855619000000007E-2</v>
      </c>
      <c r="AE4978" s="1">
        <v>2.2143426940416801E-2</v>
      </c>
      <c r="AF4978" s="1">
        <v>4</v>
      </c>
      <c r="AG4978" s="2">
        <v>4</v>
      </c>
      <c r="AH4978" s="1">
        <v>11</v>
      </c>
      <c r="AI4978" s="1">
        <v>6</v>
      </c>
      <c r="AJ4978" s="1">
        <v>6</v>
      </c>
      <c r="AK4978" s="1">
        <v>51</v>
      </c>
    </row>
    <row r="4979" spans="1:37" x14ac:dyDescent="0.2">
      <c r="A4979" t="s">
        <v>4977</v>
      </c>
      <c r="B4979" t="s">
        <v>5168</v>
      </c>
      <c r="C4979" t="s">
        <v>5605</v>
      </c>
      <c r="D4979" t="s">
        <v>14694</v>
      </c>
      <c r="E4979" t="s">
        <v>14697</v>
      </c>
      <c r="F4979" s="35" t="s">
        <v>14698</v>
      </c>
      <c r="G4979" s="1" t="s">
        <v>5104</v>
      </c>
      <c r="H4979" s="1" t="s">
        <v>5104</v>
      </c>
      <c r="I4979" s="3">
        <v>1</v>
      </c>
      <c r="J4979" s="1">
        <v>0</v>
      </c>
      <c r="K4979" s="1">
        <v>0</v>
      </c>
      <c r="L4979" s="3">
        <v>1</v>
      </c>
      <c r="M4979" s="6">
        <v>7.6</v>
      </c>
      <c r="N4979" s="13">
        <v>7.6</v>
      </c>
      <c r="O4979" s="3">
        <v>44</v>
      </c>
      <c r="P4979" s="1">
        <v>2</v>
      </c>
      <c r="Q4979" s="1">
        <v>2</v>
      </c>
      <c r="R4979" s="3">
        <v>47</v>
      </c>
      <c r="S4979" s="1">
        <v>100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3">
        <v>11</v>
      </c>
      <c r="AD4979" s="1">
        <v>9.9855619000000007E-2</v>
      </c>
      <c r="AE4979" s="1">
        <v>2.2143426940416801E-2</v>
      </c>
      <c r="AF4979" s="1">
        <v>4</v>
      </c>
      <c r="AG4979" s="2">
        <v>4</v>
      </c>
      <c r="AH4979" s="1">
        <v>11</v>
      </c>
      <c r="AI4979" s="1">
        <v>6</v>
      </c>
      <c r="AJ4979" s="1">
        <v>6</v>
      </c>
      <c r="AK4979" s="1">
        <v>51</v>
      </c>
    </row>
    <row r="4980" spans="1:37" x14ac:dyDescent="0.2">
      <c r="A4980" t="s">
        <v>4978</v>
      </c>
      <c r="B4980" t="s">
        <v>5123</v>
      </c>
      <c r="C4980" t="s">
        <v>5222</v>
      </c>
      <c r="D4980" t="s">
        <v>14699</v>
      </c>
      <c r="E4980" t="s">
        <v>5717</v>
      </c>
      <c r="F4980" s="35" t="s">
        <v>14700</v>
      </c>
      <c r="G4980" s="1" t="s">
        <v>5104</v>
      </c>
      <c r="H4980" s="1" t="s">
        <v>5104</v>
      </c>
      <c r="I4980" s="3">
        <v>1</v>
      </c>
      <c r="J4980" s="1">
        <v>0</v>
      </c>
      <c r="K4980" s="1">
        <v>0</v>
      </c>
      <c r="L4980" s="3">
        <v>1</v>
      </c>
      <c r="M4980" s="6">
        <v>139.4</v>
      </c>
      <c r="N4980" s="13">
        <v>139.4</v>
      </c>
      <c r="O4980" s="3">
        <v>44</v>
      </c>
      <c r="P4980" s="1">
        <v>1</v>
      </c>
      <c r="Q4980" s="1">
        <v>1</v>
      </c>
      <c r="R4980" s="3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30</v>
      </c>
      <c r="Z4980" s="1">
        <v>0</v>
      </c>
      <c r="AA4980" s="1">
        <v>0</v>
      </c>
      <c r="AB4980" s="1">
        <v>70</v>
      </c>
      <c r="AC4980" s="3">
        <v>11</v>
      </c>
      <c r="AD4980" s="1">
        <v>-9.6893048999999995E-2</v>
      </c>
      <c r="AE4980" s="1">
        <v>1.50378915385933E-3</v>
      </c>
      <c r="AF4980" s="1">
        <v>1</v>
      </c>
      <c r="AG4980" s="1">
        <v>1</v>
      </c>
      <c r="AH4980" s="1">
        <v>11</v>
      </c>
      <c r="AI4980" s="1">
        <v>1</v>
      </c>
      <c r="AJ4980" s="1">
        <v>1</v>
      </c>
      <c r="AK4980" s="1">
        <v>51</v>
      </c>
    </row>
    <row r="4981" spans="1:37" x14ac:dyDescent="0.2">
      <c r="A4981" t="s">
        <v>4979</v>
      </c>
      <c r="B4981" t="s">
        <v>5123</v>
      </c>
      <c r="C4981" t="s">
        <v>5222</v>
      </c>
      <c r="D4981" t="s">
        <v>14699</v>
      </c>
      <c r="E4981" t="s">
        <v>14701</v>
      </c>
      <c r="F4981" s="35" t="s">
        <v>14702</v>
      </c>
      <c r="G4981" s="1" t="s">
        <v>5104</v>
      </c>
      <c r="H4981" s="1" t="s">
        <v>5104</v>
      </c>
      <c r="I4981" s="3">
        <v>1</v>
      </c>
      <c r="J4981" s="1">
        <v>1</v>
      </c>
      <c r="K4981" s="1">
        <v>1</v>
      </c>
      <c r="L4981" s="3">
        <v>1</v>
      </c>
      <c r="M4981" s="6">
        <v>70</v>
      </c>
      <c r="N4981" s="13">
        <v>70</v>
      </c>
      <c r="O4981" s="3">
        <v>44</v>
      </c>
      <c r="P4981" s="1" t="s">
        <v>2</v>
      </c>
      <c r="Q4981" s="1">
        <v>3.1204000000000001</v>
      </c>
      <c r="R4981" s="3" t="s">
        <v>14989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100</v>
      </c>
      <c r="AC4981" s="3">
        <v>11</v>
      </c>
      <c r="AD4981" s="1">
        <v>-9.0224465000000004E-2</v>
      </c>
      <c r="AE4981" s="1">
        <v>7.4363546281954601E-2</v>
      </c>
      <c r="AF4981" s="1">
        <v>1</v>
      </c>
      <c r="AG4981" s="1">
        <v>1</v>
      </c>
      <c r="AH4981" s="1">
        <v>11</v>
      </c>
      <c r="AI4981" s="1">
        <v>1</v>
      </c>
      <c r="AJ4981" s="1">
        <v>1</v>
      </c>
      <c r="AK4981" s="1">
        <v>51</v>
      </c>
    </row>
    <row r="4982" spans="1:37" x14ac:dyDescent="0.2">
      <c r="A4982" t="s">
        <v>4980</v>
      </c>
      <c r="B4982" t="s">
        <v>5123</v>
      </c>
      <c r="C4982" t="s">
        <v>5222</v>
      </c>
      <c r="D4982" t="s">
        <v>14699</v>
      </c>
      <c r="E4982" t="s">
        <v>14703</v>
      </c>
      <c r="F4982" s="35" t="s">
        <v>14704</v>
      </c>
      <c r="G4982" s="1" t="s">
        <v>5104</v>
      </c>
      <c r="H4982" s="1" t="s">
        <v>5104</v>
      </c>
      <c r="I4982" s="3">
        <v>1</v>
      </c>
      <c r="J4982" s="1">
        <v>0</v>
      </c>
      <c r="K4982" s="1">
        <v>0</v>
      </c>
      <c r="L4982" s="3">
        <v>1</v>
      </c>
      <c r="M4982" s="6">
        <v>65</v>
      </c>
      <c r="N4982" s="13">
        <v>65</v>
      </c>
      <c r="O4982" s="3">
        <v>44</v>
      </c>
      <c r="P4982" s="1" t="s">
        <v>2</v>
      </c>
      <c r="Q4982" s="1">
        <v>4.3764000000000003</v>
      </c>
      <c r="R4982" s="3" t="s">
        <v>14989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100</v>
      </c>
      <c r="AC4982" s="36">
        <v>1</v>
      </c>
      <c r="AD4982" s="1">
        <v>-9.0224465000000004E-2</v>
      </c>
      <c r="AE4982" s="1">
        <v>7.4363546281954601E-2</v>
      </c>
      <c r="AF4982" s="1" t="s">
        <v>2</v>
      </c>
      <c r="AG4982" s="1">
        <v>1</v>
      </c>
      <c r="AH4982" s="1" t="s">
        <v>14989</v>
      </c>
      <c r="AI4982" s="1">
        <v>2</v>
      </c>
      <c r="AJ4982" s="1">
        <v>2</v>
      </c>
      <c r="AK4982" s="1">
        <v>51</v>
      </c>
    </row>
    <row r="4983" spans="1:37" x14ac:dyDescent="0.2">
      <c r="A4983" t="s">
        <v>4981</v>
      </c>
      <c r="B4983" t="s">
        <v>5123</v>
      </c>
      <c r="C4983" t="s">
        <v>5222</v>
      </c>
      <c r="D4983" t="s">
        <v>14699</v>
      </c>
      <c r="E4983" t="s">
        <v>14705</v>
      </c>
      <c r="F4983" s="35" t="s">
        <v>14706</v>
      </c>
      <c r="G4983" s="1" t="s">
        <v>2</v>
      </c>
      <c r="H4983" s="1" t="s">
        <v>5104</v>
      </c>
      <c r="I4983" s="14" t="s">
        <v>14989</v>
      </c>
      <c r="J4983" s="1" t="s">
        <v>2</v>
      </c>
      <c r="K4983" s="1">
        <v>0</v>
      </c>
      <c r="L4983" s="14" t="s">
        <v>14989</v>
      </c>
      <c r="M4983" s="6">
        <v>139.4</v>
      </c>
      <c r="N4983" s="13">
        <v>139.4</v>
      </c>
      <c r="O4983" s="3">
        <v>44</v>
      </c>
      <c r="P4983" s="1">
        <v>2</v>
      </c>
      <c r="Q4983" s="1">
        <v>2</v>
      </c>
      <c r="R4983" s="3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30</v>
      </c>
      <c r="Z4983" s="1">
        <v>0</v>
      </c>
      <c r="AA4983" s="1">
        <v>0</v>
      </c>
      <c r="AB4983" s="1">
        <v>70</v>
      </c>
      <c r="AC4983" s="3">
        <v>11</v>
      </c>
      <c r="AD4983" s="1">
        <v>-9.6893048999999995E-2</v>
      </c>
      <c r="AE4983" s="1">
        <v>1.5037891538593399E-3</v>
      </c>
      <c r="AF4983" s="1">
        <v>1</v>
      </c>
      <c r="AG4983" s="1">
        <v>1</v>
      </c>
      <c r="AH4983" s="1">
        <v>11</v>
      </c>
      <c r="AI4983" s="1">
        <v>1</v>
      </c>
      <c r="AJ4983" s="1">
        <v>1</v>
      </c>
      <c r="AK4983" s="1">
        <v>51</v>
      </c>
    </row>
    <row r="4984" spans="1:37" x14ac:dyDescent="0.2">
      <c r="A4984" t="s">
        <v>4982</v>
      </c>
      <c r="B4984" t="s">
        <v>5123</v>
      </c>
      <c r="C4984" t="s">
        <v>12548</v>
      </c>
      <c r="D4984" t="s">
        <v>14707</v>
      </c>
      <c r="E4984" t="s">
        <v>5613</v>
      </c>
      <c r="F4984" s="35" t="s">
        <v>14708</v>
      </c>
      <c r="G4984" s="1" t="s">
        <v>5104</v>
      </c>
      <c r="H4984" s="1" t="s">
        <v>5104</v>
      </c>
      <c r="I4984" s="3">
        <v>1</v>
      </c>
      <c r="J4984" s="1">
        <v>0</v>
      </c>
      <c r="K4984" s="1">
        <v>0</v>
      </c>
      <c r="L4984" s="3">
        <v>1</v>
      </c>
      <c r="M4984" s="6">
        <v>24.5</v>
      </c>
      <c r="N4984" s="13">
        <v>24.5</v>
      </c>
      <c r="O4984" s="3">
        <v>44</v>
      </c>
      <c r="P4984" s="1">
        <v>2.5</v>
      </c>
      <c r="Q4984" s="1">
        <v>2.5</v>
      </c>
      <c r="R4984" s="3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40</v>
      </c>
      <c r="Z4984" s="1">
        <v>0</v>
      </c>
      <c r="AA4984" s="1">
        <v>30</v>
      </c>
      <c r="AB4984" s="1">
        <v>30</v>
      </c>
      <c r="AC4984" s="3">
        <v>11</v>
      </c>
      <c r="AD4984" s="1">
        <v>-8.2424935000000005E-2</v>
      </c>
      <c r="AE4984" s="1">
        <v>-5.4435516208564398E-2</v>
      </c>
      <c r="AF4984" s="1">
        <v>3</v>
      </c>
      <c r="AG4984" s="1">
        <v>3</v>
      </c>
      <c r="AH4984" s="1">
        <v>11</v>
      </c>
      <c r="AI4984" s="1">
        <v>3</v>
      </c>
      <c r="AJ4984" s="1">
        <v>3</v>
      </c>
      <c r="AK4984" s="1">
        <v>51</v>
      </c>
    </row>
    <row r="4985" spans="1:37" x14ac:dyDescent="0.2">
      <c r="A4985" t="s">
        <v>4983</v>
      </c>
      <c r="B4985" t="s">
        <v>5123</v>
      </c>
      <c r="C4985" t="s">
        <v>5124</v>
      </c>
      <c r="D4985" t="s">
        <v>14709</v>
      </c>
      <c r="E4985" t="s">
        <v>14710</v>
      </c>
      <c r="F4985" s="35" t="s">
        <v>14711</v>
      </c>
      <c r="G4985" s="1" t="s">
        <v>5104</v>
      </c>
      <c r="H4985" s="1" t="s">
        <v>5104</v>
      </c>
      <c r="I4985" s="3">
        <v>1</v>
      </c>
      <c r="J4985" s="1">
        <v>0</v>
      </c>
      <c r="K4985" s="1">
        <v>0</v>
      </c>
      <c r="L4985" s="3">
        <v>1</v>
      </c>
      <c r="M4985" s="6">
        <v>40.4</v>
      </c>
      <c r="N4985" s="13">
        <v>40.4</v>
      </c>
      <c r="O4985" s="3">
        <v>44</v>
      </c>
      <c r="P4985" s="1">
        <v>3.9474999999999998</v>
      </c>
      <c r="Q4985" s="1">
        <v>3.9474999999999998</v>
      </c>
      <c r="R4985" s="3">
        <v>47</v>
      </c>
      <c r="S4985" s="1">
        <v>100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3">
        <v>11</v>
      </c>
      <c r="AD4985" s="1">
        <v>9.9855619000000007E-2</v>
      </c>
      <c r="AE4985" s="1">
        <v>2.2143426940416801E-2</v>
      </c>
      <c r="AF4985" s="1">
        <v>1</v>
      </c>
      <c r="AG4985" s="1">
        <v>1</v>
      </c>
      <c r="AH4985" s="1">
        <v>11</v>
      </c>
      <c r="AI4985" s="1">
        <v>3</v>
      </c>
      <c r="AJ4985" s="1">
        <v>3</v>
      </c>
      <c r="AK4985" s="1">
        <v>51</v>
      </c>
    </row>
    <row r="4986" spans="1:37" x14ac:dyDescent="0.2">
      <c r="A4986" t="s">
        <v>4984</v>
      </c>
      <c r="B4986" t="s">
        <v>5123</v>
      </c>
      <c r="C4986" t="s">
        <v>5254</v>
      </c>
      <c r="D4986" t="s">
        <v>14712</v>
      </c>
      <c r="E4986" t="s">
        <v>14713</v>
      </c>
      <c r="F4986" s="35" t="s">
        <v>14714</v>
      </c>
      <c r="G4986" s="1" t="s">
        <v>5105</v>
      </c>
      <c r="H4986" s="1" t="s">
        <v>5105</v>
      </c>
      <c r="I4986" s="3">
        <v>1</v>
      </c>
      <c r="J4986" s="1">
        <v>0</v>
      </c>
      <c r="K4986" s="1">
        <v>0</v>
      </c>
      <c r="L4986" s="3">
        <v>1</v>
      </c>
      <c r="M4986" s="6">
        <v>313</v>
      </c>
      <c r="N4986" s="13">
        <v>313</v>
      </c>
      <c r="O4986" s="3">
        <v>44</v>
      </c>
      <c r="P4986" s="1">
        <v>5.4249999999999998</v>
      </c>
      <c r="Q4986" s="1">
        <v>5.4249999999999998</v>
      </c>
      <c r="R4986" s="3">
        <v>47</v>
      </c>
      <c r="S4986" s="1">
        <v>20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40</v>
      </c>
      <c r="AB4986" s="1">
        <v>40</v>
      </c>
      <c r="AC4986" s="3">
        <v>11</v>
      </c>
      <c r="AD4986" s="1">
        <v>-4.1695915E-2</v>
      </c>
      <c r="AE4986" s="1">
        <v>2.4389004042712999E-2</v>
      </c>
      <c r="AF4986" s="1">
        <v>1</v>
      </c>
      <c r="AG4986" s="1">
        <v>1</v>
      </c>
      <c r="AH4986" s="1">
        <v>11</v>
      </c>
      <c r="AI4986" s="1">
        <v>4</v>
      </c>
      <c r="AJ4986" s="1">
        <v>4</v>
      </c>
      <c r="AK4986" s="1">
        <v>51</v>
      </c>
    </row>
    <row r="4987" spans="1:37" x14ac:dyDescent="0.2">
      <c r="A4987" t="s">
        <v>4985</v>
      </c>
      <c r="B4987" t="s">
        <v>5123</v>
      </c>
      <c r="C4987" t="s">
        <v>5254</v>
      </c>
      <c r="D4987" t="s">
        <v>14712</v>
      </c>
      <c r="E4987" t="s">
        <v>14715</v>
      </c>
      <c r="F4987" s="35" t="s">
        <v>14716</v>
      </c>
      <c r="G4987" s="1" t="s">
        <v>5105</v>
      </c>
      <c r="H4987" s="1" t="s">
        <v>5105</v>
      </c>
      <c r="I4987" s="3">
        <v>1</v>
      </c>
      <c r="J4987" s="1">
        <v>0</v>
      </c>
      <c r="K4987" s="1">
        <v>0</v>
      </c>
      <c r="L4987" s="3">
        <v>1</v>
      </c>
      <c r="M4987" s="6">
        <v>280.5</v>
      </c>
      <c r="N4987" s="13">
        <v>280.5</v>
      </c>
      <c r="O4987" s="3">
        <v>44</v>
      </c>
      <c r="P4987" s="1">
        <v>5.64</v>
      </c>
      <c r="Q4987" s="1">
        <v>5.64</v>
      </c>
      <c r="R4987" s="3">
        <v>47</v>
      </c>
      <c r="S4987" s="1">
        <v>20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40</v>
      </c>
      <c r="AB4987" s="1">
        <v>40</v>
      </c>
      <c r="AC4987" s="3">
        <v>11</v>
      </c>
      <c r="AD4987" s="1">
        <v>-4.1695915E-2</v>
      </c>
      <c r="AE4987" s="1">
        <v>2.4389004042712999E-2</v>
      </c>
      <c r="AF4987" s="1">
        <v>1</v>
      </c>
      <c r="AG4987" s="1">
        <v>1</v>
      </c>
      <c r="AH4987" s="1">
        <v>11</v>
      </c>
      <c r="AI4987" s="1">
        <v>4</v>
      </c>
      <c r="AJ4987" s="1">
        <v>4</v>
      </c>
      <c r="AK4987" s="1">
        <v>51</v>
      </c>
    </row>
    <row r="4988" spans="1:37" x14ac:dyDescent="0.2">
      <c r="A4988" t="s">
        <v>4986</v>
      </c>
      <c r="B4988" t="s">
        <v>5123</v>
      </c>
      <c r="C4988" t="s">
        <v>5254</v>
      </c>
      <c r="D4988" t="s">
        <v>14712</v>
      </c>
      <c r="E4988" t="s">
        <v>6151</v>
      </c>
      <c r="F4988" s="35" t="s">
        <v>14717</v>
      </c>
      <c r="G4988" s="1" t="s">
        <v>5105</v>
      </c>
      <c r="H4988" s="1" t="s">
        <v>5105</v>
      </c>
      <c r="I4988" s="3">
        <v>1</v>
      </c>
      <c r="J4988" s="1">
        <v>0</v>
      </c>
      <c r="K4988" s="1">
        <v>0</v>
      </c>
      <c r="L4988" s="3">
        <v>1</v>
      </c>
      <c r="M4988" s="6">
        <v>300</v>
      </c>
      <c r="N4988" s="13">
        <v>300</v>
      </c>
      <c r="O4988" s="3">
        <v>44</v>
      </c>
      <c r="P4988" s="1">
        <v>6.5</v>
      </c>
      <c r="Q4988" s="1">
        <v>6.5</v>
      </c>
      <c r="R4988" s="3">
        <v>47</v>
      </c>
      <c r="S4988" s="1">
        <v>20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40</v>
      </c>
      <c r="AB4988" s="1">
        <v>40</v>
      </c>
      <c r="AC4988" s="3">
        <v>11</v>
      </c>
      <c r="AD4988" s="1">
        <v>-4.1695915E-2</v>
      </c>
      <c r="AE4988" s="1">
        <v>2.4389004042712999E-2</v>
      </c>
      <c r="AF4988" s="1">
        <v>1</v>
      </c>
      <c r="AG4988" s="1">
        <v>1</v>
      </c>
      <c r="AH4988" s="1">
        <v>11</v>
      </c>
      <c r="AI4988" s="1">
        <v>1</v>
      </c>
      <c r="AJ4988" s="1">
        <v>1</v>
      </c>
      <c r="AK4988" s="1">
        <v>51</v>
      </c>
    </row>
    <row r="4989" spans="1:37" x14ac:dyDescent="0.2">
      <c r="A4989" t="s">
        <v>4987</v>
      </c>
      <c r="B4989" t="s">
        <v>5123</v>
      </c>
      <c r="C4989" t="s">
        <v>5254</v>
      </c>
      <c r="D4989" t="s">
        <v>14712</v>
      </c>
      <c r="E4989" t="s">
        <v>6323</v>
      </c>
      <c r="F4989" s="35" t="s">
        <v>14718</v>
      </c>
      <c r="G4989" s="1" t="s">
        <v>5105</v>
      </c>
      <c r="H4989" s="1" t="s">
        <v>5105</v>
      </c>
      <c r="I4989" s="3">
        <v>1</v>
      </c>
      <c r="J4989" s="1">
        <v>0</v>
      </c>
      <c r="K4989" s="1">
        <v>0</v>
      </c>
      <c r="L4989" s="3">
        <v>1</v>
      </c>
      <c r="M4989" s="6">
        <v>154</v>
      </c>
      <c r="N4989" s="13">
        <v>154</v>
      </c>
      <c r="O4989" s="3">
        <v>44</v>
      </c>
      <c r="P4989" s="1">
        <v>8</v>
      </c>
      <c r="Q4989" s="1">
        <v>8</v>
      </c>
      <c r="R4989" s="3">
        <v>47</v>
      </c>
      <c r="S4989" s="1">
        <v>20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40</v>
      </c>
      <c r="AB4989" s="1">
        <v>40</v>
      </c>
      <c r="AC4989" s="3">
        <v>11</v>
      </c>
      <c r="AD4989" s="1">
        <v>-4.1695915E-2</v>
      </c>
      <c r="AE4989" s="1">
        <v>2.4389004042712999E-2</v>
      </c>
      <c r="AF4989" s="1">
        <v>1</v>
      </c>
      <c r="AG4989" s="1">
        <v>1</v>
      </c>
      <c r="AH4989" s="1">
        <v>11</v>
      </c>
      <c r="AI4989" s="1">
        <v>5</v>
      </c>
      <c r="AJ4989" s="1">
        <v>5</v>
      </c>
      <c r="AK4989" s="1">
        <v>51</v>
      </c>
    </row>
    <row r="4990" spans="1:37" x14ac:dyDescent="0.2">
      <c r="A4990" t="s">
        <v>4988</v>
      </c>
      <c r="B4990" t="s">
        <v>5123</v>
      </c>
      <c r="C4990" t="s">
        <v>5254</v>
      </c>
      <c r="D4990" t="s">
        <v>14712</v>
      </c>
      <c r="E4990" t="s">
        <v>14719</v>
      </c>
      <c r="F4990" s="35" t="s">
        <v>14720</v>
      </c>
      <c r="G4990" s="1" t="s">
        <v>5105</v>
      </c>
      <c r="H4990" s="1" t="s">
        <v>5105</v>
      </c>
      <c r="I4990" s="3">
        <v>1</v>
      </c>
      <c r="J4990" s="1">
        <v>0</v>
      </c>
      <c r="K4990" s="1">
        <v>0</v>
      </c>
      <c r="L4990" s="3">
        <v>1</v>
      </c>
      <c r="M4990" s="6">
        <v>493</v>
      </c>
      <c r="N4990" s="13">
        <v>493</v>
      </c>
      <c r="O4990" s="3">
        <v>44</v>
      </c>
      <c r="P4990" s="1">
        <v>3.54</v>
      </c>
      <c r="Q4990" s="1">
        <v>3.54</v>
      </c>
      <c r="R4990" s="3">
        <v>47</v>
      </c>
      <c r="S4990" s="1">
        <v>20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40</v>
      </c>
      <c r="AB4990" s="1">
        <v>40</v>
      </c>
      <c r="AC4990" s="3">
        <v>11</v>
      </c>
      <c r="AD4990" s="1">
        <v>-4.1695915E-2</v>
      </c>
      <c r="AE4990" s="1">
        <v>2.4389004042712999E-2</v>
      </c>
      <c r="AF4990" s="1">
        <v>1</v>
      </c>
      <c r="AG4990" s="1">
        <v>1</v>
      </c>
      <c r="AH4990" s="1">
        <v>11</v>
      </c>
      <c r="AI4990" s="1">
        <v>5</v>
      </c>
      <c r="AJ4990" s="1">
        <v>5</v>
      </c>
      <c r="AK4990" s="1">
        <v>51</v>
      </c>
    </row>
    <row r="4991" spans="1:37" x14ac:dyDescent="0.2">
      <c r="A4991" t="s">
        <v>4989</v>
      </c>
      <c r="B4991" t="s">
        <v>5123</v>
      </c>
      <c r="C4991" t="s">
        <v>5254</v>
      </c>
      <c r="D4991" t="s">
        <v>14712</v>
      </c>
      <c r="E4991" t="s">
        <v>8328</v>
      </c>
      <c r="F4991" s="35" t="s">
        <v>14721</v>
      </c>
      <c r="G4991" s="1" t="s">
        <v>5105</v>
      </c>
      <c r="H4991" s="1" t="s">
        <v>5105</v>
      </c>
      <c r="I4991" s="3">
        <v>1</v>
      </c>
      <c r="J4991" s="1">
        <v>0</v>
      </c>
      <c r="K4991" s="1">
        <v>0</v>
      </c>
      <c r="L4991" s="3">
        <v>1</v>
      </c>
      <c r="M4991" s="6">
        <v>453.6</v>
      </c>
      <c r="N4991" s="13">
        <v>453.6</v>
      </c>
      <c r="O4991" s="3">
        <v>44</v>
      </c>
      <c r="P4991" s="1">
        <v>5.8274999999999997</v>
      </c>
      <c r="Q4991" s="1">
        <v>5.8274999999999997</v>
      </c>
      <c r="R4991" s="3">
        <v>47</v>
      </c>
      <c r="S4991" s="1">
        <v>20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40</v>
      </c>
      <c r="AB4991" s="1">
        <v>40</v>
      </c>
      <c r="AC4991" s="3">
        <v>11</v>
      </c>
      <c r="AD4991" s="1">
        <v>-4.1695915E-2</v>
      </c>
      <c r="AE4991" s="1">
        <v>2.4389004042712999E-2</v>
      </c>
      <c r="AF4991" s="1">
        <v>1</v>
      </c>
      <c r="AG4991" s="1">
        <v>1</v>
      </c>
      <c r="AH4991" s="1">
        <v>11</v>
      </c>
      <c r="AI4991" s="1">
        <v>2</v>
      </c>
      <c r="AJ4991" s="1">
        <v>2</v>
      </c>
      <c r="AK4991" s="1">
        <v>51</v>
      </c>
    </row>
    <row r="4992" spans="1:37" x14ac:dyDescent="0.2">
      <c r="A4992" t="s">
        <v>4990</v>
      </c>
      <c r="B4992" t="s">
        <v>5123</v>
      </c>
      <c r="C4992" t="s">
        <v>5254</v>
      </c>
      <c r="D4992" t="s">
        <v>14712</v>
      </c>
      <c r="E4992" t="s">
        <v>5339</v>
      </c>
      <c r="F4992" s="35" t="s">
        <v>14722</v>
      </c>
      <c r="G4992" s="1" t="s">
        <v>5105</v>
      </c>
      <c r="H4992" s="1" t="s">
        <v>5105</v>
      </c>
      <c r="I4992" s="3">
        <v>1</v>
      </c>
      <c r="J4992" s="1">
        <v>0</v>
      </c>
      <c r="K4992" s="1">
        <v>0</v>
      </c>
      <c r="L4992" s="3">
        <v>1</v>
      </c>
      <c r="M4992" s="6">
        <v>165.4</v>
      </c>
      <c r="N4992" s="13">
        <v>165.4</v>
      </c>
      <c r="O4992" s="3">
        <v>44</v>
      </c>
      <c r="P4992" s="1">
        <v>8.1999999999999993</v>
      </c>
      <c r="Q4992" s="1">
        <v>8.1999999999999993</v>
      </c>
      <c r="R4992" s="3">
        <v>47</v>
      </c>
      <c r="S4992" s="1">
        <v>20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40</v>
      </c>
      <c r="AB4992" s="1">
        <v>40</v>
      </c>
      <c r="AC4992" s="3">
        <v>11</v>
      </c>
      <c r="AD4992" s="1">
        <v>-4.1695915E-2</v>
      </c>
      <c r="AE4992" s="1">
        <v>2.4389004042712999E-2</v>
      </c>
      <c r="AF4992" s="1">
        <v>1</v>
      </c>
      <c r="AG4992" s="1">
        <v>1</v>
      </c>
      <c r="AH4992" s="1">
        <v>11</v>
      </c>
      <c r="AI4992" s="1">
        <v>4</v>
      </c>
      <c r="AJ4992" s="1">
        <v>4</v>
      </c>
      <c r="AK4992" s="1">
        <v>51</v>
      </c>
    </row>
    <row r="4993" spans="1:37" x14ac:dyDescent="0.2">
      <c r="A4993" t="s">
        <v>4991</v>
      </c>
      <c r="B4993" t="s">
        <v>5123</v>
      </c>
      <c r="C4993" t="s">
        <v>5254</v>
      </c>
      <c r="D4993" t="s">
        <v>14712</v>
      </c>
      <c r="E4993" t="s">
        <v>14723</v>
      </c>
      <c r="F4993" s="35" t="s">
        <v>14724</v>
      </c>
      <c r="G4993" s="1" t="s">
        <v>5105</v>
      </c>
      <c r="H4993" s="1" t="s">
        <v>5105</v>
      </c>
      <c r="I4993" s="3">
        <v>1</v>
      </c>
      <c r="J4993" s="1">
        <v>0</v>
      </c>
      <c r="K4993" s="1">
        <v>0</v>
      </c>
      <c r="L4993" s="3">
        <v>1</v>
      </c>
      <c r="M4993" s="6">
        <v>760</v>
      </c>
      <c r="N4993" s="13">
        <v>760</v>
      </c>
      <c r="O4993" s="3">
        <v>44</v>
      </c>
      <c r="P4993" s="1">
        <v>6.4</v>
      </c>
      <c r="Q4993" s="1">
        <v>6.4</v>
      </c>
      <c r="R4993" s="3">
        <v>47</v>
      </c>
      <c r="S4993" s="1">
        <v>20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40</v>
      </c>
      <c r="AB4993" s="1">
        <v>40</v>
      </c>
      <c r="AC4993" s="3">
        <v>11</v>
      </c>
      <c r="AD4993" s="1">
        <v>-4.1695915E-2</v>
      </c>
      <c r="AE4993" s="1">
        <v>2.4389004042712999E-2</v>
      </c>
      <c r="AF4993" s="1">
        <v>1</v>
      </c>
      <c r="AG4993" s="1">
        <v>1</v>
      </c>
      <c r="AH4993" s="1">
        <v>11</v>
      </c>
      <c r="AI4993" s="1">
        <v>3</v>
      </c>
      <c r="AJ4993" s="1">
        <v>3</v>
      </c>
      <c r="AK4993" s="1">
        <v>51</v>
      </c>
    </row>
    <row r="4994" spans="1:37" x14ac:dyDescent="0.2">
      <c r="A4994" t="s">
        <v>4992</v>
      </c>
      <c r="B4994" t="s">
        <v>5123</v>
      </c>
      <c r="C4994" t="s">
        <v>5254</v>
      </c>
      <c r="D4994" t="s">
        <v>14712</v>
      </c>
      <c r="E4994" t="s">
        <v>12635</v>
      </c>
      <c r="F4994" s="35" t="s">
        <v>14725</v>
      </c>
      <c r="G4994" s="1" t="s">
        <v>5105</v>
      </c>
      <c r="H4994" s="1" t="s">
        <v>5105</v>
      </c>
      <c r="I4994" s="3">
        <v>1</v>
      </c>
      <c r="J4994" s="1">
        <v>0</v>
      </c>
      <c r="K4994" s="1">
        <v>0</v>
      </c>
      <c r="L4994" s="3">
        <v>1</v>
      </c>
      <c r="M4994" s="6">
        <v>406</v>
      </c>
      <c r="N4994" s="13">
        <v>406</v>
      </c>
      <c r="O4994" s="3">
        <v>44</v>
      </c>
      <c r="P4994" s="1">
        <v>7.41</v>
      </c>
      <c r="Q4994" s="1">
        <v>7.41</v>
      </c>
      <c r="R4994" s="3">
        <v>47</v>
      </c>
      <c r="S4994" s="1">
        <v>20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40</v>
      </c>
      <c r="AB4994" s="1">
        <v>40</v>
      </c>
      <c r="AC4994" s="3">
        <v>11</v>
      </c>
      <c r="AD4994" s="1">
        <v>-4.1695915E-2</v>
      </c>
      <c r="AE4994" s="1">
        <v>2.4389004042712999E-2</v>
      </c>
      <c r="AF4994" s="1">
        <v>1</v>
      </c>
      <c r="AG4994" s="1">
        <v>1</v>
      </c>
      <c r="AH4994" s="1">
        <v>11</v>
      </c>
      <c r="AI4994" s="1">
        <v>2</v>
      </c>
      <c r="AJ4994" s="1">
        <v>2</v>
      </c>
      <c r="AK4994" s="1">
        <v>51</v>
      </c>
    </row>
    <row r="4995" spans="1:37" x14ac:dyDescent="0.2">
      <c r="A4995" t="s">
        <v>4993</v>
      </c>
      <c r="B4995" t="s">
        <v>5123</v>
      </c>
      <c r="C4995" t="s">
        <v>5254</v>
      </c>
      <c r="D4995" t="s">
        <v>14712</v>
      </c>
      <c r="E4995" t="s">
        <v>6931</v>
      </c>
      <c r="F4995" s="35" t="s">
        <v>14726</v>
      </c>
      <c r="G4995" s="1" t="s">
        <v>5105</v>
      </c>
      <c r="H4995" s="1" t="s">
        <v>5105</v>
      </c>
      <c r="I4995" s="3">
        <v>1</v>
      </c>
      <c r="J4995" s="1">
        <v>0</v>
      </c>
      <c r="K4995" s="1">
        <v>0</v>
      </c>
      <c r="L4995" s="3">
        <v>1</v>
      </c>
      <c r="M4995" s="6">
        <v>213</v>
      </c>
      <c r="N4995" s="13">
        <v>213</v>
      </c>
      <c r="O4995" s="3">
        <v>44</v>
      </c>
      <c r="P4995" s="1">
        <v>8.4600000000000009</v>
      </c>
      <c r="Q4995" s="1">
        <v>8.4600000000000009</v>
      </c>
      <c r="R4995" s="3">
        <v>47</v>
      </c>
      <c r="S4995" s="1">
        <v>20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40</v>
      </c>
      <c r="AB4995" s="1">
        <v>40</v>
      </c>
      <c r="AC4995" s="3">
        <v>11</v>
      </c>
      <c r="AD4995" s="1">
        <v>-4.1695915E-2</v>
      </c>
      <c r="AE4995" s="1">
        <v>2.4389004042712999E-2</v>
      </c>
      <c r="AF4995" s="1">
        <v>1</v>
      </c>
      <c r="AG4995" s="1">
        <v>1</v>
      </c>
      <c r="AH4995" s="1">
        <v>11</v>
      </c>
      <c r="AI4995" s="1">
        <v>2</v>
      </c>
      <c r="AJ4995" s="1">
        <v>2</v>
      </c>
      <c r="AK4995" s="1">
        <v>51</v>
      </c>
    </row>
    <row r="4996" spans="1:37" x14ac:dyDescent="0.2">
      <c r="A4996" t="s">
        <v>4994</v>
      </c>
      <c r="B4996" t="s">
        <v>5123</v>
      </c>
      <c r="C4996" t="s">
        <v>5254</v>
      </c>
      <c r="D4996" t="s">
        <v>14712</v>
      </c>
      <c r="E4996" t="s">
        <v>8731</v>
      </c>
      <c r="F4996" s="35" t="s">
        <v>14727</v>
      </c>
      <c r="G4996" s="1" t="s">
        <v>5105</v>
      </c>
      <c r="H4996" s="1" t="s">
        <v>5105</v>
      </c>
      <c r="I4996" s="3">
        <v>1</v>
      </c>
      <c r="J4996" s="1">
        <v>0</v>
      </c>
      <c r="K4996" s="1">
        <v>0</v>
      </c>
      <c r="L4996" s="3">
        <v>1</v>
      </c>
      <c r="M4996" s="6">
        <v>840</v>
      </c>
      <c r="N4996" s="13">
        <v>840</v>
      </c>
      <c r="O4996" s="3">
        <v>44</v>
      </c>
      <c r="P4996" s="1">
        <v>7.77</v>
      </c>
      <c r="Q4996" s="1">
        <v>7.77</v>
      </c>
      <c r="R4996" s="3">
        <v>47</v>
      </c>
      <c r="S4996" s="1">
        <v>20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40</v>
      </c>
      <c r="AB4996" s="1">
        <v>40</v>
      </c>
      <c r="AC4996" s="3">
        <v>11</v>
      </c>
      <c r="AD4996" s="1">
        <v>-4.1695915E-2</v>
      </c>
      <c r="AE4996" s="1">
        <v>2.4389004042712999E-2</v>
      </c>
      <c r="AF4996" s="1">
        <v>1</v>
      </c>
      <c r="AG4996" s="1">
        <v>1</v>
      </c>
      <c r="AH4996" s="1">
        <v>11</v>
      </c>
      <c r="AI4996" s="1">
        <v>2</v>
      </c>
      <c r="AJ4996" s="1">
        <v>2</v>
      </c>
      <c r="AK4996" s="1">
        <v>51</v>
      </c>
    </row>
    <row r="4997" spans="1:37" x14ac:dyDescent="0.2">
      <c r="A4997" t="s">
        <v>4995</v>
      </c>
      <c r="B4997" t="s">
        <v>5123</v>
      </c>
      <c r="C4997" t="s">
        <v>5254</v>
      </c>
      <c r="D4997" t="s">
        <v>14712</v>
      </c>
      <c r="E4997" t="s">
        <v>14728</v>
      </c>
      <c r="F4997" s="35" t="s">
        <v>14729</v>
      </c>
      <c r="G4997" s="1" t="s">
        <v>5105</v>
      </c>
      <c r="H4997" s="1" t="s">
        <v>5105</v>
      </c>
      <c r="I4997" s="3">
        <v>1</v>
      </c>
      <c r="J4997" s="1">
        <v>0</v>
      </c>
      <c r="K4997" s="1">
        <v>0</v>
      </c>
      <c r="L4997" s="3">
        <v>1</v>
      </c>
      <c r="M4997" s="6">
        <v>207.5</v>
      </c>
      <c r="N4997" s="13">
        <v>207.5</v>
      </c>
      <c r="O4997" s="3">
        <v>44</v>
      </c>
      <c r="P4997" s="1">
        <v>7.88</v>
      </c>
      <c r="Q4997" s="1">
        <v>7.88</v>
      </c>
      <c r="R4997" s="3">
        <v>47</v>
      </c>
      <c r="S4997" s="1">
        <v>20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40</v>
      </c>
      <c r="AB4997" s="1">
        <v>40</v>
      </c>
      <c r="AC4997" s="3">
        <v>11</v>
      </c>
      <c r="AD4997" s="1">
        <v>-4.1695915E-2</v>
      </c>
      <c r="AE4997" s="1">
        <v>2.4389004042712999E-2</v>
      </c>
      <c r="AF4997" s="1">
        <v>1</v>
      </c>
      <c r="AG4997" s="1">
        <v>1</v>
      </c>
      <c r="AH4997" s="1">
        <v>11</v>
      </c>
      <c r="AI4997" s="1">
        <v>2</v>
      </c>
      <c r="AJ4997" s="1">
        <v>2</v>
      </c>
      <c r="AK4997" s="1">
        <v>51</v>
      </c>
    </row>
    <row r="4998" spans="1:37" x14ac:dyDescent="0.2">
      <c r="A4998" t="s">
        <v>4996</v>
      </c>
      <c r="B4998" t="s">
        <v>5181</v>
      </c>
      <c r="C4998" t="s">
        <v>5824</v>
      </c>
      <c r="D4998" t="s">
        <v>14730</v>
      </c>
      <c r="E4998" t="s">
        <v>14731</v>
      </c>
      <c r="F4998" s="35" t="s">
        <v>14732</v>
      </c>
      <c r="G4998" s="1" t="s">
        <v>5104</v>
      </c>
      <c r="H4998" s="1" t="s">
        <v>5104</v>
      </c>
      <c r="I4998" s="3">
        <v>1</v>
      </c>
      <c r="J4998" s="1">
        <v>1</v>
      </c>
      <c r="K4998" s="1">
        <v>1</v>
      </c>
      <c r="L4998" s="3">
        <v>1</v>
      </c>
      <c r="M4998" s="6">
        <v>3833.7</v>
      </c>
      <c r="N4998" s="13">
        <v>3833.7</v>
      </c>
      <c r="O4998" s="3">
        <v>44</v>
      </c>
      <c r="P4998" s="1">
        <v>3.8025000000000002</v>
      </c>
      <c r="Q4998" s="1">
        <v>3.8025000000000002</v>
      </c>
      <c r="R4998" s="3">
        <v>47</v>
      </c>
      <c r="S4998" s="1">
        <v>10</v>
      </c>
      <c r="T4998" s="1">
        <v>0</v>
      </c>
      <c r="U4998" s="1">
        <v>0</v>
      </c>
      <c r="V4998" s="1">
        <v>0</v>
      </c>
      <c r="W4998" s="1">
        <v>30</v>
      </c>
      <c r="X4998" s="1">
        <v>0</v>
      </c>
      <c r="Y4998" s="1">
        <v>20</v>
      </c>
      <c r="Z4998" s="1">
        <v>0</v>
      </c>
      <c r="AA4998" s="1">
        <v>20</v>
      </c>
      <c r="AB4998" s="1">
        <v>20</v>
      </c>
      <c r="AC4998" s="3">
        <v>11</v>
      </c>
      <c r="AD4998" s="1">
        <v>-4.3943013000000003E-2</v>
      </c>
      <c r="AE4998" s="1">
        <v>-3.6993709745555402E-2</v>
      </c>
      <c r="AF4998" s="1">
        <v>1</v>
      </c>
      <c r="AG4998" s="1">
        <v>1</v>
      </c>
      <c r="AH4998" s="1">
        <v>11</v>
      </c>
      <c r="AI4998" s="1">
        <v>9</v>
      </c>
      <c r="AJ4998" s="1">
        <v>9</v>
      </c>
      <c r="AK4998" s="1">
        <v>51</v>
      </c>
    </row>
    <row r="4999" spans="1:37" x14ac:dyDescent="0.2">
      <c r="A4999" t="s">
        <v>4997</v>
      </c>
      <c r="B4999" t="s">
        <v>5181</v>
      </c>
      <c r="C4999" t="s">
        <v>5824</v>
      </c>
      <c r="D4999" t="s">
        <v>14730</v>
      </c>
      <c r="E4999" t="s">
        <v>5687</v>
      </c>
      <c r="F4999" s="35" t="s">
        <v>14733</v>
      </c>
      <c r="G4999" s="1" t="s">
        <v>5104</v>
      </c>
      <c r="H4999" s="1" t="s">
        <v>5104</v>
      </c>
      <c r="I4999" s="3">
        <v>1</v>
      </c>
      <c r="J4999" s="1">
        <v>1</v>
      </c>
      <c r="K4999" s="1">
        <v>1</v>
      </c>
      <c r="L4999" s="3">
        <v>1</v>
      </c>
      <c r="M4999" s="6">
        <v>1896</v>
      </c>
      <c r="N4999" s="13">
        <v>1896</v>
      </c>
      <c r="O4999" s="3">
        <v>44</v>
      </c>
      <c r="P4999" s="1">
        <v>2.2774999999999999</v>
      </c>
      <c r="Q4999" s="1">
        <v>2.2774999999999999</v>
      </c>
      <c r="R4999" s="3">
        <v>47</v>
      </c>
      <c r="S4999" s="1">
        <v>10</v>
      </c>
      <c r="T4999" s="1">
        <v>0</v>
      </c>
      <c r="U4999" s="1">
        <v>0</v>
      </c>
      <c r="V4999" s="1">
        <v>0</v>
      </c>
      <c r="W4999" s="1">
        <v>30</v>
      </c>
      <c r="X4999" s="1">
        <v>0</v>
      </c>
      <c r="Y4999" s="1">
        <v>20</v>
      </c>
      <c r="Z4999" s="1">
        <v>0</v>
      </c>
      <c r="AA4999" s="1">
        <v>20</v>
      </c>
      <c r="AB4999" s="1">
        <v>20</v>
      </c>
      <c r="AC4999" s="3">
        <v>11</v>
      </c>
      <c r="AD4999" s="1">
        <v>-4.3943013000000003E-2</v>
      </c>
      <c r="AE4999" s="1">
        <v>-3.6993709745555402E-2</v>
      </c>
      <c r="AF4999" s="1">
        <v>1</v>
      </c>
      <c r="AG4999" s="1">
        <v>1</v>
      </c>
      <c r="AH4999" s="1">
        <v>11</v>
      </c>
      <c r="AI4999" s="1">
        <v>6</v>
      </c>
      <c r="AJ4999" s="1">
        <v>6</v>
      </c>
      <c r="AK4999" s="1">
        <v>51</v>
      </c>
    </row>
    <row r="5000" spans="1:37" x14ac:dyDescent="0.2">
      <c r="A5000" t="s">
        <v>4998</v>
      </c>
      <c r="B5000" t="s">
        <v>5168</v>
      </c>
      <c r="C5000" t="s">
        <v>5481</v>
      </c>
      <c r="D5000" t="s">
        <v>14734</v>
      </c>
      <c r="E5000" t="s">
        <v>14735</v>
      </c>
      <c r="F5000" s="35" t="s">
        <v>14736</v>
      </c>
      <c r="G5000" s="1" t="s">
        <v>5104</v>
      </c>
      <c r="H5000" s="1" t="s">
        <v>5104</v>
      </c>
      <c r="I5000" s="3">
        <v>1</v>
      </c>
      <c r="J5000" s="1">
        <v>0</v>
      </c>
      <c r="K5000" s="1">
        <v>0</v>
      </c>
      <c r="L5000" s="3">
        <v>1</v>
      </c>
      <c r="M5000" s="6">
        <v>16.7</v>
      </c>
      <c r="N5000" s="13">
        <v>16.7</v>
      </c>
      <c r="O5000" s="3">
        <v>44</v>
      </c>
      <c r="P5000" s="1">
        <v>0.995</v>
      </c>
      <c r="Q5000" s="1">
        <v>0.995</v>
      </c>
      <c r="R5000" s="3">
        <v>47</v>
      </c>
      <c r="S5000" s="1">
        <v>10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80</v>
      </c>
      <c r="Z5000" s="1">
        <v>10</v>
      </c>
      <c r="AA5000" s="1">
        <v>0</v>
      </c>
      <c r="AB5000" s="1">
        <v>0</v>
      </c>
      <c r="AC5000" s="3">
        <v>11</v>
      </c>
      <c r="AD5000" s="1">
        <v>-1.3268904999999999E-2</v>
      </c>
      <c r="AE5000" s="1">
        <v>-0.108765903987405</v>
      </c>
      <c r="AF5000" s="1">
        <v>3</v>
      </c>
      <c r="AG5000" s="1">
        <v>3</v>
      </c>
      <c r="AH5000" s="1">
        <v>11</v>
      </c>
      <c r="AI5000" s="1">
        <v>4</v>
      </c>
      <c r="AJ5000" s="1">
        <v>4</v>
      </c>
      <c r="AK5000" s="1">
        <v>51</v>
      </c>
    </row>
    <row r="5001" spans="1:37" x14ac:dyDescent="0.2">
      <c r="A5001" t="s">
        <v>4999</v>
      </c>
      <c r="B5001" t="s">
        <v>5168</v>
      </c>
      <c r="C5001" t="s">
        <v>5481</v>
      </c>
      <c r="D5001" t="s">
        <v>14734</v>
      </c>
      <c r="E5001" t="s">
        <v>14737</v>
      </c>
      <c r="F5001" s="35" t="s">
        <v>14738</v>
      </c>
      <c r="G5001" s="1" t="s">
        <v>5104</v>
      </c>
      <c r="H5001" s="1" t="s">
        <v>5104</v>
      </c>
      <c r="I5001" s="3">
        <v>1</v>
      </c>
      <c r="J5001" s="1">
        <v>0</v>
      </c>
      <c r="K5001" s="1">
        <v>0</v>
      </c>
      <c r="L5001" s="3">
        <v>1</v>
      </c>
      <c r="M5001" s="6">
        <v>16.899999999999999</v>
      </c>
      <c r="N5001" s="13">
        <v>16.899999999999999</v>
      </c>
      <c r="O5001" s="3">
        <v>44</v>
      </c>
      <c r="P5001" s="1">
        <v>0.98</v>
      </c>
      <c r="Q5001" s="1">
        <v>0.98</v>
      </c>
      <c r="R5001" s="3">
        <v>47</v>
      </c>
      <c r="S5001" s="1">
        <v>10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80</v>
      </c>
      <c r="Z5001" s="1">
        <v>10</v>
      </c>
      <c r="AA5001" s="1">
        <v>0</v>
      </c>
      <c r="AB5001" s="1">
        <v>0</v>
      </c>
      <c r="AC5001" s="3">
        <v>11</v>
      </c>
      <c r="AD5001" s="1">
        <v>-1.3268904999999999E-2</v>
      </c>
      <c r="AE5001" s="1">
        <v>-0.108765903987405</v>
      </c>
      <c r="AF5001" s="1">
        <v>3</v>
      </c>
      <c r="AG5001" s="1">
        <v>3</v>
      </c>
      <c r="AH5001" s="1">
        <v>11</v>
      </c>
      <c r="AI5001" s="1">
        <v>2</v>
      </c>
      <c r="AJ5001" s="1">
        <v>2</v>
      </c>
      <c r="AK5001" s="1">
        <v>51</v>
      </c>
    </row>
    <row r="5002" spans="1:37" x14ac:dyDescent="0.2">
      <c r="A5002" t="s">
        <v>5000</v>
      </c>
      <c r="B5002" t="s">
        <v>5510</v>
      </c>
      <c r="C5002" t="s">
        <v>5511</v>
      </c>
      <c r="D5002" t="s">
        <v>14739</v>
      </c>
      <c r="E5002" t="s">
        <v>7815</v>
      </c>
      <c r="F5002" s="35" t="s">
        <v>14740</v>
      </c>
      <c r="G5002" s="1" t="s">
        <v>5105</v>
      </c>
      <c r="H5002" s="1" t="s">
        <v>5105</v>
      </c>
      <c r="I5002" s="3">
        <v>1</v>
      </c>
      <c r="J5002" s="1">
        <v>0</v>
      </c>
      <c r="K5002" s="1">
        <v>0</v>
      </c>
      <c r="L5002" s="3">
        <v>1</v>
      </c>
      <c r="M5002" s="6">
        <v>350</v>
      </c>
      <c r="N5002" s="13">
        <v>350</v>
      </c>
      <c r="O5002" s="3">
        <v>44</v>
      </c>
      <c r="P5002" s="1">
        <v>1.7675000000000001</v>
      </c>
      <c r="Q5002" s="1">
        <v>1.7675000000000001</v>
      </c>
      <c r="R5002" s="3">
        <v>47</v>
      </c>
      <c r="S5002" s="1">
        <v>60</v>
      </c>
      <c r="T5002" s="1">
        <v>0</v>
      </c>
      <c r="U5002" s="1">
        <v>0</v>
      </c>
      <c r="V5002" s="1">
        <v>0</v>
      </c>
      <c r="W5002" s="1">
        <v>20</v>
      </c>
      <c r="X5002" s="1">
        <v>0</v>
      </c>
      <c r="Y5002" s="1">
        <v>10</v>
      </c>
      <c r="Z5002" s="1">
        <v>0</v>
      </c>
      <c r="AA5002" s="1">
        <v>0</v>
      </c>
      <c r="AB5002" s="1">
        <v>10</v>
      </c>
      <c r="AC5002" s="3">
        <v>11</v>
      </c>
      <c r="AD5002" s="1">
        <v>5.7908332999999999E-2</v>
      </c>
      <c r="AE5002" s="1">
        <v>3.3798319763911702E-4</v>
      </c>
      <c r="AF5002" s="1">
        <v>2</v>
      </c>
      <c r="AG5002" s="1">
        <v>2</v>
      </c>
      <c r="AH5002" s="1">
        <v>11</v>
      </c>
      <c r="AI5002" s="1">
        <v>2</v>
      </c>
      <c r="AJ5002" s="1">
        <v>2</v>
      </c>
      <c r="AK5002" s="1">
        <v>51</v>
      </c>
    </row>
    <row r="5003" spans="1:37" x14ac:dyDescent="0.2">
      <c r="A5003" t="s">
        <v>5001</v>
      </c>
      <c r="B5003" t="s">
        <v>5123</v>
      </c>
      <c r="C5003" t="s">
        <v>5124</v>
      </c>
      <c r="D5003" t="s">
        <v>14741</v>
      </c>
      <c r="E5003" t="s">
        <v>14742</v>
      </c>
      <c r="F5003" s="35" t="s">
        <v>14743</v>
      </c>
      <c r="G5003" s="1" t="s">
        <v>5104</v>
      </c>
      <c r="H5003" s="1" t="s">
        <v>5104</v>
      </c>
      <c r="I5003" s="3">
        <v>1</v>
      </c>
      <c r="J5003" s="1">
        <v>0</v>
      </c>
      <c r="K5003" s="1">
        <v>0</v>
      </c>
      <c r="L5003" s="3">
        <v>1</v>
      </c>
      <c r="M5003" s="6">
        <v>664.5</v>
      </c>
      <c r="N5003" s="13">
        <v>664.5</v>
      </c>
      <c r="O5003" s="3">
        <v>44</v>
      </c>
      <c r="P5003" s="1">
        <v>4.3</v>
      </c>
      <c r="Q5003" s="1">
        <v>4.3</v>
      </c>
      <c r="R5003" s="3">
        <v>47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50</v>
      </c>
      <c r="Z5003" s="1">
        <v>0</v>
      </c>
      <c r="AA5003" s="1">
        <v>30</v>
      </c>
      <c r="AB5003" s="1">
        <v>20</v>
      </c>
      <c r="AC5003" s="3">
        <v>11</v>
      </c>
      <c r="AD5003" s="1">
        <v>-7.2760540999999998E-2</v>
      </c>
      <c r="AE5003" s="1">
        <v>-7.5484126593665504E-2</v>
      </c>
      <c r="AF5003" s="1">
        <v>2</v>
      </c>
      <c r="AG5003" s="1">
        <v>2</v>
      </c>
      <c r="AH5003" s="1">
        <v>11</v>
      </c>
      <c r="AI5003" s="1">
        <v>3</v>
      </c>
      <c r="AJ5003" s="1">
        <v>3</v>
      </c>
      <c r="AK5003" s="1">
        <v>51</v>
      </c>
    </row>
    <row r="5004" spans="1:37" x14ac:dyDescent="0.2">
      <c r="A5004" t="s">
        <v>5002</v>
      </c>
      <c r="B5004" t="s">
        <v>5123</v>
      </c>
      <c r="C5004" t="s">
        <v>5124</v>
      </c>
      <c r="D5004" t="s">
        <v>14741</v>
      </c>
      <c r="E5004" t="s">
        <v>8838</v>
      </c>
      <c r="F5004" s="35" t="s">
        <v>14744</v>
      </c>
      <c r="G5004" s="1" t="s">
        <v>2</v>
      </c>
      <c r="H5004" s="1" t="s">
        <v>5104</v>
      </c>
      <c r="I5004" s="14" t="s">
        <v>14989</v>
      </c>
      <c r="J5004" s="1" t="s">
        <v>2</v>
      </c>
      <c r="K5004" s="1">
        <v>0</v>
      </c>
      <c r="L5004" s="14" t="s">
        <v>14989</v>
      </c>
      <c r="M5004" s="6" t="s">
        <v>2</v>
      </c>
      <c r="N5004" s="13">
        <v>428.2</v>
      </c>
      <c r="O5004" s="3" t="s">
        <v>14989</v>
      </c>
      <c r="P5004" s="1" t="s">
        <v>2</v>
      </c>
      <c r="Q5004" s="1">
        <v>3.6494</v>
      </c>
      <c r="R5004" s="3" t="s">
        <v>14989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50</v>
      </c>
      <c r="Z5004" s="1">
        <v>0</v>
      </c>
      <c r="AA5004" s="1">
        <v>30</v>
      </c>
      <c r="AB5004" s="1">
        <v>20</v>
      </c>
      <c r="AC5004" s="3">
        <v>11</v>
      </c>
      <c r="AD5004" s="1">
        <v>-7.2760540999999998E-2</v>
      </c>
      <c r="AE5004" s="1">
        <v>-7.5484126593665504E-2</v>
      </c>
      <c r="AF5004" s="1">
        <v>2</v>
      </c>
      <c r="AG5004" s="1">
        <v>2</v>
      </c>
      <c r="AH5004" s="1">
        <v>11</v>
      </c>
      <c r="AI5004" s="1">
        <v>1</v>
      </c>
      <c r="AJ5004" s="1">
        <v>1</v>
      </c>
      <c r="AK5004" s="1">
        <v>51</v>
      </c>
    </row>
    <row r="5005" spans="1:37" x14ac:dyDescent="0.2">
      <c r="A5005" t="s">
        <v>5003</v>
      </c>
      <c r="B5005" t="s">
        <v>5123</v>
      </c>
      <c r="C5005" t="s">
        <v>5124</v>
      </c>
      <c r="D5005" t="s">
        <v>14741</v>
      </c>
      <c r="E5005" t="s">
        <v>14745</v>
      </c>
      <c r="F5005" s="35" t="s">
        <v>14746</v>
      </c>
      <c r="G5005" s="1" t="s">
        <v>5104</v>
      </c>
      <c r="H5005" s="1" t="s">
        <v>5104</v>
      </c>
      <c r="I5005" s="3">
        <v>1</v>
      </c>
      <c r="J5005" s="1">
        <v>1</v>
      </c>
      <c r="K5005" s="1">
        <v>1</v>
      </c>
      <c r="L5005" s="3">
        <v>1</v>
      </c>
      <c r="M5005" s="6">
        <v>606.79999999999995</v>
      </c>
      <c r="N5005" s="13">
        <v>606.79999999999995</v>
      </c>
      <c r="O5005" s="3">
        <v>44</v>
      </c>
      <c r="P5005" s="1">
        <v>1.61</v>
      </c>
      <c r="Q5005" s="1">
        <v>1.61</v>
      </c>
      <c r="R5005" s="3">
        <v>47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50</v>
      </c>
      <c r="Z5005" s="1">
        <v>0</v>
      </c>
      <c r="AA5005" s="1">
        <v>30</v>
      </c>
      <c r="AB5005" s="1">
        <v>20</v>
      </c>
      <c r="AC5005" s="3">
        <v>11</v>
      </c>
      <c r="AD5005" s="1">
        <v>-7.2760540999999998E-2</v>
      </c>
      <c r="AE5005" s="1">
        <v>-7.5484126593665504E-2</v>
      </c>
      <c r="AF5005" s="1">
        <v>2</v>
      </c>
      <c r="AG5005" s="1">
        <v>2</v>
      </c>
      <c r="AH5005" s="1">
        <v>11</v>
      </c>
      <c r="AI5005" s="1">
        <v>5</v>
      </c>
      <c r="AJ5005" s="1">
        <v>5</v>
      </c>
      <c r="AK5005" s="1">
        <v>51</v>
      </c>
    </row>
    <row r="5006" spans="1:37" x14ac:dyDescent="0.2">
      <c r="A5006" t="s">
        <v>5004</v>
      </c>
      <c r="B5006" t="s">
        <v>5123</v>
      </c>
      <c r="C5006" t="s">
        <v>5124</v>
      </c>
      <c r="D5006" t="s">
        <v>14741</v>
      </c>
      <c r="E5006" t="s">
        <v>14747</v>
      </c>
      <c r="F5006" s="35" t="s">
        <v>14748</v>
      </c>
      <c r="G5006" s="1" t="s">
        <v>2</v>
      </c>
      <c r="H5006" s="1" t="s">
        <v>5104</v>
      </c>
      <c r="I5006" s="14" t="s">
        <v>14989</v>
      </c>
      <c r="J5006" s="1" t="s">
        <v>2</v>
      </c>
      <c r="K5006" s="1">
        <v>0</v>
      </c>
      <c r="L5006" s="14" t="s">
        <v>14989</v>
      </c>
      <c r="M5006" s="6" t="s">
        <v>2</v>
      </c>
      <c r="N5006" s="13">
        <v>425.4</v>
      </c>
      <c r="O5006" s="3" t="s">
        <v>14989</v>
      </c>
      <c r="P5006" s="1" t="s">
        <v>2</v>
      </c>
      <c r="Q5006" s="1">
        <v>2.2212999999999998</v>
      </c>
      <c r="R5006" s="3" t="s">
        <v>14989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50</v>
      </c>
      <c r="Z5006" s="1">
        <v>0</v>
      </c>
      <c r="AA5006" s="1">
        <v>30</v>
      </c>
      <c r="AB5006" s="1">
        <v>20</v>
      </c>
      <c r="AC5006" s="3">
        <v>11</v>
      </c>
      <c r="AD5006" s="1">
        <v>-7.2760540999999998E-2</v>
      </c>
      <c r="AE5006" s="1">
        <v>-7.5484126593665504E-2</v>
      </c>
      <c r="AF5006" s="1">
        <v>2</v>
      </c>
      <c r="AG5006" s="1">
        <v>2</v>
      </c>
      <c r="AH5006" s="1">
        <v>11</v>
      </c>
      <c r="AI5006" s="1">
        <v>2</v>
      </c>
      <c r="AJ5006" s="1">
        <v>2</v>
      </c>
      <c r="AK5006" s="1">
        <v>51</v>
      </c>
    </row>
    <row r="5007" spans="1:37" x14ac:dyDescent="0.2">
      <c r="A5007" t="s">
        <v>5005</v>
      </c>
      <c r="B5007" t="s">
        <v>5123</v>
      </c>
      <c r="C5007" t="s">
        <v>5124</v>
      </c>
      <c r="D5007" t="s">
        <v>14741</v>
      </c>
      <c r="E5007" t="s">
        <v>14749</v>
      </c>
      <c r="F5007" s="35" t="s">
        <v>14750</v>
      </c>
      <c r="G5007" s="1" t="s">
        <v>5104</v>
      </c>
      <c r="H5007" s="1" t="s">
        <v>5104</v>
      </c>
      <c r="I5007" s="3">
        <v>1</v>
      </c>
      <c r="J5007" s="1">
        <v>1</v>
      </c>
      <c r="K5007" s="1">
        <v>1</v>
      </c>
      <c r="L5007" s="3">
        <v>1</v>
      </c>
      <c r="M5007" s="6">
        <v>194</v>
      </c>
      <c r="N5007" s="13">
        <v>194</v>
      </c>
      <c r="O5007" s="3">
        <v>44</v>
      </c>
      <c r="P5007" s="1">
        <v>3</v>
      </c>
      <c r="Q5007" s="1">
        <v>3</v>
      </c>
      <c r="R5007" s="3">
        <v>47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50</v>
      </c>
      <c r="Z5007" s="1">
        <v>0</v>
      </c>
      <c r="AA5007" s="1">
        <v>30</v>
      </c>
      <c r="AB5007" s="1">
        <v>20</v>
      </c>
      <c r="AC5007" s="3">
        <v>11</v>
      </c>
      <c r="AD5007" s="1">
        <v>-7.2760540999999998E-2</v>
      </c>
      <c r="AE5007" s="1">
        <v>-7.5484126593665504E-2</v>
      </c>
      <c r="AF5007" s="1">
        <v>2</v>
      </c>
      <c r="AG5007" s="1">
        <v>2</v>
      </c>
      <c r="AH5007" s="1">
        <v>11</v>
      </c>
      <c r="AI5007" s="1">
        <v>2</v>
      </c>
      <c r="AJ5007" s="1">
        <v>2</v>
      </c>
      <c r="AK5007" s="1">
        <v>51</v>
      </c>
    </row>
    <row r="5008" spans="1:37" x14ac:dyDescent="0.2">
      <c r="A5008" t="s">
        <v>5006</v>
      </c>
      <c r="B5008" t="s">
        <v>5123</v>
      </c>
      <c r="C5008" t="s">
        <v>5124</v>
      </c>
      <c r="D5008" t="s">
        <v>14741</v>
      </c>
      <c r="E5008" t="s">
        <v>13567</v>
      </c>
      <c r="F5008" s="35" t="s">
        <v>14751</v>
      </c>
      <c r="G5008" s="1" t="s">
        <v>2</v>
      </c>
      <c r="H5008" s="1" t="s">
        <v>5104</v>
      </c>
      <c r="I5008" s="14" t="s">
        <v>14989</v>
      </c>
      <c r="J5008" s="1" t="s">
        <v>2</v>
      </c>
      <c r="K5008" s="1">
        <v>0</v>
      </c>
      <c r="L5008" s="14" t="s">
        <v>14989</v>
      </c>
      <c r="M5008" s="6">
        <v>1000</v>
      </c>
      <c r="N5008" s="13">
        <v>1000</v>
      </c>
      <c r="O5008" s="3">
        <v>44</v>
      </c>
      <c r="P5008" s="1" t="s">
        <v>2</v>
      </c>
      <c r="Q5008" s="1">
        <v>1.2097</v>
      </c>
      <c r="R5008" s="3" t="s">
        <v>14989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50</v>
      </c>
      <c r="Z5008" s="1">
        <v>0</v>
      </c>
      <c r="AA5008" s="1">
        <v>30</v>
      </c>
      <c r="AB5008" s="1">
        <v>20</v>
      </c>
      <c r="AC5008" s="3">
        <v>11</v>
      </c>
      <c r="AD5008" s="1">
        <v>-7.2760540999999998E-2</v>
      </c>
      <c r="AE5008" s="1">
        <v>-7.5484126593665504E-2</v>
      </c>
      <c r="AF5008" s="1">
        <v>2</v>
      </c>
      <c r="AG5008" s="1">
        <v>2</v>
      </c>
      <c r="AH5008" s="1">
        <v>11</v>
      </c>
      <c r="AI5008" s="1">
        <v>2</v>
      </c>
      <c r="AJ5008" s="1">
        <v>2</v>
      </c>
      <c r="AK5008" s="1">
        <v>51</v>
      </c>
    </row>
    <row r="5009" spans="1:37" x14ac:dyDescent="0.2">
      <c r="A5009" t="s">
        <v>5007</v>
      </c>
      <c r="B5009" t="s">
        <v>5123</v>
      </c>
      <c r="C5009" t="s">
        <v>5124</v>
      </c>
      <c r="D5009" t="s">
        <v>14741</v>
      </c>
      <c r="E5009" t="s">
        <v>9012</v>
      </c>
      <c r="F5009" s="35" t="s">
        <v>14752</v>
      </c>
      <c r="G5009" s="1" t="s">
        <v>5104</v>
      </c>
      <c r="H5009" s="1" t="s">
        <v>5104</v>
      </c>
      <c r="I5009" s="3">
        <v>1</v>
      </c>
      <c r="J5009" s="1">
        <v>0</v>
      </c>
      <c r="K5009" s="1">
        <v>0</v>
      </c>
      <c r="L5009" s="3">
        <v>1</v>
      </c>
      <c r="M5009" s="6">
        <v>612.5</v>
      </c>
      <c r="N5009" s="13">
        <v>612.5</v>
      </c>
      <c r="O5009" s="3">
        <v>44</v>
      </c>
      <c r="P5009" s="1" t="s">
        <v>2</v>
      </c>
      <c r="Q5009" s="1">
        <v>2.5518999999999998</v>
      </c>
      <c r="R5009" s="3" t="s">
        <v>14989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50</v>
      </c>
      <c r="Z5009" s="1">
        <v>0</v>
      </c>
      <c r="AA5009" s="1">
        <v>30</v>
      </c>
      <c r="AB5009" s="1">
        <v>20</v>
      </c>
      <c r="AC5009" s="3">
        <v>11</v>
      </c>
      <c r="AD5009" s="1">
        <v>-7.2760540999999998E-2</v>
      </c>
      <c r="AE5009" s="1">
        <v>-7.5484126593665504E-2</v>
      </c>
      <c r="AF5009" s="1">
        <v>2</v>
      </c>
      <c r="AG5009" s="1">
        <v>2</v>
      </c>
      <c r="AH5009" s="1">
        <v>11</v>
      </c>
      <c r="AI5009" s="1">
        <v>1</v>
      </c>
      <c r="AJ5009" s="1">
        <v>1</v>
      </c>
      <c r="AK5009" s="1">
        <v>51</v>
      </c>
    </row>
    <row r="5010" spans="1:37" x14ac:dyDescent="0.2">
      <c r="A5010" t="s">
        <v>5008</v>
      </c>
      <c r="B5010" t="s">
        <v>5123</v>
      </c>
      <c r="C5010" t="s">
        <v>5124</v>
      </c>
      <c r="D5010" t="s">
        <v>14741</v>
      </c>
      <c r="E5010" t="s">
        <v>14753</v>
      </c>
      <c r="F5010" s="35" t="s">
        <v>14754</v>
      </c>
      <c r="G5010" s="1" t="s">
        <v>2</v>
      </c>
      <c r="H5010" s="1" t="s">
        <v>5104</v>
      </c>
      <c r="I5010" s="14" t="s">
        <v>14989</v>
      </c>
      <c r="J5010" s="1" t="s">
        <v>2</v>
      </c>
      <c r="K5010" s="1">
        <v>0</v>
      </c>
      <c r="L5010" s="14" t="s">
        <v>14989</v>
      </c>
      <c r="M5010" s="6" t="s">
        <v>2</v>
      </c>
      <c r="N5010" s="13">
        <v>420.7</v>
      </c>
      <c r="O5010" s="3" t="s">
        <v>14989</v>
      </c>
      <c r="P5010" s="1" t="s">
        <v>2</v>
      </c>
      <c r="Q5010" s="1">
        <v>1.7750999999999999</v>
      </c>
      <c r="R5010" s="3" t="s">
        <v>14989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50</v>
      </c>
      <c r="Z5010" s="1">
        <v>0</v>
      </c>
      <c r="AA5010" s="1">
        <v>30</v>
      </c>
      <c r="AB5010" s="1">
        <v>20</v>
      </c>
      <c r="AC5010" s="3">
        <v>11</v>
      </c>
      <c r="AD5010" s="1">
        <v>-7.2760540999999998E-2</v>
      </c>
      <c r="AE5010" s="1">
        <v>-7.5484126593665504E-2</v>
      </c>
      <c r="AF5010" s="1">
        <v>2</v>
      </c>
      <c r="AG5010" s="1">
        <v>2</v>
      </c>
      <c r="AH5010" s="1">
        <v>11</v>
      </c>
      <c r="AI5010" s="1">
        <v>1</v>
      </c>
      <c r="AJ5010" s="1">
        <v>1</v>
      </c>
      <c r="AK5010" s="1">
        <v>51</v>
      </c>
    </row>
    <row r="5011" spans="1:37" x14ac:dyDescent="0.2">
      <c r="A5011" t="s">
        <v>5009</v>
      </c>
      <c r="B5011" t="s">
        <v>5123</v>
      </c>
      <c r="C5011" t="s">
        <v>5124</v>
      </c>
      <c r="D5011" t="s">
        <v>14741</v>
      </c>
      <c r="E5011" t="s">
        <v>10172</v>
      </c>
      <c r="F5011" s="35" t="s">
        <v>14755</v>
      </c>
      <c r="G5011" s="1" t="s">
        <v>5104</v>
      </c>
      <c r="H5011" s="1" t="s">
        <v>5104</v>
      </c>
      <c r="I5011" s="3">
        <v>1</v>
      </c>
      <c r="J5011" s="1">
        <v>0</v>
      </c>
      <c r="K5011" s="1">
        <v>0</v>
      </c>
      <c r="L5011" s="3">
        <v>1</v>
      </c>
      <c r="M5011" s="6">
        <v>420</v>
      </c>
      <c r="N5011" s="13">
        <v>420</v>
      </c>
      <c r="O5011" s="3">
        <v>44</v>
      </c>
      <c r="P5011" s="1" t="s">
        <v>2</v>
      </c>
      <c r="Q5011" s="1">
        <v>2.3548</v>
      </c>
      <c r="R5011" s="3" t="s">
        <v>14989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50</v>
      </c>
      <c r="Z5011" s="1">
        <v>0</v>
      </c>
      <c r="AA5011" s="1">
        <v>30</v>
      </c>
      <c r="AB5011" s="1">
        <v>20</v>
      </c>
      <c r="AC5011" s="3">
        <v>11</v>
      </c>
      <c r="AD5011" s="1">
        <v>-7.2760540999999998E-2</v>
      </c>
      <c r="AE5011" s="1">
        <v>-7.5484126593665504E-2</v>
      </c>
      <c r="AF5011" s="1">
        <v>2</v>
      </c>
      <c r="AG5011" s="1">
        <v>2</v>
      </c>
      <c r="AH5011" s="1">
        <v>11</v>
      </c>
      <c r="AI5011" s="1">
        <v>1</v>
      </c>
      <c r="AJ5011" s="1">
        <v>1</v>
      </c>
      <c r="AK5011" s="1">
        <v>51</v>
      </c>
    </row>
    <row r="5012" spans="1:37" x14ac:dyDescent="0.2">
      <c r="A5012" t="s">
        <v>5010</v>
      </c>
      <c r="B5012" t="s">
        <v>5123</v>
      </c>
      <c r="C5012" t="s">
        <v>5124</v>
      </c>
      <c r="D5012" t="s">
        <v>14741</v>
      </c>
      <c r="E5012" t="s">
        <v>14756</v>
      </c>
      <c r="F5012" s="35" t="s">
        <v>14757</v>
      </c>
      <c r="G5012" s="1" t="s">
        <v>5107</v>
      </c>
      <c r="H5012" s="1" t="s">
        <v>5107</v>
      </c>
      <c r="I5012" s="3">
        <v>1</v>
      </c>
      <c r="J5012" s="1">
        <v>0</v>
      </c>
      <c r="K5012" s="1">
        <v>0</v>
      </c>
      <c r="L5012" s="3">
        <v>1</v>
      </c>
      <c r="M5012" s="6" t="s">
        <v>2</v>
      </c>
      <c r="N5012" s="13">
        <v>538.6</v>
      </c>
      <c r="O5012" s="3" t="s">
        <v>14989</v>
      </c>
      <c r="P5012" s="1">
        <v>1.76</v>
      </c>
      <c r="Q5012" s="1">
        <v>1.76</v>
      </c>
      <c r="R5012" s="3">
        <v>47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50</v>
      </c>
      <c r="Z5012" s="1">
        <v>0</v>
      </c>
      <c r="AA5012" s="1">
        <v>30</v>
      </c>
      <c r="AB5012" s="1">
        <v>20</v>
      </c>
      <c r="AC5012" s="3">
        <v>11</v>
      </c>
      <c r="AD5012" s="1">
        <v>-7.2760540999999998E-2</v>
      </c>
      <c r="AE5012" s="1">
        <v>-7.5484126593665504E-2</v>
      </c>
      <c r="AF5012" s="1">
        <v>2</v>
      </c>
      <c r="AG5012" s="1">
        <v>2</v>
      </c>
      <c r="AH5012" s="1">
        <v>11</v>
      </c>
      <c r="AI5012" s="1">
        <v>1</v>
      </c>
      <c r="AJ5012" s="1">
        <v>1</v>
      </c>
      <c r="AK5012" s="1">
        <v>51</v>
      </c>
    </row>
    <row r="5013" spans="1:37" x14ac:dyDescent="0.2">
      <c r="A5013" t="s">
        <v>5011</v>
      </c>
      <c r="B5013" t="s">
        <v>5554</v>
      </c>
      <c r="C5013" t="s">
        <v>6896</v>
      </c>
      <c r="D5013" t="s">
        <v>14758</v>
      </c>
      <c r="E5013" t="s">
        <v>6549</v>
      </c>
      <c r="F5013" s="35" t="s">
        <v>14759</v>
      </c>
      <c r="G5013" s="1" t="s">
        <v>5106</v>
      </c>
      <c r="H5013" s="1" t="s">
        <v>5106</v>
      </c>
      <c r="I5013" s="3">
        <v>2</v>
      </c>
      <c r="J5013" s="1">
        <v>0</v>
      </c>
      <c r="K5013" s="1">
        <v>0</v>
      </c>
      <c r="L5013" s="3">
        <v>1</v>
      </c>
      <c r="M5013" s="6">
        <v>16.7</v>
      </c>
      <c r="N5013" s="13">
        <v>16.7</v>
      </c>
      <c r="O5013" s="3">
        <v>44</v>
      </c>
      <c r="P5013" s="1" t="s">
        <v>2</v>
      </c>
      <c r="Q5013" s="1">
        <v>3.5729000000000002</v>
      </c>
      <c r="R5013" s="3" t="s">
        <v>14989</v>
      </c>
      <c r="S5013" s="1">
        <v>100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3">
        <v>11</v>
      </c>
      <c r="AD5013" s="1">
        <v>9.9855619000000007E-2</v>
      </c>
      <c r="AE5013" s="1">
        <v>2.2143426940416999E-2</v>
      </c>
      <c r="AF5013" s="1">
        <v>1</v>
      </c>
      <c r="AG5013" s="1">
        <v>1</v>
      </c>
      <c r="AH5013" s="1">
        <v>11</v>
      </c>
      <c r="AI5013" s="1">
        <v>1</v>
      </c>
      <c r="AJ5013" s="1">
        <v>1</v>
      </c>
      <c r="AK5013" s="1">
        <v>51</v>
      </c>
    </row>
    <row r="5014" spans="1:37" x14ac:dyDescent="0.2">
      <c r="A5014" t="s">
        <v>5012</v>
      </c>
      <c r="B5014" t="s">
        <v>5554</v>
      </c>
      <c r="C5014" t="s">
        <v>6896</v>
      </c>
      <c r="D5014" t="s">
        <v>14758</v>
      </c>
      <c r="E5014" t="s">
        <v>7345</v>
      </c>
      <c r="F5014" s="35" t="s">
        <v>14760</v>
      </c>
      <c r="G5014" s="1" t="s">
        <v>5106</v>
      </c>
      <c r="H5014" s="1" t="s">
        <v>5106</v>
      </c>
      <c r="I5014" s="3">
        <v>2</v>
      </c>
      <c r="J5014" s="1">
        <v>0</v>
      </c>
      <c r="K5014" s="1">
        <v>0</v>
      </c>
      <c r="L5014" s="3">
        <v>1</v>
      </c>
      <c r="M5014" s="6">
        <v>18.399999999999999</v>
      </c>
      <c r="N5014" s="13">
        <v>18.399999999999999</v>
      </c>
      <c r="O5014" s="3">
        <v>44</v>
      </c>
      <c r="P5014" s="1" t="s">
        <v>2</v>
      </c>
      <c r="Q5014" s="1">
        <v>4.7968000000000002</v>
      </c>
      <c r="R5014" s="3" t="s">
        <v>14989</v>
      </c>
      <c r="S5014" s="1">
        <v>100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3">
        <v>11</v>
      </c>
      <c r="AD5014" s="1">
        <v>9.9855619000000007E-2</v>
      </c>
      <c r="AE5014" s="1">
        <v>2.2143426940416999E-2</v>
      </c>
      <c r="AF5014" s="1">
        <v>1</v>
      </c>
      <c r="AG5014" s="1">
        <v>1</v>
      </c>
      <c r="AH5014" s="1">
        <v>11</v>
      </c>
      <c r="AI5014" s="1">
        <v>4</v>
      </c>
      <c r="AJ5014" s="1">
        <v>4</v>
      </c>
      <c r="AK5014" s="1">
        <v>51</v>
      </c>
    </row>
    <row r="5015" spans="1:37" x14ac:dyDescent="0.2">
      <c r="A5015" t="s">
        <v>5013</v>
      </c>
      <c r="B5015" t="s">
        <v>5554</v>
      </c>
      <c r="C5015" t="s">
        <v>6896</v>
      </c>
      <c r="D5015" t="s">
        <v>14758</v>
      </c>
      <c r="E5015" t="s">
        <v>14761</v>
      </c>
      <c r="F5015" s="35" t="s">
        <v>14762</v>
      </c>
      <c r="G5015" s="1" t="s">
        <v>5106</v>
      </c>
      <c r="H5015" s="1" t="s">
        <v>5106</v>
      </c>
      <c r="I5015" s="3">
        <v>2</v>
      </c>
      <c r="J5015" s="1">
        <v>0</v>
      </c>
      <c r="K5015" s="1">
        <v>0</v>
      </c>
      <c r="L5015" s="3">
        <v>1</v>
      </c>
      <c r="M5015" s="6">
        <v>17.399999999999999</v>
      </c>
      <c r="N5015" s="13">
        <v>17.399999999999999</v>
      </c>
      <c r="O5015" s="3">
        <v>44</v>
      </c>
      <c r="P5015" s="1" t="s">
        <v>2</v>
      </c>
      <c r="Q5015" s="1">
        <v>3.8813</v>
      </c>
      <c r="R5015" s="3" t="s">
        <v>14989</v>
      </c>
      <c r="S5015" s="1">
        <v>100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3">
        <v>11</v>
      </c>
      <c r="AD5015" s="1">
        <v>9.9855619000000007E-2</v>
      </c>
      <c r="AE5015" s="1">
        <v>2.2143426940416901E-2</v>
      </c>
      <c r="AF5015" s="1">
        <v>1</v>
      </c>
      <c r="AG5015" s="1">
        <v>1</v>
      </c>
      <c r="AH5015" s="1">
        <v>11</v>
      </c>
      <c r="AI5015" s="1">
        <v>2</v>
      </c>
      <c r="AJ5015" s="1">
        <v>2</v>
      </c>
      <c r="AK5015" s="1">
        <v>51</v>
      </c>
    </row>
    <row r="5016" spans="1:37" x14ac:dyDescent="0.2">
      <c r="A5016" t="s">
        <v>5014</v>
      </c>
      <c r="B5016" t="s">
        <v>5554</v>
      </c>
      <c r="C5016" t="s">
        <v>6896</v>
      </c>
      <c r="D5016" t="s">
        <v>14758</v>
      </c>
      <c r="E5016" t="s">
        <v>14763</v>
      </c>
      <c r="F5016" s="35" t="s">
        <v>14764</v>
      </c>
      <c r="G5016" s="1" t="s">
        <v>5106</v>
      </c>
      <c r="H5016" s="1" t="s">
        <v>5106</v>
      </c>
      <c r="I5016" s="3">
        <v>2</v>
      </c>
      <c r="J5016" s="1">
        <v>0</v>
      </c>
      <c r="K5016" s="1">
        <v>0</v>
      </c>
      <c r="L5016" s="3">
        <v>1</v>
      </c>
      <c r="M5016" s="6">
        <v>16</v>
      </c>
      <c r="N5016" s="13">
        <v>16</v>
      </c>
      <c r="O5016" s="3">
        <v>44</v>
      </c>
      <c r="P5016" s="1" t="s">
        <v>2</v>
      </c>
      <c r="Q5016" s="1">
        <v>3.5691000000000002</v>
      </c>
      <c r="R5016" s="3" t="s">
        <v>14989</v>
      </c>
      <c r="S5016" s="1">
        <v>100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3">
        <v>11</v>
      </c>
      <c r="AD5016" s="1">
        <v>9.9855619000000007E-2</v>
      </c>
      <c r="AE5016" s="1">
        <v>2.2143426940416901E-2</v>
      </c>
      <c r="AF5016" s="1">
        <v>1</v>
      </c>
      <c r="AG5016" s="1">
        <v>1</v>
      </c>
      <c r="AH5016" s="1">
        <v>11</v>
      </c>
      <c r="AI5016" s="1">
        <v>1</v>
      </c>
      <c r="AJ5016" s="1">
        <v>1</v>
      </c>
      <c r="AK5016" s="1">
        <v>51</v>
      </c>
    </row>
    <row r="5017" spans="1:37" x14ac:dyDescent="0.2">
      <c r="A5017" t="s">
        <v>5015</v>
      </c>
      <c r="B5017" t="s">
        <v>5554</v>
      </c>
      <c r="C5017" t="s">
        <v>6896</v>
      </c>
      <c r="D5017" t="s">
        <v>14765</v>
      </c>
      <c r="E5017" t="s">
        <v>14766</v>
      </c>
      <c r="F5017" s="35" t="s">
        <v>14767</v>
      </c>
      <c r="G5017" s="1" t="s">
        <v>5106</v>
      </c>
      <c r="H5017" s="1" t="s">
        <v>5106</v>
      </c>
      <c r="I5017" s="3">
        <v>1</v>
      </c>
      <c r="J5017" s="1">
        <v>0</v>
      </c>
      <c r="K5017" s="1">
        <v>0</v>
      </c>
      <c r="L5017" s="3">
        <v>1</v>
      </c>
      <c r="M5017" s="6">
        <v>45</v>
      </c>
      <c r="N5017" s="13">
        <v>45</v>
      </c>
      <c r="O5017" s="3">
        <v>44</v>
      </c>
      <c r="P5017" s="1">
        <v>3.5</v>
      </c>
      <c r="Q5017" s="1">
        <v>3.5</v>
      </c>
      <c r="R5017" s="3">
        <v>47</v>
      </c>
      <c r="S5017" s="1">
        <v>100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3">
        <v>11</v>
      </c>
      <c r="AD5017" s="1">
        <v>9.9855619000000007E-2</v>
      </c>
      <c r="AE5017" s="1">
        <v>2.2143426940416901E-2</v>
      </c>
      <c r="AF5017" s="1">
        <v>1</v>
      </c>
      <c r="AG5017" s="1">
        <v>1</v>
      </c>
      <c r="AH5017" s="1">
        <v>11</v>
      </c>
      <c r="AI5017" s="1">
        <v>3</v>
      </c>
      <c r="AJ5017" s="1">
        <v>3</v>
      </c>
      <c r="AK5017" s="1">
        <v>51</v>
      </c>
    </row>
    <row r="5018" spans="1:37" x14ac:dyDescent="0.2">
      <c r="A5018" t="s">
        <v>5016</v>
      </c>
      <c r="B5018" t="s">
        <v>5181</v>
      </c>
      <c r="C5018" t="s">
        <v>5290</v>
      </c>
      <c r="D5018" t="s">
        <v>14768</v>
      </c>
      <c r="E5018" t="s">
        <v>9526</v>
      </c>
      <c r="F5018" s="35" t="s">
        <v>14769</v>
      </c>
      <c r="G5018" s="1" t="s">
        <v>5105</v>
      </c>
      <c r="H5018" s="1" t="s">
        <v>5105</v>
      </c>
      <c r="I5018" s="3">
        <v>1</v>
      </c>
      <c r="J5018" s="1">
        <v>1</v>
      </c>
      <c r="K5018" s="1">
        <v>1</v>
      </c>
      <c r="L5018" s="3">
        <v>1</v>
      </c>
      <c r="M5018" s="6">
        <v>99949.4</v>
      </c>
      <c r="N5018" s="13">
        <v>99949.4</v>
      </c>
      <c r="O5018" s="3">
        <v>44</v>
      </c>
      <c r="P5018" s="1">
        <v>2.4275000000000002</v>
      </c>
      <c r="Q5018" s="1">
        <v>2.4275000000000002</v>
      </c>
      <c r="R5018" s="3">
        <v>47</v>
      </c>
      <c r="S5018" s="1">
        <v>0</v>
      </c>
      <c r="T5018" s="1">
        <v>10</v>
      </c>
      <c r="U5018" s="1">
        <v>0</v>
      </c>
      <c r="V5018" s="1">
        <v>10</v>
      </c>
      <c r="W5018" s="1">
        <v>0</v>
      </c>
      <c r="X5018" s="1">
        <v>0</v>
      </c>
      <c r="Y5018" s="1">
        <v>50</v>
      </c>
      <c r="Z5018" s="1">
        <v>0</v>
      </c>
      <c r="AA5018" s="1">
        <v>0</v>
      </c>
      <c r="AB5018" s="1">
        <v>30</v>
      </c>
      <c r="AC5018" s="3">
        <v>11</v>
      </c>
      <c r="AD5018" s="1">
        <v>-7.0954700999999995E-2</v>
      </c>
      <c r="AE5018" s="1">
        <v>-5.7838145144790597E-2</v>
      </c>
      <c r="AF5018" s="1">
        <v>1</v>
      </c>
      <c r="AG5018" s="1">
        <v>1</v>
      </c>
      <c r="AH5018" s="1">
        <v>11</v>
      </c>
      <c r="AI5018" s="1">
        <v>20</v>
      </c>
      <c r="AJ5018" s="1">
        <v>20</v>
      </c>
      <c r="AK5018" s="1">
        <v>51</v>
      </c>
    </row>
    <row r="5019" spans="1:37" x14ac:dyDescent="0.2">
      <c r="A5019" t="s">
        <v>5017</v>
      </c>
      <c r="B5019" t="s">
        <v>5181</v>
      </c>
      <c r="C5019" t="s">
        <v>5290</v>
      </c>
      <c r="D5019" t="s">
        <v>14768</v>
      </c>
      <c r="E5019" t="s">
        <v>14770</v>
      </c>
      <c r="F5019" s="35" t="s">
        <v>14771</v>
      </c>
      <c r="G5019" s="1" t="s">
        <v>5105</v>
      </c>
      <c r="H5019" s="1" t="s">
        <v>5105</v>
      </c>
      <c r="I5019" s="3">
        <v>1</v>
      </c>
      <c r="J5019" s="1">
        <v>1</v>
      </c>
      <c r="K5019" s="1">
        <v>1</v>
      </c>
      <c r="L5019" s="3">
        <v>1</v>
      </c>
      <c r="M5019" s="6">
        <v>180520.4</v>
      </c>
      <c r="N5019" s="13">
        <v>180520.4</v>
      </c>
      <c r="O5019" s="3">
        <v>44</v>
      </c>
      <c r="P5019" s="1">
        <v>2.2549999999999999</v>
      </c>
      <c r="Q5019" s="1">
        <v>2.2549999999999999</v>
      </c>
      <c r="R5019" s="3">
        <v>47</v>
      </c>
      <c r="S5019" s="1">
        <v>10</v>
      </c>
      <c r="T5019" s="1">
        <v>10</v>
      </c>
      <c r="U5019" s="1">
        <v>0</v>
      </c>
      <c r="V5019" s="1">
        <v>0</v>
      </c>
      <c r="W5019" s="1">
        <v>0</v>
      </c>
      <c r="X5019" s="1">
        <v>0</v>
      </c>
      <c r="Y5019" s="1">
        <v>20</v>
      </c>
      <c r="Z5019" s="1">
        <v>0</v>
      </c>
      <c r="AA5019" s="1">
        <v>0</v>
      </c>
      <c r="AB5019" s="1">
        <v>60</v>
      </c>
      <c r="AC5019" s="3">
        <v>11</v>
      </c>
      <c r="AD5019" s="1">
        <v>-6.9541960999999999E-2</v>
      </c>
      <c r="AE5019" s="1">
        <v>1.21787997443878E-2</v>
      </c>
      <c r="AF5019" s="1">
        <v>1</v>
      </c>
      <c r="AG5019" s="1">
        <v>1</v>
      </c>
      <c r="AH5019" s="1">
        <v>11</v>
      </c>
      <c r="AI5019" s="1">
        <v>18</v>
      </c>
      <c r="AJ5019" s="1">
        <v>18</v>
      </c>
      <c r="AK5019" s="1">
        <v>51</v>
      </c>
    </row>
    <row r="5020" spans="1:37" x14ac:dyDescent="0.2">
      <c r="A5020" t="s">
        <v>5018</v>
      </c>
      <c r="B5020" t="s">
        <v>5181</v>
      </c>
      <c r="C5020" t="s">
        <v>5290</v>
      </c>
      <c r="D5020" t="s">
        <v>14768</v>
      </c>
      <c r="E5020" t="s">
        <v>14315</v>
      </c>
      <c r="F5020" s="35" t="s">
        <v>14772</v>
      </c>
      <c r="G5020" s="1" t="s">
        <v>5105</v>
      </c>
      <c r="H5020" s="1" t="s">
        <v>5105</v>
      </c>
      <c r="I5020" s="3">
        <v>1</v>
      </c>
      <c r="J5020" s="1">
        <v>1</v>
      </c>
      <c r="K5020" s="1">
        <v>1</v>
      </c>
      <c r="L5020" s="3">
        <v>1</v>
      </c>
      <c r="M5020" s="6">
        <v>388750.4</v>
      </c>
      <c r="N5020" s="13">
        <v>388750.4</v>
      </c>
      <c r="O5020" s="3">
        <v>44</v>
      </c>
      <c r="P5020" s="1">
        <v>1.66</v>
      </c>
      <c r="Q5020" s="1">
        <v>1.66</v>
      </c>
      <c r="R5020" s="3">
        <v>47</v>
      </c>
      <c r="S5020" s="1">
        <v>0</v>
      </c>
      <c r="T5020" s="1">
        <v>90</v>
      </c>
      <c r="U5020" s="1">
        <v>0</v>
      </c>
      <c r="V5020" s="1">
        <v>10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3">
        <v>11</v>
      </c>
      <c r="AD5020" s="1">
        <v>1.7653689999999999E-3</v>
      </c>
      <c r="AE5020" s="1">
        <v>-1.1338447394993401E-2</v>
      </c>
      <c r="AF5020" s="1">
        <v>1</v>
      </c>
      <c r="AG5020" s="1">
        <v>1</v>
      </c>
      <c r="AH5020" s="1">
        <v>11</v>
      </c>
      <c r="AI5020" s="1">
        <v>11</v>
      </c>
      <c r="AJ5020" s="1">
        <v>11</v>
      </c>
      <c r="AK5020" s="1">
        <v>51</v>
      </c>
    </row>
    <row r="5021" spans="1:37" x14ac:dyDescent="0.2">
      <c r="A5021" t="s">
        <v>5019</v>
      </c>
      <c r="B5021" t="s">
        <v>5181</v>
      </c>
      <c r="C5021" t="s">
        <v>5290</v>
      </c>
      <c r="D5021" t="s">
        <v>14768</v>
      </c>
      <c r="E5021" t="s">
        <v>13975</v>
      </c>
      <c r="F5021" s="35" t="s">
        <v>14773</v>
      </c>
      <c r="G5021" s="1" t="s">
        <v>5106</v>
      </c>
      <c r="H5021" s="1" t="s">
        <v>5106</v>
      </c>
      <c r="I5021" s="3">
        <v>1</v>
      </c>
      <c r="J5021" s="1">
        <v>1</v>
      </c>
      <c r="K5021" s="1">
        <v>1</v>
      </c>
      <c r="L5021" s="3">
        <v>1</v>
      </c>
      <c r="M5021" s="6">
        <v>77500</v>
      </c>
      <c r="N5021" s="13">
        <v>77500</v>
      </c>
      <c r="O5021" s="3">
        <v>44</v>
      </c>
      <c r="P5021" s="1">
        <v>1.585</v>
      </c>
      <c r="Q5021" s="1">
        <v>1.585</v>
      </c>
      <c r="R5021" s="3">
        <v>47</v>
      </c>
      <c r="S5021" s="1">
        <v>10</v>
      </c>
      <c r="T5021" s="1">
        <v>10</v>
      </c>
      <c r="U5021" s="1">
        <v>0</v>
      </c>
      <c r="V5021" s="1">
        <v>0</v>
      </c>
      <c r="W5021" s="1">
        <v>0</v>
      </c>
      <c r="X5021" s="1">
        <v>10</v>
      </c>
      <c r="Y5021" s="1">
        <v>40</v>
      </c>
      <c r="Z5021" s="1">
        <v>0</v>
      </c>
      <c r="AA5021" s="1">
        <v>0</v>
      </c>
      <c r="AB5021" s="1">
        <v>30</v>
      </c>
      <c r="AC5021" s="3">
        <v>11</v>
      </c>
      <c r="AD5021" s="1">
        <v>-4.7318001999999998E-2</v>
      </c>
      <c r="AE5021" s="1">
        <v>-4.4462385745480199E-2</v>
      </c>
      <c r="AF5021" s="1">
        <v>1</v>
      </c>
      <c r="AG5021" s="1">
        <v>1</v>
      </c>
      <c r="AH5021" s="1">
        <v>11</v>
      </c>
      <c r="AI5021" s="1">
        <v>11</v>
      </c>
      <c r="AJ5021" s="1">
        <v>11</v>
      </c>
      <c r="AK5021" s="1">
        <v>51</v>
      </c>
    </row>
    <row r="5022" spans="1:37" x14ac:dyDescent="0.2">
      <c r="A5022" t="s">
        <v>5020</v>
      </c>
      <c r="B5022" t="s">
        <v>5168</v>
      </c>
      <c r="C5022" t="s">
        <v>5481</v>
      </c>
      <c r="D5022" t="s">
        <v>14774</v>
      </c>
      <c r="E5022" t="s">
        <v>14775</v>
      </c>
      <c r="F5022" s="35" t="s">
        <v>14776</v>
      </c>
      <c r="G5022" s="1" t="s">
        <v>5104</v>
      </c>
      <c r="H5022" s="1" t="s">
        <v>5104</v>
      </c>
      <c r="I5022" s="3">
        <v>1</v>
      </c>
      <c r="J5022" s="1">
        <v>0</v>
      </c>
      <c r="K5022" s="1">
        <v>0</v>
      </c>
      <c r="L5022" s="3">
        <v>1</v>
      </c>
      <c r="M5022" s="6">
        <v>16.3</v>
      </c>
      <c r="N5022" s="13">
        <v>16.3</v>
      </c>
      <c r="O5022" s="3">
        <v>44</v>
      </c>
      <c r="P5022" s="1">
        <v>0.98</v>
      </c>
      <c r="Q5022" s="1">
        <v>0.98</v>
      </c>
      <c r="R5022" s="3">
        <v>47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100</v>
      </c>
      <c r="Z5022" s="1">
        <v>0</v>
      </c>
      <c r="AA5022" s="1">
        <v>0</v>
      </c>
      <c r="AB5022" s="1">
        <v>0</v>
      </c>
      <c r="AC5022" s="3">
        <v>11</v>
      </c>
      <c r="AD5022" s="1">
        <v>-3.0872732999999999E-2</v>
      </c>
      <c r="AE5022" s="1">
        <v>-0.113818620885237</v>
      </c>
      <c r="AF5022" s="1">
        <v>3</v>
      </c>
      <c r="AG5022" s="1">
        <v>3</v>
      </c>
      <c r="AH5022" s="1">
        <v>11</v>
      </c>
      <c r="AI5022" s="1">
        <v>1</v>
      </c>
      <c r="AJ5022" s="1">
        <v>1</v>
      </c>
      <c r="AK5022" s="1">
        <v>51</v>
      </c>
    </row>
    <row r="5023" spans="1:37" x14ac:dyDescent="0.2">
      <c r="A5023" t="s">
        <v>5021</v>
      </c>
      <c r="B5023" t="s">
        <v>5168</v>
      </c>
      <c r="C5023" t="s">
        <v>5481</v>
      </c>
      <c r="D5023" t="s">
        <v>14774</v>
      </c>
      <c r="E5023" t="s">
        <v>10316</v>
      </c>
      <c r="F5023" s="35" t="s">
        <v>14777</v>
      </c>
      <c r="G5023" s="1" t="s">
        <v>5104</v>
      </c>
      <c r="H5023" s="1" t="s">
        <v>5104</v>
      </c>
      <c r="I5023" s="3">
        <v>1</v>
      </c>
      <c r="J5023" s="1">
        <v>0</v>
      </c>
      <c r="K5023" s="1">
        <v>0</v>
      </c>
      <c r="L5023" s="3">
        <v>1</v>
      </c>
      <c r="M5023" s="6">
        <v>8.6</v>
      </c>
      <c r="N5023" s="13">
        <v>8.6</v>
      </c>
      <c r="O5023" s="3">
        <v>44</v>
      </c>
      <c r="P5023" s="1">
        <v>0.98</v>
      </c>
      <c r="Q5023" s="1">
        <v>0.98</v>
      </c>
      <c r="R5023" s="3">
        <v>47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100</v>
      </c>
      <c r="Z5023" s="1">
        <v>0</v>
      </c>
      <c r="AA5023" s="1">
        <v>0</v>
      </c>
      <c r="AB5023" s="1">
        <v>0</v>
      </c>
      <c r="AC5023" s="3">
        <v>11</v>
      </c>
      <c r="AD5023" s="1">
        <v>-3.0872732999999999E-2</v>
      </c>
      <c r="AE5023" s="1">
        <v>-0.113818620885237</v>
      </c>
      <c r="AF5023" s="1">
        <v>3</v>
      </c>
      <c r="AG5023" s="1">
        <v>3</v>
      </c>
      <c r="AH5023" s="1">
        <v>11</v>
      </c>
      <c r="AI5023" s="1">
        <v>1</v>
      </c>
      <c r="AJ5023" s="1">
        <v>1</v>
      </c>
      <c r="AK5023" s="1">
        <v>51</v>
      </c>
    </row>
    <row r="5024" spans="1:37" x14ac:dyDescent="0.2">
      <c r="A5024" t="s">
        <v>5022</v>
      </c>
      <c r="B5024" t="s">
        <v>5168</v>
      </c>
      <c r="C5024" t="s">
        <v>5481</v>
      </c>
      <c r="D5024" t="s">
        <v>14774</v>
      </c>
      <c r="E5024" t="s">
        <v>14778</v>
      </c>
      <c r="F5024" s="35" t="s">
        <v>14779</v>
      </c>
      <c r="G5024" s="1" t="s">
        <v>5104</v>
      </c>
      <c r="H5024" s="1" t="s">
        <v>5104</v>
      </c>
      <c r="I5024" s="3">
        <v>1</v>
      </c>
      <c r="J5024" s="1">
        <v>0</v>
      </c>
      <c r="K5024" s="1">
        <v>0</v>
      </c>
      <c r="L5024" s="3">
        <v>1</v>
      </c>
      <c r="M5024" s="6">
        <v>8.5</v>
      </c>
      <c r="N5024" s="13">
        <v>8.5</v>
      </c>
      <c r="O5024" s="3">
        <v>44</v>
      </c>
      <c r="P5024" s="1">
        <v>0.98</v>
      </c>
      <c r="Q5024" s="1">
        <v>0.98</v>
      </c>
      <c r="R5024" s="3">
        <v>47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100</v>
      </c>
      <c r="Z5024" s="1">
        <v>0</v>
      </c>
      <c r="AA5024" s="1">
        <v>0</v>
      </c>
      <c r="AB5024" s="1">
        <v>0</v>
      </c>
      <c r="AC5024" s="3">
        <v>11</v>
      </c>
      <c r="AD5024" s="1">
        <v>-3.0872732999999999E-2</v>
      </c>
      <c r="AE5024" s="1">
        <v>-0.113818620885237</v>
      </c>
      <c r="AF5024" s="1">
        <v>3</v>
      </c>
      <c r="AG5024" s="1">
        <v>3</v>
      </c>
      <c r="AH5024" s="1">
        <v>11</v>
      </c>
      <c r="AI5024" s="1">
        <v>2</v>
      </c>
      <c r="AJ5024" s="1">
        <v>2</v>
      </c>
      <c r="AK5024" s="1">
        <v>51</v>
      </c>
    </row>
    <row r="5025" spans="1:37" x14ac:dyDescent="0.2">
      <c r="A5025" t="s">
        <v>5023</v>
      </c>
      <c r="B5025" t="s">
        <v>5168</v>
      </c>
      <c r="C5025" t="s">
        <v>5481</v>
      </c>
      <c r="D5025" t="s">
        <v>14780</v>
      </c>
      <c r="E5025" t="s">
        <v>13506</v>
      </c>
      <c r="F5025" s="35" t="s">
        <v>14781</v>
      </c>
      <c r="G5025" s="1" t="s">
        <v>5104</v>
      </c>
      <c r="H5025" s="1" t="s">
        <v>5104</v>
      </c>
      <c r="I5025" s="3">
        <v>1</v>
      </c>
      <c r="J5025" s="1">
        <v>0</v>
      </c>
      <c r="K5025" s="1">
        <v>0</v>
      </c>
      <c r="L5025" s="3">
        <v>1</v>
      </c>
      <c r="M5025" s="6">
        <v>11.6</v>
      </c>
      <c r="N5025" s="13">
        <v>11.6</v>
      </c>
      <c r="O5025" s="3">
        <v>44</v>
      </c>
      <c r="P5025" s="1">
        <v>0.98499999999999999</v>
      </c>
      <c r="Q5025" s="1">
        <v>0.98499999999999999</v>
      </c>
      <c r="R5025" s="3">
        <v>47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100</v>
      </c>
      <c r="Z5025" s="1">
        <v>0</v>
      </c>
      <c r="AA5025" s="1">
        <v>0</v>
      </c>
      <c r="AB5025" s="1">
        <v>0</v>
      </c>
      <c r="AC5025" s="3">
        <v>11</v>
      </c>
      <c r="AD5025" s="1">
        <v>-3.0872732999999999E-2</v>
      </c>
      <c r="AE5025" s="1">
        <v>-0.113818620885237</v>
      </c>
      <c r="AF5025" s="1">
        <v>3</v>
      </c>
      <c r="AG5025" s="1">
        <v>3</v>
      </c>
      <c r="AH5025" s="1">
        <v>11</v>
      </c>
      <c r="AI5025" s="1">
        <v>1</v>
      </c>
      <c r="AJ5025" s="1">
        <v>1</v>
      </c>
      <c r="AK5025" s="1">
        <v>51</v>
      </c>
    </row>
    <row r="5026" spans="1:37" x14ac:dyDescent="0.2">
      <c r="A5026" t="s">
        <v>5024</v>
      </c>
      <c r="B5026" t="s">
        <v>5168</v>
      </c>
      <c r="C5026" t="s">
        <v>5481</v>
      </c>
      <c r="D5026" t="s">
        <v>14780</v>
      </c>
      <c r="E5026" t="s">
        <v>14782</v>
      </c>
      <c r="F5026" s="35" t="s">
        <v>14783</v>
      </c>
      <c r="G5026" s="1" t="s">
        <v>5104</v>
      </c>
      <c r="H5026" s="1" t="s">
        <v>5104</v>
      </c>
      <c r="I5026" s="3">
        <v>1</v>
      </c>
      <c r="J5026" s="1">
        <v>0</v>
      </c>
      <c r="K5026" s="1">
        <v>0</v>
      </c>
      <c r="L5026" s="3">
        <v>1</v>
      </c>
      <c r="M5026" s="6">
        <v>10</v>
      </c>
      <c r="N5026" s="13">
        <v>10</v>
      </c>
      <c r="O5026" s="3">
        <v>44</v>
      </c>
      <c r="P5026" s="1" t="s">
        <v>2</v>
      </c>
      <c r="Q5026" s="1">
        <v>1.4128000000000001</v>
      </c>
      <c r="R5026" s="3" t="s">
        <v>14989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100</v>
      </c>
      <c r="Z5026" s="1">
        <v>0</v>
      </c>
      <c r="AA5026" s="1">
        <v>0</v>
      </c>
      <c r="AB5026" s="1">
        <v>0</v>
      </c>
      <c r="AC5026" s="3">
        <v>11</v>
      </c>
      <c r="AD5026" s="1">
        <v>-3.0872732999999999E-2</v>
      </c>
      <c r="AE5026" s="1">
        <v>-0.113818620885237</v>
      </c>
      <c r="AF5026" s="1">
        <v>3</v>
      </c>
      <c r="AG5026" s="1">
        <v>3</v>
      </c>
      <c r="AH5026" s="1">
        <v>11</v>
      </c>
      <c r="AI5026" s="1">
        <v>1</v>
      </c>
      <c r="AJ5026" s="1">
        <v>1</v>
      </c>
      <c r="AK5026" s="1">
        <v>51</v>
      </c>
    </row>
    <row r="5027" spans="1:37" x14ac:dyDescent="0.2">
      <c r="A5027" t="s">
        <v>5025</v>
      </c>
      <c r="B5027" t="s">
        <v>5168</v>
      </c>
      <c r="C5027" t="s">
        <v>5481</v>
      </c>
      <c r="D5027" t="s">
        <v>14780</v>
      </c>
      <c r="E5027" t="s">
        <v>14784</v>
      </c>
      <c r="F5027" s="35" t="s">
        <v>14785</v>
      </c>
      <c r="G5027" s="1" t="s">
        <v>5104</v>
      </c>
      <c r="H5027" s="1" t="s">
        <v>5104</v>
      </c>
      <c r="I5027" s="3">
        <v>1</v>
      </c>
      <c r="J5027" s="1">
        <v>0</v>
      </c>
      <c r="K5027" s="1">
        <v>0</v>
      </c>
      <c r="L5027" s="3">
        <v>1</v>
      </c>
      <c r="M5027" s="6">
        <v>11.8</v>
      </c>
      <c r="N5027" s="13">
        <v>11.8</v>
      </c>
      <c r="O5027" s="3">
        <v>44</v>
      </c>
      <c r="P5027" s="1">
        <v>0.99</v>
      </c>
      <c r="Q5027" s="1">
        <v>0.99</v>
      </c>
      <c r="R5027" s="3">
        <v>47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100</v>
      </c>
      <c r="Z5027" s="1">
        <v>0</v>
      </c>
      <c r="AA5027" s="1">
        <v>0</v>
      </c>
      <c r="AB5027" s="1">
        <v>0</v>
      </c>
      <c r="AC5027" s="3">
        <v>11</v>
      </c>
      <c r="AD5027" s="1">
        <v>-3.0872732999999999E-2</v>
      </c>
      <c r="AE5027" s="1">
        <v>-0.113818620885237</v>
      </c>
      <c r="AF5027" s="1">
        <v>3</v>
      </c>
      <c r="AG5027" s="1">
        <v>3</v>
      </c>
      <c r="AH5027" s="1">
        <v>11</v>
      </c>
      <c r="AI5027" s="1">
        <v>1</v>
      </c>
      <c r="AJ5027" s="1">
        <v>1</v>
      </c>
      <c r="AK5027" s="1">
        <v>51</v>
      </c>
    </row>
    <row r="5028" spans="1:37" x14ac:dyDescent="0.2">
      <c r="A5028" t="s">
        <v>5026</v>
      </c>
      <c r="B5028" t="s">
        <v>5168</v>
      </c>
      <c r="C5028" t="s">
        <v>5481</v>
      </c>
      <c r="D5028" t="s">
        <v>14786</v>
      </c>
      <c r="E5028" t="s">
        <v>14787</v>
      </c>
      <c r="F5028" s="35" t="s">
        <v>14788</v>
      </c>
      <c r="G5028" s="1" t="s">
        <v>5104</v>
      </c>
      <c r="H5028" s="1" t="s">
        <v>5104</v>
      </c>
      <c r="I5028" s="3">
        <v>1</v>
      </c>
      <c r="J5028" s="1">
        <v>0</v>
      </c>
      <c r="K5028" s="1">
        <v>0</v>
      </c>
      <c r="L5028" s="3">
        <v>1</v>
      </c>
      <c r="M5028" s="6">
        <v>34.700000000000003</v>
      </c>
      <c r="N5028" s="13">
        <v>34.700000000000003</v>
      </c>
      <c r="O5028" s="3">
        <v>44</v>
      </c>
      <c r="P5028" s="1">
        <v>0.98</v>
      </c>
      <c r="Q5028" s="1">
        <v>0.98</v>
      </c>
      <c r="R5028" s="3">
        <v>47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100</v>
      </c>
      <c r="Z5028" s="1">
        <v>0</v>
      </c>
      <c r="AA5028" s="1">
        <v>0</v>
      </c>
      <c r="AB5028" s="1">
        <v>0</v>
      </c>
      <c r="AC5028" s="3">
        <v>11</v>
      </c>
      <c r="AD5028" s="1">
        <v>-3.0872732999999999E-2</v>
      </c>
      <c r="AE5028" s="1">
        <v>-0.113818620885237</v>
      </c>
      <c r="AF5028" s="1">
        <v>3</v>
      </c>
      <c r="AG5028" s="1">
        <v>3</v>
      </c>
      <c r="AH5028" s="1">
        <v>11</v>
      </c>
      <c r="AI5028" s="1">
        <v>4</v>
      </c>
      <c r="AJ5028" s="1">
        <v>4</v>
      </c>
      <c r="AK5028" s="1">
        <v>51</v>
      </c>
    </row>
    <row r="5029" spans="1:37" x14ac:dyDescent="0.2">
      <c r="A5029" t="s">
        <v>5027</v>
      </c>
      <c r="B5029" t="s">
        <v>5168</v>
      </c>
      <c r="C5029" t="s">
        <v>5481</v>
      </c>
      <c r="D5029" t="s">
        <v>14786</v>
      </c>
      <c r="E5029" t="s">
        <v>5397</v>
      </c>
      <c r="F5029" s="35" t="s">
        <v>14789</v>
      </c>
      <c r="G5029" s="1" t="s">
        <v>5104</v>
      </c>
      <c r="H5029" s="1" t="s">
        <v>5104</v>
      </c>
      <c r="I5029" s="3">
        <v>1</v>
      </c>
      <c r="J5029" s="1">
        <v>0</v>
      </c>
      <c r="K5029" s="1">
        <v>0</v>
      </c>
      <c r="L5029" s="3">
        <v>1</v>
      </c>
      <c r="M5029" s="6">
        <f>(30+47)/2</f>
        <v>38.5</v>
      </c>
      <c r="N5029" s="1">
        <f>(30+47)/2</f>
        <v>38.5</v>
      </c>
      <c r="O5029" s="3">
        <v>1</v>
      </c>
      <c r="P5029" s="1">
        <v>1</v>
      </c>
      <c r="Q5029" s="1">
        <v>1</v>
      </c>
      <c r="R5029" s="3">
        <v>1</v>
      </c>
      <c r="S5029" s="1">
        <v>3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97</v>
      </c>
      <c r="Z5029" s="1">
        <v>0</v>
      </c>
      <c r="AA5029" s="1">
        <v>0</v>
      </c>
      <c r="AB5029" s="1">
        <v>0</v>
      </c>
      <c r="AC5029" s="3">
        <v>1</v>
      </c>
      <c r="AD5029" s="1">
        <v>-2.5439330999999999E-2</v>
      </c>
      <c r="AE5029" s="1">
        <v>-0.11198778587591</v>
      </c>
      <c r="AF5029" s="1">
        <v>3</v>
      </c>
      <c r="AG5029" s="1">
        <v>3</v>
      </c>
      <c r="AH5029" s="15">
        <v>1</v>
      </c>
      <c r="AI5029" s="1">
        <v>2</v>
      </c>
      <c r="AJ5029" s="1">
        <v>2</v>
      </c>
      <c r="AK5029" s="1">
        <v>51</v>
      </c>
    </row>
    <row r="5030" spans="1:37" x14ac:dyDescent="0.2">
      <c r="A5030" t="s">
        <v>5028</v>
      </c>
      <c r="B5030" t="s">
        <v>5168</v>
      </c>
      <c r="C5030" t="s">
        <v>5481</v>
      </c>
      <c r="D5030" t="s">
        <v>14790</v>
      </c>
      <c r="E5030" t="s">
        <v>14791</v>
      </c>
      <c r="F5030" s="35" t="s">
        <v>14792</v>
      </c>
      <c r="G5030" s="1" t="s">
        <v>5104</v>
      </c>
      <c r="H5030" s="1" t="s">
        <v>5104</v>
      </c>
      <c r="I5030" s="3">
        <v>1</v>
      </c>
      <c r="J5030" s="1">
        <v>0</v>
      </c>
      <c r="K5030" s="1">
        <v>0</v>
      </c>
      <c r="L5030" s="3">
        <v>1</v>
      </c>
      <c r="M5030" s="6">
        <v>167.7</v>
      </c>
      <c r="N5030" s="13">
        <v>167.7</v>
      </c>
      <c r="O5030" s="3">
        <v>44</v>
      </c>
      <c r="P5030" s="1">
        <v>1</v>
      </c>
      <c r="Q5030" s="1">
        <v>1</v>
      </c>
      <c r="R5030" s="3">
        <v>47</v>
      </c>
      <c r="S5030" s="1">
        <v>10</v>
      </c>
      <c r="T5030" s="1">
        <v>80</v>
      </c>
      <c r="U5030" s="1">
        <v>0</v>
      </c>
      <c r="V5030" s="1">
        <v>0</v>
      </c>
      <c r="W5030" s="1">
        <v>0</v>
      </c>
      <c r="X5030" s="1">
        <v>0</v>
      </c>
      <c r="Y5030" s="1">
        <v>10</v>
      </c>
      <c r="Z5030" s="1">
        <v>0</v>
      </c>
      <c r="AA5030" s="1">
        <v>0</v>
      </c>
      <c r="AB5030" s="1">
        <v>0</v>
      </c>
      <c r="AC5030" s="3">
        <v>11</v>
      </c>
      <c r="AD5030" s="1">
        <v>8.0993760000000001E-3</v>
      </c>
      <c r="AE5030" s="1">
        <v>-3.7179103325469302E-2</v>
      </c>
      <c r="AF5030" s="1">
        <v>1</v>
      </c>
      <c r="AG5030" s="1">
        <v>1</v>
      </c>
      <c r="AH5030" s="1">
        <v>11</v>
      </c>
      <c r="AI5030" s="1">
        <v>3</v>
      </c>
      <c r="AJ5030" s="1">
        <v>3</v>
      </c>
      <c r="AK5030" s="1">
        <v>51</v>
      </c>
    </row>
    <row r="5031" spans="1:37" x14ac:dyDescent="0.2">
      <c r="A5031" t="s">
        <v>5029</v>
      </c>
      <c r="B5031" t="s">
        <v>5123</v>
      </c>
      <c r="C5031" t="s">
        <v>5124</v>
      </c>
      <c r="D5031" t="s">
        <v>14793</v>
      </c>
      <c r="E5031" t="s">
        <v>14794</v>
      </c>
      <c r="F5031" s="35" t="s">
        <v>14795</v>
      </c>
      <c r="G5031" s="1" t="s">
        <v>5104</v>
      </c>
      <c r="H5031" s="1" t="s">
        <v>5104</v>
      </c>
      <c r="I5031" s="3">
        <v>1</v>
      </c>
      <c r="J5031" s="1">
        <v>0</v>
      </c>
      <c r="K5031" s="1">
        <v>0</v>
      </c>
      <c r="L5031" s="3">
        <v>1</v>
      </c>
      <c r="M5031" s="6" t="s">
        <v>2</v>
      </c>
      <c r="N5031" s="13">
        <v>19.899999999999999</v>
      </c>
      <c r="O5031" s="3" t="s">
        <v>14989</v>
      </c>
      <c r="P5031" s="1">
        <v>3.24</v>
      </c>
      <c r="Q5031" s="1">
        <v>3.24</v>
      </c>
      <c r="R5031" s="3">
        <v>47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40</v>
      </c>
      <c r="Z5031" s="1">
        <v>0</v>
      </c>
      <c r="AA5031" s="1">
        <v>0</v>
      </c>
      <c r="AB5031" s="1">
        <v>60</v>
      </c>
      <c r="AC5031" s="3">
        <v>11</v>
      </c>
      <c r="AD5031" s="1">
        <v>-9.5085379999999997E-2</v>
      </c>
      <c r="AE5031" s="1">
        <v>-1.5745112833436398E-2</v>
      </c>
      <c r="AF5031" s="1">
        <v>3</v>
      </c>
      <c r="AG5031" s="1">
        <v>3</v>
      </c>
      <c r="AH5031" s="1">
        <v>11</v>
      </c>
      <c r="AI5031" s="1">
        <v>2</v>
      </c>
      <c r="AJ5031" s="1">
        <v>2</v>
      </c>
      <c r="AK5031" s="1">
        <v>51</v>
      </c>
    </row>
    <row r="5032" spans="1:37" x14ac:dyDescent="0.2">
      <c r="A5032" t="s">
        <v>5030</v>
      </c>
      <c r="B5032" t="s">
        <v>5123</v>
      </c>
      <c r="C5032" t="s">
        <v>5124</v>
      </c>
      <c r="D5032" t="s">
        <v>14793</v>
      </c>
      <c r="E5032" t="s">
        <v>14796</v>
      </c>
      <c r="F5032" s="35" t="s">
        <v>14797</v>
      </c>
      <c r="G5032" s="1" t="s">
        <v>5104</v>
      </c>
      <c r="H5032" s="1" t="s">
        <v>5104</v>
      </c>
      <c r="I5032" s="3">
        <v>1</v>
      </c>
      <c r="J5032" s="1">
        <v>0</v>
      </c>
      <c r="K5032" s="1">
        <v>0</v>
      </c>
      <c r="L5032" s="3">
        <v>1</v>
      </c>
      <c r="M5032" s="6">
        <v>56.6</v>
      </c>
      <c r="N5032" s="13">
        <v>56.6</v>
      </c>
      <c r="O5032" s="3">
        <v>44</v>
      </c>
      <c r="P5032" s="1">
        <v>4</v>
      </c>
      <c r="Q5032" s="1">
        <v>4</v>
      </c>
      <c r="R5032" s="3">
        <v>47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40</v>
      </c>
      <c r="Z5032" s="1">
        <v>0</v>
      </c>
      <c r="AA5032" s="1">
        <v>0</v>
      </c>
      <c r="AB5032" s="1">
        <v>60</v>
      </c>
      <c r="AC5032" s="3">
        <v>11</v>
      </c>
      <c r="AD5032" s="1">
        <v>-9.5085379999999997E-2</v>
      </c>
      <c r="AE5032" s="1">
        <v>-1.5745112833436398E-2</v>
      </c>
      <c r="AF5032" s="1">
        <v>3</v>
      </c>
      <c r="AG5032" s="1">
        <v>3</v>
      </c>
      <c r="AH5032" s="1">
        <v>11</v>
      </c>
      <c r="AI5032" s="1">
        <v>1</v>
      </c>
      <c r="AJ5032" s="1">
        <v>1</v>
      </c>
      <c r="AK5032" s="1">
        <v>51</v>
      </c>
    </row>
    <row r="5033" spans="1:37" x14ac:dyDescent="0.2">
      <c r="A5033" t="s">
        <v>5031</v>
      </c>
      <c r="B5033" t="s">
        <v>5123</v>
      </c>
      <c r="C5033" t="s">
        <v>5124</v>
      </c>
      <c r="D5033" t="s">
        <v>14793</v>
      </c>
      <c r="E5033" t="s">
        <v>14798</v>
      </c>
      <c r="F5033" s="35" t="s">
        <v>14799</v>
      </c>
      <c r="G5033" s="1" t="s">
        <v>5104</v>
      </c>
      <c r="H5033" s="1" t="s">
        <v>5104</v>
      </c>
      <c r="I5033" s="3">
        <v>1</v>
      </c>
      <c r="J5033" s="1">
        <v>1</v>
      </c>
      <c r="K5033" s="1">
        <v>1</v>
      </c>
      <c r="L5033" s="3">
        <v>1</v>
      </c>
      <c r="M5033" s="6">
        <v>10</v>
      </c>
      <c r="N5033" s="13">
        <v>10</v>
      </c>
      <c r="O5033" s="3">
        <v>44</v>
      </c>
      <c r="P5033" s="1">
        <v>3.24</v>
      </c>
      <c r="Q5033" s="1">
        <v>3.24</v>
      </c>
      <c r="R5033" s="3">
        <v>47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40</v>
      </c>
      <c r="Z5033" s="1">
        <v>0</v>
      </c>
      <c r="AA5033" s="1">
        <v>0</v>
      </c>
      <c r="AB5033" s="1">
        <v>60</v>
      </c>
      <c r="AC5033" s="3">
        <v>11</v>
      </c>
      <c r="AD5033" s="1">
        <v>-9.5085379999999997E-2</v>
      </c>
      <c r="AE5033" s="1">
        <v>-1.5745112833436398E-2</v>
      </c>
      <c r="AF5033" s="1">
        <v>3</v>
      </c>
      <c r="AG5033" s="1">
        <v>3</v>
      </c>
      <c r="AH5033" s="1">
        <v>11</v>
      </c>
      <c r="AI5033" s="1">
        <v>12</v>
      </c>
      <c r="AJ5033" s="1">
        <v>12</v>
      </c>
      <c r="AK5033" s="1">
        <v>51</v>
      </c>
    </row>
    <row r="5034" spans="1:37" x14ac:dyDescent="0.2">
      <c r="A5034" t="s">
        <v>5032</v>
      </c>
      <c r="B5034" t="s">
        <v>5412</v>
      </c>
      <c r="C5034" t="s">
        <v>8136</v>
      </c>
      <c r="D5034" t="s">
        <v>14800</v>
      </c>
      <c r="E5034" t="s">
        <v>9909</v>
      </c>
      <c r="F5034" s="35" t="s">
        <v>14801</v>
      </c>
      <c r="G5034" s="1" t="s">
        <v>5105</v>
      </c>
      <c r="H5034" s="1" t="s">
        <v>5105</v>
      </c>
      <c r="I5034" s="3">
        <v>1</v>
      </c>
      <c r="J5034" s="1">
        <v>0</v>
      </c>
      <c r="K5034" s="1">
        <v>0</v>
      </c>
      <c r="L5034" s="3">
        <v>1</v>
      </c>
      <c r="M5034" s="6">
        <v>3450</v>
      </c>
      <c r="N5034" s="13">
        <v>3450</v>
      </c>
      <c r="O5034" s="3">
        <v>44</v>
      </c>
      <c r="P5034" s="1">
        <v>2.2000000000000002</v>
      </c>
      <c r="Q5034" s="1">
        <v>2.2000000000000002</v>
      </c>
      <c r="R5034" s="3">
        <v>47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90</v>
      </c>
      <c r="Z5034" s="1">
        <v>0</v>
      </c>
      <c r="AA5034" s="1">
        <v>0</v>
      </c>
      <c r="AB5034" s="1">
        <v>10</v>
      </c>
      <c r="AC5034" s="3">
        <v>11</v>
      </c>
      <c r="AD5034" s="1">
        <v>-4.6904139999999997E-2</v>
      </c>
      <c r="AE5034" s="1">
        <v>-9.7539001179697299E-2</v>
      </c>
      <c r="AF5034" s="1">
        <v>3</v>
      </c>
      <c r="AG5034" s="1">
        <v>3</v>
      </c>
      <c r="AH5034" s="1">
        <v>11</v>
      </c>
      <c r="AI5034" s="1">
        <v>1</v>
      </c>
      <c r="AJ5034" s="1">
        <v>1</v>
      </c>
      <c r="AK5034" s="1">
        <v>51</v>
      </c>
    </row>
    <row r="5035" spans="1:37" x14ac:dyDescent="0.2">
      <c r="A5035" t="s">
        <v>5033</v>
      </c>
      <c r="B5035" t="s">
        <v>5412</v>
      </c>
      <c r="C5035" t="s">
        <v>8136</v>
      </c>
      <c r="D5035" t="s">
        <v>14800</v>
      </c>
      <c r="E5035" t="s">
        <v>7515</v>
      </c>
      <c r="F5035" s="35" t="s">
        <v>14802</v>
      </c>
      <c r="G5035" s="1" t="s">
        <v>5105</v>
      </c>
      <c r="H5035" s="1" t="s">
        <v>5105</v>
      </c>
      <c r="I5035" s="3">
        <v>1</v>
      </c>
      <c r="J5035" s="1">
        <v>0</v>
      </c>
      <c r="K5035" s="1">
        <v>0</v>
      </c>
      <c r="L5035" s="3">
        <v>1</v>
      </c>
      <c r="M5035" s="6">
        <v>3350</v>
      </c>
      <c r="N5035" s="13">
        <v>3350</v>
      </c>
      <c r="O5035" s="3">
        <v>44</v>
      </c>
      <c r="P5035" s="1">
        <v>2.1800000000000002</v>
      </c>
      <c r="Q5035" s="1">
        <v>2.1800000000000002</v>
      </c>
      <c r="R5035" s="3">
        <v>47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100</v>
      </c>
      <c r="Z5035" s="1">
        <v>0</v>
      </c>
      <c r="AA5035" s="1">
        <v>0</v>
      </c>
      <c r="AB5035" s="1">
        <v>0</v>
      </c>
      <c r="AC5035" s="3">
        <v>11</v>
      </c>
      <c r="AD5035" s="1">
        <v>-3.0872732999999999E-2</v>
      </c>
      <c r="AE5035" s="1">
        <v>-0.113818620885237</v>
      </c>
      <c r="AF5035" s="1">
        <v>3</v>
      </c>
      <c r="AG5035" s="1">
        <v>3</v>
      </c>
      <c r="AH5035" s="1">
        <v>11</v>
      </c>
      <c r="AI5035" s="1">
        <v>2</v>
      </c>
      <c r="AJ5035" s="1">
        <v>2</v>
      </c>
      <c r="AK5035" s="1">
        <v>51</v>
      </c>
    </row>
    <row r="5036" spans="1:37" x14ac:dyDescent="0.2">
      <c r="A5036" t="s">
        <v>5034</v>
      </c>
      <c r="B5036" t="s">
        <v>5123</v>
      </c>
      <c r="C5036" t="s">
        <v>5124</v>
      </c>
      <c r="D5036" t="s">
        <v>14803</v>
      </c>
      <c r="E5036" t="s">
        <v>14804</v>
      </c>
      <c r="F5036" s="35" t="s">
        <v>7623</v>
      </c>
      <c r="G5036" s="1" t="s">
        <v>5104</v>
      </c>
      <c r="H5036" s="1" t="s">
        <v>5104</v>
      </c>
      <c r="I5036" s="3">
        <v>1</v>
      </c>
      <c r="J5036" s="1">
        <v>0</v>
      </c>
      <c r="K5036" s="1">
        <v>0</v>
      </c>
      <c r="L5036" s="3">
        <v>1</v>
      </c>
      <c r="M5036" s="6">
        <v>24.9</v>
      </c>
      <c r="N5036" s="13">
        <v>24.9</v>
      </c>
      <c r="O5036" s="3">
        <v>44</v>
      </c>
      <c r="P5036" s="1" t="s">
        <v>2</v>
      </c>
      <c r="Q5036" s="1">
        <v>3.0499000000000001</v>
      </c>
      <c r="R5036" s="3" t="s">
        <v>14989</v>
      </c>
      <c r="S5036" s="1">
        <v>10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10</v>
      </c>
      <c r="Z5036" s="1">
        <v>0</v>
      </c>
      <c r="AA5036" s="1">
        <v>20</v>
      </c>
      <c r="AB5036" s="1">
        <v>60</v>
      </c>
      <c r="AC5036" s="3">
        <v>11</v>
      </c>
      <c r="AD5036" s="1">
        <v>-7.4080504000000005E-2</v>
      </c>
      <c r="AE5036" s="1">
        <v>2.3214266687841E-2</v>
      </c>
      <c r="AF5036" s="1">
        <v>3</v>
      </c>
      <c r="AG5036" s="1">
        <v>3</v>
      </c>
      <c r="AH5036" s="1">
        <v>11</v>
      </c>
      <c r="AI5036" s="1">
        <v>1</v>
      </c>
      <c r="AJ5036" s="1">
        <v>1</v>
      </c>
      <c r="AK5036" s="1">
        <v>51</v>
      </c>
    </row>
    <row r="5037" spans="1:37" x14ac:dyDescent="0.2">
      <c r="A5037" t="s">
        <v>5035</v>
      </c>
      <c r="B5037" t="s">
        <v>5168</v>
      </c>
      <c r="C5037" t="s">
        <v>5605</v>
      </c>
      <c r="D5037" t="s">
        <v>14805</v>
      </c>
      <c r="E5037" t="s">
        <v>14806</v>
      </c>
      <c r="F5037" s="35" t="s">
        <v>14807</v>
      </c>
      <c r="G5037" s="1" t="s">
        <v>5104</v>
      </c>
      <c r="H5037" s="1" t="s">
        <v>5104</v>
      </c>
      <c r="I5037" s="3">
        <v>1</v>
      </c>
      <c r="J5037" s="1">
        <v>0</v>
      </c>
      <c r="K5037" s="1">
        <v>0</v>
      </c>
      <c r="L5037" s="3">
        <v>1</v>
      </c>
      <c r="M5037" s="6">
        <v>5</v>
      </c>
      <c r="N5037" s="13">
        <v>5</v>
      </c>
      <c r="O5037" s="3">
        <v>44</v>
      </c>
      <c r="P5037" s="1">
        <v>1</v>
      </c>
      <c r="Q5037" s="1">
        <v>1</v>
      </c>
      <c r="R5037" s="3">
        <v>1</v>
      </c>
      <c r="S5037" s="1">
        <v>100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3">
        <v>11</v>
      </c>
      <c r="AD5037" s="1">
        <v>9.9855619000000007E-2</v>
      </c>
      <c r="AE5037" s="1">
        <v>2.2143426940416999E-2</v>
      </c>
      <c r="AF5037" s="1">
        <v>4</v>
      </c>
      <c r="AG5037" s="2">
        <v>4</v>
      </c>
      <c r="AH5037" s="1">
        <v>11</v>
      </c>
      <c r="AI5037" s="1">
        <v>3</v>
      </c>
      <c r="AJ5037" s="1">
        <v>3</v>
      </c>
      <c r="AK5037" s="1">
        <v>51</v>
      </c>
    </row>
    <row r="5038" spans="1:37" x14ac:dyDescent="0.2">
      <c r="A5038" t="s">
        <v>5036</v>
      </c>
      <c r="B5038" t="s">
        <v>5168</v>
      </c>
      <c r="C5038" t="s">
        <v>5605</v>
      </c>
      <c r="D5038" t="s">
        <v>14805</v>
      </c>
      <c r="E5038" t="s">
        <v>10117</v>
      </c>
      <c r="F5038" s="35" t="s">
        <v>14808</v>
      </c>
      <c r="G5038" s="1" t="s">
        <v>5104</v>
      </c>
      <c r="H5038" s="1" t="s">
        <v>5104</v>
      </c>
      <c r="I5038" s="3">
        <v>1</v>
      </c>
      <c r="J5038" s="1">
        <v>0</v>
      </c>
      <c r="K5038" s="1">
        <v>0</v>
      </c>
      <c r="L5038" s="3">
        <v>1</v>
      </c>
      <c r="M5038" s="6">
        <v>4</v>
      </c>
      <c r="N5038" s="13">
        <v>4</v>
      </c>
      <c r="O5038" s="3">
        <v>44</v>
      </c>
      <c r="P5038" s="1">
        <v>1.395</v>
      </c>
      <c r="Q5038" s="1">
        <v>1.395</v>
      </c>
      <c r="R5038" s="3">
        <v>47</v>
      </c>
      <c r="S5038" s="1">
        <v>100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3">
        <v>11</v>
      </c>
      <c r="AD5038" s="1">
        <v>9.9855619000000007E-2</v>
      </c>
      <c r="AE5038" s="1">
        <v>2.2143426940416901E-2</v>
      </c>
      <c r="AF5038" s="1">
        <v>4</v>
      </c>
      <c r="AG5038" s="2">
        <v>4</v>
      </c>
      <c r="AH5038" s="1">
        <v>11</v>
      </c>
      <c r="AI5038" s="1">
        <v>6</v>
      </c>
      <c r="AJ5038" s="1">
        <v>6</v>
      </c>
      <c r="AK5038" s="1">
        <v>51</v>
      </c>
    </row>
    <row r="5039" spans="1:37" x14ac:dyDescent="0.2">
      <c r="A5039" t="s">
        <v>5037</v>
      </c>
      <c r="B5039" t="s">
        <v>5168</v>
      </c>
      <c r="C5039" t="s">
        <v>5605</v>
      </c>
      <c r="D5039" t="s">
        <v>14805</v>
      </c>
      <c r="E5039" t="s">
        <v>14809</v>
      </c>
      <c r="F5039" s="35" t="s">
        <v>14810</v>
      </c>
      <c r="G5039" s="1" t="s">
        <v>5104</v>
      </c>
      <c r="H5039" s="1" t="s">
        <v>5104</v>
      </c>
      <c r="I5039" s="3">
        <v>1</v>
      </c>
      <c r="J5039" s="1">
        <v>0</v>
      </c>
      <c r="K5039" s="1">
        <v>0</v>
      </c>
      <c r="L5039" s="3">
        <v>1</v>
      </c>
      <c r="M5039" s="6">
        <v>6</v>
      </c>
      <c r="N5039" s="13">
        <v>6</v>
      </c>
      <c r="O5039" s="3">
        <v>44</v>
      </c>
      <c r="P5039" s="1">
        <v>1</v>
      </c>
      <c r="Q5039" s="1">
        <v>1</v>
      </c>
      <c r="R5039" s="3">
        <v>47</v>
      </c>
      <c r="S5039" s="1">
        <v>100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3">
        <v>11</v>
      </c>
      <c r="AD5039" s="1">
        <v>9.9855619000000007E-2</v>
      </c>
      <c r="AE5039" s="1">
        <v>2.2143426940416901E-2</v>
      </c>
      <c r="AF5039" s="1">
        <v>4</v>
      </c>
      <c r="AG5039" s="2">
        <v>4</v>
      </c>
      <c r="AH5039" s="1">
        <v>11</v>
      </c>
      <c r="AI5039" s="1">
        <v>4</v>
      </c>
      <c r="AJ5039" s="1">
        <v>4</v>
      </c>
      <c r="AK5039" s="1">
        <v>51</v>
      </c>
    </row>
    <row r="5040" spans="1:37" x14ac:dyDescent="0.2">
      <c r="A5040" t="s">
        <v>5038</v>
      </c>
      <c r="B5040" t="s">
        <v>5168</v>
      </c>
      <c r="C5040" t="s">
        <v>5605</v>
      </c>
      <c r="D5040" t="s">
        <v>14805</v>
      </c>
      <c r="E5040" t="s">
        <v>14811</v>
      </c>
      <c r="F5040" s="35" t="s">
        <v>14812</v>
      </c>
      <c r="G5040" s="1" t="s">
        <v>5104</v>
      </c>
      <c r="H5040" s="1" t="s">
        <v>5104</v>
      </c>
      <c r="I5040" s="3">
        <v>1</v>
      </c>
      <c r="J5040" s="1">
        <v>0</v>
      </c>
      <c r="K5040" s="1">
        <v>0</v>
      </c>
      <c r="L5040" s="3">
        <v>1</v>
      </c>
      <c r="M5040" s="6">
        <v>5</v>
      </c>
      <c r="N5040" s="13">
        <v>5</v>
      </c>
      <c r="O5040" s="3">
        <v>44</v>
      </c>
      <c r="P5040" s="1">
        <v>1</v>
      </c>
      <c r="Q5040" s="1">
        <v>1</v>
      </c>
      <c r="R5040" s="3">
        <v>1</v>
      </c>
      <c r="S5040" s="1">
        <v>100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3">
        <v>11</v>
      </c>
      <c r="AD5040" s="1">
        <v>9.9855619000000007E-2</v>
      </c>
      <c r="AE5040" s="1">
        <v>2.2143426940416901E-2</v>
      </c>
      <c r="AF5040" s="1">
        <v>4</v>
      </c>
      <c r="AG5040" s="2">
        <v>4</v>
      </c>
      <c r="AH5040" s="1">
        <v>11</v>
      </c>
      <c r="AI5040" s="1">
        <v>4</v>
      </c>
      <c r="AJ5040" s="1">
        <v>4</v>
      </c>
      <c r="AK5040" s="1">
        <v>51</v>
      </c>
    </row>
    <row r="5041" spans="1:37" x14ac:dyDescent="0.2">
      <c r="A5041" t="s">
        <v>5039</v>
      </c>
      <c r="B5041" t="s">
        <v>5168</v>
      </c>
      <c r="C5041" t="s">
        <v>5605</v>
      </c>
      <c r="D5041" t="s">
        <v>14805</v>
      </c>
      <c r="E5041" t="s">
        <v>14813</v>
      </c>
      <c r="F5041" s="35" t="s">
        <v>14814</v>
      </c>
      <c r="G5041" s="1" t="s">
        <v>5104</v>
      </c>
      <c r="H5041" s="1" t="s">
        <v>5104</v>
      </c>
      <c r="I5041" s="3">
        <v>1</v>
      </c>
      <c r="J5041" s="1">
        <v>0</v>
      </c>
      <c r="K5041" s="1">
        <v>0</v>
      </c>
      <c r="L5041" s="3">
        <v>1</v>
      </c>
      <c r="M5041" s="6">
        <v>5</v>
      </c>
      <c r="N5041" s="13">
        <v>5</v>
      </c>
      <c r="O5041" s="3">
        <v>44</v>
      </c>
      <c r="P5041" s="1">
        <v>1.5</v>
      </c>
      <c r="Q5041" s="1">
        <v>1.5</v>
      </c>
      <c r="R5041" s="3">
        <v>1</v>
      </c>
      <c r="S5041" s="1">
        <v>100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3">
        <v>11</v>
      </c>
      <c r="AD5041" s="1">
        <v>9.9855619000000007E-2</v>
      </c>
      <c r="AE5041" s="1">
        <v>2.2143426940416901E-2</v>
      </c>
      <c r="AF5041" s="1">
        <v>4</v>
      </c>
      <c r="AG5041" s="2">
        <v>4</v>
      </c>
      <c r="AH5041" s="1">
        <v>11</v>
      </c>
      <c r="AI5041" s="1">
        <v>7</v>
      </c>
      <c r="AJ5041" s="1">
        <v>7</v>
      </c>
      <c r="AK5041" s="1">
        <v>51</v>
      </c>
    </row>
    <row r="5042" spans="1:37" x14ac:dyDescent="0.2">
      <c r="A5042" t="s">
        <v>5040</v>
      </c>
      <c r="B5042" t="s">
        <v>5168</v>
      </c>
      <c r="C5042" t="s">
        <v>5605</v>
      </c>
      <c r="D5042" t="s">
        <v>14805</v>
      </c>
      <c r="E5042" t="s">
        <v>6594</v>
      </c>
      <c r="F5042" s="35" t="s">
        <v>14815</v>
      </c>
      <c r="G5042" s="1" t="s">
        <v>5104</v>
      </c>
      <c r="H5042" s="1" t="s">
        <v>5104</v>
      </c>
      <c r="I5042" s="3">
        <v>1</v>
      </c>
      <c r="J5042" s="1">
        <v>0</v>
      </c>
      <c r="K5042" s="1">
        <v>0</v>
      </c>
      <c r="L5042" s="3">
        <v>1</v>
      </c>
      <c r="M5042" s="6">
        <v>4.4000000000000004</v>
      </c>
      <c r="N5042" s="13">
        <v>4.4000000000000004</v>
      </c>
      <c r="O5042" s="3">
        <v>44</v>
      </c>
      <c r="P5042" s="1">
        <v>1.21</v>
      </c>
      <c r="Q5042" s="1">
        <v>1.21</v>
      </c>
      <c r="R5042" s="3">
        <v>47</v>
      </c>
      <c r="S5042" s="1">
        <v>100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3">
        <v>11</v>
      </c>
      <c r="AD5042" s="1">
        <v>9.9855619000000007E-2</v>
      </c>
      <c r="AE5042" s="1">
        <v>2.2143426940416901E-2</v>
      </c>
      <c r="AF5042" s="1">
        <v>4</v>
      </c>
      <c r="AG5042" s="2">
        <v>4</v>
      </c>
      <c r="AH5042" s="1">
        <v>11</v>
      </c>
      <c r="AI5042" s="1">
        <v>2</v>
      </c>
      <c r="AJ5042" s="1">
        <v>2</v>
      </c>
      <c r="AK5042" s="1">
        <v>51</v>
      </c>
    </row>
    <row r="5043" spans="1:37" x14ac:dyDescent="0.2">
      <c r="A5043" t="s">
        <v>5041</v>
      </c>
      <c r="B5043" t="s">
        <v>5168</v>
      </c>
      <c r="C5043" t="s">
        <v>5605</v>
      </c>
      <c r="D5043" t="s">
        <v>14805</v>
      </c>
      <c r="E5043" t="s">
        <v>6193</v>
      </c>
      <c r="F5043" s="35" t="s">
        <v>14816</v>
      </c>
      <c r="G5043" s="1" t="s">
        <v>5104</v>
      </c>
      <c r="H5043" s="1" t="s">
        <v>5104</v>
      </c>
      <c r="I5043" s="3">
        <v>1</v>
      </c>
      <c r="J5043" s="1">
        <v>0</v>
      </c>
      <c r="K5043" s="1">
        <v>0</v>
      </c>
      <c r="L5043" s="3">
        <v>1</v>
      </c>
      <c r="M5043" s="6">
        <v>5.4</v>
      </c>
      <c r="N5043" s="13">
        <v>5.4</v>
      </c>
      <c r="O5043" s="3">
        <v>44</v>
      </c>
      <c r="P5043" s="1">
        <v>1</v>
      </c>
      <c r="Q5043" s="1">
        <v>1</v>
      </c>
      <c r="R5043" s="3">
        <v>47</v>
      </c>
      <c r="S5043" s="1">
        <v>100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3">
        <v>11</v>
      </c>
      <c r="AD5043" s="1">
        <v>9.9855619000000007E-2</v>
      </c>
      <c r="AE5043" s="1">
        <v>2.2143426940416901E-2</v>
      </c>
      <c r="AF5043" s="1">
        <v>4</v>
      </c>
      <c r="AG5043" s="2">
        <v>4</v>
      </c>
      <c r="AH5043" s="1">
        <v>11</v>
      </c>
      <c r="AI5043" s="1">
        <v>7</v>
      </c>
      <c r="AJ5043" s="1">
        <v>7</v>
      </c>
      <c r="AK5043" s="1">
        <v>51</v>
      </c>
    </row>
    <row r="5044" spans="1:37" x14ac:dyDescent="0.2">
      <c r="A5044" t="s">
        <v>5042</v>
      </c>
      <c r="B5044" t="s">
        <v>5168</v>
      </c>
      <c r="C5044" t="s">
        <v>5605</v>
      </c>
      <c r="D5044" t="s">
        <v>14805</v>
      </c>
      <c r="E5044" t="s">
        <v>14344</v>
      </c>
      <c r="F5044" s="35" t="s">
        <v>14817</v>
      </c>
      <c r="G5044" s="1" t="s">
        <v>5104</v>
      </c>
      <c r="H5044" s="1" t="s">
        <v>5104</v>
      </c>
      <c r="I5044" s="3">
        <v>1</v>
      </c>
      <c r="J5044" s="1">
        <v>0</v>
      </c>
      <c r="K5044" s="1">
        <v>0</v>
      </c>
      <c r="L5044" s="3">
        <v>1</v>
      </c>
      <c r="M5044" s="6">
        <v>5.5</v>
      </c>
      <c r="N5044" s="13">
        <v>5.5</v>
      </c>
      <c r="O5044" s="3">
        <v>44</v>
      </c>
      <c r="P5044" s="1">
        <v>1.5</v>
      </c>
      <c r="Q5044" s="1">
        <v>1.5</v>
      </c>
      <c r="R5044" s="3">
        <v>1</v>
      </c>
      <c r="S5044" s="1">
        <v>100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3">
        <v>11</v>
      </c>
      <c r="AD5044" s="1">
        <v>9.9855619000000007E-2</v>
      </c>
      <c r="AE5044" s="1">
        <v>2.2143426940416901E-2</v>
      </c>
      <c r="AF5044" s="1">
        <v>4</v>
      </c>
      <c r="AG5044" s="2">
        <v>4</v>
      </c>
      <c r="AH5044" s="1">
        <v>11</v>
      </c>
      <c r="AI5044" s="1">
        <v>4</v>
      </c>
      <c r="AJ5044" s="1">
        <v>4</v>
      </c>
      <c r="AK5044" s="1">
        <v>51</v>
      </c>
    </row>
    <row r="5045" spans="1:37" x14ac:dyDescent="0.2">
      <c r="A5045" t="s">
        <v>5043</v>
      </c>
      <c r="B5045" t="s">
        <v>5168</v>
      </c>
      <c r="C5045" t="s">
        <v>5605</v>
      </c>
      <c r="D5045" t="s">
        <v>14805</v>
      </c>
      <c r="E5045" t="s">
        <v>14818</v>
      </c>
      <c r="F5045" s="35" t="s">
        <v>14819</v>
      </c>
      <c r="G5045" s="1" t="s">
        <v>5104</v>
      </c>
      <c r="H5045" s="1" t="s">
        <v>5104</v>
      </c>
      <c r="I5045" s="3">
        <v>1</v>
      </c>
      <c r="J5045" s="1">
        <v>0</v>
      </c>
      <c r="K5045" s="1">
        <v>0</v>
      </c>
      <c r="L5045" s="3">
        <v>1</v>
      </c>
      <c r="M5045" s="6">
        <v>4.0999999999999996</v>
      </c>
      <c r="N5045" s="13">
        <v>4.0999999999999996</v>
      </c>
      <c r="O5045" s="3">
        <v>44</v>
      </c>
      <c r="P5045" s="1">
        <v>1</v>
      </c>
      <c r="Q5045" s="1">
        <v>1</v>
      </c>
      <c r="R5045" s="3">
        <v>47</v>
      </c>
      <c r="S5045" s="1">
        <v>100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3">
        <v>11</v>
      </c>
      <c r="AD5045" s="1">
        <v>9.9855619000000007E-2</v>
      </c>
      <c r="AE5045" s="1">
        <v>2.2143426940416901E-2</v>
      </c>
      <c r="AF5045" s="1">
        <v>4</v>
      </c>
      <c r="AG5045" s="2">
        <v>4</v>
      </c>
      <c r="AH5045" s="1">
        <v>11</v>
      </c>
      <c r="AI5045" s="1">
        <v>3</v>
      </c>
      <c r="AJ5045" s="1">
        <v>3</v>
      </c>
      <c r="AK5045" s="1">
        <v>51</v>
      </c>
    </row>
    <row r="5046" spans="1:37" x14ac:dyDescent="0.2">
      <c r="A5046" t="s">
        <v>5044</v>
      </c>
      <c r="B5046" t="s">
        <v>5168</v>
      </c>
      <c r="C5046" t="s">
        <v>5605</v>
      </c>
      <c r="D5046" t="s">
        <v>14820</v>
      </c>
      <c r="E5046" t="s">
        <v>8632</v>
      </c>
      <c r="F5046" s="35" t="s">
        <v>14821</v>
      </c>
      <c r="G5046" s="1" t="s">
        <v>5104</v>
      </c>
      <c r="H5046" s="1" t="s">
        <v>5104</v>
      </c>
      <c r="I5046" s="3">
        <v>1</v>
      </c>
      <c r="J5046" s="1">
        <v>0</v>
      </c>
      <c r="K5046" s="1">
        <v>0</v>
      </c>
      <c r="L5046" s="3">
        <v>1</v>
      </c>
      <c r="M5046" s="6">
        <v>18.7</v>
      </c>
      <c r="N5046" s="13">
        <v>18.7</v>
      </c>
      <c r="O5046" s="3">
        <v>44</v>
      </c>
      <c r="P5046" s="1">
        <v>1.5</v>
      </c>
      <c r="Q5046" s="1">
        <v>1.5</v>
      </c>
      <c r="R5046" s="3">
        <v>47</v>
      </c>
      <c r="S5046" s="1">
        <v>100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3">
        <v>11</v>
      </c>
      <c r="AD5046" s="1">
        <v>9.9855619000000007E-2</v>
      </c>
      <c r="AE5046" s="1">
        <v>2.2143426940416901E-2</v>
      </c>
      <c r="AF5046" s="1">
        <v>4</v>
      </c>
      <c r="AG5046" s="2">
        <v>4</v>
      </c>
      <c r="AH5046" s="1">
        <v>11</v>
      </c>
      <c r="AI5046" s="1">
        <v>13</v>
      </c>
      <c r="AJ5046" s="1">
        <v>13</v>
      </c>
      <c r="AK5046" s="1">
        <v>51</v>
      </c>
    </row>
    <row r="5047" spans="1:37" x14ac:dyDescent="0.2">
      <c r="A5047" t="s">
        <v>5045</v>
      </c>
      <c r="B5047" t="s">
        <v>5168</v>
      </c>
      <c r="C5047" t="s">
        <v>5605</v>
      </c>
      <c r="D5047" t="s">
        <v>14820</v>
      </c>
      <c r="E5047" t="s">
        <v>9567</v>
      </c>
      <c r="F5047" s="35" t="s">
        <v>14822</v>
      </c>
      <c r="G5047" s="1" t="s">
        <v>5104</v>
      </c>
      <c r="H5047" s="1" t="s">
        <v>5104</v>
      </c>
      <c r="I5047" s="3">
        <v>1</v>
      </c>
      <c r="J5047" s="1">
        <v>0</v>
      </c>
      <c r="K5047" s="1">
        <v>0</v>
      </c>
      <c r="L5047" s="3">
        <v>1</v>
      </c>
      <c r="M5047" s="6">
        <v>24.5</v>
      </c>
      <c r="N5047" s="13">
        <v>24.5</v>
      </c>
      <c r="O5047" s="3">
        <v>44</v>
      </c>
      <c r="P5047" s="1">
        <v>2</v>
      </c>
      <c r="Q5047" s="1">
        <v>2</v>
      </c>
      <c r="R5047" s="3">
        <v>47</v>
      </c>
      <c r="S5047" s="1">
        <v>100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3">
        <v>11</v>
      </c>
      <c r="AD5047" s="1">
        <v>9.9855619000000007E-2</v>
      </c>
      <c r="AE5047" s="1">
        <v>2.2143426940416901E-2</v>
      </c>
      <c r="AF5047" s="1">
        <v>4</v>
      </c>
      <c r="AG5047" s="2">
        <v>4</v>
      </c>
      <c r="AH5047" s="1">
        <v>11</v>
      </c>
      <c r="AI5047" s="1">
        <v>6</v>
      </c>
      <c r="AJ5047" s="1">
        <v>6</v>
      </c>
      <c r="AK5047" s="1">
        <v>51</v>
      </c>
    </row>
    <row r="5048" spans="1:37" x14ac:dyDescent="0.2">
      <c r="A5048" t="s">
        <v>5046</v>
      </c>
      <c r="B5048" t="s">
        <v>5233</v>
      </c>
      <c r="C5048" t="s">
        <v>6301</v>
      </c>
      <c r="D5048" t="s">
        <v>14823</v>
      </c>
      <c r="E5048" t="s">
        <v>14824</v>
      </c>
      <c r="F5048" s="35" t="s">
        <v>14825</v>
      </c>
      <c r="G5048" s="1" t="s">
        <v>5105</v>
      </c>
      <c r="H5048" s="1" t="s">
        <v>5105</v>
      </c>
      <c r="I5048" s="3">
        <v>1</v>
      </c>
      <c r="J5048" s="1">
        <v>0</v>
      </c>
      <c r="K5048" s="1">
        <v>0</v>
      </c>
      <c r="L5048" s="3">
        <v>1</v>
      </c>
      <c r="M5048" s="6">
        <v>47499.6</v>
      </c>
      <c r="N5048" s="13">
        <v>47499.6</v>
      </c>
      <c r="O5048" s="3">
        <v>44</v>
      </c>
      <c r="P5048" s="1">
        <v>1</v>
      </c>
      <c r="Q5048" s="1">
        <v>1</v>
      </c>
      <c r="R5048" s="3">
        <v>47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100</v>
      </c>
      <c r="AC5048" s="3">
        <v>11</v>
      </c>
      <c r="AD5048" s="1">
        <v>-9.0224465000000004E-2</v>
      </c>
      <c r="AE5048" s="1">
        <v>7.4363546281954698E-2</v>
      </c>
      <c r="AF5048" s="1">
        <v>1</v>
      </c>
      <c r="AG5048" s="1">
        <v>1</v>
      </c>
      <c r="AH5048" s="1">
        <v>11</v>
      </c>
      <c r="AI5048" s="1">
        <v>5</v>
      </c>
      <c r="AJ5048" s="1">
        <v>5</v>
      </c>
      <c r="AK5048" s="1">
        <v>51</v>
      </c>
    </row>
    <row r="5049" spans="1:37" x14ac:dyDescent="0.2">
      <c r="A5049" t="s">
        <v>5047</v>
      </c>
      <c r="B5049" t="s">
        <v>5181</v>
      </c>
      <c r="C5049" t="s">
        <v>5711</v>
      </c>
      <c r="D5049" t="s">
        <v>14826</v>
      </c>
      <c r="E5049" t="s">
        <v>14827</v>
      </c>
      <c r="F5049" s="35" t="s">
        <v>14828</v>
      </c>
      <c r="G5049" s="1" t="s">
        <v>5104</v>
      </c>
      <c r="H5049" s="1" t="s">
        <v>5104</v>
      </c>
      <c r="I5049" s="3">
        <v>1</v>
      </c>
      <c r="J5049" s="1">
        <v>0</v>
      </c>
      <c r="K5049" s="1">
        <v>0</v>
      </c>
      <c r="L5049" s="3">
        <v>1</v>
      </c>
      <c r="M5049" s="6">
        <v>12793.8</v>
      </c>
      <c r="N5049" s="13">
        <v>12793.8</v>
      </c>
      <c r="O5049" s="3">
        <v>44</v>
      </c>
      <c r="P5049" s="1">
        <v>2.31</v>
      </c>
      <c r="Q5049" s="1">
        <v>2.31</v>
      </c>
      <c r="R5049" s="3">
        <v>47</v>
      </c>
      <c r="S5049" s="1">
        <v>10</v>
      </c>
      <c r="T5049" s="1">
        <v>30</v>
      </c>
      <c r="U5049" s="1">
        <v>30</v>
      </c>
      <c r="V5049" s="1">
        <v>0</v>
      </c>
      <c r="W5049" s="1">
        <v>10</v>
      </c>
      <c r="X5049" s="1">
        <v>0</v>
      </c>
      <c r="Y5049" s="1">
        <v>10</v>
      </c>
      <c r="Z5049" s="1">
        <v>0</v>
      </c>
      <c r="AA5049" s="1">
        <v>0</v>
      </c>
      <c r="AB5049" s="1">
        <v>10</v>
      </c>
      <c r="AC5049" s="3">
        <v>11</v>
      </c>
      <c r="AD5049" s="1">
        <v>-3.2980900000000003E-4</v>
      </c>
      <c r="AE5049" s="1">
        <v>-2.8973140281622001E-2</v>
      </c>
      <c r="AF5049" s="1">
        <v>1</v>
      </c>
      <c r="AG5049" s="1">
        <v>1</v>
      </c>
      <c r="AH5049" s="1">
        <v>11</v>
      </c>
      <c r="AI5049" s="1">
        <v>4</v>
      </c>
      <c r="AJ5049" s="1">
        <v>4</v>
      </c>
      <c r="AK5049" s="1">
        <v>51</v>
      </c>
    </row>
    <row r="5050" spans="1:37" x14ac:dyDescent="0.2">
      <c r="A5050" t="s">
        <v>5048</v>
      </c>
      <c r="B5050" t="s">
        <v>5181</v>
      </c>
      <c r="C5050" t="s">
        <v>5711</v>
      </c>
      <c r="D5050" t="s">
        <v>14826</v>
      </c>
      <c r="E5050" t="s">
        <v>14829</v>
      </c>
      <c r="F5050" s="35" t="s">
        <v>14830</v>
      </c>
      <c r="G5050" s="1" t="s">
        <v>5104</v>
      </c>
      <c r="H5050" s="1" t="s">
        <v>5104</v>
      </c>
      <c r="I5050" s="3">
        <v>1</v>
      </c>
      <c r="J5050" s="1">
        <v>0</v>
      </c>
      <c r="K5050" s="1">
        <v>0</v>
      </c>
      <c r="L5050" s="3">
        <v>1</v>
      </c>
      <c r="M5050" s="6">
        <v>9250</v>
      </c>
      <c r="N5050" s="13">
        <v>9250</v>
      </c>
      <c r="O5050" s="3">
        <v>44</v>
      </c>
      <c r="P5050" s="1" t="s">
        <v>2</v>
      </c>
      <c r="Q5050" s="1">
        <v>3.7153</v>
      </c>
      <c r="R5050" s="3" t="s">
        <v>14989</v>
      </c>
      <c r="S5050" s="1">
        <v>10</v>
      </c>
      <c r="T5050" s="1">
        <v>30</v>
      </c>
      <c r="U5050" s="1">
        <v>30</v>
      </c>
      <c r="V5050" s="1">
        <v>0</v>
      </c>
      <c r="W5050" s="1">
        <v>10</v>
      </c>
      <c r="X5050" s="1">
        <v>0</v>
      </c>
      <c r="Y5050" s="1">
        <v>10</v>
      </c>
      <c r="Z5050" s="1">
        <v>0</v>
      </c>
      <c r="AA5050" s="1">
        <v>0</v>
      </c>
      <c r="AB5050" s="1">
        <v>10</v>
      </c>
      <c r="AC5050" s="3">
        <v>11</v>
      </c>
      <c r="AD5050" s="1">
        <v>-3.2980900000000003E-4</v>
      </c>
      <c r="AE5050" s="1">
        <v>-2.8973140281622001E-2</v>
      </c>
      <c r="AF5050" s="1">
        <v>1</v>
      </c>
      <c r="AG5050" s="1">
        <v>1</v>
      </c>
      <c r="AH5050" s="1">
        <v>11</v>
      </c>
      <c r="AI5050" s="1">
        <v>8</v>
      </c>
      <c r="AJ5050" s="1">
        <v>8</v>
      </c>
      <c r="AK5050" s="1">
        <v>51</v>
      </c>
    </row>
    <row r="5051" spans="1:37" x14ac:dyDescent="0.2">
      <c r="A5051" t="s">
        <v>5049</v>
      </c>
      <c r="B5051" t="s">
        <v>5181</v>
      </c>
      <c r="C5051" t="s">
        <v>5711</v>
      </c>
      <c r="D5051" t="s">
        <v>14826</v>
      </c>
      <c r="E5051" t="s">
        <v>14831</v>
      </c>
      <c r="F5051" s="35" t="s">
        <v>14832</v>
      </c>
      <c r="G5051" s="1" t="s">
        <v>5104</v>
      </c>
      <c r="H5051" s="1" t="s">
        <v>5104</v>
      </c>
      <c r="I5051" s="3">
        <v>2</v>
      </c>
      <c r="J5051" s="1">
        <v>1</v>
      </c>
      <c r="K5051" s="1">
        <v>1</v>
      </c>
      <c r="L5051" s="3">
        <v>1</v>
      </c>
      <c r="M5051" s="6">
        <v>6885</v>
      </c>
      <c r="N5051" s="13">
        <v>6885</v>
      </c>
      <c r="O5051" s="3">
        <v>44</v>
      </c>
      <c r="P5051" s="1">
        <v>1.92</v>
      </c>
      <c r="Q5051" s="1">
        <v>1.92</v>
      </c>
      <c r="R5051" s="3">
        <v>47</v>
      </c>
      <c r="S5051" s="1">
        <v>10</v>
      </c>
      <c r="T5051" s="1">
        <v>30</v>
      </c>
      <c r="U5051" s="1">
        <v>30</v>
      </c>
      <c r="V5051" s="1">
        <v>0</v>
      </c>
      <c r="W5051" s="1">
        <v>10</v>
      </c>
      <c r="X5051" s="1">
        <v>0</v>
      </c>
      <c r="Y5051" s="1">
        <v>10</v>
      </c>
      <c r="Z5051" s="1">
        <v>0</v>
      </c>
      <c r="AA5051" s="1">
        <v>0</v>
      </c>
      <c r="AB5051" s="1">
        <v>10</v>
      </c>
      <c r="AC5051" s="3">
        <v>11</v>
      </c>
      <c r="AD5051" s="1">
        <v>-3.2980900000000003E-4</v>
      </c>
      <c r="AE5051" s="1">
        <v>-2.8973140281622001E-2</v>
      </c>
      <c r="AF5051" s="1">
        <v>1</v>
      </c>
      <c r="AG5051" s="1">
        <v>1</v>
      </c>
      <c r="AH5051" s="1">
        <v>11</v>
      </c>
      <c r="AI5051" s="1">
        <v>6</v>
      </c>
      <c r="AJ5051" s="1">
        <v>6</v>
      </c>
      <c r="AK5051" s="1">
        <v>51</v>
      </c>
    </row>
    <row r="5052" spans="1:37" x14ac:dyDescent="0.2">
      <c r="A5052" t="s">
        <v>5050</v>
      </c>
      <c r="B5052" t="s">
        <v>5181</v>
      </c>
      <c r="C5052" t="s">
        <v>5711</v>
      </c>
      <c r="D5052" t="s">
        <v>14826</v>
      </c>
      <c r="E5052" t="s">
        <v>14833</v>
      </c>
      <c r="F5052" s="35" t="s">
        <v>14834</v>
      </c>
      <c r="G5052" s="1" t="s">
        <v>5104</v>
      </c>
      <c r="H5052" s="1" t="s">
        <v>5104</v>
      </c>
      <c r="I5052" s="3">
        <v>1</v>
      </c>
      <c r="J5052" s="1">
        <v>1</v>
      </c>
      <c r="K5052" s="1">
        <v>1</v>
      </c>
      <c r="L5052" s="3">
        <v>1</v>
      </c>
      <c r="M5052" s="6">
        <v>9500</v>
      </c>
      <c r="N5052" s="13">
        <v>9500</v>
      </c>
      <c r="O5052" s="3">
        <v>44</v>
      </c>
      <c r="P5052" s="1">
        <v>2.89</v>
      </c>
      <c r="Q5052" s="1">
        <v>2.89</v>
      </c>
      <c r="R5052" s="3">
        <v>47</v>
      </c>
      <c r="S5052" s="1">
        <v>10</v>
      </c>
      <c r="T5052" s="1">
        <v>20</v>
      </c>
      <c r="U5052" s="1">
        <v>20</v>
      </c>
      <c r="V5052" s="1">
        <v>30</v>
      </c>
      <c r="W5052" s="1">
        <v>10</v>
      </c>
      <c r="X5052" s="1">
        <v>0</v>
      </c>
      <c r="Y5052" s="1">
        <v>10</v>
      </c>
      <c r="Z5052" s="1">
        <v>0</v>
      </c>
      <c r="AA5052" s="1">
        <v>0</v>
      </c>
      <c r="AB5052" s="1">
        <v>0</v>
      </c>
      <c r="AC5052" s="3">
        <v>11</v>
      </c>
      <c r="AD5052" s="1">
        <v>1.9854712E-2</v>
      </c>
      <c r="AE5052" s="1">
        <v>-4.1283256542630001E-2</v>
      </c>
      <c r="AF5052" s="1">
        <v>1</v>
      </c>
      <c r="AG5052" s="1">
        <v>1</v>
      </c>
      <c r="AH5052" s="1">
        <v>11</v>
      </c>
      <c r="AI5052" s="1">
        <v>11</v>
      </c>
      <c r="AJ5052" s="1">
        <v>11</v>
      </c>
      <c r="AK5052" s="1">
        <v>51</v>
      </c>
    </row>
    <row r="5053" spans="1:37" x14ac:dyDescent="0.2">
      <c r="A5053" t="s">
        <v>5051</v>
      </c>
      <c r="B5053" t="s">
        <v>5181</v>
      </c>
      <c r="C5053" t="s">
        <v>5711</v>
      </c>
      <c r="D5053" t="s">
        <v>14835</v>
      </c>
      <c r="E5053" t="s">
        <v>9129</v>
      </c>
      <c r="F5053" s="35" t="s">
        <v>14836</v>
      </c>
      <c r="G5053" s="1" t="s">
        <v>5104</v>
      </c>
      <c r="H5053" s="1" t="s">
        <v>5104</v>
      </c>
      <c r="I5053" s="3">
        <v>1</v>
      </c>
      <c r="J5053" s="1">
        <v>0</v>
      </c>
      <c r="K5053" s="1">
        <v>0</v>
      </c>
      <c r="L5053" s="3">
        <v>1</v>
      </c>
      <c r="M5053" s="6">
        <v>2908.4</v>
      </c>
      <c r="N5053" s="13">
        <v>2908.4</v>
      </c>
      <c r="O5053" s="3">
        <v>44</v>
      </c>
      <c r="P5053" s="1">
        <v>3.7749999999999999</v>
      </c>
      <c r="Q5053" s="1">
        <v>3.7749999999999999</v>
      </c>
      <c r="R5053" s="3">
        <v>47</v>
      </c>
      <c r="S5053" s="1">
        <v>20</v>
      </c>
      <c r="T5053" s="1">
        <v>40</v>
      </c>
      <c r="U5053" s="1">
        <v>0</v>
      </c>
      <c r="V5053" s="1">
        <v>0</v>
      </c>
      <c r="W5053" s="1">
        <v>0</v>
      </c>
      <c r="X5053" s="1">
        <v>20</v>
      </c>
      <c r="Y5053" s="1">
        <v>10</v>
      </c>
      <c r="Z5053" s="1">
        <v>0</v>
      </c>
      <c r="AA5053" s="1">
        <v>0</v>
      </c>
      <c r="AB5053" s="1">
        <v>10</v>
      </c>
      <c r="AC5053" s="3">
        <v>11</v>
      </c>
      <c r="AD5053" s="1">
        <v>1.3684442999999999E-2</v>
      </c>
      <c r="AE5053" s="1">
        <v>-1.87179434559634E-2</v>
      </c>
      <c r="AF5053" s="1">
        <v>1</v>
      </c>
      <c r="AG5053" s="1">
        <v>1</v>
      </c>
      <c r="AH5053" s="1">
        <v>11</v>
      </c>
      <c r="AI5053" s="1">
        <v>17</v>
      </c>
      <c r="AJ5053" s="1">
        <v>17</v>
      </c>
      <c r="AK5053" s="1">
        <v>51</v>
      </c>
    </row>
    <row r="5054" spans="1:37" x14ac:dyDescent="0.2">
      <c r="A5054" t="s">
        <v>5052</v>
      </c>
      <c r="B5054" t="s">
        <v>5123</v>
      </c>
      <c r="C5054" t="s">
        <v>5949</v>
      </c>
      <c r="D5054" t="s">
        <v>14837</v>
      </c>
      <c r="E5054" t="s">
        <v>14838</v>
      </c>
      <c r="F5054" s="35" t="s">
        <v>14839</v>
      </c>
      <c r="G5054" s="1" t="s">
        <v>5104</v>
      </c>
      <c r="H5054" s="1" t="s">
        <v>5104</v>
      </c>
      <c r="I5054" s="3">
        <v>1</v>
      </c>
      <c r="J5054" s="1">
        <v>0</v>
      </c>
      <c r="K5054" s="1">
        <v>0</v>
      </c>
      <c r="L5054" s="3">
        <v>1</v>
      </c>
      <c r="M5054" s="6">
        <v>21.8</v>
      </c>
      <c r="N5054" s="13">
        <v>21.8</v>
      </c>
      <c r="O5054" s="3">
        <v>44</v>
      </c>
      <c r="P5054" s="1">
        <v>2</v>
      </c>
      <c r="Q5054" s="1">
        <v>2</v>
      </c>
      <c r="R5054" s="3">
        <v>1</v>
      </c>
      <c r="S5054" s="1">
        <v>3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97</v>
      </c>
      <c r="AC5054" s="36">
        <v>1</v>
      </c>
      <c r="AD5054" s="1">
        <v>-8.4197543999999999E-2</v>
      </c>
      <c r="AE5054" s="1">
        <v>7.3461639521895994E-2</v>
      </c>
      <c r="AF5054" s="1">
        <v>2</v>
      </c>
      <c r="AG5054" s="1">
        <v>2</v>
      </c>
      <c r="AH5054" s="15">
        <v>1</v>
      </c>
      <c r="AI5054" s="1">
        <v>1</v>
      </c>
      <c r="AJ5054" s="1">
        <v>1</v>
      </c>
      <c r="AK5054" s="1">
        <v>51</v>
      </c>
    </row>
    <row r="5055" spans="1:37" x14ac:dyDescent="0.2">
      <c r="A5055" t="s">
        <v>5053</v>
      </c>
      <c r="B5055" t="s">
        <v>5123</v>
      </c>
      <c r="C5055" t="s">
        <v>5949</v>
      </c>
      <c r="D5055" t="s">
        <v>14837</v>
      </c>
      <c r="E5055" t="s">
        <v>14840</v>
      </c>
      <c r="F5055" s="35" t="s">
        <v>14841</v>
      </c>
      <c r="G5055" s="1" t="s">
        <v>5104</v>
      </c>
      <c r="H5055" s="1" t="s">
        <v>5104</v>
      </c>
      <c r="I5055" s="3">
        <v>1</v>
      </c>
      <c r="J5055" s="1">
        <v>0</v>
      </c>
      <c r="K5055" s="1">
        <v>0</v>
      </c>
      <c r="L5055" s="3">
        <v>1</v>
      </c>
      <c r="M5055" s="6">
        <v>21.8</v>
      </c>
      <c r="N5055" s="13">
        <v>21.8</v>
      </c>
      <c r="O5055" s="3">
        <v>44</v>
      </c>
      <c r="P5055" s="1">
        <v>2</v>
      </c>
      <c r="Q5055" s="1">
        <v>2</v>
      </c>
      <c r="R5055" s="3">
        <v>1</v>
      </c>
      <c r="S5055" s="1">
        <v>20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30</v>
      </c>
      <c r="Z5055" s="1">
        <v>0</v>
      </c>
      <c r="AA5055" s="1">
        <v>40</v>
      </c>
      <c r="AB5055" s="1">
        <v>10</v>
      </c>
      <c r="AC5055" s="3">
        <v>11</v>
      </c>
      <c r="AD5055" s="1">
        <v>-2.0781067E-2</v>
      </c>
      <c r="AE5055" s="1">
        <v>-6.0939692014505699E-2</v>
      </c>
      <c r="AF5055" s="1">
        <v>1</v>
      </c>
      <c r="AG5055" s="1">
        <v>1</v>
      </c>
      <c r="AH5055" s="1">
        <v>11</v>
      </c>
      <c r="AI5055" s="1">
        <v>1</v>
      </c>
      <c r="AJ5055" s="1">
        <v>1</v>
      </c>
      <c r="AK5055" s="1">
        <v>51</v>
      </c>
    </row>
    <row r="5056" spans="1:37" x14ac:dyDescent="0.2">
      <c r="A5056" t="s">
        <v>5054</v>
      </c>
      <c r="B5056" t="s">
        <v>5123</v>
      </c>
      <c r="C5056" t="s">
        <v>5131</v>
      </c>
      <c r="D5056" t="s">
        <v>14842</v>
      </c>
      <c r="E5056" t="s">
        <v>14843</v>
      </c>
      <c r="F5056" s="35" t="s">
        <v>14844</v>
      </c>
      <c r="G5056" s="1" t="s">
        <v>5104</v>
      </c>
      <c r="H5056" s="1" t="s">
        <v>5104</v>
      </c>
      <c r="I5056" s="3">
        <v>38</v>
      </c>
      <c r="J5056" s="1">
        <v>0</v>
      </c>
      <c r="K5056" s="1">
        <v>0</v>
      </c>
      <c r="L5056" s="3">
        <v>1</v>
      </c>
      <c r="M5056" s="6" t="s">
        <v>2</v>
      </c>
      <c r="N5056" s="13">
        <v>47.9</v>
      </c>
      <c r="O5056" s="3" t="s">
        <v>14989</v>
      </c>
      <c r="P5056" s="1" t="s">
        <v>2</v>
      </c>
      <c r="Q5056" s="1">
        <v>4.0248999999999997</v>
      </c>
      <c r="R5056" s="3" t="s">
        <v>14989</v>
      </c>
      <c r="S5056" s="1">
        <v>20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10</v>
      </c>
      <c r="Z5056" s="1">
        <v>0</v>
      </c>
      <c r="AA5056" s="1">
        <v>40</v>
      </c>
      <c r="AB5056" s="1">
        <v>30</v>
      </c>
      <c r="AC5056" s="3">
        <v>11</v>
      </c>
      <c r="AD5056" s="1">
        <v>-3.6722113000000001E-2</v>
      </c>
      <c r="AE5056" s="1">
        <v>-5.4924045430882499E-3</v>
      </c>
      <c r="AF5056" s="1">
        <v>1</v>
      </c>
      <c r="AG5056" s="1">
        <v>1</v>
      </c>
      <c r="AH5056" s="1">
        <v>11</v>
      </c>
      <c r="AI5056" s="1">
        <v>1</v>
      </c>
      <c r="AJ5056" s="1">
        <v>1</v>
      </c>
      <c r="AK5056" s="1">
        <v>51</v>
      </c>
    </row>
    <row r="5057" spans="1:37" x14ac:dyDescent="0.2">
      <c r="A5057" t="s">
        <v>5055</v>
      </c>
      <c r="B5057" t="s">
        <v>5123</v>
      </c>
      <c r="C5057" t="s">
        <v>5131</v>
      </c>
      <c r="D5057" t="s">
        <v>14842</v>
      </c>
      <c r="E5057" t="s">
        <v>7155</v>
      </c>
      <c r="F5057" s="35" t="s">
        <v>14845</v>
      </c>
      <c r="G5057" s="1" t="s">
        <v>5106</v>
      </c>
      <c r="H5057" s="1" t="s">
        <v>5106</v>
      </c>
      <c r="I5057" s="3">
        <v>2</v>
      </c>
      <c r="J5057" s="1">
        <v>0</v>
      </c>
      <c r="K5057" s="1">
        <v>0</v>
      </c>
      <c r="L5057" s="3">
        <v>1</v>
      </c>
      <c r="M5057" s="6">
        <v>42.5</v>
      </c>
      <c r="N5057" s="13">
        <v>42.5</v>
      </c>
      <c r="O5057" s="3">
        <v>44</v>
      </c>
      <c r="P5057" s="1" t="s">
        <v>2</v>
      </c>
      <c r="Q5057" s="1">
        <v>3.9278</v>
      </c>
      <c r="R5057" s="3" t="s">
        <v>14989</v>
      </c>
      <c r="S5057" s="1">
        <v>20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10</v>
      </c>
      <c r="Z5057" s="1">
        <v>0</v>
      </c>
      <c r="AA5057" s="1">
        <v>40</v>
      </c>
      <c r="AB5057" s="1">
        <v>30</v>
      </c>
      <c r="AC5057" s="3">
        <v>11</v>
      </c>
      <c r="AD5057" s="1">
        <v>-3.6722113000000001E-2</v>
      </c>
      <c r="AE5057" s="1">
        <v>-5.4924045430882499E-3</v>
      </c>
      <c r="AF5057" s="1">
        <v>1</v>
      </c>
      <c r="AG5057" s="1">
        <v>1</v>
      </c>
      <c r="AH5057" s="1">
        <v>11</v>
      </c>
      <c r="AI5057" s="1">
        <v>2</v>
      </c>
      <c r="AJ5057" s="1">
        <v>2</v>
      </c>
      <c r="AK5057" s="1">
        <v>51</v>
      </c>
    </row>
    <row r="5058" spans="1:37" x14ac:dyDescent="0.2">
      <c r="A5058" t="s">
        <v>5056</v>
      </c>
      <c r="B5058" t="s">
        <v>5228</v>
      </c>
      <c r="C5058" t="s">
        <v>9341</v>
      </c>
      <c r="D5058" t="s">
        <v>14846</v>
      </c>
      <c r="E5058" t="s">
        <v>5298</v>
      </c>
      <c r="F5058" s="35" t="s">
        <v>14847</v>
      </c>
      <c r="G5058" s="1" t="s">
        <v>5104</v>
      </c>
      <c r="H5058" s="1" t="s">
        <v>5104</v>
      </c>
      <c r="I5058" s="3">
        <v>1</v>
      </c>
      <c r="J5058" s="1">
        <v>1</v>
      </c>
      <c r="K5058" s="1">
        <v>1</v>
      </c>
      <c r="L5058" s="3">
        <v>1</v>
      </c>
      <c r="M5058" s="6">
        <v>26000</v>
      </c>
      <c r="N5058" s="13">
        <v>26000</v>
      </c>
      <c r="O5058" s="3">
        <v>44</v>
      </c>
      <c r="P5058" s="1">
        <v>1</v>
      </c>
      <c r="Q5058" s="1">
        <v>1</v>
      </c>
      <c r="R5058" s="3">
        <v>47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100</v>
      </c>
      <c r="AC5058" s="3">
        <v>11</v>
      </c>
      <c r="AD5058" s="1">
        <v>-9.0224465000000004E-2</v>
      </c>
      <c r="AE5058" s="1">
        <v>7.4363546281954698E-2</v>
      </c>
      <c r="AF5058" s="1">
        <v>1</v>
      </c>
      <c r="AG5058" s="1">
        <v>1</v>
      </c>
      <c r="AH5058" s="1">
        <v>11</v>
      </c>
      <c r="AI5058" s="1">
        <v>2</v>
      </c>
      <c r="AJ5058" s="1">
        <v>2</v>
      </c>
      <c r="AK5058" s="1">
        <v>51</v>
      </c>
    </row>
    <row r="5059" spans="1:37" x14ac:dyDescent="0.2">
      <c r="A5059" t="s">
        <v>5057</v>
      </c>
      <c r="B5059" t="s">
        <v>5181</v>
      </c>
      <c r="C5059" t="s">
        <v>5609</v>
      </c>
      <c r="D5059" t="s">
        <v>14848</v>
      </c>
      <c r="E5059" t="s">
        <v>14849</v>
      </c>
      <c r="F5059" s="35" t="s">
        <v>14850</v>
      </c>
      <c r="G5059" s="1" t="s">
        <v>5104</v>
      </c>
      <c r="H5059" s="1" t="s">
        <v>5104</v>
      </c>
      <c r="I5059" s="3">
        <v>1</v>
      </c>
      <c r="J5059" s="1">
        <v>1</v>
      </c>
      <c r="K5059" s="1">
        <v>1</v>
      </c>
      <c r="L5059" s="3">
        <v>1</v>
      </c>
      <c r="M5059" s="6">
        <v>450.4</v>
      </c>
      <c r="N5059" s="13">
        <v>450.4</v>
      </c>
      <c r="O5059" s="3">
        <v>44</v>
      </c>
      <c r="P5059" s="1">
        <v>5.415</v>
      </c>
      <c r="Q5059" s="1">
        <v>5.415</v>
      </c>
      <c r="R5059" s="3">
        <v>47</v>
      </c>
      <c r="S5059" s="1">
        <v>0</v>
      </c>
      <c r="T5059" s="1">
        <v>70</v>
      </c>
      <c r="U5059" s="1">
        <v>30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3">
        <v>11</v>
      </c>
      <c r="AD5059" s="1">
        <v>1.3339062E-2</v>
      </c>
      <c r="AE5059" s="1">
        <v>-1.23158606714292E-2</v>
      </c>
      <c r="AF5059" s="1">
        <v>1</v>
      </c>
      <c r="AG5059" s="1">
        <v>1</v>
      </c>
      <c r="AH5059" s="1">
        <v>11</v>
      </c>
      <c r="AI5059" s="1">
        <v>6</v>
      </c>
      <c r="AJ5059" s="1">
        <v>6</v>
      </c>
      <c r="AK5059" s="1">
        <v>51</v>
      </c>
    </row>
    <row r="5060" spans="1:37" x14ac:dyDescent="0.2">
      <c r="A5060" t="s">
        <v>5058</v>
      </c>
      <c r="B5060" t="s">
        <v>5181</v>
      </c>
      <c r="C5060" t="s">
        <v>5824</v>
      </c>
      <c r="D5060" t="s">
        <v>14851</v>
      </c>
      <c r="E5060" t="s">
        <v>5908</v>
      </c>
      <c r="F5060" s="35" t="s">
        <v>14852</v>
      </c>
      <c r="G5060" s="1" t="s">
        <v>5104</v>
      </c>
      <c r="H5060" s="1" t="s">
        <v>5104</v>
      </c>
      <c r="I5060" s="3">
        <v>1</v>
      </c>
      <c r="J5060" s="1">
        <v>1</v>
      </c>
      <c r="K5060" s="1">
        <v>1</v>
      </c>
      <c r="L5060" s="3">
        <v>1</v>
      </c>
      <c r="M5060" s="6">
        <v>2726</v>
      </c>
      <c r="N5060" s="13">
        <v>2726</v>
      </c>
      <c r="O5060" s="3">
        <v>44</v>
      </c>
      <c r="P5060" s="1">
        <v>3.49</v>
      </c>
      <c r="Q5060" s="1">
        <v>3.49</v>
      </c>
      <c r="R5060" s="3">
        <v>47</v>
      </c>
      <c r="S5060" s="1">
        <v>20</v>
      </c>
      <c r="T5060" s="1">
        <v>0</v>
      </c>
      <c r="U5060" s="1">
        <v>0</v>
      </c>
      <c r="V5060" s="1">
        <v>0</v>
      </c>
      <c r="W5060" s="1">
        <v>60</v>
      </c>
      <c r="X5060" s="1">
        <v>0</v>
      </c>
      <c r="Y5060" s="1">
        <v>20</v>
      </c>
      <c r="Z5060" s="1">
        <v>0</v>
      </c>
      <c r="AA5060" s="1">
        <v>0</v>
      </c>
      <c r="AB5060" s="1">
        <v>0</v>
      </c>
      <c r="AC5060" s="3">
        <v>11</v>
      </c>
      <c r="AD5060" s="1">
        <v>1.6024007E-2</v>
      </c>
      <c r="AE5060" s="1">
        <v>-5.2918803883889802E-2</v>
      </c>
      <c r="AF5060" s="1">
        <v>1</v>
      </c>
      <c r="AG5060" s="1">
        <v>1</v>
      </c>
      <c r="AH5060" s="1">
        <v>11</v>
      </c>
      <c r="AI5060" s="1">
        <v>2</v>
      </c>
      <c r="AJ5060" s="1">
        <v>2</v>
      </c>
      <c r="AK5060" s="1">
        <v>51</v>
      </c>
    </row>
    <row r="5061" spans="1:37" x14ac:dyDescent="0.2">
      <c r="A5061" t="s">
        <v>5059</v>
      </c>
      <c r="B5061" t="s">
        <v>5181</v>
      </c>
      <c r="C5061" t="s">
        <v>5824</v>
      </c>
      <c r="D5061" t="s">
        <v>14851</v>
      </c>
      <c r="E5061" t="s">
        <v>9307</v>
      </c>
      <c r="F5061" s="35" t="s">
        <v>14853</v>
      </c>
      <c r="G5061" s="1" t="s">
        <v>5104</v>
      </c>
      <c r="H5061" s="1" t="s">
        <v>5104</v>
      </c>
      <c r="I5061" s="3">
        <v>1</v>
      </c>
      <c r="J5061" s="1">
        <v>0</v>
      </c>
      <c r="K5061" s="1">
        <v>0</v>
      </c>
      <c r="L5061" s="3">
        <v>1</v>
      </c>
      <c r="M5061" s="6">
        <v>936.9</v>
      </c>
      <c r="N5061" s="13">
        <v>936.9</v>
      </c>
      <c r="O5061" s="3">
        <v>44</v>
      </c>
      <c r="P5061" s="1">
        <v>2</v>
      </c>
      <c r="Q5061" s="1">
        <v>2</v>
      </c>
      <c r="R5061" s="3">
        <v>47</v>
      </c>
      <c r="S5061" s="1">
        <v>30</v>
      </c>
      <c r="T5061" s="1">
        <v>0</v>
      </c>
      <c r="U5061" s="1">
        <v>0</v>
      </c>
      <c r="V5061" s="1">
        <v>0</v>
      </c>
      <c r="W5061" s="1">
        <v>10</v>
      </c>
      <c r="X5061" s="1">
        <v>0</v>
      </c>
      <c r="Y5061" s="1">
        <v>40</v>
      </c>
      <c r="Z5061" s="1">
        <v>0</v>
      </c>
      <c r="AA5061" s="1">
        <v>0</v>
      </c>
      <c r="AB5061" s="1">
        <v>20</v>
      </c>
      <c r="AC5061" s="3">
        <v>11</v>
      </c>
      <c r="AD5061" s="1">
        <v>-4.9285689999999998E-3</v>
      </c>
      <c r="AE5061" s="1">
        <v>-4.7226046634019803E-2</v>
      </c>
      <c r="AF5061" s="1">
        <v>1</v>
      </c>
      <c r="AG5061" s="1">
        <v>1</v>
      </c>
      <c r="AH5061" s="1">
        <v>11</v>
      </c>
      <c r="AI5061" s="1">
        <v>3</v>
      </c>
      <c r="AJ5061" s="1">
        <v>3</v>
      </c>
      <c r="AK5061" s="1">
        <v>51</v>
      </c>
    </row>
    <row r="5062" spans="1:37" x14ac:dyDescent="0.2">
      <c r="A5062" t="s">
        <v>5060</v>
      </c>
      <c r="B5062" t="s">
        <v>5181</v>
      </c>
      <c r="C5062" t="s">
        <v>5824</v>
      </c>
      <c r="D5062" t="s">
        <v>14851</v>
      </c>
      <c r="E5062" t="s">
        <v>14854</v>
      </c>
      <c r="F5062" s="35" t="s">
        <v>14855</v>
      </c>
      <c r="G5062" s="1" t="s">
        <v>5104</v>
      </c>
      <c r="H5062" s="1" t="s">
        <v>5104</v>
      </c>
      <c r="I5062" s="3">
        <v>1</v>
      </c>
      <c r="J5062" s="1">
        <v>1</v>
      </c>
      <c r="K5062" s="1">
        <v>1</v>
      </c>
      <c r="L5062" s="3">
        <v>1</v>
      </c>
      <c r="M5062" s="6">
        <v>2955</v>
      </c>
      <c r="N5062" s="13">
        <v>2955</v>
      </c>
      <c r="O5062" s="3">
        <v>44</v>
      </c>
      <c r="P5062" s="1">
        <v>2.6875</v>
      </c>
      <c r="Q5062" s="1">
        <v>2.6875</v>
      </c>
      <c r="R5062" s="3">
        <v>47</v>
      </c>
      <c r="S5062" s="1">
        <v>30</v>
      </c>
      <c r="T5062" s="1">
        <v>0</v>
      </c>
      <c r="U5062" s="1">
        <v>0</v>
      </c>
      <c r="V5062" s="1">
        <v>0</v>
      </c>
      <c r="W5062" s="1">
        <v>70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3">
        <v>11</v>
      </c>
      <c r="AD5062" s="1">
        <v>5.0755411E-2</v>
      </c>
      <c r="AE5062" s="1">
        <v>-1.46474923017145E-3</v>
      </c>
      <c r="AF5062" s="1">
        <v>1</v>
      </c>
      <c r="AG5062" s="1">
        <v>1</v>
      </c>
      <c r="AH5062" s="1">
        <v>11</v>
      </c>
      <c r="AI5062" s="1">
        <v>6</v>
      </c>
      <c r="AJ5062" s="1">
        <v>6</v>
      </c>
      <c r="AK5062" s="1">
        <v>51</v>
      </c>
    </row>
    <row r="5063" spans="1:37" x14ac:dyDescent="0.2">
      <c r="A5063" t="s">
        <v>5061</v>
      </c>
      <c r="B5063" t="s">
        <v>5181</v>
      </c>
      <c r="C5063" t="s">
        <v>5824</v>
      </c>
      <c r="D5063" t="s">
        <v>14851</v>
      </c>
      <c r="E5063" t="s">
        <v>14856</v>
      </c>
      <c r="F5063" s="35" t="s">
        <v>14857</v>
      </c>
      <c r="G5063" s="1" t="s">
        <v>5104</v>
      </c>
      <c r="H5063" s="1" t="s">
        <v>5104</v>
      </c>
      <c r="I5063" s="3">
        <v>1</v>
      </c>
      <c r="J5063" s="1">
        <v>1</v>
      </c>
      <c r="K5063" s="1">
        <v>1</v>
      </c>
      <c r="L5063" s="3">
        <v>1</v>
      </c>
      <c r="M5063" s="6">
        <v>2400</v>
      </c>
      <c r="N5063" s="13">
        <v>2400</v>
      </c>
      <c r="O5063" s="3">
        <v>44</v>
      </c>
      <c r="P5063" s="1">
        <v>5.31</v>
      </c>
      <c r="Q5063" s="1">
        <v>5.31</v>
      </c>
      <c r="R5063" s="3">
        <v>47</v>
      </c>
      <c r="S5063" s="1">
        <v>20</v>
      </c>
      <c r="T5063" s="1">
        <v>70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10</v>
      </c>
      <c r="AC5063" s="3">
        <v>11</v>
      </c>
      <c r="AD5063" s="1">
        <v>1.6098636E-2</v>
      </c>
      <c r="AE5063" s="1">
        <v>3.1788672532429099E-3</v>
      </c>
      <c r="AF5063" s="1">
        <v>1</v>
      </c>
      <c r="AG5063" s="1">
        <v>1</v>
      </c>
      <c r="AH5063" s="1">
        <v>11</v>
      </c>
      <c r="AI5063" s="1">
        <v>3</v>
      </c>
      <c r="AJ5063" s="1">
        <v>3</v>
      </c>
      <c r="AK5063" s="1">
        <v>51</v>
      </c>
    </row>
    <row r="5064" spans="1:37" x14ac:dyDescent="0.2">
      <c r="A5064" t="s">
        <v>5062</v>
      </c>
      <c r="B5064" t="s">
        <v>5181</v>
      </c>
      <c r="C5064" t="s">
        <v>5824</v>
      </c>
      <c r="D5064" t="s">
        <v>14851</v>
      </c>
      <c r="E5064" t="s">
        <v>14858</v>
      </c>
      <c r="F5064" s="35" t="s">
        <v>14859</v>
      </c>
      <c r="G5064" s="1" t="s">
        <v>5104</v>
      </c>
      <c r="H5064" s="1" t="s">
        <v>5104</v>
      </c>
      <c r="I5064" s="3">
        <v>1</v>
      </c>
      <c r="J5064" s="1">
        <v>1</v>
      </c>
      <c r="K5064" s="1">
        <v>1</v>
      </c>
      <c r="L5064" s="3">
        <v>1</v>
      </c>
      <c r="M5064" s="6">
        <v>5000</v>
      </c>
      <c r="N5064" s="13">
        <v>5000</v>
      </c>
      <c r="O5064" s="3">
        <v>44</v>
      </c>
      <c r="P5064" s="1">
        <v>4.0999999999999996</v>
      </c>
      <c r="Q5064" s="1">
        <v>4.0999999999999996</v>
      </c>
      <c r="R5064" s="3">
        <v>47</v>
      </c>
      <c r="S5064" s="1">
        <v>0</v>
      </c>
      <c r="T5064" s="1">
        <v>100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3">
        <v>11</v>
      </c>
      <c r="AD5064" s="1">
        <v>1.0211409999999999E-3</v>
      </c>
      <c r="AE5064" s="1">
        <v>-1.1338292754171E-2</v>
      </c>
      <c r="AF5064" s="1">
        <v>1</v>
      </c>
      <c r="AG5064" s="1">
        <v>1</v>
      </c>
      <c r="AH5064" s="1">
        <v>11</v>
      </c>
      <c r="AI5064" s="1">
        <v>5</v>
      </c>
      <c r="AJ5064" s="1">
        <v>5</v>
      </c>
      <c r="AK5064" s="1">
        <v>51</v>
      </c>
    </row>
    <row r="5065" spans="1:37" x14ac:dyDescent="0.2">
      <c r="A5065" t="s">
        <v>5063</v>
      </c>
      <c r="B5065" t="s">
        <v>5181</v>
      </c>
      <c r="C5065" t="s">
        <v>5824</v>
      </c>
      <c r="D5065" t="s">
        <v>14851</v>
      </c>
      <c r="E5065" t="s">
        <v>14860</v>
      </c>
      <c r="F5065" s="35" t="s">
        <v>14861</v>
      </c>
      <c r="G5065" s="1" t="s">
        <v>5104</v>
      </c>
      <c r="H5065" s="1" t="s">
        <v>5104</v>
      </c>
      <c r="I5065" s="3">
        <v>1</v>
      </c>
      <c r="J5065" s="1">
        <v>1</v>
      </c>
      <c r="K5065" s="1">
        <v>1</v>
      </c>
      <c r="L5065" s="3">
        <v>1</v>
      </c>
      <c r="M5065" s="6">
        <v>4867.7</v>
      </c>
      <c r="N5065" s="13">
        <v>4867.7</v>
      </c>
      <c r="O5065" s="3">
        <v>44</v>
      </c>
      <c r="P5065" s="1">
        <v>7.8849999999999998</v>
      </c>
      <c r="Q5065" s="1">
        <v>7.8849999999999998</v>
      </c>
      <c r="R5065" s="3">
        <v>47</v>
      </c>
      <c r="S5065" s="1">
        <v>10</v>
      </c>
      <c r="T5065" s="1">
        <v>70</v>
      </c>
      <c r="U5065" s="1">
        <v>0</v>
      </c>
      <c r="V5065" s="1">
        <v>10</v>
      </c>
      <c r="W5065" s="1">
        <v>0</v>
      </c>
      <c r="X5065" s="1">
        <v>10</v>
      </c>
      <c r="Y5065" s="1">
        <v>0</v>
      </c>
      <c r="Z5065" s="1">
        <v>0</v>
      </c>
      <c r="AA5065" s="1">
        <v>0</v>
      </c>
      <c r="AB5065" s="1">
        <v>0</v>
      </c>
      <c r="AC5065" s="3">
        <v>11</v>
      </c>
      <c r="AD5065" s="1">
        <v>2.2322702999999999E-2</v>
      </c>
      <c r="AE5065" s="1">
        <v>-1.08228994895726E-2</v>
      </c>
      <c r="AF5065" s="1">
        <v>1</v>
      </c>
      <c r="AG5065" s="1">
        <v>1</v>
      </c>
      <c r="AH5065" s="1">
        <v>11</v>
      </c>
      <c r="AI5065" s="1">
        <v>1</v>
      </c>
      <c r="AJ5065" s="1">
        <v>1</v>
      </c>
      <c r="AK5065" s="1">
        <v>51</v>
      </c>
    </row>
    <row r="5066" spans="1:37" x14ac:dyDescent="0.2">
      <c r="A5066" t="s">
        <v>5064</v>
      </c>
      <c r="B5066" t="s">
        <v>5181</v>
      </c>
      <c r="C5066" t="s">
        <v>5824</v>
      </c>
      <c r="D5066" t="s">
        <v>14851</v>
      </c>
      <c r="E5066" t="s">
        <v>5465</v>
      </c>
      <c r="F5066" s="35" t="s">
        <v>14862</v>
      </c>
      <c r="G5066" s="1" t="s">
        <v>5104</v>
      </c>
      <c r="H5066" s="1" t="s">
        <v>5104</v>
      </c>
      <c r="I5066" s="3">
        <v>1</v>
      </c>
      <c r="J5066" s="1">
        <v>1</v>
      </c>
      <c r="K5066" s="1">
        <v>1</v>
      </c>
      <c r="L5066" s="3">
        <v>1</v>
      </c>
      <c r="M5066" s="6">
        <v>2050</v>
      </c>
      <c r="N5066" s="13">
        <v>2050</v>
      </c>
      <c r="O5066" s="3">
        <v>44</v>
      </c>
      <c r="P5066" s="1">
        <v>4.47</v>
      </c>
      <c r="Q5066" s="1">
        <v>4.47</v>
      </c>
      <c r="R5066" s="3">
        <v>47</v>
      </c>
      <c r="S5066" s="1">
        <v>30</v>
      </c>
      <c r="T5066" s="1">
        <v>60</v>
      </c>
      <c r="U5066" s="1">
        <v>10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3">
        <v>11</v>
      </c>
      <c r="AD5066" s="1">
        <v>6.1398020999999997E-2</v>
      </c>
      <c r="AE5066" s="1">
        <v>-2.7404365847167899E-3</v>
      </c>
      <c r="AF5066" s="1">
        <v>1</v>
      </c>
      <c r="AG5066" s="1">
        <v>1</v>
      </c>
      <c r="AH5066" s="1">
        <v>11</v>
      </c>
      <c r="AI5066" s="1">
        <v>7</v>
      </c>
      <c r="AJ5066" s="1">
        <v>7</v>
      </c>
      <c r="AK5066" s="1">
        <v>51</v>
      </c>
    </row>
    <row r="5067" spans="1:37" x14ac:dyDescent="0.2">
      <c r="A5067" t="s">
        <v>5065</v>
      </c>
      <c r="B5067" t="s">
        <v>5181</v>
      </c>
      <c r="C5067" t="s">
        <v>5824</v>
      </c>
      <c r="D5067" t="s">
        <v>14851</v>
      </c>
      <c r="E5067" t="s">
        <v>14863</v>
      </c>
      <c r="F5067" s="35" t="s">
        <v>14864</v>
      </c>
      <c r="G5067" s="1" t="s">
        <v>5104</v>
      </c>
      <c r="H5067" s="1" t="s">
        <v>5104</v>
      </c>
      <c r="I5067" s="3">
        <v>1</v>
      </c>
      <c r="J5067" s="1">
        <v>0</v>
      </c>
      <c r="K5067" s="1">
        <v>0</v>
      </c>
      <c r="L5067" s="3">
        <v>1</v>
      </c>
      <c r="M5067" s="6">
        <v>2800</v>
      </c>
      <c r="N5067" s="13">
        <v>2800</v>
      </c>
      <c r="O5067" s="3">
        <v>44</v>
      </c>
      <c r="P5067" s="1">
        <v>4.7450000000000001</v>
      </c>
      <c r="Q5067" s="1">
        <v>4.7450000000000001</v>
      </c>
      <c r="R5067" s="3">
        <v>47</v>
      </c>
      <c r="S5067" s="1">
        <v>0</v>
      </c>
      <c r="T5067" s="1">
        <v>50</v>
      </c>
      <c r="U5067" s="1">
        <v>20</v>
      </c>
      <c r="V5067" s="1">
        <v>0</v>
      </c>
      <c r="W5067" s="1">
        <v>10</v>
      </c>
      <c r="X5067" s="1">
        <v>0</v>
      </c>
      <c r="Y5067" s="1">
        <v>0</v>
      </c>
      <c r="Z5067" s="1">
        <v>0</v>
      </c>
      <c r="AA5067" s="1">
        <v>0</v>
      </c>
      <c r="AB5067" s="1">
        <v>20</v>
      </c>
      <c r="AC5067" s="3">
        <v>11</v>
      </c>
      <c r="AD5067" s="1">
        <v>-2.8842099999999999E-2</v>
      </c>
      <c r="AE5067" s="1">
        <v>1.2149071020127E-2</v>
      </c>
      <c r="AF5067" s="1">
        <v>1</v>
      </c>
      <c r="AG5067" s="1">
        <v>1</v>
      </c>
      <c r="AH5067" s="1">
        <v>11</v>
      </c>
      <c r="AI5067" s="1">
        <v>6</v>
      </c>
      <c r="AJ5067" s="1">
        <v>6</v>
      </c>
      <c r="AK5067" s="1">
        <v>51</v>
      </c>
    </row>
    <row r="5068" spans="1:37" x14ac:dyDescent="0.2">
      <c r="A5068" t="s">
        <v>5066</v>
      </c>
      <c r="B5068" t="s">
        <v>5181</v>
      </c>
      <c r="C5068" t="s">
        <v>5824</v>
      </c>
      <c r="D5068" t="s">
        <v>14851</v>
      </c>
      <c r="E5068" t="s">
        <v>12508</v>
      </c>
      <c r="F5068" s="35" t="s">
        <v>15009</v>
      </c>
      <c r="G5068" s="1" t="s">
        <v>5104</v>
      </c>
      <c r="H5068" s="1" t="s">
        <v>5104</v>
      </c>
      <c r="I5068" s="3">
        <v>1</v>
      </c>
      <c r="J5068" s="1">
        <v>1</v>
      </c>
      <c r="K5068" s="1">
        <v>1</v>
      </c>
      <c r="L5068" s="3">
        <v>1</v>
      </c>
      <c r="M5068" s="6">
        <v>2865</v>
      </c>
      <c r="N5068" s="13">
        <v>2865</v>
      </c>
      <c r="O5068" s="3">
        <v>44</v>
      </c>
      <c r="P5068" s="1">
        <v>2.56</v>
      </c>
      <c r="Q5068" s="1">
        <v>2.56</v>
      </c>
      <c r="R5068" s="3">
        <v>47</v>
      </c>
      <c r="S5068" s="1">
        <v>20</v>
      </c>
      <c r="T5068" s="1">
        <v>40</v>
      </c>
      <c r="U5068" s="1">
        <v>20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20</v>
      </c>
      <c r="AC5068" s="3">
        <v>11</v>
      </c>
      <c r="AD5068" s="1">
        <v>7.0561770000000003E-3</v>
      </c>
      <c r="AE5068" s="1">
        <v>1.7716586781086601E-2</v>
      </c>
      <c r="AF5068" s="1">
        <v>1</v>
      </c>
      <c r="AG5068" s="1">
        <v>1</v>
      </c>
      <c r="AH5068" s="1">
        <v>11</v>
      </c>
      <c r="AI5068" s="1">
        <v>3</v>
      </c>
      <c r="AJ5068" s="1">
        <v>3</v>
      </c>
      <c r="AK5068" s="1">
        <v>51</v>
      </c>
    </row>
    <row r="5069" spans="1:37" x14ac:dyDescent="0.2">
      <c r="A5069" t="s">
        <v>5067</v>
      </c>
      <c r="B5069" t="s">
        <v>5181</v>
      </c>
      <c r="C5069" t="s">
        <v>5824</v>
      </c>
      <c r="D5069" t="s">
        <v>14851</v>
      </c>
      <c r="E5069" t="s">
        <v>12652</v>
      </c>
      <c r="F5069" s="35" t="s">
        <v>14865</v>
      </c>
      <c r="G5069" s="1" t="s">
        <v>5104</v>
      </c>
      <c r="H5069" s="1" t="s">
        <v>5104</v>
      </c>
      <c r="I5069" s="3">
        <v>1</v>
      </c>
      <c r="J5069" s="1">
        <v>1</v>
      </c>
      <c r="K5069" s="1">
        <v>1</v>
      </c>
      <c r="L5069" s="3">
        <v>1</v>
      </c>
      <c r="M5069" s="6">
        <v>2197.5</v>
      </c>
      <c r="N5069" s="13">
        <v>2197.5</v>
      </c>
      <c r="O5069" s="3">
        <v>44</v>
      </c>
      <c r="P5069" s="1">
        <v>4.3449999999999998</v>
      </c>
      <c r="Q5069" s="1">
        <v>4.3449999999999998</v>
      </c>
      <c r="R5069" s="3">
        <v>47</v>
      </c>
      <c r="S5069" s="1">
        <v>10</v>
      </c>
      <c r="T5069" s="1">
        <v>70</v>
      </c>
      <c r="U5069" s="1">
        <v>20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3">
        <v>11</v>
      </c>
      <c r="AD5069" s="1">
        <v>2.8935715000000001E-2</v>
      </c>
      <c r="AE5069" s="1">
        <v>-1.18358749871613E-2</v>
      </c>
      <c r="AF5069" s="1">
        <v>1</v>
      </c>
      <c r="AG5069" s="1">
        <v>1</v>
      </c>
      <c r="AH5069" s="1">
        <v>11</v>
      </c>
      <c r="AI5069" s="1">
        <v>3</v>
      </c>
      <c r="AJ5069" s="1">
        <v>3</v>
      </c>
      <c r="AK5069" s="1">
        <v>51</v>
      </c>
    </row>
    <row r="5070" spans="1:37" x14ac:dyDescent="0.2">
      <c r="A5070" t="s">
        <v>5068</v>
      </c>
      <c r="B5070" t="s">
        <v>5181</v>
      </c>
      <c r="C5070" t="s">
        <v>5824</v>
      </c>
      <c r="D5070" t="s">
        <v>14851</v>
      </c>
      <c r="E5070" t="s">
        <v>14866</v>
      </c>
      <c r="F5070" s="35" t="s">
        <v>14867</v>
      </c>
      <c r="G5070" s="1" t="s">
        <v>5104</v>
      </c>
      <c r="H5070" s="1" t="s">
        <v>5104</v>
      </c>
      <c r="I5070" s="3">
        <v>1</v>
      </c>
      <c r="J5070" s="1">
        <v>1</v>
      </c>
      <c r="K5070" s="1">
        <v>1</v>
      </c>
      <c r="L5070" s="3">
        <v>1</v>
      </c>
      <c r="M5070" s="6">
        <v>5318.2</v>
      </c>
      <c r="N5070" s="13">
        <v>5318.2</v>
      </c>
      <c r="O5070" s="3">
        <v>44</v>
      </c>
      <c r="P5070" s="1">
        <v>4.6612499999999999</v>
      </c>
      <c r="Q5070" s="1">
        <v>4.6612499999999999</v>
      </c>
      <c r="R5070" s="3">
        <v>47</v>
      </c>
      <c r="S5070" s="1">
        <v>20</v>
      </c>
      <c r="T5070" s="1">
        <v>70</v>
      </c>
      <c r="U5070" s="1">
        <v>0</v>
      </c>
      <c r="V5070" s="1">
        <v>0</v>
      </c>
      <c r="W5070" s="1">
        <v>0</v>
      </c>
      <c r="X5070" s="1">
        <v>0</v>
      </c>
      <c r="Y5070" s="1">
        <v>10</v>
      </c>
      <c r="Z5070" s="1">
        <v>0</v>
      </c>
      <c r="AA5070" s="1">
        <v>0</v>
      </c>
      <c r="AB5070" s="1">
        <v>0</v>
      </c>
      <c r="AC5070" s="3">
        <v>11</v>
      </c>
      <c r="AD5070" s="1">
        <v>2.5293458000000001E-2</v>
      </c>
      <c r="AE5070" s="1">
        <v>-3.2825073377743701E-2</v>
      </c>
      <c r="AF5070" s="1">
        <v>1</v>
      </c>
      <c r="AG5070" s="1">
        <v>1</v>
      </c>
      <c r="AH5070" s="1">
        <v>11</v>
      </c>
      <c r="AI5070" s="1">
        <v>12</v>
      </c>
      <c r="AJ5070" s="1">
        <v>12</v>
      </c>
      <c r="AK5070" s="1">
        <v>51</v>
      </c>
    </row>
    <row r="5071" spans="1:37" x14ac:dyDescent="0.2">
      <c r="A5071" t="s">
        <v>5069</v>
      </c>
      <c r="B5071" t="s">
        <v>5181</v>
      </c>
      <c r="C5071" t="s">
        <v>5824</v>
      </c>
      <c r="D5071" t="s">
        <v>14851</v>
      </c>
      <c r="E5071" t="s">
        <v>14868</v>
      </c>
      <c r="F5071" s="35" t="s">
        <v>14869</v>
      </c>
      <c r="G5071" s="1" t="s">
        <v>5104</v>
      </c>
      <c r="H5071" s="1" t="s">
        <v>5104</v>
      </c>
      <c r="I5071" s="3">
        <v>1</v>
      </c>
      <c r="J5071" s="1">
        <v>1</v>
      </c>
      <c r="K5071" s="1">
        <v>1</v>
      </c>
      <c r="L5071" s="3">
        <v>1</v>
      </c>
      <c r="M5071" s="6">
        <v>1100</v>
      </c>
      <c r="N5071" s="13">
        <v>1100</v>
      </c>
      <c r="O5071" s="3">
        <v>44</v>
      </c>
      <c r="P5071" s="1">
        <v>2.36</v>
      </c>
      <c r="Q5071" s="1">
        <v>2.36</v>
      </c>
      <c r="R5071" s="3">
        <v>47</v>
      </c>
      <c r="S5071" s="1">
        <v>20</v>
      </c>
      <c r="T5071" s="1">
        <v>30</v>
      </c>
      <c r="U5071" s="1">
        <v>10</v>
      </c>
      <c r="V5071" s="1">
        <v>0</v>
      </c>
      <c r="W5071" s="1">
        <v>10</v>
      </c>
      <c r="X5071" s="1">
        <v>0</v>
      </c>
      <c r="Y5071" s="1">
        <v>0</v>
      </c>
      <c r="Z5071" s="1">
        <v>0</v>
      </c>
      <c r="AA5071" s="1">
        <v>0</v>
      </c>
      <c r="AB5071" s="1">
        <v>30</v>
      </c>
      <c r="AC5071" s="3">
        <v>11</v>
      </c>
      <c r="AD5071" s="1">
        <v>-9.4657920000000006E-3</v>
      </c>
      <c r="AE5071" s="1">
        <v>2.8210779264761902E-2</v>
      </c>
      <c r="AF5071" s="1">
        <v>1</v>
      </c>
      <c r="AG5071" s="1">
        <v>1</v>
      </c>
      <c r="AH5071" s="1">
        <v>11</v>
      </c>
      <c r="AI5071" s="1">
        <v>2</v>
      </c>
      <c r="AJ5071" s="1">
        <v>2</v>
      </c>
      <c r="AK5071" s="1">
        <v>51</v>
      </c>
    </row>
    <row r="5072" spans="1:37" x14ac:dyDescent="0.2">
      <c r="A5072" t="s">
        <v>5070</v>
      </c>
      <c r="B5072" t="s">
        <v>5228</v>
      </c>
      <c r="C5072" t="s">
        <v>7575</v>
      </c>
      <c r="D5072" t="s">
        <v>14870</v>
      </c>
      <c r="E5072" t="s">
        <v>6855</v>
      </c>
      <c r="F5072" s="35" t="s">
        <v>14871</v>
      </c>
      <c r="G5072" s="1" t="s">
        <v>5104</v>
      </c>
      <c r="H5072" s="1" t="s">
        <v>5104</v>
      </c>
      <c r="I5072" s="3">
        <v>1</v>
      </c>
      <c r="J5072" s="1">
        <v>1</v>
      </c>
      <c r="K5072" s="1">
        <v>1</v>
      </c>
      <c r="L5072" s="3">
        <v>1</v>
      </c>
      <c r="M5072" s="6">
        <v>15000</v>
      </c>
      <c r="N5072" s="13">
        <v>15000</v>
      </c>
      <c r="O5072" s="3">
        <v>44</v>
      </c>
      <c r="P5072" s="1">
        <v>1.03</v>
      </c>
      <c r="Q5072" s="1">
        <v>1.03</v>
      </c>
      <c r="R5072" s="3">
        <v>47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100</v>
      </c>
      <c r="AC5072" s="3">
        <v>11</v>
      </c>
      <c r="AD5072" s="1">
        <v>-9.0224465000000004E-2</v>
      </c>
      <c r="AE5072" s="1">
        <v>7.4363546281954698E-2</v>
      </c>
      <c r="AF5072" s="1">
        <v>1</v>
      </c>
      <c r="AG5072" s="1">
        <v>1</v>
      </c>
      <c r="AH5072" s="1">
        <v>11</v>
      </c>
      <c r="AI5072" s="1">
        <v>10</v>
      </c>
      <c r="AJ5072" s="1">
        <v>10</v>
      </c>
      <c r="AK5072" s="1">
        <v>51</v>
      </c>
    </row>
    <row r="5073" spans="1:37" x14ac:dyDescent="0.2">
      <c r="A5073" t="s">
        <v>5071</v>
      </c>
      <c r="B5073" t="s">
        <v>5123</v>
      </c>
      <c r="C5073" t="s">
        <v>5131</v>
      </c>
      <c r="D5073" t="s">
        <v>14872</v>
      </c>
      <c r="E5073" t="s">
        <v>14414</v>
      </c>
      <c r="F5073" s="35" t="s">
        <v>14873</v>
      </c>
      <c r="G5073" s="1" t="s">
        <v>5104</v>
      </c>
      <c r="H5073" s="1" t="s">
        <v>5104</v>
      </c>
      <c r="I5073" s="3">
        <v>1</v>
      </c>
      <c r="J5073" s="1">
        <v>1</v>
      </c>
      <c r="K5073" s="1">
        <v>1</v>
      </c>
      <c r="L5073" s="3">
        <v>1</v>
      </c>
      <c r="M5073" s="6">
        <v>51.9</v>
      </c>
      <c r="N5073" s="13">
        <v>51.9</v>
      </c>
      <c r="O5073" s="3">
        <v>44</v>
      </c>
      <c r="P5073" s="1" t="s">
        <v>2</v>
      </c>
      <c r="Q5073" s="1">
        <v>3.8774000000000002</v>
      </c>
      <c r="R5073" s="3" t="s">
        <v>14989</v>
      </c>
      <c r="S5073" s="1">
        <v>20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80</v>
      </c>
      <c r="AB5073" s="1">
        <v>0</v>
      </c>
      <c r="AC5073" s="3">
        <v>44</v>
      </c>
      <c r="AD5073" s="1">
        <v>9.8785379999999992E-3</v>
      </c>
      <c r="AE5073" s="1">
        <v>-2.2075733413082999E-2</v>
      </c>
      <c r="AF5073" s="1">
        <v>2</v>
      </c>
      <c r="AG5073" s="1">
        <v>2</v>
      </c>
      <c r="AH5073" s="15">
        <v>1</v>
      </c>
      <c r="AI5073" s="1">
        <v>2</v>
      </c>
      <c r="AJ5073" s="1">
        <v>2</v>
      </c>
      <c r="AK5073" s="1">
        <v>51</v>
      </c>
    </row>
    <row r="5074" spans="1:37" x14ac:dyDescent="0.2">
      <c r="A5074" t="s">
        <v>5072</v>
      </c>
      <c r="B5074" t="s">
        <v>5123</v>
      </c>
      <c r="C5074" t="s">
        <v>5131</v>
      </c>
      <c r="D5074" t="s">
        <v>14872</v>
      </c>
      <c r="E5074" t="s">
        <v>14874</v>
      </c>
      <c r="F5074" s="35" t="s">
        <v>14875</v>
      </c>
      <c r="G5074" s="1" t="s">
        <v>5104</v>
      </c>
      <c r="H5074" s="1" t="s">
        <v>5104</v>
      </c>
      <c r="I5074" s="3">
        <v>1</v>
      </c>
      <c r="J5074" s="1">
        <v>1</v>
      </c>
      <c r="K5074" s="1">
        <v>1</v>
      </c>
      <c r="L5074" s="3">
        <v>1</v>
      </c>
      <c r="M5074" s="6">
        <v>46.7</v>
      </c>
      <c r="N5074" s="13">
        <v>46.7</v>
      </c>
      <c r="O5074" s="3">
        <v>44</v>
      </c>
      <c r="P5074" s="1">
        <v>3.8</v>
      </c>
      <c r="Q5074" s="1">
        <v>3.8</v>
      </c>
      <c r="R5074" s="3">
        <v>47</v>
      </c>
      <c r="S5074" s="1">
        <v>50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50</v>
      </c>
      <c r="AB5074" s="1">
        <v>0</v>
      </c>
      <c r="AC5074" s="3">
        <v>11</v>
      </c>
      <c r="AD5074" s="1">
        <v>5.5376241999999999E-2</v>
      </c>
      <c r="AE5074" s="1">
        <v>-5.6895056560724204E-3</v>
      </c>
      <c r="AF5074" s="1">
        <v>3</v>
      </c>
      <c r="AG5074" s="1">
        <v>3</v>
      </c>
      <c r="AH5074" s="1">
        <v>11</v>
      </c>
      <c r="AI5074" s="1">
        <v>3</v>
      </c>
      <c r="AJ5074" s="1">
        <v>3</v>
      </c>
      <c r="AK5074" s="1">
        <v>51</v>
      </c>
    </row>
    <row r="5075" spans="1:37" x14ac:dyDescent="0.2">
      <c r="A5075" t="s">
        <v>5073</v>
      </c>
      <c r="B5075" t="s">
        <v>5123</v>
      </c>
      <c r="C5075" t="s">
        <v>5131</v>
      </c>
      <c r="D5075" t="s">
        <v>14876</v>
      </c>
      <c r="E5075" t="s">
        <v>14877</v>
      </c>
      <c r="F5075" s="35" t="s">
        <v>14878</v>
      </c>
      <c r="G5075" s="1" t="s">
        <v>5104</v>
      </c>
      <c r="H5075" s="1" t="s">
        <v>5104</v>
      </c>
      <c r="I5075" s="3">
        <v>1</v>
      </c>
      <c r="J5075" s="1">
        <v>0</v>
      </c>
      <c r="K5075" s="1">
        <v>0</v>
      </c>
      <c r="L5075" s="3">
        <v>1</v>
      </c>
      <c r="M5075" s="6">
        <v>46.8</v>
      </c>
      <c r="N5075" s="13">
        <v>46.8</v>
      </c>
      <c r="O5075" s="3">
        <v>44</v>
      </c>
      <c r="P5075" s="1" t="s">
        <v>2</v>
      </c>
      <c r="Q5075" s="1">
        <v>3.2082000000000002</v>
      </c>
      <c r="R5075" s="3" t="s">
        <v>14989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40</v>
      </c>
      <c r="Z5075" s="1">
        <v>0</v>
      </c>
      <c r="AA5075" s="1">
        <v>0</v>
      </c>
      <c r="AB5075" s="1">
        <v>60</v>
      </c>
      <c r="AC5075" s="3">
        <v>11</v>
      </c>
      <c r="AD5075" s="1">
        <v>-9.5085379999999997E-2</v>
      </c>
      <c r="AE5075" s="1">
        <v>-1.5745112833436499E-2</v>
      </c>
      <c r="AF5075" s="1">
        <v>1</v>
      </c>
      <c r="AG5075" s="1">
        <v>1</v>
      </c>
      <c r="AH5075" s="1">
        <v>11</v>
      </c>
      <c r="AI5075" s="1">
        <v>2</v>
      </c>
      <c r="AJ5075" s="1">
        <v>2</v>
      </c>
      <c r="AK5075" s="1">
        <v>51</v>
      </c>
    </row>
    <row r="5076" spans="1:37" x14ac:dyDescent="0.2">
      <c r="A5076" t="s">
        <v>5074</v>
      </c>
      <c r="B5076" t="s">
        <v>5228</v>
      </c>
      <c r="C5076" t="s">
        <v>5294</v>
      </c>
      <c r="D5076" t="s">
        <v>14879</v>
      </c>
      <c r="E5076" t="s">
        <v>14880</v>
      </c>
      <c r="F5076" s="35" t="s">
        <v>14881</v>
      </c>
      <c r="G5076" s="1" t="s">
        <v>5104</v>
      </c>
      <c r="H5076" s="1" t="s">
        <v>5104</v>
      </c>
      <c r="I5076" s="3">
        <v>1</v>
      </c>
      <c r="J5076" s="1">
        <v>0</v>
      </c>
      <c r="K5076" s="1">
        <v>0</v>
      </c>
      <c r="L5076" s="3">
        <v>1</v>
      </c>
      <c r="M5076" s="6">
        <v>1675</v>
      </c>
      <c r="N5076" s="13">
        <v>1675</v>
      </c>
      <c r="O5076" s="3">
        <v>44</v>
      </c>
      <c r="P5076" s="1">
        <v>1.01</v>
      </c>
      <c r="Q5076" s="1">
        <v>1.01</v>
      </c>
      <c r="R5076" s="3">
        <v>47</v>
      </c>
      <c r="S5076" s="1">
        <v>20</v>
      </c>
      <c r="T5076" s="1">
        <v>0</v>
      </c>
      <c r="U5076" s="1">
        <v>0</v>
      </c>
      <c r="V5076" s="1">
        <v>0</v>
      </c>
      <c r="W5076" s="1">
        <v>10</v>
      </c>
      <c r="X5076" s="1">
        <v>0</v>
      </c>
      <c r="Y5076" s="1">
        <v>20</v>
      </c>
      <c r="Z5076" s="1">
        <v>0</v>
      </c>
      <c r="AA5076" s="1">
        <v>0</v>
      </c>
      <c r="AB5076" s="1">
        <v>50</v>
      </c>
      <c r="AC5076" s="3">
        <v>11</v>
      </c>
      <c r="AD5076" s="1">
        <v>-4.6377570999999999E-2</v>
      </c>
      <c r="AE5076" s="1">
        <v>7.82324467983515E-3</v>
      </c>
      <c r="AF5076" s="1">
        <v>3</v>
      </c>
      <c r="AG5076" s="1">
        <v>3</v>
      </c>
      <c r="AH5076" s="1">
        <v>11</v>
      </c>
      <c r="AI5076" s="1">
        <v>3</v>
      </c>
      <c r="AJ5076" s="1">
        <v>3</v>
      </c>
      <c r="AK5076" s="1">
        <v>51</v>
      </c>
    </row>
    <row r="5077" spans="1:37" x14ac:dyDescent="0.2">
      <c r="A5077" t="s">
        <v>5075</v>
      </c>
      <c r="B5077" t="s">
        <v>5123</v>
      </c>
      <c r="C5077" t="s">
        <v>5131</v>
      </c>
      <c r="D5077" t="s">
        <v>14882</v>
      </c>
      <c r="E5077" t="s">
        <v>5498</v>
      </c>
      <c r="F5077" s="35" t="s">
        <v>14883</v>
      </c>
      <c r="G5077" s="1" t="s">
        <v>5104</v>
      </c>
      <c r="H5077" s="1" t="s">
        <v>5104</v>
      </c>
      <c r="I5077" s="3">
        <v>1</v>
      </c>
      <c r="J5077" s="1">
        <v>0</v>
      </c>
      <c r="K5077" s="1">
        <v>0</v>
      </c>
      <c r="L5077" s="3">
        <v>1</v>
      </c>
      <c r="M5077" s="6">
        <v>130</v>
      </c>
      <c r="N5077" s="13">
        <v>130</v>
      </c>
      <c r="O5077" s="3">
        <v>44</v>
      </c>
      <c r="P5077" s="1">
        <v>1.6</v>
      </c>
      <c r="Q5077" s="1">
        <v>1.6</v>
      </c>
      <c r="R5077" s="3">
        <v>47</v>
      </c>
      <c r="S5077" s="1">
        <v>20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10</v>
      </c>
      <c r="Z5077" s="1">
        <v>0</v>
      </c>
      <c r="AA5077" s="1">
        <v>40</v>
      </c>
      <c r="AB5077" s="1">
        <v>30</v>
      </c>
      <c r="AC5077" s="3">
        <v>11</v>
      </c>
      <c r="AD5077" s="1">
        <v>-3.6722113000000001E-2</v>
      </c>
      <c r="AE5077" s="1">
        <v>-5.4924045430882499E-3</v>
      </c>
      <c r="AF5077" s="1">
        <v>3</v>
      </c>
      <c r="AG5077" s="1">
        <v>3</v>
      </c>
      <c r="AH5077" s="1">
        <v>11</v>
      </c>
      <c r="AI5077" s="1">
        <v>1</v>
      </c>
      <c r="AJ5077" s="1">
        <v>1</v>
      </c>
      <c r="AK5077" s="1">
        <v>51</v>
      </c>
    </row>
    <row r="5078" spans="1:37" x14ac:dyDescent="0.2">
      <c r="A5078" t="s">
        <v>5076</v>
      </c>
      <c r="B5078" t="s">
        <v>5123</v>
      </c>
      <c r="C5078" t="s">
        <v>5124</v>
      </c>
      <c r="D5078" t="s">
        <v>14884</v>
      </c>
      <c r="E5078" t="s">
        <v>14186</v>
      </c>
      <c r="F5078" s="35" t="s">
        <v>14885</v>
      </c>
      <c r="G5078" s="1" t="s">
        <v>5106</v>
      </c>
      <c r="H5078" s="1" t="s">
        <v>5106</v>
      </c>
      <c r="I5078" s="3">
        <v>1</v>
      </c>
      <c r="J5078" s="1">
        <v>1</v>
      </c>
      <c r="K5078" s="1">
        <v>1</v>
      </c>
      <c r="L5078" s="3">
        <v>1</v>
      </c>
      <c r="M5078" s="6">
        <v>1000</v>
      </c>
      <c r="N5078" s="13">
        <v>1000</v>
      </c>
      <c r="O5078" s="3">
        <v>44</v>
      </c>
      <c r="P5078" s="1">
        <v>1.76</v>
      </c>
      <c r="Q5078" s="1">
        <v>1.76</v>
      </c>
      <c r="R5078" s="3">
        <v>47</v>
      </c>
      <c r="S5078" s="1">
        <v>30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40</v>
      </c>
      <c r="Z5078" s="1">
        <v>0</v>
      </c>
      <c r="AA5078" s="1">
        <v>30</v>
      </c>
      <c r="AB5078" s="1">
        <v>0</v>
      </c>
      <c r="AC5078" s="3">
        <v>11</v>
      </c>
      <c r="AD5078" s="1">
        <v>8.9405149999999996E-3</v>
      </c>
      <c r="AE5078" s="1">
        <v>-7.80517588821249E-2</v>
      </c>
      <c r="AF5078" s="1">
        <v>1</v>
      </c>
      <c r="AG5078" s="1">
        <v>1</v>
      </c>
      <c r="AH5078" s="1">
        <v>11</v>
      </c>
      <c r="AI5078" s="1">
        <v>3</v>
      </c>
      <c r="AJ5078" s="1">
        <v>3</v>
      </c>
      <c r="AK5078" s="1">
        <v>51</v>
      </c>
    </row>
    <row r="5079" spans="1:37" x14ac:dyDescent="0.2">
      <c r="A5079" t="s">
        <v>5077</v>
      </c>
      <c r="B5079" t="s">
        <v>5123</v>
      </c>
      <c r="C5079" t="s">
        <v>5124</v>
      </c>
      <c r="D5079" t="s">
        <v>14886</v>
      </c>
      <c r="E5079" t="s">
        <v>14887</v>
      </c>
      <c r="F5079" s="35" t="s">
        <v>14888</v>
      </c>
      <c r="G5079" s="1" t="s">
        <v>5104</v>
      </c>
      <c r="H5079" s="1" t="s">
        <v>5104</v>
      </c>
      <c r="I5079" s="3">
        <v>1</v>
      </c>
      <c r="J5079" s="1">
        <v>0</v>
      </c>
      <c r="K5079" s="1">
        <v>0</v>
      </c>
      <c r="L5079" s="3">
        <v>1</v>
      </c>
      <c r="M5079" s="6">
        <v>41</v>
      </c>
      <c r="N5079" s="13">
        <v>41</v>
      </c>
      <c r="O5079" s="3">
        <v>44</v>
      </c>
      <c r="P5079" s="1">
        <v>2</v>
      </c>
      <c r="Q5079" s="1">
        <v>2</v>
      </c>
      <c r="R5079" s="3">
        <v>47</v>
      </c>
      <c r="S5079" s="1">
        <v>40</v>
      </c>
      <c r="T5079" s="1">
        <v>0</v>
      </c>
      <c r="U5079" s="1">
        <v>20</v>
      </c>
      <c r="V5079" s="1">
        <v>20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20</v>
      </c>
      <c r="AC5079" s="3">
        <v>11</v>
      </c>
      <c r="AD5079" s="1">
        <v>4.1734866000000002E-2</v>
      </c>
      <c r="AE5079" s="1">
        <v>3.2094363198171098E-2</v>
      </c>
      <c r="AF5079" s="1">
        <v>1</v>
      </c>
      <c r="AG5079" s="1">
        <v>1</v>
      </c>
      <c r="AH5079" s="1">
        <v>11</v>
      </c>
      <c r="AI5079" s="1">
        <v>5</v>
      </c>
      <c r="AJ5079" s="1">
        <v>5</v>
      </c>
      <c r="AK5079" s="1">
        <v>51</v>
      </c>
    </row>
    <row r="5080" spans="1:37" x14ac:dyDescent="0.2">
      <c r="A5080" t="s">
        <v>5078</v>
      </c>
      <c r="B5080" t="s">
        <v>5168</v>
      </c>
      <c r="C5080" t="s">
        <v>5481</v>
      </c>
      <c r="D5080" t="s">
        <v>14889</v>
      </c>
      <c r="E5080" t="s">
        <v>7849</v>
      </c>
      <c r="F5080" s="35" t="s">
        <v>14985</v>
      </c>
      <c r="G5080" s="1" t="s">
        <v>5104</v>
      </c>
      <c r="H5080" s="1" t="s">
        <v>5104</v>
      </c>
      <c r="I5080" s="3">
        <v>1</v>
      </c>
      <c r="J5080" s="1">
        <v>0</v>
      </c>
      <c r="K5080" s="1">
        <v>0</v>
      </c>
      <c r="L5080" s="3">
        <v>1</v>
      </c>
      <c r="M5080" s="6">
        <v>13.3</v>
      </c>
      <c r="N5080" s="13">
        <v>13.3</v>
      </c>
      <c r="O5080" s="3">
        <v>44</v>
      </c>
      <c r="P5080" s="1" t="s">
        <v>2</v>
      </c>
      <c r="Q5080" s="1">
        <v>1.2121</v>
      </c>
      <c r="R5080" s="3" t="s">
        <v>14989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100</v>
      </c>
      <c r="AC5080" s="36">
        <v>1</v>
      </c>
      <c r="AD5080" s="1">
        <v>-9.0224465000000004E-2</v>
      </c>
      <c r="AE5080" s="1">
        <v>7.4363546281954698E-2</v>
      </c>
      <c r="AF5080" s="1">
        <v>3</v>
      </c>
      <c r="AG5080" s="2">
        <v>3</v>
      </c>
      <c r="AH5080" s="1">
        <v>57</v>
      </c>
      <c r="AI5080" s="1">
        <v>2</v>
      </c>
      <c r="AJ5080" s="1">
        <v>2</v>
      </c>
      <c r="AK5080" s="1">
        <v>57</v>
      </c>
    </row>
    <row r="5081" spans="1:37" x14ac:dyDescent="0.2">
      <c r="A5081" t="s">
        <v>5079</v>
      </c>
      <c r="B5081" t="s">
        <v>5123</v>
      </c>
      <c r="C5081" t="s">
        <v>5254</v>
      </c>
      <c r="D5081" t="s">
        <v>14890</v>
      </c>
      <c r="E5081" t="s">
        <v>14891</v>
      </c>
      <c r="F5081" s="35" t="s">
        <v>14892</v>
      </c>
      <c r="G5081" s="1" t="s">
        <v>5105</v>
      </c>
      <c r="H5081" s="1" t="s">
        <v>5105</v>
      </c>
      <c r="I5081" s="3">
        <v>1</v>
      </c>
      <c r="J5081" s="1">
        <v>0</v>
      </c>
      <c r="K5081" s="1">
        <v>0</v>
      </c>
      <c r="L5081" s="3">
        <v>1</v>
      </c>
      <c r="M5081" s="6">
        <v>190</v>
      </c>
      <c r="N5081" s="13">
        <v>190</v>
      </c>
      <c r="O5081" s="3">
        <v>44</v>
      </c>
      <c r="P5081" s="1">
        <v>6.4124999999999996</v>
      </c>
      <c r="Q5081" s="1">
        <v>6.4124999999999996</v>
      </c>
      <c r="R5081" s="3">
        <v>47</v>
      </c>
      <c r="S5081" s="1">
        <v>20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40</v>
      </c>
      <c r="AB5081" s="1">
        <v>40</v>
      </c>
      <c r="AC5081" s="3">
        <v>11</v>
      </c>
      <c r="AD5081" s="1">
        <v>-4.1695915E-2</v>
      </c>
      <c r="AE5081" s="1">
        <v>2.4389004042712999E-2</v>
      </c>
      <c r="AF5081" s="1">
        <v>1</v>
      </c>
      <c r="AG5081" s="1">
        <v>1</v>
      </c>
      <c r="AH5081" s="1">
        <v>11</v>
      </c>
      <c r="AI5081" s="1">
        <v>1</v>
      </c>
      <c r="AJ5081" s="1">
        <v>1</v>
      </c>
      <c r="AK5081" s="1">
        <v>51</v>
      </c>
    </row>
    <row r="5082" spans="1:37" x14ac:dyDescent="0.2">
      <c r="A5082" t="s">
        <v>5080</v>
      </c>
      <c r="B5082" t="s">
        <v>5123</v>
      </c>
      <c r="C5082" t="s">
        <v>5254</v>
      </c>
      <c r="D5082" t="s">
        <v>14890</v>
      </c>
      <c r="E5082" t="s">
        <v>14893</v>
      </c>
      <c r="F5082" s="35" t="s">
        <v>14894</v>
      </c>
      <c r="G5082" s="1" t="s">
        <v>5105</v>
      </c>
      <c r="H5082" s="1" t="s">
        <v>5105</v>
      </c>
      <c r="I5082" s="3">
        <v>1</v>
      </c>
      <c r="J5082" s="1">
        <v>0</v>
      </c>
      <c r="K5082" s="1">
        <v>0</v>
      </c>
      <c r="L5082" s="3">
        <v>1</v>
      </c>
      <c r="M5082" s="6">
        <v>140</v>
      </c>
      <c r="N5082" s="13">
        <v>140</v>
      </c>
      <c r="O5082" s="3">
        <v>44</v>
      </c>
      <c r="P5082" s="1">
        <v>6.07</v>
      </c>
      <c r="Q5082" s="1">
        <v>6.07</v>
      </c>
      <c r="R5082" s="3">
        <v>47</v>
      </c>
      <c r="S5082" s="1">
        <v>20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40</v>
      </c>
      <c r="AB5082" s="1">
        <v>40</v>
      </c>
      <c r="AC5082" s="3">
        <v>11</v>
      </c>
      <c r="AD5082" s="1">
        <v>-4.1695915E-2</v>
      </c>
      <c r="AE5082" s="1">
        <v>2.4389004042712999E-2</v>
      </c>
      <c r="AF5082" s="1">
        <v>1</v>
      </c>
      <c r="AG5082" s="1">
        <v>1</v>
      </c>
      <c r="AH5082" s="1">
        <v>11</v>
      </c>
      <c r="AI5082" s="1">
        <v>4</v>
      </c>
      <c r="AJ5082" s="1">
        <v>4</v>
      </c>
      <c r="AK5082" s="1">
        <v>51</v>
      </c>
    </row>
    <row r="5083" spans="1:37" x14ac:dyDescent="0.2">
      <c r="A5083" t="s">
        <v>5081</v>
      </c>
      <c r="B5083" t="s">
        <v>5123</v>
      </c>
      <c r="C5083" t="s">
        <v>5254</v>
      </c>
      <c r="D5083" t="s">
        <v>14890</v>
      </c>
      <c r="E5083" t="s">
        <v>14895</v>
      </c>
      <c r="F5083" s="35" t="s">
        <v>14896</v>
      </c>
      <c r="G5083" s="1" t="s">
        <v>5105</v>
      </c>
      <c r="H5083" s="1" t="s">
        <v>5105</v>
      </c>
      <c r="I5083" s="3">
        <v>1</v>
      </c>
      <c r="J5083" s="1">
        <v>0</v>
      </c>
      <c r="K5083" s="1">
        <v>0</v>
      </c>
      <c r="L5083" s="3">
        <v>1</v>
      </c>
      <c r="M5083" s="6">
        <v>89</v>
      </c>
      <c r="N5083" s="13">
        <v>89</v>
      </c>
      <c r="O5083" s="3">
        <v>44</v>
      </c>
      <c r="P5083" s="1">
        <v>6.8550000000000004</v>
      </c>
      <c r="Q5083" s="1">
        <v>6.8550000000000004</v>
      </c>
      <c r="R5083" s="3">
        <v>47</v>
      </c>
      <c r="S5083" s="1">
        <v>20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40</v>
      </c>
      <c r="AB5083" s="1">
        <v>40</v>
      </c>
      <c r="AC5083" s="3">
        <v>11</v>
      </c>
      <c r="AD5083" s="1">
        <v>-4.1695915E-2</v>
      </c>
      <c r="AE5083" s="1">
        <v>2.4389004042712999E-2</v>
      </c>
      <c r="AF5083" s="1">
        <v>1</v>
      </c>
      <c r="AG5083" s="1">
        <v>1</v>
      </c>
      <c r="AH5083" s="1">
        <v>11</v>
      </c>
      <c r="AI5083" s="1">
        <v>4</v>
      </c>
      <c r="AJ5083" s="1">
        <v>4</v>
      </c>
      <c r="AK5083" s="1">
        <v>51</v>
      </c>
    </row>
    <row r="5084" spans="1:37" x14ac:dyDescent="0.2">
      <c r="A5084" t="s">
        <v>5082</v>
      </c>
      <c r="B5084" t="s">
        <v>5123</v>
      </c>
      <c r="C5084" t="s">
        <v>5254</v>
      </c>
      <c r="D5084" t="s">
        <v>14890</v>
      </c>
      <c r="E5084" t="s">
        <v>14897</v>
      </c>
      <c r="F5084" s="35" t="s">
        <v>14898</v>
      </c>
      <c r="G5084" s="1" t="s">
        <v>5105</v>
      </c>
      <c r="H5084" s="1" t="s">
        <v>5105</v>
      </c>
      <c r="I5084" s="3">
        <v>1</v>
      </c>
      <c r="J5084" s="1">
        <v>0</v>
      </c>
      <c r="K5084" s="1">
        <v>0</v>
      </c>
      <c r="L5084" s="3">
        <v>1</v>
      </c>
      <c r="M5084" s="6">
        <v>156.5</v>
      </c>
      <c r="N5084" s="13">
        <v>156.5</v>
      </c>
      <c r="O5084" s="3">
        <v>44</v>
      </c>
      <c r="P5084" s="1">
        <v>6.0875000000000004</v>
      </c>
      <c r="Q5084" s="1">
        <v>6.0875000000000004</v>
      </c>
      <c r="R5084" s="3">
        <v>47</v>
      </c>
      <c r="S5084" s="1">
        <v>20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40</v>
      </c>
      <c r="AB5084" s="1">
        <v>40</v>
      </c>
      <c r="AC5084" s="3">
        <v>11</v>
      </c>
      <c r="AD5084" s="1">
        <v>-4.1695915E-2</v>
      </c>
      <c r="AE5084" s="1">
        <v>2.4389004042712999E-2</v>
      </c>
      <c r="AF5084" s="1">
        <v>1</v>
      </c>
      <c r="AG5084" s="1">
        <v>1</v>
      </c>
      <c r="AH5084" s="1">
        <v>11</v>
      </c>
      <c r="AI5084" s="1">
        <v>2</v>
      </c>
      <c r="AJ5084" s="1">
        <v>2</v>
      </c>
      <c r="AK5084" s="1">
        <v>51</v>
      </c>
    </row>
    <row r="5085" spans="1:37" x14ac:dyDescent="0.2">
      <c r="A5085" t="s">
        <v>5083</v>
      </c>
      <c r="B5085" t="s">
        <v>5123</v>
      </c>
      <c r="C5085" t="s">
        <v>5254</v>
      </c>
      <c r="D5085" t="s">
        <v>14899</v>
      </c>
      <c r="E5085" t="s">
        <v>14900</v>
      </c>
      <c r="F5085" s="35" t="s">
        <v>14901</v>
      </c>
      <c r="G5085" s="1" t="s">
        <v>5105</v>
      </c>
      <c r="H5085" s="1" t="s">
        <v>5105</v>
      </c>
      <c r="I5085" s="3">
        <v>1</v>
      </c>
      <c r="J5085" s="1">
        <v>0</v>
      </c>
      <c r="K5085" s="1">
        <v>0</v>
      </c>
      <c r="L5085" s="3">
        <v>1</v>
      </c>
      <c r="M5085" s="6">
        <v>502.4</v>
      </c>
      <c r="N5085" s="13">
        <v>502.4</v>
      </c>
      <c r="O5085" s="3">
        <v>44</v>
      </c>
      <c r="P5085" s="1">
        <v>3.5325000000000002</v>
      </c>
      <c r="Q5085" s="1">
        <v>3.5325000000000002</v>
      </c>
      <c r="R5085" s="3">
        <v>47</v>
      </c>
      <c r="S5085" s="1">
        <v>10</v>
      </c>
      <c r="T5085" s="1">
        <v>0</v>
      </c>
      <c r="U5085" s="1">
        <v>0</v>
      </c>
      <c r="V5085" s="1">
        <v>0</v>
      </c>
      <c r="W5085" s="1">
        <v>20</v>
      </c>
      <c r="X5085" s="1">
        <v>0</v>
      </c>
      <c r="Y5085" s="1">
        <v>20</v>
      </c>
      <c r="Z5085" s="1">
        <v>0</v>
      </c>
      <c r="AA5085" s="1">
        <v>30</v>
      </c>
      <c r="AB5085" s="1">
        <v>20</v>
      </c>
      <c r="AC5085" s="3">
        <v>11</v>
      </c>
      <c r="AD5085" s="1">
        <v>-4.6232426E-2</v>
      </c>
      <c r="AE5085" s="1">
        <v>-3.9324661770214597E-2</v>
      </c>
      <c r="AF5085" s="1">
        <v>1</v>
      </c>
      <c r="AG5085" s="1">
        <v>1</v>
      </c>
      <c r="AH5085" s="1">
        <v>11</v>
      </c>
      <c r="AI5085" s="1">
        <v>5</v>
      </c>
      <c r="AJ5085" s="1">
        <v>5</v>
      </c>
      <c r="AK5085" s="1">
        <v>51</v>
      </c>
    </row>
    <row r="5086" spans="1:37" x14ac:dyDescent="0.2">
      <c r="A5086" t="s">
        <v>5084</v>
      </c>
      <c r="B5086" t="s">
        <v>5123</v>
      </c>
      <c r="C5086" t="s">
        <v>5254</v>
      </c>
      <c r="D5086" t="s">
        <v>14899</v>
      </c>
      <c r="E5086" t="s">
        <v>14902</v>
      </c>
      <c r="F5086" s="35" t="s">
        <v>14903</v>
      </c>
      <c r="G5086" s="1" t="s">
        <v>5105</v>
      </c>
      <c r="H5086" s="1" t="s">
        <v>5105</v>
      </c>
      <c r="I5086" s="3">
        <v>1</v>
      </c>
      <c r="J5086" s="1">
        <v>0</v>
      </c>
      <c r="K5086" s="1">
        <v>0</v>
      </c>
      <c r="L5086" s="3">
        <v>1</v>
      </c>
      <c r="M5086" s="6">
        <v>529</v>
      </c>
      <c r="N5086" s="13">
        <v>529</v>
      </c>
      <c r="O5086" s="3">
        <v>44</v>
      </c>
      <c r="P5086" s="1">
        <v>2.09</v>
      </c>
      <c r="Q5086" s="1">
        <v>2.09</v>
      </c>
      <c r="R5086" s="3">
        <v>47</v>
      </c>
      <c r="S5086" s="1">
        <v>10</v>
      </c>
      <c r="T5086" s="1">
        <v>0</v>
      </c>
      <c r="U5086" s="1">
        <v>0</v>
      </c>
      <c r="V5086" s="1">
        <v>0</v>
      </c>
      <c r="W5086" s="1">
        <v>20</v>
      </c>
      <c r="X5086" s="1">
        <v>0</v>
      </c>
      <c r="Y5086" s="1">
        <v>20</v>
      </c>
      <c r="Z5086" s="1">
        <v>0</v>
      </c>
      <c r="AA5086" s="1">
        <v>30</v>
      </c>
      <c r="AB5086" s="1">
        <v>20</v>
      </c>
      <c r="AC5086" s="3">
        <v>11</v>
      </c>
      <c r="AD5086" s="1">
        <v>-4.6232426E-2</v>
      </c>
      <c r="AE5086" s="1">
        <v>-3.9324661770214597E-2</v>
      </c>
      <c r="AF5086" s="1">
        <v>1</v>
      </c>
      <c r="AG5086" s="1">
        <v>1</v>
      </c>
      <c r="AH5086" s="1">
        <v>11</v>
      </c>
      <c r="AI5086" s="1">
        <v>5</v>
      </c>
      <c r="AJ5086" s="1">
        <v>5</v>
      </c>
      <c r="AK5086" s="1">
        <v>51</v>
      </c>
    </row>
    <row r="5087" spans="1:37" x14ac:dyDescent="0.2">
      <c r="A5087" t="s">
        <v>5085</v>
      </c>
      <c r="B5087" t="s">
        <v>5123</v>
      </c>
      <c r="C5087" t="s">
        <v>5254</v>
      </c>
      <c r="D5087" t="s">
        <v>14899</v>
      </c>
      <c r="E5087" t="s">
        <v>11615</v>
      </c>
      <c r="F5087" s="35" t="s">
        <v>14904</v>
      </c>
      <c r="G5087" s="1" t="s">
        <v>5105</v>
      </c>
      <c r="H5087" s="1" t="s">
        <v>5105</v>
      </c>
      <c r="I5087" s="3">
        <v>1</v>
      </c>
      <c r="J5087" s="1">
        <v>0</v>
      </c>
      <c r="K5087" s="1">
        <v>0</v>
      </c>
      <c r="L5087" s="3">
        <v>1</v>
      </c>
      <c r="M5087" s="6">
        <v>636</v>
      </c>
      <c r="N5087" s="13">
        <v>636</v>
      </c>
      <c r="O5087" s="3">
        <v>44</v>
      </c>
      <c r="P5087" s="1">
        <v>2</v>
      </c>
      <c r="Q5087" s="1">
        <v>2</v>
      </c>
      <c r="R5087" s="3">
        <v>47</v>
      </c>
      <c r="S5087" s="1">
        <v>10</v>
      </c>
      <c r="T5087" s="1">
        <v>0</v>
      </c>
      <c r="U5087" s="1">
        <v>0</v>
      </c>
      <c r="V5087" s="1">
        <v>0</v>
      </c>
      <c r="W5087" s="1">
        <v>20</v>
      </c>
      <c r="X5087" s="1">
        <v>0</v>
      </c>
      <c r="Y5087" s="1">
        <v>20</v>
      </c>
      <c r="Z5087" s="1">
        <v>0</v>
      </c>
      <c r="AA5087" s="1">
        <v>30</v>
      </c>
      <c r="AB5087" s="1">
        <v>20</v>
      </c>
      <c r="AC5087" s="3">
        <v>11</v>
      </c>
      <c r="AD5087" s="1">
        <v>-4.6232426E-2</v>
      </c>
      <c r="AE5087" s="1">
        <v>-3.9324661770214597E-2</v>
      </c>
      <c r="AF5087" s="1">
        <v>1</v>
      </c>
      <c r="AG5087" s="1">
        <v>1</v>
      </c>
      <c r="AH5087" s="1">
        <v>11</v>
      </c>
      <c r="AI5087" s="1">
        <v>2</v>
      </c>
      <c r="AJ5087" s="1">
        <v>2</v>
      </c>
      <c r="AK5087" s="1">
        <v>51</v>
      </c>
    </row>
    <row r="5088" spans="1:37" x14ac:dyDescent="0.2">
      <c r="A5088" t="s">
        <v>5086</v>
      </c>
      <c r="B5088" t="s">
        <v>5123</v>
      </c>
      <c r="C5088" t="s">
        <v>5254</v>
      </c>
      <c r="D5088" t="s">
        <v>14899</v>
      </c>
      <c r="E5088" t="s">
        <v>10839</v>
      </c>
      <c r="F5088" s="35" t="s">
        <v>14905</v>
      </c>
      <c r="G5088" s="1" t="s">
        <v>5105</v>
      </c>
      <c r="H5088" s="1" t="s">
        <v>5105</v>
      </c>
      <c r="I5088" s="3">
        <v>1</v>
      </c>
      <c r="J5088" s="1">
        <v>0</v>
      </c>
      <c r="K5088" s="1">
        <v>0</v>
      </c>
      <c r="L5088" s="3">
        <v>1</v>
      </c>
      <c r="M5088" s="6">
        <v>317.5</v>
      </c>
      <c r="N5088" s="13">
        <v>317.5</v>
      </c>
      <c r="O5088" s="3">
        <v>44</v>
      </c>
      <c r="P5088" s="1">
        <v>1.9550000000000001</v>
      </c>
      <c r="Q5088" s="1">
        <v>1.9550000000000001</v>
      </c>
      <c r="R5088" s="3">
        <v>47</v>
      </c>
      <c r="S5088" s="1">
        <v>10</v>
      </c>
      <c r="T5088" s="1">
        <v>0</v>
      </c>
      <c r="U5088" s="1">
        <v>0</v>
      </c>
      <c r="V5088" s="1">
        <v>0</v>
      </c>
      <c r="W5088" s="1">
        <v>20</v>
      </c>
      <c r="X5088" s="1">
        <v>0</v>
      </c>
      <c r="Y5088" s="1">
        <v>20</v>
      </c>
      <c r="Z5088" s="1">
        <v>0</v>
      </c>
      <c r="AA5088" s="1">
        <v>30</v>
      </c>
      <c r="AB5088" s="1">
        <v>20</v>
      </c>
      <c r="AC5088" s="3">
        <v>11</v>
      </c>
      <c r="AD5088" s="1">
        <v>-4.6232426E-2</v>
      </c>
      <c r="AE5088" s="1">
        <v>-3.9324661770214597E-2</v>
      </c>
      <c r="AF5088" s="1">
        <v>1</v>
      </c>
      <c r="AG5088" s="1">
        <v>1</v>
      </c>
      <c r="AH5088" s="1">
        <v>11</v>
      </c>
      <c r="AI5088" s="1">
        <v>4</v>
      </c>
      <c r="AJ5088" s="1">
        <v>4</v>
      </c>
      <c r="AK5088" s="1">
        <v>51</v>
      </c>
    </row>
    <row r="5089" spans="1:37" x14ac:dyDescent="0.2">
      <c r="A5089" t="s">
        <v>5087</v>
      </c>
      <c r="B5089" t="s">
        <v>6113</v>
      </c>
      <c r="C5089" t="s">
        <v>6114</v>
      </c>
      <c r="D5089" t="s">
        <v>14906</v>
      </c>
      <c r="E5089" t="s">
        <v>14907</v>
      </c>
      <c r="F5089" s="35" t="s">
        <v>14908</v>
      </c>
      <c r="G5089" s="1" t="s">
        <v>5105</v>
      </c>
      <c r="H5089" s="1" t="s">
        <v>5105</v>
      </c>
      <c r="I5089" s="3">
        <v>1</v>
      </c>
      <c r="J5089" s="1">
        <v>0</v>
      </c>
      <c r="K5089" s="1">
        <v>0</v>
      </c>
      <c r="L5089" s="3">
        <v>1</v>
      </c>
      <c r="M5089" s="6">
        <v>1380</v>
      </c>
      <c r="N5089" s="13">
        <v>1380</v>
      </c>
      <c r="O5089" s="3">
        <v>44</v>
      </c>
      <c r="P5089" s="1">
        <v>2</v>
      </c>
      <c r="Q5089" s="1">
        <v>2</v>
      </c>
      <c r="R5089" s="3">
        <v>47</v>
      </c>
      <c r="S5089" s="1">
        <v>100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3">
        <v>11</v>
      </c>
      <c r="AD5089" s="1">
        <v>9.9855619000000007E-2</v>
      </c>
      <c r="AE5089" s="1">
        <v>2.2143426940416999E-2</v>
      </c>
      <c r="AF5089" s="1">
        <v>1</v>
      </c>
      <c r="AG5089" s="1">
        <v>1</v>
      </c>
      <c r="AH5089" s="1">
        <v>11</v>
      </c>
      <c r="AI5089" s="1">
        <v>6</v>
      </c>
      <c r="AJ5089" s="1">
        <v>6</v>
      </c>
      <c r="AK5089" s="1">
        <v>51</v>
      </c>
    </row>
    <row r="5090" spans="1:37" x14ac:dyDescent="0.2">
      <c r="A5090" t="s">
        <v>5088</v>
      </c>
      <c r="B5090" t="s">
        <v>11732</v>
      </c>
      <c r="C5090" t="s">
        <v>14270</v>
      </c>
      <c r="D5090" t="s">
        <v>14909</v>
      </c>
      <c r="E5090" t="s">
        <v>14910</v>
      </c>
      <c r="F5090" s="35" t="s">
        <v>14911</v>
      </c>
      <c r="G5090" s="1" t="s">
        <v>5104</v>
      </c>
      <c r="H5090" s="1" t="s">
        <v>5104</v>
      </c>
      <c r="I5090" s="3">
        <v>12</v>
      </c>
      <c r="J5090" s="1">
        <v>0</v>
      </c>
      <c r="K5090" s="1">
        <v>0</v>
      </c>
      <c r="L5090" s="3">
        <v>1</v>
      </c>
      <c r="M5090" s="6">
        <v>4332.1000000000004</v>
      </c>
      <c r="N5090" s="13">
        <v>4332.1000000000004</v>
      </c>
      <c r="O5090" s="3">
        <v>44</v>
      </c>
      <c r="P5090" s="1" t="s">
        <v>2</v>
      </c>
      <c r="Q5090" s="1">
        <v>1.7352000000000001</v>
      </c>
      <c r="R5090" s="3" t="s">
        <v>14989</v>
      </c>
      <c r="S5090" s="1">
        <v>100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3">
        <v>11</v>
      </c>
      <c r="AD5090" s="1">
        <v>9.9855619000000007E-2</v>
      </c>
      <c r="AE5090" s="1">
        <v>2.2143426940416999E-2</v>
      </c>
      <c r="AF5090" s="1">
        <v>1</v>
      </c>
      <c r="AG5090" s="1">
        <v>1</v>
      </c>
      <c r="AH5090" s="1">
        <v>11</v>
      </c>
      <c r="AI5090" s="1">
        <v>2</v>
      </c>
      <c r="AJ5090" s="1">
        <v>2</v>
      </c>
      <c r="AK5090" s="1">
        <v>51</v>
      </c>
    </row>
    <row r="5091" spans="1:37" x14ac:dyDescent="0.2">
      <c r="A5091" t="s">
        <v>5089</v>
      </c>
      <c r="B5091" t="s">
        <v>11732</v>
      </c>
      <c r="C5091" t="s">
        <v>14270</v>
      </c>
      <c r="D5091" t="s">
        <v>14909</v>
      </c>
      <c r="E5091" t="s">
        <v>14912</v>
      </c>
      <c r="F5091" s="35" t="s">
        <v>14913</v>
      </c>
      <c r="G5091" s="1" t="s">
        <v>5104</v>
      </c>
      <c r="H5091" s="1" t="s">
        <v>5104</v>
      </c>
      <c r="I5091" s="3">
        <v>1</v>
      </c>
      <c r="J5091" s="1">
        <v>1</v>
      </c>
      <c r="K5091" s="1">
        <v>1</v>
      </c>
      <c r="L5091" s="3">
        <v>1</v>
      </c>
      <c r="M5091" s="6">
        <v>9413.7999999999993</v>
      </c>
      <c r="N5091" s="13">
        <v>9413.7999999999993</v>
      </c>
      <c r="O5091" s="3">
        <v>44</v>
      </c>
      <c r="P5091" s="1">
        <v>1</v>
      </c>
      <c r="Q5091" s="1">
        <v>1</v>
      </c>
      <c r="R5091" s="3">
        <v>47</v>
      </c>
      <c r="S5091" s="1">
        <v>100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3">
        <v>11</v>
      </c>
      <c r="AD5091" s="1">
        <v>9.9855619000000007E-2</v>
      </c>
      <c r="AE5091" s="1">
        <v>2.2143426940416901E-2</v>
      </c>
      <c r="AF5091" s="1">
        <v>1</v>
      </c>
      <c r="AG5091" s="1">
        <v>1</v>
      </c>
      <c r="AH5091" s="1">
        <v>11</v>
      </c>
      <c r="AI5091" s="1">
        <v>5</v>
      </c>
      <c r="AJ5091" s="1">
        <v>5</v>
      </c>
      <c r="AK5091" s="1">
        <v>51</v>
      </c>
    </row>
    <row r="5092" spans="1:37" x14ac:dyDescent="0.2">
      <c r="A5092" t="s">
        <v>5090</v>
      </c>
      <c r="B5092" t="s">
        <v>11732</v>
      </c>
      <c r="C5092" t="s">
        <v>14270</v>
      </c>
      <c r="D5092" t="s">
        <v>14909</v>
      </c>
      <c r="E5092" t="s">
        <v>12621</v>
      </c>
      <c r="F5092" s="35" t="s">
        <v>14914</v>
      </c>
      <c r="G5092" s="1" t="s">
        <v>5104</v>
      </c>
      <c r="H5092" s="1" t="s">
        <v>5104</v>
      </c>
      <c r="I5092" s="3">
        <v>1</v>
      </c>
      <c r="J5092" s="1">
        <v>1</v>
      </c>
      <c r="K5092" s="1">
        <v>1</v>
      </c>
      <c r="L5092" s="3">
        <v>1</v>
      </c>
      <c r="M5092" s="6">
        <v>7800</v>
      </c>
      <c r="N5092" s="13">
        <v>7800</v>
      </c>
      <c r="O5092" s="3">
        <v>44</v>
      </c>
      <c r="P5092" s="1">
        <v>1</v>
      </c>
      <c r="Q5092" s="1">
        <v>1</v>
      </c>
      <c r="R5092" s="3">
        <v>47</v>
      </c>
      <c r="S5092" s="1">
        <v>100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3">
        <v>11</v>
      </c>
      <c r="AD5092" s="1">
        <v>9.9855619000000007E-2</v>
      </c>
      <c r="AE5092" s="1">
        <v>2.2143426940416901E-2</v>
      </c>
      <c r="AF5092" s="1">
        <v>1</v>
      </c>
      <c r="AG5092" s="1">
        <v>1</v>
      </c>
      <c r="AH5092" s="1">
        <v>11</v>
      </c>
      <c r="AI5092" s="1">
        <v>2</v>
      </c>
      <c r="AJ5092" s="1">
        <v>2</v>
      </c>
      <c r="AK5092" s="1">
        <v>51</v>
      </c>
    </row>
    <row r="5093" spans="1:37" x14ac:dyDescent="0.2">
      <c r="A5093" t="s">
        <v>5091</v>
      </c>
      <c r="B5093" t="s">
        <v>5123</v>
      </c>
      <c r="C5093" t="s">
        <v>5383</v>
      </c>
      <c r="D5093" t="s">
        <v>14915</v>
      </c>
      <c r="E5093" t="s">
        <v>7686</v>
      </c>
      <c r="F5093" s="35" t="s">
        <v>14916</v>
      </c>
      <c r="G5093" s="1" t="s">
        <v>5104</v>
      </c>
      <c r="H5093" s="1" t="s">
        <v>5104</v>
      </c>
      <c r="I5093" s="3">
        <v>1</v>
      </c>
      <c r="J5093" s="1">
        <v>0</v>
      </c>
      <c r="K5093" s="1">
        <v>0</v>
      </c>
      <c r="L5093" s="3">
        <v>1</v>
      </c>
      <c r="M5093" s="6">
        <v>17.100000000000001</v>
      </c>
      <c r="N5093" s="13">
        <v>17.100000000000001</v>
      </c>
      <c r="O5093" s="3">
        <v>44</v>
      </c>
      <c r="P5093" s="1">
        <v>5.36</v>
      </c>
      <c r="Q5093" s="1">
        <v>5.36</v>
      </c>
      <c r="R5093" s="3">
        <v>47</v>
      </c>
      <c r="S5093" s="1">
        <v>20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10</v>
      </c>
      <c r="Z5093" s="1">
        <v>0</v>
      </c>
      <c r="AA5093" s="1">
        <v>70</v>
      </c>
      <c r="AB5093" s="1">
        <v>0</v>
      </c>
      <c r="AC5093" s="3">
        <v>11</v>
      </c>
      <c r="AD5093" s="1">
        <v>2.1778019999999999E-3</v>
      </c>
      <c r="AE5093" s="1">
        <v>-4.3253211013075298E-2</v>
      </c>
      <c r="AF5093" s="1">
        <v>1</v>
      </c>
      <c r="AG5093" s="1">
        <v>1</v>
      </c>
      <c r="AH5093" s="1">
        <v>11</v>
      </c>
      <c r="AI5093" s="1">
        <v>4</v>
      </c>
      <c r="AJ5093" s="1">
        <v>4</v>
      </c>
      <c r="AK5093" s="1">
        <v>51</v>
      </c>
    </row>
    <row r="5094" spans="1:37" x14ac:dyDescent="0.2">
      <c r="A5094" t="s">
        <v>5092</v>
      </c>
      <c r="B5094" t="s">
        <v>5123</v>
      </c>
      <c r="C5094" t="s">
        <v>5383</v>
      </c>
      <c r="D5094" t="s">
        <v>14915</v>
      </c>
      <c r="E5094" t="s">
        <v>11615</v>
      </c>
      <c r="F5094" s="35" t="s">
        <v>14917</v>
      </c>
      <c r="G5094" s="1" t="s">
        <v>5104</v>
      </c>
      <c r="H5094" s="1" t="s">
        <v>5104</v>
      </c>
      <c r="I5094" s="3">
        <v>1</v>
      </c>
      <c r="J5094" s="1">
        <v>0</v>
      </c>
      <c r="K5094" s="1">
        <v>0</v>
      </c>
      <c r="L5094" s="3">
        <v>1</v>
      </c>
      <c r="M5094" s="6">
        <v>29</v>
      </c>
      <c r="N5094" s="13">
        <v>29</v>
      </c>
      <c r="O5094" s="3">
        <v>44</v>
      </c>
      <c r="P5094" s="1">
        <v>5.04</v>
      </c>
      <c r="Q5094" s="1">
        <v>5.04</v>
      </c>
      <c r="R5094" s="3">
        <v>47</v>
      </c>
      <c r="S5094" s="1">
        <v>20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10</v>
      </c>
      <c r="Z5094" s="1">
        <v>0</v>
      </c>
      <c r="AA5094" s="1">
        <v>70</v>
      </c>
      <c r="AB5094" s="1">
        <v>0</v>
      </c>
      <c r="AC5094" s="3">
        <v>11</v>
      </c>
      <c r="AD5094" s="1">
        <v>2.1778019999999999E-3</v>
      </c>
      <c r="AE5094" s="1">
        <v>-4.3253211013075298E-2</v>
      </c>
      <c r="AF5094" s="1">
        <v>1</v>
      </c>
      <c r="AG5094" s="1">
        <v>1</v>
      </c>
      <c r="AH5094" s="1">
        <v>11</v>
      </c>
      <c r="AI5094" s="1">
        <v>2</v>
      </c>
      <c r="AJ5094" s="1">
        <v>2</v>
      </c>
      <c r="AK5094" s="1">
        <v>51</v>
      </c>
    </row>
    <row r="5095" spans="1:37" x14ac:dyDescent="0.2">
      <c r="A5095" t="s">
        <v>5093</v>
      </c>
      <c r="B5095" t="s">
        <v>5123</v>
      </c>
      <c r="C5095" t="s">
        <v>5383</v>
      </c>
      <c r="D5095" t="s">
        <v>14915</v>
      </c>
      <c r="E5095" t="s">
        <v>14918</v>
      </c>
      <c r="F5095" s="35" t="s">
        <v>14917</v>
      </c>
      <c r="G5095" s="1" t="s">
        <v>5104</v>
      </c>
      <c r="H5095" s="1" t="s">
        <v>5104</v>
      </c>
      <c r="I5095" s="3">
        <v>1</v>
      </c>
      <c r="J5095" s="1">
        <v>0</v>
      </c>
      <c r="K5095" s="1">
        <v>0</v>
      </c>
      <c r="L5095" s="3">
        <v>1</v>
      </c>
      <c r="M5095" s="6">
        <v>27.5</v>
      </c>
      <c r="N5095" s="13">
        <v>27.5</v>
      </c>
      <c r="O5095" s="3">
        <v>44</v>
      </c>
      <c r="P5095" s="1">
        <v>5.3849999999999998</v>
      </c>
      <c r="Q5095" s="1">
        <v>5.3849999999999998</v>
      </c>
      <c r="R5095" s="3">
        <v>47</v>
      </c>
      <c r="S5095" s="1">
        <v>20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10</v>
      </c>
      <c r="Z5095" s="1">
        <v>0</v>
      </c>
      <c r="AA5095" s="1">
        <v>70</v>
      </c>
      <c r="AB5095" s="1">
        <v>0</v>
      </c>
      <c r="AC5095" s="3">
        <v>11</v>
      </c>
      <c r="AD5095" s="1">
        <v>2.1778019999999999E-3</v>
      </c>
      <c r="AE5095" s="1">
        <v>-4.3253211013075298E-2</v>
      </c>
      <c r="AF5095" s="1">
        <v>1</v>
      </c>
      <c r="AG5095" s="1">
        <v>1</v>
      </c>
      <c r="AH5095" s="1">
        <v>11</v>
      </c>
      <c r="AI5095" s="1">
        <v>4</v>
      </c>
      <c r="AJ5095" s="1">
        <v>4</v>
      </c>
      <c r="AK5095" s="1">
        <v>51</v>
      </c>
    </row>
    <row r="5096" spans="1:37" x14ac:dyDescent="0.2">
      <c r="A5096" t="s">
        <v>5094</v>
      </c>
      <c r="B5096" t="s">
        <v>5123</v>
      </c>
      <c r="C5096" t="s">
        <v>5124</v>
      </c>
      <c r="D5096" t="s">
        <v>14919</v>
      </c>
      <c r="E5096" t="s">
        <v>7077</v>
      </c>
      <c r="F5096" s="35" t="s">
        <v>14920</v>
      </c>
      <c r="G5096" s="1" t="s">
        <v>5104</v>
      </c>
      <c r="H5096" s="1" t="s">
        <v>5104</v>
      </c>
      <c r="I5096" s="3">
        <v>1</v>
      </c>
      <c r="J5096" s="1">
        <v>0</v>
      </c>
      <c r="K5096" s="1">
        <v>0</v>
      </c>
      <c r="L5096" s="3">
        <v>1</v>
      </c>
      <c r="M5096" s="6">
        <v>60</v>
      </c>
      <c r="N5096" s="13">
        <v>60</v>
      </c>
      <c r="O5096" s="3">
        <v>44</v>
      </c>
      <c r="P5096" s="1">
        <v>5.75</v>
      </c>
      <c r="Q5096" s="1">
        <v>5.75</v>
      </c>
      <c r="R5096" s="3">
        <v>47</v>
      </c>
      <c r="S5096" s="1">
        <v>100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3">
        <v>11</v>
      </c>
      <c r="AD5096" s="1">
        <v>9.9855619000000007E-2</v>
      </c>
      <c r="AE5096" s="1">
        <v>2.2143426940416901E-2</v>
      </c>
      <c r="AF5096" s="1">
        <v>1</v>
      </c>
      <c r="AG5096" s="1">
        <v>1</v>
      </c>
      <c r="AH5096" s="1">
        <v>11</v>
      </c>
      <c r="AI5096" s="1">
        <v>9</v>
      </c>
      <c r="AJ5096" s="1">
        <v>9</v>
      </c>
      <c r="AK5096" s="1">
        <v>51</v>
      </c>
    </row>
    <row r="5097" spans="1:37" x14ac:dyDescent="0.2">
      <c r="A5097" t="s">
        <v>5095</v>
      </c>
      <c r="B5097" t="s">
        <v>5123</v>
      </c>
      <c r="C5097" t="s">
        <v>5124</v>
      </c>
      <c r="D5097" t="s">
        <v>14919</v>
      </c>
      <c r="E5097" t="s">
        <v>9684</v>
      </c>
      <c r="F5097" s="35" t="s">
        <v>14921</v>
      </c>
      <c r="G5097" s="1" t="s">
        <v>5104</v>
      </c>
      <c r="H5097" s="1" t="s">
        <v>5104</v>
      </c>
      <c r="I5097" s="3">
        <v>1</v>
      </c>
      <c r="J5097" s="1">
        <v>0</v>
      </c>
      <c r="K5097" s="1">
        <v>0</v>
      </c>
      <c r="L5097" s="3">
        <v>1</v>
      </c>
      <c r="M5097" s="6">
        <v>54.1</v>
      </c>
      <c r="N5097" s="13">
        <v>54.1</v>
      </c>
      <c r="O5097" s="3">
        <v>44</v>
      </c>
      <c r="P5097" s="1">
        <v>4.9124999999999996</v>
      </c>
      <c r="Q5097" s="1">
        <v>4.9124999999999996</v>
      </c>
      <c r="R5097" s="3">
        <v>47</v>
      </c>
      <c r="S5097" s="1">
        <v>100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3">
        <v>11</v>
      </c>
      <c r="AD5097" s="1">
        <v>9.9855619000000007E-2</v>
      </c>
      <c r="AE5097" s="1">
        <v>2.2143426940416901E-2</v>
      </c>
      <c r="AF5097" s="1">
        <v>1</v>
      </c>
      <c r="AG5097" s="1">
        <v>1</v>
      </c>
      <c r="AH5097" s="1">
        <v>11</v>
      </c>
      <c r="AI5097" s="1">
        <v>1</v>
      </c>
      <c r="AJ5097" s="1">
        <v>1</v>
      </c>
      <c r="AK5097" s="1">
        <v>51</v>
      </c>
    </row>
    <row r="5098" spans="1:37" x14ac:dyDescent="0.2">
      <c r="A5098" t="s">
        <v>5096</v>
      </c>
      <c r="B5098" t="s">
        <v>5123</v>
      </c>
      <c r="C5098" t="s">
        <v>5526</v>
      </c>
      <c r="D5098" t="s">
        <v>14922</v>
      </c>
      <c r="E5098" t="s">
        <v>5685</v>
      </c>
      <c r="F5098" s="35" t="s">
        <v>14923</v>
      </c>
      <c r="G5098" s="1" t="s">
        <v>5106</v>
      </c>
      <c r="H5098" s="1" t="s">
        <v>5106</v>
      </c>
      <c r="I5098" s="3">
        <v>1</v>
      </c>
      <c r="J5098" s="1">
        <v>0</v>
      </c>
      <c r="K5098" s="1">
        <v>0</v>
      </c>
      <c r="L5098" s="3">
        <v>1</v>
      </c>
      <c r="M5098" s="6">
        <v>200</v>
      </c>
      <c r="N5098" s="13">
        <v>200</v>
      </c>
      <c r="O5098" s="3">
        <v>44</v>
      </c>
      <c r="P5098" s="1" t="s">
        <v>2</v>
      </c>
      <c r="Q5098" s="1">
        <v>3.9279000000000002</v>
      </c>
      <c r="R5098" s="3" t="s">
        <v>14989</v>
      </c>
      <c r="S5098" s="1">
        <v>0</v>
      </c>
      <c r="T5098" s="1">
        <v>0</v>
      </c>
      <c r="U5098" s="1">
        <v>0</v>
      </c>
      <c r="V5098" s="1">
        <v>0</v>
      </c>
      <c r="W5098" s="1">
        <v>100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3">
        <v>11</v>
      </c>
      <c r="AD5098" s="1">
        <v>-9.6555499999999999E-4</v>
      </c>
      <c r="AE5098" s="1">
        <v>-9.2234779284878308E-3</v>
      </c>
      <c r="AF5098" s="1">
        <v>3</v>
      </c>
      <c r="AG5098" s="1">
        <v>3</v>
      </c>
      <c r="AH5098" s="1">
        <v>11</v>
      </c>
      <c r="AI5098" s="1">
        <v>2</v>
      </c>
      <c r="AJ5098" s="1">
        <v>2</v>
      </c>
      <c r="AK5098" s="1">
        <v>51</v>
      </c>
    </row>
    <row r="5099" spans="1:37" x14ac:dyDescent="0.2">
      <c r="A5099" t="s">
        <v>5097</v>
      </c>
      <c r="B5099" t="s">
        <v>5123</v>
      </c>
      <c r="C5099" t="s">
        <v>5131</v>
      </c>
      <c r="D5099" t="s">
        <v>14924</v>
      </c>
      <c r="E5099" t="s">
        <v>5994</v>
      </c>
      <c r="F5099" s="35" t="s">
        <v>14925</v>
      </c>
      <c r="G5099" s="1" t="s">
        <v>5104</v>
      </c>
      <c r="H5099" s="1" t="s">
        <v>5104</v>
      </c>
      <c r="I5099" s="3">
        <v>1</v>
      </c>
      <c r="J5099" s="1">
        <v>1</v>
      </c>
      <c r="K5099" s="1">
        <v>1</v>
      </c>
      <c r="L5099" s="3">
        <v>1</v>
      </c>
      <c r="M5099" s="6">
        <v>52.2</v>
      </c>
      <c r="N5099" s="13">
        <v>52.2</v>
      </c>
      <c r="O5099" s="3">
        <v>44</v>
      </c>
      <c r="P5099" s="1">
        <v>4.2525000000000004</v>
      </c>
      <c r="Q5099" s="1">
        <v>4.2525000000000004</v>
      </c>
      <c r="R5099" s="3">
        <v>47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50</v>
      </c>
      <c r="AB5099" s="1">
        <v>50</v>
      </c>
      <c r="AC5099" s="3">
        <v>11</v>
      </c>
      <c r="AD5099" s="1">
        <v>-8.8843203999999995E-2</v>
      </c>
      <c r="AE5099" s="1">
        <v>3.0219422104285101E-2</v>
      </c>
      <c r="AF5099" s="1">
        <v>1</v>
      </c>
      <c r="AG5099" s="1">
        <v>1</v>
      </c>
      <c r="AH5099" s="1">
        <v>11</v>
      </c>
      <c r="AI5099" s="1">
        <v>5</v>
      </c>
      <c r="AJ5099" s="1">
        <v>5</v>
      </c>
      <c r="AK5099" s="1">
        <v>51</v>
      </c>
    </row>
    <row r="5100" spans="1:37" x14ac:dyDescent="0.2">
      <c r="A5100" t="s">
        <v>5098</v>
      </c>
      <c r="B5100" t="s">
        <v>5123</v>
      </c>
      <c r="C5100" t="s">
        <v>5131</v>
      </c>
      <c r="D5100" t="s">
        <v>14924</v>
      </c>
      <c r="E5100" t="s">
        <v>6151</v>
      </c>
      <c r="F5100" s="35" t="s">
        <v>14926</v>
      </c>
      <c r="G5100" s="1" t="s">
        <v>5104</v>
      </c>
      <c r="H5100" s="1" t="s">
        <v>5104</v>
      </c>
      <c r="I5100" s="3">
        <v>1</v>
      </c>
      <c r="J5100" s="1">
        <v>0</v>
      </c>
      <c r="K5100" s="1">
        <v>0</v>
      </c>
      <c r="L5100" s="3">
        <v>1</v>
      </c>
      <c r="M5100" s="6">
        <v>75.599999999999994</v>
      </c>
      <c r="N5100" s="13">
        <v>75.599999999999994</v>
      </c>
      <c r="O5100" s="3">
        <v>44</v>
      </c>
      <c r="P5100" s="1">
        <v>4.2750000000000004</v>
      </c>
      <c r="Q5100" s="1">
        <v>4.2750000000000004</v>
      </c>
      <c r="R5100" s="3">
        <v>47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50</v>
      </c>
      <c r="AB5100" s="1">
        <v>50</v>
      </c>
      <c r="AC5100" s="3">
        <v>11</v>
      </c>
      <c r="AD5100" s="1">
        <v>-8.8843203999999995E-2</v>
      </c>
      <c r="AE5100" s="1">
        <v>3.0219422104285101E-2</v>
      </c>
      <c r="AF5100" s="1">
        <v>1</v>
      </c>
      <c r="AG5100" s="1">
        <v>1</v>
      </c>
      <c r="AH5100" s="1">
        <v>11</v>
      </c>
      <c r="AI5100" s="1">
        <v>4</v>
      </c>
      <c r="AJ5100" s="1">
        <v>4</v>
      </c>
      <c r="AK5100" s="1">
        <v>51</v>
      </c>
    </row>
    <row r="5101" spans="1:37" x14ac:dyDescent="0.2">
      <c r="A5101" t="s">
        <v>5099</v>
      </c>
      <c r="B5101" t="s">
        <v>5123</v>
      </c>
      <c r="C5101" t="s">
        <v>5124</v>
      </c>
      <c r="D5101" t="s">
        <v>14927</v>
      </c>
      <c r="E5101" t="s">
        <v>14928</v>
      </c>
      <c r="F5101" s="35" t="s">
        <v>14929</v>
      </c>
      <c r="G5101" s="1" t="s">
        <v>5104</v>
      </c>
      <c r="H5101" s="1" t="s">
        <v>5104</v>
      </c>
      <c r="I5101" s="3">
        <v>1</v>
      </c>
      <c r="J5101" s="1">
        <v>0</v>
      </c>
      <c r="K5101" s="1">
        <v>0</v>
      </c>
      <c r="L5101" s="3">
        <v>1</v>
      </c>
      <c r="M5101" s="6">
        <v>36</v>
      </c>
      <c r="N5101" s="13">
        <v>36</v>
      </c>
      <c r="O5101" s="3">
        <v>44</v>
      </c>
      <c r="P5101" s="1">
        <v>2.6949999999999998</v>
      </c>
      <c r="Q5101" s="1">
        <v>2.6949999999999998</v>
      </c>
      <c r="R5101" s="3">
        <v>47</v>
      </c>
      <c r="S5101" s="1">
        <v>10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90</v>
      </c>
      <c r="AC5101" s="3">
        <v>11</v>
      </c>
      <c r="AD5101" s="1">
        <v>-7.0512480000000002E-2</v>
      </c>
      <c r="AE5101" s="1">
        <v>7.1002344983719906E-2</v>
      </c>
      <c r="AF5101" s="1">
        <v>1</v>
      </c>
      <c r="AG5101" s="1">
        <v>1</v>
      </c>
      <c r="AH5101" s="1">
        <v>11</v>
      </c>
      <c r="AI5101" s="1">
        <v>3</v>
      </c>
      <c r="AJ5101" s="1">
        <v>3</v>
      </c>
      <c r="AK5101" s="1">
        <v>51</v>
      </c>
    </row>
    <row r="5102" spans="1:37" x14ac:dyDescent="0.2">
      <c r="A5102" t="s">
        <v>5100</v>
      </c>
      <c r="B5102" t="s">
        <v>5123</v>
      </c>
      <c r="C5102" t="s">
        <v>5124</v>
      </c>
      <c r="D5102" t="s">
        <v>14927</v>
      </c>
      <c r="E5102" t="s">
        <v>14930</v>
      </c>
      <c r="F5102" s="35" t="s">
        <v>14931</v>
      </c>
      <c r="G5102" s="1" t="s">
        <v>5104</v>
      </c>
      <c r="H5102" s="1" t="s">
        <v>5104</v>
      </c>
      <c r="I5102" s="3">
        <v>1</v>
      </c>
      <c r="J5102" s="1">
        <v>0</v>
      </c>
      <c r="K5102" s="1">
        <v>0</v>
      </c>
      <c r="L5102" s="3">
        <v>1</v>
      </c>
      <c r="M5102" s="6">
        <v>94</v>
      </c>
      <c r="N5102" s="13">
        <v>94</v>
      </c>
      <c r="O5102" s="3">
        <v>44</v>
      </c>
      <c r="P5102" s="1">
        <v>2.5</v>
      </c>
      <c r="Q5102" s="1">
        <v>2.5</v>
      </c>
      <c r="R5102" s="3">
        <v>47</v>
      </c>
      <c r="S5102" s="1">
        <v>10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90</v>
      </c>
      <c r="AC5102" s="3">
        <v>11</v>
      </c>
      <c r="AD5102" s="1">
        <v>-7.0512480000000002E-2</v>
      </c>
      <c r="AE5102" s="1">
        <v>7.1002344983719906E-2</v>
      </c>
      <c r="AF5102" s="1">
        <v>1</v>
      </c>
      <c r="AG5102" s="1">
        <v>1</v>
      </c>
      <c r="AH5102" s="1">
        <v>11</v>
      </c>
      <c r="AI5102" s="1">
        <v>3</v>
      </c>
      <c r="AJ5102" s="1">
        <v>3</v>
      </c>
      <c r="AK5102" s="1">
        <v>51</v>
      </c>
    </row>
    <row r="5103" spans="1:37" x14ac:dyDescent="0.2">
      <c r="A5103" t="s">
        <v>5101</v>
      </c>
      <c r="B5103" t="s">
        <v>5123</v>
      </c>
      <c r="C5103" t="s">
        <v>5124</v>
      </c>
      <c r="D5103" t="s">
        <v>14927</v>
      </c>
      <c r="E5103" t="s">
        <v>14932</v>
      </c>
      <c r="F5103" s="35" t="s">
        <v>14933</v>
      </c>
      <c r="G5103" s="1" t="s">
        <v>5104</v>
      </c>
      <c r="H5103" s="1" t="s">
        <v>5104</v>
      </c>
      <c r="I5103" s="3">
        <v>1</v>
      </c>
      <c r="J5103" s="1">
        <v>0</v>
      </c>
      <c r="K5103" s="1">
        <v>0</v>
      </c>
      <c r="L5103" s="3">
        <v>1</v>
      </c>
      <c r="M5103" s="6">
        <v>123</v>
      </c>
      <c r="N5103" s="13">
        <v>123</v>
      </c>
      <c r="O5103" s="3">
        <v>44</v>
      </c>
      <c r="P5103" s="1" t="s">
        <v>2</v>
      </c>
      <c r="Q5103" s="1">
        <v>3.7086000000000001</v>
      </c>
      <c r="R5103" s="3" t="s">
        <v>14989</v>
      </c>
      <c r="S5103" s="1">
        <v>10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90</v>
      </c>
      <c r="AC5103" s="3">
        <v>11</v>
      </c>
      <c r="AD5103" s="1">
        <v>-7.0512480000000002E-2</v>
      </c>
      <c r="AE5103" s="1">
        <v>7.1002344983719906E-2</v>
      </c>
      <c r="AF5103" s="1">
        <v>1</v>
      </c>
      <c r="AG5103" s="1">
        <v>1</v>
      </c>
      <c r="AH5103" s="1">
        <v>11</v>
      </c>
      <c r="AI5103" s="1">
        <v>2</v>
      </c>
      <c r="AJ5103" s="1">
        <v>2</v>
      </c>
      <c r="AK5103" s="1">
        <v>51</v>
      </c>
    </row>
    <row r="5104" spans="1:37" x14ac:dyDescent="0.2">
      <c r="A5104" t="s">
        <v>5102</v>
      </c>
      <c r="B5104" t="s">
        <v>5123</v>
      </c>
      <c r="C5104" t="s">
        <v>5124</v>
      </c>
      <c r="D5104" t="s">
        <v>14927</v>
      </c>
      <c r="E5104" t="s">
        <v>14934</v>
      </c>
      <c r="F5104" s="35" t="s">
        <v>14935</v>
      </c>
      <c r="G5104" s="1" t="s">
        <v>5104</v>
      </c>
      <c r="H5104" s="1" t="s">
        <v>5104</v>
      </c>
      <c r="I5104" s="3">
        <v>1</v>
      </c>
      <c r="J5104" s="1">
        <v>0</v>
      </c>
      <c r="K5104" s="1">
        <v>0</v>
      </c>
      <c r="L5104" s="3">
        <v>1</v>
      </c>
      <c r="M5104" s="6">
        <v>100</v>
      </c>
      <c r="N5104" s="13">
        <v>100</v>
      </c>
      <c r="O5104" s="3">
        <v>44</v>
      </c>
      <c r="P5104" s="1">
        <v>2.5</v>
      </c>
      <c r="Q5104" s="1">
        <v>2.5</v>
      </c>
      <c r="R5104" s="3">
        <v>1</v>
      </c>
      <c r="S5104" s="1">
        <v>10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90</v>
      </c>
      <c r="AC5104" s="3">
        <v>11</v>
      </c>
      <c r="AD5104" s="1">
        <v>-7.0512480000000002E-2</v>
      </c>
      <c r="AE5104" s="1">
        <v>7.1002344983719906E-2</v>
      </c>
      <c r="AF5104" s="1">
        <v>1</v>
      </c>
      <c r="AG5104" s="1">
        <v>1</v>
      </c>
      <c r="AH5104" s="1">
        <v>11</v>
      </c>
      <c r="AI5104" s="1">
        <v>4</v>
      </c>
      <c r="AJ5104" s="1">
        <v>4</v>
      </c>
      <c r="AK5104" s="1">
        <v>51</v>
      </c>
    </row>
    <row r="5105" spans="1:37" x14ac:dyDescent="0.2">
      <c r="A5105" t="s">
        <v>5103</v>
      </c>
      <c r="B5105" t="s">
        <v>5123</v>
      </c>
      <c r="C5105" t="s">
        <v>5124</v>
      </c>
      <c r="D5105" t="s">
        <v>14927</v>
      </c>
      <c r="E5105" t="s">
        <v>14936</v>
      </c>
      <c r="F5105" s="35" t="s">
        <v>14937</v>
      </c>
      <c r="G5105" s="1" t="s">
        <v>5104</v>
      </c>
      <c r="H5105" s="1" t="s">
        <v>5104</v>
      </c>
      <c r="I5105" s="3">
        <v>11</v>
      </c>
      <c r="J5105" s="1">
        <v>0</v>
      </c>
      <c r="K5105" s="1">
        <v>0</v>
      </c>
      <c r="L5105" s="3">
        <v>1</v>
      </c>
      <c r="M5105" s="6">
        <v>136</v>
      </c>
      <c r="N5105" s="13">
        <v>136</v>
      </c>
      <c r="O5105" s="3">
        <v>44</v>
      </c>
      <c r="P5105" s="1">
        <v>2.23</v>
      </c>
      <c r="Q5105" s="1">
        <v>2.23</v>
      </c>
      <c r="R5105" s="3">
        <v>47</v>
      </c>
      <c r="S5105" s="1">
        <v>10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90</v>
      </c>
      <c r="AC5105" s="3">
        <v>11</v>
      </c>
      <c r="AD5105" s="1">
        <v>-7.0512480000000002E-2</v>
      </c>
      <c r="AE5105" s="1">
        <v>7.1002344983719906E-2</v>
      </c>
      <c r="AF5105" s="1">
        <v>1</v>
      </c>
      <c r="AG5105" s="1">
        <v>1</v>
      </c>
      <c r="AH5105" s="1">
        <v>11</v>
      </c>
      <c r="AI5105" s="1">
        <v>3</v>
      </c>
      <c r="AJ5105" s="1">
        <v>3</v>
      </c>
      <c r="AK5105" s="1">
        <v>51</v>
      </c>
    </row>
  </sheetData>
  <autoFilter ref="A1:AK5105" xr:uid="{1B4DAEB4-14F6-5E48-9BA4-B4BC74C4F22A}"/>
  <sortState xmlns:xlrd2="http://schemas.microsoft.com/office/spreadsheetml/2017/richdata2" ref="A2:AK5105">
    <sortCondition ref="A2:A510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C722B-D58D-9648-B53A-C3C8033B912C}">
  <dimension ref="A1:I195"/>
  <sheetViews>
    <sheetView topLeftCell="A41" zoomScale="200" zoomScaleNormal="200" workbookViewId="0">
      <selection activeCell="A63" sqref="A63"/>
    </sheetView>
  </sheetViews>
  <sheetFormatPr baseColWidth="10" defaultRowHeight="16" x14ac:dyDescent="0.2"/>
  <cols>
    <col min="1" max="1" width="14.33203125" customWidth="1"/>
    <col min="2" max="2" width="194" bestFit="1" customWidth="1"/>
  </cols>
  <sheetData>
    <row r="1" spans="1:9" x14ac:dyDescent="0.2">
      <c r="A1" s="18" t="s">
        <v>14945</v>
      </c>
    </row>
    <row r="2" spans="1:9" x14ac:dyDescent="0.2">
      <c r="A2" s="10">
        <v>1</v>
      </c>
      <c r="B2" t="s">
        <v>15028</v>
      </c>
      <c r="I2" s="1"/>
    </row>
    <row r="3" spans="1:9" ht="17" x14ac:dyDescent="0.2">
      <c r="A3" s="10">
        <v>2</v>
      </c>
      <c r="B3" s="19" t="s">
        <v>15027</v>
      </c>
      <c r="I3" s="1"/>
    </row>
    <row r="4" spans="1:9" x14ac:dyDescent="0.2">
      <c r="A4" s="10">
        <v>3</v>
      </c>
      <c r="B4" s="22" t="s">
        <v>14959</v>
      </c>
      <c r="I4" s="1"/>
    </row>
    <row r="5" spans="1:9" ht="34" x14ac:dyDescent="0.2">
      <c r="A5" s="10">
        <v>4</v>
      </c>
      <c r="B5" s="8" t="s">
        <v>15029</v>
      </c>
      <c r="I5" s="1"/>
    </row>
    <row r="6" spans="1:9" ht="17" x14ac:dyDescent="0.2">
      <c r="A6" s="10">
        <v>5</v>
      </c>
      <c r="B6" s="8" t="s">
        <v>14958</v>
      </c>
      <c r="I6" s="1"/>
    </row>
    <row r="7" spans="1:9" ht="17" x14ac:dyDescent="0.2">
      <c r="A7" s="10">
        <v>6</v>
      </c>
      <c r="B7" s="12" t="s">
        <v>15030</v>
      </c>
      <c r="I7" s="1"/>
    </row>
    <row r="8" spans="1:9" ht="17" x14ac:dyDescent="0.2">
      <c r="A8" s="10">
        <v>7</v>
      </c>
      <c r="B8" s="8" t="s">
        <v>15031</v>
      </c>
      <c r="I8" s="1"/>
    </row>
    <row r="9" spans="1:9" ht="17" x14ac:dyDescent="0.2">
      <c r="A9" s="10">
        <v>8</v>
      </c>
      <c r="B9" s="20" t="s">
        <v>14957</v>
      </c>
      <c r="I9" s="1"/>
    </row>
    <row r="10" spans="1:9" x14ac:dyDescent="0.2">
      <c r="A10" s="10">
        <v>9</v>
      </c>
      <c r="B10" t="s">
        <v>15032</v>
      </c>
      <c r="I10" s="1"/>
    </row>
    <row r="11" spans="1:9" ht="17" x14ac:dyDescent="0.2">
      <c r="A11" s="10">
        <v>10</v>
      </c>
      <c r="B11" s="29" t="s">
        <v>15033</v>
      </c>
      <c r="I11" s="1"/>
    </row>
    <row r="12" spans="1:9" x14ac:dyDescent="0.2">
      <c r="A12" s="10">
        <v>11</v>
      </c>
      <c r="B12" t="s">
        <v>14960</v>
      </c>
      <c r="I12" s="1"/>
    </row>
    <row r="13" spans="1:9" ht="17" x14ac:dyDescent="0.2">
      <c r="A13" s="10">
        <v>12</v>
      </c>
      <c r="B13" s="40" t="s">
        <v>15034</v>
      </c>
      <c r="I13" s="1"/>
    </row>
    <row r="14" spans="1:9" ht="17" x14ac:dyDescent="0.2">
      <c r="A14" s="10">
        <v>13</v>
      </c>
      <c r="B14" s="21" t="s">
        <v>15035</v>
      </c>
      <c r="I14" s="1"/>
    </row>
    <row r="15" spans="1:9" ht="17" x14ac:dyDescent="0.2">
      <c r="A15" s="10">
        <v>14</v>
      </c>
      <c r="B15" s="8" t="s">
        <v>15036</v>
      </c>
      <c r="I15" s="1"/>
    </row>
    <row r="16" spans="1:9" ht="34" x14ac:dyDescent="0.2">
      <c r="A16" s="10">
        <v>15</v>
      </c>
      <c r="B16" s="20" t="s">
        <v>15037</v>
      </c>
    </row>
    <row r="17" spans="1:9" ht="17" x14ac:dyDescent="0.2">
      <c r="A17" s="10">
        <v>16</v>
      </c>
      <c r="B17" s="8" t="s">
        <v>14961</v>
      </c>
      <c r="I17" s="1"/>
    </row>
    <row r="18" spans="1:9" ht="34" x14ac:dyDescent="0.2">
      <c r="A18" s="10">
        <v>17</v>
      </c>
      <c r="B18" s="8" t="s">
        <v>15038</v>
      </c>
      <c r="I18" s="1"/>
    </row>
    <row r="19" spans="1:9" ht="34" x14ac:dyDescent="0.2">
      <c r="A19" s="10">
        <v>18</v>
      </c>
      <c r="B19" s="8" t="s">
        <v>14962</v>
      </c>
      <c r="I19" s="1"/>
    </row>
    <row r="20" spans="1:9" x14ac:dyDescent="0.2">
      <c r="A20" s="10">
        <v>19</v>
      </c>
      <c r="B20" s="24" t="s">
        <v>15042</v>
      </c>
      <c r="I20" s="1"/>
    </row>
    <row r="21" spans="1:9" x14ac:dyDescent="0.2">
      <c r="A21" s="10">
        <v>20</v>
      </c>
      <c r="B21" s="22" t="s">
        <v>15064</v>
      </c>
      <c r="I21" s="1"/>
    </row>
    <row r="22" spans="1:9" x14ac:dyDescent="0.2">
      <c r="A22" s="10">
        <v>21</v>
      </c>
      <c r="B22" s="22" t="s">
        <v>15039</v>
      </c>
      <c r="I22" s="1"/>
    </row>
    <row r="23" spans="1:9" x14ac:dyDescent="0.2">
      <c r="A23" s="10">
        <v>22</v>
      </c>
      <c r="B23" s="22" t="s">
        <v>15040</v>
      </c>
      <c r="I23" s="1"/>
    </row>
    <row r="24" spans="1:9" ht="17" x14ac:dyDescent="0.2">
      <c r="A24" s="10">
        <v>23</v>
      </c>
      <c r="B24" s="8" t="s">
        <v>15041</v>
      </c>
      <c r="I24" s="1"/>
    </row>
    <row r="25" spans="1:9" x14ac:dyDescent="0.2">
      <c r="A25" s="10">
        <v>24</v>
      </c>
      <c r="B25" s="22" t="s">
        <v>15043</v>
      </c>
      <c r="I25" s="1"/>
    </row>
    <row r="26" spans="1:9" ht="34" x14ac:dyDescent="0.2">
      <c r="A26" s="10">
        <v>25</v>
      </c>
      <c r="B26" s="8" t="s">
        <v>14963</v>
      </c>
      <c r="I26" s="1"/>
    </row>
    <row r="27" spans="1:9" x14ac:dyDescent="0.2">
      <c r="A27" s="10">
        <v>26</v>
      </c>
      <c r="B27" t="s">
        <v>15044</v>
      </c>
      <c r="I27" s="1"/>
    </row>
    <row r="28" spans="1:9" x14ac:dyDescent="0.2">
      <c r="A28" s="10">
        <v>27</v>
      </c>
      <c r="B28" s="22" t="s">
        <v>15045</v>
      </c>
    </row>
    <row r="29" spans="1:9" x14ac:dyDescent="0.2">
      <c r="A29" s="10">
        <v>28</v>
      </c>
      <c r="B29" s="25" t="s">
        <v>14964</v>
      </c>
      <c r="I29" s="1"/>
    </row>
    <row r="30" spans="1:9" ht="17" x14ac:dyDescent="0.2">
      <c r="A30" s="10">
        <v>29</v>
      </c>
      <c r="B30" s="8" t="s">
        <v>14965</v>
      </c>
    </row>
    <row r="31" spans="1:9" ht="17" x14ac:dyDescent="0.2">
      <c r="A31" s="10">
        <v>30</v>
      </c>
      <c r="B31" s="20" t="s">
        <v>14956</v>
      </c>
      <c r="I31" s="1"/>
    </row>
    <row r="32" spans="1:9" ht="17" x14ac:dyDescent="0.2">
      <c r="A32" s="10">
        <v>31</v>
      </c>
      <c r="B32" s="8" t="s">
        <v>15046</v>
      </c>
      <c r="I32" s="1"/>
    </row>
    <row r="33" spans="1:9" x14ac:dyDescent="0.2">
      <c r="A33" s="10">
        <v>32</v>
      </c>
      <c r="B33" t="s">
        <v>14966</v>
      </c>
      <c r="I33" s="1"/>
    </row>
    <row r="34" spans="1:9" ht="17" x14ac:dyDescent="0.2">
      <c r="A34" s="10">
        <v>33</v>
      </c>
      <c r="B34" s="8" t="s">
        <v>14967</v>
      </c>
      <c r="I34" s="1"/>
    </row>
    <row r="35" spans="1:9" ht="34" x14ac:dyDescent="0.2">
      <c r="A35" s="10">
        <v>34</v>
      </c>
      <c r="B35" s="8" t="s">
        <v>15047</v>
      </c>
      <c r="I35" s="1"/>
    </row>
    <row r="36" spans="1:9" ht="17" x14ac:dyDescent="0.2">
      <c r="A36" s="10">
        <v>35</v>
      </c>
      <c r="B36" s="8" t="s">
        <v>15048</v>
      </c>
      <c r="I36" s="1"/>
    </row>
    <row r="37" spans="1:9" ht="34" x14ac:dyDescent="0.2">
      <c r="A37" s="10">
        <v>36</v>
      </c>
      <c r="B37" s="20" t="s">
        <v>15049</v>
      </c>
      <c r="I37" s="1"/>
    </row>
    <row r="38" spans="1:9" ht="17" x14ac:dyDescent="0.2">
      <c r="A38" s="10">
        <v>37</v>
      </c>
      <c r="B38" s="8" t="s">
        <v>14968</v>
      </c>
      <c r="I38" s="1"/>
    </row>
    <row r="39" spans="1:9" ht="34" x14ac:dyDescent="0.2">
      <c r="A39" s="10">
        <v>38</v>
      </c>
      <c r="B39" s="20" t="s">
        <v>15050</v>
      </c>
      <c r="I39" s="1"/>
    </row>
    <row r="40" spans="1:9" ht="17" x14ac:dyDescent="0.2">
      <c r="A40" s="10">
        <v>39</v>
      </c>
      <c r="B40" s="20" t="s">
        <v>15051</v>
      </c>
    </row>
    <row r="41" spans="1:9" ht="34" x14ac:dyDescent="0.2">
      <c r="A41" s="10">
        <v>40</v>
      </c>
      <c r="B41" s="8" t="s">
        <v>15052</v>
      </c>
      <c r="I41" s="1"/>
    </row>
    <row r="42" spans="1:9" ht="17" x14ac:dyDescent="0.2">
      <c r="A42" s="10">
        <v>41</v>
      </c>
      <c r="B42" s="20" t="s">
        <v>15053</v>
      </c>
      <c r="I42" s="1"/>
    </row>
    <row r="43" spans="1:9" ht="17" x14ac:dyDescent="0.2">
      <c r="A43" s="10">
        <v>42</v>
      </c>
      <c r="B43" s="20" t="s">
        <v>15054</v>
      </c>
      <c r="I43" s="1"/>
    </row>
    <row r="44" spans="1:9" ht="34" x14ac:dyDescent="0.2">
      <c r="A44" s="10">
        <v>43</v>
      </c>
      <c r="B44" s="20" t="s">
        <v>14970</v>
      </c>
      <c r="I44" s="1"/>
    </row>
    <row r="45" spans="1:9" x14ac:dyDescent="0.2">
      <c r="A45" s="10">
        <v>44</v>
      </c>
      <c r="B45" s="22" t="s">
        <v>15055</v>
      </c>
      <c r="I45" s="1"/>
    </row>
    <row r="46" spans="1:9" ht="34" x14ac:dyDescent="0.2">
      <c r="A46" s="10">
        <v>45</v>
      </c>
      <c r="B46" s="20" t="s">
        <v>15056</v>
      </c>
      <c r="I46" s="1"/>
    </row>
    <row r="47" spans="1:9" x14ac:dyDescent="0.2">
      <c r="A47" s="10">
        <v>46</v>
      </c>
      <c r="B47" t="s">
        <v>15057</v>
      </c>
      <c r="I47" s="1"/>
    </row>
    <row r="48" spans="1:9" ht="17" x14ac:dyDescent="0.2">
      <c r="A48" s="10">
        <v>47</v>
      </c>
      <c r="B48" s="20" t="s">
        <v>14974</v>
      </c>
    </row>
    <row r="49" spans="1:9" x14ac:dyDescent="0.2">
      <c r="A49" s="10">
        <v>48</v>
      </c>
      <c r="B49" t="s">
        <v>14975</v>
      </c>
      <c r="I49" s="1"/>
    </row>
    <row r="50" spans="1:9" ht="17" x14ac:dyDescent="0.2">
      <c r="A50" s="10">
        <v>49</v>
      </c>
      <c r="B50" s="20" t="s">
        <v>15058</v>
      </c>
      <c r="I50" s="1"/>
    </row>
    <row r="51" spans="1:9" x14ac:dyDescent="0.2">
      <c r="A51" s="10">
        <v>50</v>
      </c>
      <c r="B51" s="16" t="s">
        <v>14977</v>
      </c>
      <c r="I51" s="1"/>
    </row>
    <row r="52" spans="1:9" x14ac:dyDescent="0.2">
      <c r="A52" s="10">
        <v>51</v>
      </c>
      <c r="B52" t="s">
        <v>15059</v>
      </c>
      <c r="I52" s="1"/>
    </row>
    <row r="53" spans="1:9" x14ac:dyDescent="0.2">
      <c r="A53" s="10">
        <v>52</v>
      </c>
      <c r="B53" t="s">
        <v>15060</v>
      </c>
      <c r="I53" s="1"/>
    </row>
    <row r="54" spans="1:9" x14ac:dyDescent="0.2">
      <c r="A54" s="10">
        <v>53</v>
      </c>
      <c r="B54" t="s">
        <v>14978</v>
      </c>
      <c r="I54" s="1"/>
    </row>
    <row r="55" spans="1:9" x14ac:dyDescent="0.2">
      <c r="A55" s="10">
        <v>54</v>
      </c>
      <c r="B55" t="s">
        <v>15061</v>
      </c>
      <c r="I55" s="1"/>
    </row>
    <row r="56" spans="1:9" x14ac:dyDescent="0.2">
      <c r="A56" s="10">
        <v>55</v>
      </c>
      <c r="B56" t="s">
        <v>14983</v>
      </c>
      <c r="I56" s="1"/>
    </row>
    <row r="57" spans="1:9" x14ac:dyDescent="0.2">
      <c r="A57" s="10">
        <v>56</v>
      </c>
      <c r="B57" t="s">
        <v>14984</v>
      </c>
      <c r="I57" s="1"/>
    </row>
    <row r="58" spans="1:9" x14ac:dyDescent="0.2">
      <c r="A58" s="10">
        <v>57</v>
      </c>
      <c r="B58" t="s">
        <v>15062</v>
      </c>
      <c r="I58" s="1"/>
    </row>
    <row r="59" spans="1:9" x14ac:dyDescent="0.2">
      <c r="A59" s="10">
        <v>58</v>
      </c>
      <c r="B59" t="s">
        <v>15063</v>
      </c>
      <c r="I59" s="1"/>
    </row>
    <row r="60" spans="1:9" x14ac:dyDescent="0.2">
      <c r="A60" s="10">
        <v>59</v>
      </c>
      <c r="B60" t="s">
        <v>14986</v>
      </c>
      <c r="I60" s="1"/>
    </row>
    <row r="61" spans="1:9" ht="17" x14ac:dyDescent="0.2">
      <c r="A61" s="10">
        <v>60</v>
      </c>
      <c r="B61" s="29" t="s">
        <v>14988</v>
      </c>
      <c r="I61" s="1"/>
    </row>
    <row r="62" spans="1:9" x14ac:dyDescent="0.2">
      <c r="A62" s="10"/>
      <c r="I62" s="1"/>
    </row>
    <row r="63" spans="1:9" x14ac:dyDescent="0.2">
      <c r="A63" s="10"/>
      <c r="I63" s="1"/>
    </row>
    <row r="64" spans="1:9" x14ac:dyDescent="0.2">
      <c r="A64" s="10"/>
      <c r="I64" s="1"/>
    </row>
    <row r="65" spans="1:9" x14ac:dyDescent="0.2">
      <c r="A65" s="10"/>
      <c r="I65" s="1"/>
    </row>
    <row r="66" spans="1:9" x14ac:dyDescent="0.2">
      <c r="A66" s="10"/>
      <c r="I66" s="1"/>
    </row>
    <row r="67" spans="1:9" x14ac:dyDescent="0.2">
      <c r="A67" s="10"/>
      <c r="I67" s="1"/>
    </row>
    <row r="68" spans="1:9" x14ac:dyDescent="0.2">
      <c r="A68" s="10"/>
      <c r="I68" s="1"/>
    </row>
    <row r="69" spans="1:9" x14ac:dyDescent="0.2">
      <c r="A69" s="10"/>
      <c r="I69" s="1"/>
    </row>
    <row r="70" spans="1:9" x14ac:dyDescent="0.2">
      <c r="A70" s="10"/>
      <c r="I70" s="1"/>
    </row>
    <row r="71" spans="1:9" x14ac:dyDescent="0.2">
      <c r="A71" s="10"/>
      <c r="I71" s="1"/>
    </row>
    <row r="72" spans="1:9" x14ac:dyDescent="0.2">
      <c r="A72" s="10"/>
      <c r="I72" s="1"/>
    </row>
    <row r="73" spans="1:9" x14ac:dyDescent="0.2">
      <c r="A73" s="10"/>
      <c r="I73" s="1"/>
    </row>
    <row r="74" spans="1:9" x14ac:dyDescent="0.2">
      <c r="A74" s="10"/>
      <c r="I74" s="1"/>
    </row>
    <row r="75" spans="1:9" x14ac:dyDescent="0.2">
      <c r="A75" s="10"/>
      <c r="I75" s="1"/>
    </row>
    <row r="76" spans="1:9" x14ac:dyDescent="0.2">
      <c r="A76" s="10"/>
      <c r="I76" s="1"/>
    </row>
    <row r="77" spans="1:9" x14ac:dyDescent="0.2">
      <c r="A77" s="10"/>
      <c r="I77" s="1"/>
    </row>
    <row r="78" spans="1:9" x14ac:dyDescent="0.2">
      <c r="I78" s="1"/>
    </row>
    <row r="79" spans="1:9" x14ac:dyDescent="0.2">
      <c r="I79" s="1"/>
    </row>
    <row r="80" spans="1:9" x14ac:dyDescent="0.2">
      <c r="I80" s="1"/>
    </row>
    <row r="81" spans="9:9" x14ac:dyDescent="0.2">
      <c r="I81" s="1"/>
    </row>
    <row r="82" spans="9:9" x14ac:dyDescent="0.2">
      <c r="I82" s="1"/>
    </row>
    <row r="84" spans="9:9" x14ac:dyDescent="0.2">
      <c r="I84" s="1"/>
    </row>
    <row r="85" spans="9:9" x14ac:dyDescent="0.2">
      <c r="I85" s="1"/>
    </row>
    <row r="86" spans="9:9" x14ac:dyDescent="0.2">
      <c r="I86" s="1"/>
    </row>
    <row r="87" spans="9:9" x14ac:dyDescent="0.2">
      <c r="I87" s="1"/>
    </row>
    <row r="88" spans="9:9" x14ac:dyDescent="0.2">
      <c r="I88" s="1"/>
    </row>
    <row r="89" spans="9:9" x14ac:dyDescent="0.2">
      <c r="I89" s="1"/>
    </row>
    <row r="90" spans="9:9" x14ac:dyDescent="0.2">
      <c r="I90" s="1"/>
    </row>
    <row r="91" spans="9:9" x14ac:dyDescent="0.2">
      <c r="I91" s="1"/>
    </row>
    <row r="92" spans="9:9" x14ac:dyDescent="0.2">
      <c r="I92" s="1"/>
    </row>
    <row r="93" spans="9:9" x14ac:dyDescent="0.2">
      <c r="I93" s="1"/>
    </row>
    <row r="94" spans="9:9" x14ac:dyDescent="0.2">
      <c r="I94" s="1"/>
    </row>
    <row r="95" spans="9:9" x14ac:dyDescent="0.2">
      <c r="I95" s="1"/>
    </row>
    <row r="96" spans="9:9" x14ac:dyDescent="0.2">
      <c r="I96" s="1"/>
    </row>
    <row r="97" spans="9:9" x14ac:dyDescent="0.2">
      <c r="I97" s="1"/>
    </row>
    <row r="98" spans="9:9" x14ac:dyDescent="0.2">
      <c r="I98" s="1"/>
    </row>
    <row r="100" spans="9:9" x14ac:dyDescent="0.2">
      <c r="I100" s="1"/>
    </row>
    <row r="101" spans="9:9" x14ac:dyDescent="0.2">
      <c r="I101" s="1"/>
    </row>
    <row r="102" spans="9:9" x14ac:dyDescent="0.2">
      <c r="I102" s="1"/>
    </row>
    <row r="103" spans="9:9" x14ac:dyDescent="0.2">
      <c r="I103" s="1"/>
    </row>
    <row r="104" spans="9:9" x14ac:dyDescent="0.2">
      <c r="I104" s="1"/>
    </row>
    <row r="105" spans="9:9" x14ac:dyDescent="0.2">
      <c r="I105" s="1"/>
    </row>
    <row r="106" spans="9:9" x14ac:dyDescent="0.2">
      <c r="I106" s="1"/>
    </row>
    <row r="107" spans="9:9" x14ac:dyDescent="0.2">
      <c r="I107" s="1"/>
    </row>
    <row r="108" spans="9:9" x14ac:dyDescent="0.2">
      <c r="I108" s="1"/>
    </row>
    <row r="109" spans="9:9" x14ac:dyDescent="0.2">
      <c r="I109" s="1"/>
    </row>
    <row r="114" spans="9:9" x14ac:dyDescent="0.2">
      <c r="I114" s="1"/>
    </row>
    <row r="117" spans="9:9" x14ac:dyDescent="0.2">
      <c r="I117" s="1"/>
    </row>
    <row r="118" spans="9:9" x14ac:dyDescent="0.2">
      <c r="I118" s="1"/>
    </row>
    <row r="119" spans="9:9" x14ac:dyDescent="0.2">
      <c r="I119" s="1"/>
    </row>
    <row r="120" spans="9:9" x14ac:dyDescent="0.2">
      <c r="I120" s="1"/>
    </row>
    <row r="121" spans="9:9" x14ac:dyDescent="0.2">
      <c r="I121" s="1"/>
    </row>
    <row r="122" spans="9:9" x14ac:dyDescent="0.2">
      <c r="I122" s="1"/>
    </row>
    <row r="123" spans="9:9" x14ac:dyDescent="0.2">
      <c r="I123" s="1"/>
    </row>
    <row r="124" spans="9:9" x14ac:dyDescent="0.2">
      <c r="I124" s="1"/>
    </row>
    <row r="125" spans="9:9" x14ac:dyDescent="0.2">
      <c r="I125" s="1"/>
    </row>
    <row r="126" spans="9:9" x14ac:dyDescent="0.2">
      <c r="I126" s="1"/>
    </row>
    <row r="127" spans="9:9" x14ac:dyDescent="0.2">
      <c r="I127" s="1"/>
    </row>
    <row r="129" spans="9:9" x14ac:dyDescent="0.2">
      <c r="I129" s="1"/>
    </row>
    <row r="131" spans="9:9" x14ac:dyDescent="0.2">
      <c r="I131" s="1"/>
    </row>
    <row r="132" spans="9:9" x14ac:dyDescent="0.2">
      <c r="I132" s="1"/>
    </row>
    <row r="133" spans="9:9" x14ac:dyDescent="0.2">
      <c r="I133" s="1"/>
    </row>
    <row r="134" spans="9:9" x14ac:dyDescent="0.2">
      <c r="I134" s="1"/>
    </row>
    <row r="135" spans="9:9" x14ac:dyDescent="0.2">
      <c r="I135" s="1"/>
    </row>
    <row r="137" spans="9:9" x14ac:dyDescent="0.2">
      <c r="I137" s="1"/>
    </row>
    <row r="138" spans="9:9" x14ac:dyDescent="0.2">
      <c r="I138" s="1"/>
    </row>
    <row r="139" spans="9:9" x14ac:dyDescent="0.2">
      <c r="I139" s="1"/>
    </row>
    <row r="140" spans="9:9" x14ac:dyDescent="0.2">
      <c r="I140" s="1"/>
    </row>
    <row r="141" spans="9:9" x14ac:dyDescent="0.2">
      <c r="I141" s="1"/>
    </row>
    <row r="142" spans="9:9" x14ac:dyDescent="0.2">
      <c r="I142" s="1"/>
    </row>
    <row r="144" spans="9:9" x14ac:dyDescent="0.2">
      <c r="I144" s="1"/>
    </row>
    <row r="145" spans="9:9" x14ac:dyDescent="0.2">
      <c r="I145" s="1"/>
    </row>
    <row r="146" spans="9:9" x14ac:dyDescent="0.2">
      <c r="I146" s="1"/>
    </row>
    <row r="147" spans="9:9" x14ac:dyDescent="0.2">
      <c r="I147" s="1"/>
    </row>
    <row r="148" spans="9:9" x14ac:dyDescent="0.2">
      <c r="I148" s="1"/>
    </row>
    <row r="149" spans="9:9" x14ac:dyDescent="0.2">
      <c r="I149" s="1"/>
    </row>
    <row r="150" spans="9:9" x14ac:dyDescent="0.2">
      <c r="I150" s="1"/>
    </row>
    <row r="151" spans="9:9" x14ac:dyDescent="0.2">
      <c r="I151" s="1"/>
    </row>
    <row r="152" spans="9:9" x14ac:dyDescent="0.2">
      <c r="I152" s="1"/>
    </row>
    <row r="153" spans="9:9" x14ac:dyDescent="0.2">
      <c r="I153" s="1"/>
    </row>
    <row r="154" spans="9:9" x14ac:dyDescent="0.2">
      <c r="I154" s="1"/>
    </row>
    <row r="155" spans="9:9" x14ac:dyDescent="0.2">
      <c r="I155" s="1"/>
    </row>
    <row r="156" spans="9:9" x14ac:dyDescent="0.2">
      <c r="I156" s="1"/>
    </row>
    <row r="157" spans="9:9" x14ac:dyDescent="0.2">
      <c r="I157" s="1"/>
    </row>
    <row r="158" spans="9:9" x14ac:dyDescent="0.2">
      <c r="I158" s="1"/>
    </row>
    <row r="159" spans="9:9" x14ac:dyDescent="0.2">
      <c r="I159" s="1"/>
    </row>
    <row r="160" spans="9:9" x14ac:dyDescent="0.2">
      <c r="I160" s="1"/>
    </row>
    <row r="161" spans="9:9" x14ac:dyDescent="0.2">
      <c r="I161" s="1"/>
    </row>
    <row r="162" spans="9:9" x14ac:dyDescent="0.2">
      <c r="I162" s="1"/>
    </row>
    <row r="163" spans="9:9" x14ac:dyDescent="0.2">
      <c r="I163" s="1"/>
    </row>
    <row r="164" spans="9:9" x14ac:dyDescent="0.2">
      <c r="I164" s="1"/>
    </row>
    <row r="165" spans="9:9" x14ac:dyDescent="0.2">
      <c r="I165" s="1"/>
    </row>
    <row r="166" spans="9:9" x14ac:dyDescent="0.2">
      <c r="I166" s="1"/>
    </row>
    <row r="167" spans="9:9" x14ac:dyDescent="0.2">
      <c r="I167" s="1"/>
    </row>
    <row r="168" spans="9:9" x14ac:dyDescent="0.2">
      <c r="I168" s="1"/>
    </row>
    <row r="169" spans="9:9" x14ac:dyDescent="0.2">
      <c r="I169" s="1"/>
    </row>
    <row r="170" spans="9:9" x14ac:dyDescent="0.2">
      <c r="I170" s="1"/>
    </row>
    <row r="171" spans="9:9" x14ac:dyDescent="0.2">
      <c r="I171" s="1"/>
    </row>
    <row r="172" spans="9:9" x14ac:dyDescent="0.2">
      <c r="I172" s="1"/>
    </row>
    <row r="173" spans="9:9" x14ac:dyDescent="0.2">
      <c r="I173" s="1"/>
    </row>
    <row r="174" spans="9:9" x14ac:dyDescent="0.2">
      <c r="I174" s="1"/>
    </row>
    <row r="179" spans="9:9" x14ac:dyDescent="0.2">
      <c r="I179" s="1"/>
    </row>
    <row r="180" spans="9:9" x14ac:dyDescent="0.2">
      <c r="I180" s="1"/>
    </row>
    <row r="183" spans="9:9" x14ac:dyDescent="0.2">
      <c r="I183" s="1"/>
    </row>
    <row r="184" spans="9:9" x14ac:dyDescent="0.2">
      <c r="I184" s="1"/>
    </row>
    <row r="185" spans="9:9" x14ac:dyDescent="0.2">
      <c r="I185" s="1"/>
    </row>
    <row r="186" spans="9:9" x14ac:dyDescent="0.2">
      <c r="I186" s="1"/>
    </row>
    <row r="187" spans="9:9" x14ac:dyDescent="0.2">
      <c r="I187" s="1"/>
    </row>
    <row r="188" spans="9:9" x14ac:dyDescent="0.2">
      <c r="I188" s="1"/>
    </row>
    <row r="189" spans="9:9" x14ac:dyDescent="0.2">
      <c r="I189" s="1"/>
    </row>
    <row r="190" spans="9:9" x14ac:dyDescent="0.2">
      <c r="I190" s="1"/>
    </row>
    <row r="192" spans="9:9" x14ac:dyDescent="0.2">
      <c r="I192" s="1"/>
    </row>
    <row r="193" spans="9:9" x14ac:dyDescent="0.2">
      <c r="I193" s="1"/>
    </row>
    <row r="195" spans="9:9" x14ac:dyDescent="0.2">
      <c r="I1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Trait_source_200527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Cox, Daniel</dc:creator>
  <cp:lastModifiedBy>Cox, Daniel</cp:lastModifiedBy>
  <dcterms:created xsi:type="dcterms:W3CDTF">2019-09-30T15:31:41Z</dcterms:created>
  <dcterms:modified xsi:type="dcterms:W3CDTF">2020-09-25T09:37:27Z</dcterms:modified>
</cp:coreProperties>
</file>